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.xml" ContentType="application/vnd.openxmlformats-officedocument.drawing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5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3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5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6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9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7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8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7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8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20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1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2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23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24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25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6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27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8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9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30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3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3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3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3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2.xml" ContentType="application/vnd.openxmlformats-officedocument.drawingml.chart+xml"/>
  <Override PartName="/xl/drawings/drawing5.xml" ContentType="application/vnd.openxmlformats-officedocument.drawing+xml"/>
  <Override PartName="/xl/charts/chart153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4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c749d55a3739ad9/Documents/Durham/Masters/Writing/05.09.24 Onward/Thesis Draft/End Game/ThesisZip/"/>
    </mc:Choice>
  </mc:AlternateContent>
  <xr:revisionPtr revIDLastSave="0" documentId="8_{4491DA41-E3B1-4784-A94F-2CEC0826F934}" xr6:coauthVersionLast="47" xr6:coauthVersionMax="47" xr10:uidLastSave="{00000000-0000-0000-0000-000000000000}"/>
  <bookViews>
    <workbookView xWindow="-108" yWindow="-108" windowWidth="23256" windowHeight="12576" firstSheet="2" activeTab="8" xr2:uid="{C740281F-E3CB-4A7C-8E23-071844782D81}"/>
  </bookViews>
  <sheets>
    <sheet name="Biotites" sheetId="1" r:id="rId1"/>
    <sheet name="Bt +SEM" sheetId="2" r:id="rId2"/>
    <sheet name="Bt+SEM w LOD" sheetId="3" r:id="rId3"/>
    <sheet name="Bt Tidy Analysis" sheetId="4" r:id="rId4"/>
    <sheet name="Bt Closure T" sheetId="8" r:id="rId5"/>
    <sheet name="BTClosure Table" sheetId="9" r:id="rId6"/>
    <sheet name="BtAll" sheetId="7" r:id="rId7"/>
    <sheet name="Bt C v R" sheetId="5" r:id="rId8"/>
    <sheet name="Muscovite v Biotite" sheetId="6" r:id="rId9"/>
    <sheet name="StDevs" sheetId="10" r:id="rId10"/>
  </sheets>
  <externalReferences>
    <externalReference r:id="rId11"/>
    <externalReference r:id="rId12"/>
  </externalReferences>
  <definedNames>
    <definedName name="_xlnm._FilterDatabase" localSheetId="5" hidden="1">'BTClosure Table'!$H$1:$H$34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Y113" i="7" l="1"/>
  <c r="DQ113" i="7"/>
  <c r="DR113" i="7"/>
  <c r="DS113" i="7"/>
  <c r="DT113" i="7"/>
  <c r="DU113" i="7"/>
  <c r="DV113" i="7"/>
  <c r="DW113" i="7"/>
  <c r="DX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DP114" i="7"/>
  <c r="DP113" i="7"/>
  <c r="DP112" i="7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AT35" i="4"/>
  <c r="AH35" i="4"/>
  <c r="AI35" i="4"/>
  <c r="AJ35" i="4"/>
  <c r="AK35" i="4"/>
  <c r="AL35" i="4"/>
  <c r="AM35" i="4"/>
  <c r="AN35" i="4"/>
  <c r="AO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D35" i="4"/>
  <c r="V26" i="9"/>
  <c r="C69" i="8"/>
  <c r="D69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74" i="8"/>
  <c r="E75" i="8"/>
  <c r="E76" i="8"/>
  <c r="E77" i="8"/>
  <c r="E78" i="8"/>
  <c r="E79" i="8"/>
  <c r="E80" i="8"/>
  <c r="E81" i="8"/>
  <c r="E72" i="8"/>
  <c r="E73" i="8"/>
  <c r="E71" i="8"/>
  <c r="E70" i="8"/>
  <c r="E69" i="8"/>
  <c r="D61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68" i="8"/>
  <c r="G69" i="8"/>
  <c r="P69" i="8"/>
  <c r="F69" i="8"/>
  <c r="AL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2" i="8"/>
  <c r="O3" i="8"/>
  <c r="O4" i="8"/>
  <c r="O5" i="8"/>
  <c r="O6" i="8"/>
  <c r="O7" i="8"/>
  <c r="O8" i="8"/>
  <c r="O9" i="8"/>
  <c r="O10" i="8"/>
  <c r="O1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111" i="8"/>
  <c r="O35" i="8"/>
  <c r="O118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P71" i="8"/>
  <c r="P70" i="8"/>
  <c r="P68" i="8"/>
  <c r="I121" i="9"/>
  <c r="I120" i="9"/>
  <c r="I119" i="9"/>
  <c r="H121" i="9"/>
  <c r="H120" i="9"/>
  <c r="H119" i="9"/>
  <c r="G121" i="9"/>
  <c r="F121" i="9"/>
  <c r="G120" i="9"/>
  <c r="F120" i="9"/>
  <c r="G119" i="9"/>
  <c r="F119" i="9"/>
  <c r="C119" i="9"/>
  <c r="C118" i="9"/>
  <c r="C117" i="9"/>
  <c r="C110" i="9"/>
  <c r="C109" i="9"/>
  <c r="J2" i="8"/>
  <c r="AN110" i="8"/>
  <c r="AN109" i="8"/>
  <c r="M119" i="8"/>
  <c r="M118" i="8"/>
  <c r="M117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4" i="8"/>
  <c r="N3" i="8"/>
  <c r="N2" i="8"/>
  <c r="M64" i="8"/>
  <c r="M100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BI138" i="8"/>
  <c r="BH138" i="8"/>
  <c r="BF138" i="8"/>
  <c r="BE138" i="8"/>
  <c r="BA121" i="8"/>
  <c r="BA120" i="8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X119" i="8"/>
  <c r="EW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K119" i="8"/>
  <c r="AJ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GL118" i="8"/>
  <c r="GK118" i="8"/>
  <c r="GJ118" i="8"/>
  <c r="GI118" i="8"/>
  <c r="GH118" i="8"/>
  <c r="GG118" i="8"/>
  <c r="GF118" i="8"/>
  <c r="GE118" i="8"/>
  <c r="GD118" i="8"/>
  <c r="GC118" i="8"/>
  <c r="GB118" i="8"/>
  <c r="GA118" i="8"/>
  <c r="FZ118" i="8"/>
  <c r="FY118" i="8"/>
  <c r="FX118" i="8"/>
  <c r="FW118" i="8"/>
  <c r="FV118" i="8"/>
  <c r="FU118" i="8"/>
  <c r="FT118" i="8"/>
  <c r="FS118" i="8"/>
  <c r="FR118" i="8"/>
  <c r="FQ118" i="8"/>
  <c r="FP118" i="8"/>
  <c r="FO118" i="8"/>
  <c r="FN118" i="8"/>
  <c r="FM118" i="8"/>
  <c r="FL118" i="8"/>
  <c r="FK118" i="8"/>
  <c r="FJ118" i="8"/>
  <c r="FI118" i="8"/>
  <c r="FH118" i="8"/>
  <c r="FG118" i="8"/>
  <c r="FF118" i="8"/>
  <c r="FE118" i="8"/>
  <c r="FD118" i="8"/>
  <c r="FC118" i="8"/>
  <c r="FB118" i="8"/>
  <c r="FA118" i="8"/>
  <c r="EZ118" i="8"/>
  <c r="EY118" i="8"/>
  <c r="EX118" i="8"/>
  <c r="EW118" i="8"/>
  <c r="EV118" i="8"/>
  <c r="EU118" i="8"/>
  <c r="ET118" i="8"/>
  <c r="ES118" i="8"/>
  <c r="ER118" i="8"/>
  <c r="EQ118" i="8"/>
  <c r="EP118" i="8"/>
  <c r="EO118" i="8"/>
  <c r="EN118" i="8"/>
  <c r="EM118" i="8"/>
  <c r="EL118" i="8"/>
  <c r="EK118" i="8"/>
  <c r="EJ118" i="8"/>
  <c r="EI118" i="8"/>
  <c r="EH118" i="8"/>
  <c r="EG118" i="8"/>
  <c r="EF118" i="8"/>
  <c r="EE118" i="8"/>
  <c r="ED118" i="8"/>
  <c r="EC118" i="8"/>
  <c r="EB118" i="8"/>
  <c r="EA118" i="8"/>
  <c r="DZ118" i="8"/>
  <c r="DY118" i="8"/>
  <c r="DX118" i="8"/>
  <c r="DW118" i="8"/>
  <c r="DV118" i="8"/>
  <c r="DU118" i="8"/>
  <c r="DT118" i="8"/>
  <c r="DS118" i="8"/>
  <c r="DR118" i="8"/>
  <c r="DQ118" i="8"/>
  <c r="DP118" i="8"/>
  <c r="DO118" i="8"/>
  <c r="DN118" i="8"/>
  <c r="DM118" i="8"/>
  <c r="DL118" i="8"/>
  <c r="DK118" i="8"/>
  <c r="DJ118" i="8"/>
  <c r="DI118" i="8"/>
  <c r="DH118" i="8"/>
  <c r="DG118" i="8"/>
  <c r="DF118" i="8"/>
  <c r="DE118" i="8"/>
  <c r="DD118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K118" i="8"/>
  <c r="AJ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GL117" i="8"/>
  <c r="GK117" i="8"/>
  <c r="GJ117" i="8"/>
  <c r="GI117" i="8"/>
  <c r="GH117" i="8"/>
  <c r="GG117" i="8"/>
  <c r="GF117" i="8"/>
  <c r="GE117" i="8"/>
  <c r="GD117" i="8"/>
  <c r="GC117" i="8"/>
  <c r="GB117" i="8"/>
  <c r="GA117" i="8"/>
  <c r="FZ117" i="8"/>
  <c r="FY117" i="8"/>
  <c r="FX117" i="8"/>
  <c r="FW117" i="8"/>
  <c r="FV117" i="8"/>
  <c r="FU117" i="8"/>
  <c r="FT117" i="8"/>
  <c r="FS117" i="8"/>
  <c r="FR117" i="8"/>
  <c r="FQ117" i="8"/>
  <c r="FP117" i="8"/>
  <c r="FO117" i="8"/>
  <c r="FN117" i="8"/>
  <c r="FM117" i="8"/>
  <c r="FL117" i="8"/>
  <c r="FK117" i="8"/>
  <c r="FJ117" i="8"/>
  <c r="FI117" i="8"/>
  <c r="FH117" i="8"/>
  <c r="FG117" i="8"/>
  <c r="FF117" i="8"/>
  <c r="FE117" i="8"/>
  <c r="FD117" i="8"/>
  <c r="FC117" i="8"/>
  <c r="FB117" i="8"/>
  <c r="FA117" i="8"/>
  <c r="EZ117" i="8"/>
  <c r="EY117" i="8"/>
  <c r="EX117" i="8"/>
  <c r="EW117" i="8"/>
  <c r="EV117" i="8"/>
  <c r="EU117" i="8"/>
  <c r="ET117" i="8"/>
  <c r="ES117" i="8"/>
  <c r="ER117" i="8"/>
  <c r="EQ117" i="8"/>
  <c r="EP117" i="8"/>
  <c r="EO117" i="8"/>
  <c r="EN117" i="8"/>
  <c r="EM117" i="8"/>
  <c r="EL117" i="8"/>
  <c r="EK117" i="8"/>
  <c r="EJ117" i="8"/>
  <c r="EI117" i="8"/>
  <c r="EH117" i="8"/>
  <c r="EG117" i="8"/>
  <c r="EF117" i="8"/>
  <c r="EE117" i="8"/>
  <c r="ED117" i="8"/>
  <c r="EC117" i="8"/>
  <c r="EB117" i="8"/>
  <c r="EA117" i="8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K117" i="8"/>
  <c r="AJ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F107" i="8"/>
  <c r="AH107" i="8"/>
  <c r="M107" i="8"/>
  <c r="AE107" i="8"/>
  <c r="AG107" i="8"/>
  <c r="AF106" i="8"/>
  <c r="AH106" i="8"/>
  <c r="M106" i="8"/>
  <c r="AE106" i="8"/>
  <c r="AF105" i="8"/>
  <c r="AH105" i="8"/>
  <c r="M105" i="8"/>
  <c r="AE105" i="8"/>
  <c r="AG105" i="8"/>
  <c r="AF104" i="8"/>
  <c r="AH104" i="8"/>
  <c r="M104" i="8"/>
  <c r="AE104" i="8"/>
  <c r="AG104" i="8"/>
  <c r="AF103" i="8"/>
  <c r="AH103" i="8"/>
  <c r="M103" i="8"/>
  <c r="AE103" i="8"/>
  <c r="AG103" i="8"/>
  <c r="AF102" i="8"/>
  <c r="AE102" i="8"/>
  <c r="AG102" i="8"/>
  <c r="AF101" i="8"/>
  <c r="AH101" i="8"/>
  <c r="M101" i="8"/>
  <c r="AE101" i="8"/>
  <c r="AG101" i="8"/>
  <c r="AF100" i="8"/>
  <c r="AH100" i="8"/>
  <c r="AE100" i="8"/>
  <c r="AG100" i="8"/>
  <c r="AF99" i="8"/>
  <c r="AH99" i="8"/>
  <c r="M99" i="8"/>
  <c r="AE99" i="8"/>
  <c r="AF98" i="8"/>
  <c r="AH98" i="8"/>
  <c r="M98" i="8"/>
  <c r="AE98" i="8"/>
  <c r="AG98" i="8"/>
  <c r="AF97" i="8"/>
  <c r="AH97" i="8"/>
  <c r="M97" i="8"/>
  <c r="AE97" i="8"/>
  <c r="AF96" i="8"/>
  <c r="AH96" i="8"/>
  <c r="M96" i="8"/>
  <c r="AE96" i="8"/>
  <c r="AG96" i="8"/>
  <c r="AF95" i="8"/>
  <c r="AE95" i="8"/>
  <c r="AG95" i="8"/>
  <c r="AF94" i="8"/>
  <c r="AH94" i="8"/>
  <c r="M94" i="8"/>
  <c r="AE94" i="8"/>
  <c r="AG94" i="8"/>
  <c r="AF93" i="8"/>
  <c r="AE93" i="8"/>
  <c r="AF92" i="8"/>
  <c r="AH92" i="8"/>
  <c r="M92" i="8"/>
  <c r="AE92" i="8"/>
  <c r="AG92" i="8"/>
  <c r="AF91" i="8"/>
  <c r="AH91" i="8"/>
  <c r="M91" i="8"/>
  <c r="AE91" i="8"/>
  <c r="AG91" i="8"/>
  <c r="AF90" i="8"/>
  <c r="AE90" i="8"/>
  <c r="AG90" i="8"/>
  <c r="AF89" i="8"/>
  <c r="AH89" i="8"/>
  <c r="M89" i="8"/>
  <c r="AE89" i="8"/>
  <c r="AG89" i="8"/>
  <c r="AF88" i="8"/>
  <c r="AE88" i="8"/>
  <c r="AG88" i="8"/>
  <c r="AF87" i="8"/>
  <c r="AH87" i="8"/>
  <c r="M87" i="8"/>
  <c r="AE87" i="8"/>
  <c r="AG87" i="8"/>
  <c r="AF86" i="8"/>
  <c r="AE86" i="8"/>
  <c r="AG86" i="8"/>
  <c r="AF85" i="8"/>
  <c r="AH85" i="8"/>
  <c r="M85" i="8"/>
  <c r="AE85" i="8"/>
  <c r="AG85" i="8"/>
  <c r="AF84" i="8"/>
  <c r="AH84" i="8"/>
  <c r="M84" i="8"/>
  <c r="AE84" i="8"/>
  <c r="AG84" i="8"/>
  <c r="AF83" i="8"/>
  <c r="AH83" i="8"/>
  <c r="M83" i="8"/>
  <c r="AE83" i="8"/>
  <c r="AG83" i="8"/>
  <c r="AF82" i="8"/>
  <c r="AE82" i="8"/>
  <c r="AG82" i="8"/>
  <c r="AF81" i="8"/>
  <c r="AH81" i="8"/>
  <c r="M81" i="8"/>
  <c r="AE81" i="8"/>
  <c r="AG81" i="8"/>
  <c r="AF80" i="8"/>
  <c r="AH80" i="8"/>
  <c r="M80" i="8"/>
  <c r="AE80" i="8"/>
  <c r="AG80" i="8"/>
  <c r="AF79" i="8"/>
  <c r="AH79" i="8"/>
  <c r="M79" i="8"/>
  <c r="AE79" i="8"/>
  <c r="AG79" i="8"/>
  <c r="AF78" i="8"/>
  <c r="AE78" i="8"/>
  <c r="AG78" i="8"/>
  <c r="AF77" i="8"/>
  <c r="AH77" i="8"/>
  <c r="M77" i="8"/>
  <c r="AE77" i="8"/>
  <c r="AG77" i="8"/>
  <c r="AF76" i="8"/>
  <c r="AE76" i="8"/>
  <c r="AG76" i="8"/>
  <c r="AF75" i="8"/>
  <c r="AH75" i="8"/>
  <c r="M75" i="8"/>
  <c r="AE75" i="8"/>
  <c r="AG75" i="8"/>
  <c r="AF74" i="8"/>
  <c r="AH74" i="8"/>
  <c r="M74" i="8"/>
  <c r="AE74" i="8"/>
  <c r="AG74" i="8"/>
  <c r="AF73" i="8"/>
  <c r="AH73" i="8"/>
  <c r="M73" i="8"/>
  <c r="AE73" i="8"/>
  <c r="AG73" i="8"/>
  <c r="AF72" i="8"/>
  <c r="AE72" i="8"/>
  <c r="AG72" i="8"/>
  <c r="AF71" i="8"/>
  <c r="AH71" i="8"/>
  <c r="M71" i="8"/>
  <c r="AE71" i="8"/>
  <c r="AG71" i="8"/>
  <c r="AF70" i="8"/>
  <c r="AH70" i="8"/>
  <c r="M70" i="8"/>
  <c r="AE70" i="8"/>
  <c r="AG70" i="8"/>
  <c r="AF69" i="8"/>
  <c r="AH69" i="8"/>
  <c r="M69" i="8"/>
  <c r="AE69" i="8"/>
  <c r="AG69" i="8"/>
  <c r="AF68" i="8"/>
  <c r="AE68" i="8"/>
  <c r="AG68" i="8"/>
  <c r="AF67" i="8"/>
  <c r="AE67" i="8"/>
  <c r="AF66" i="8"/>
  <c r="AE66" i="8"/>
  <c r="AG66" i="8"/>
  <c r="AF65" i="8"/>
  <c r="AH65" i="8"/>
  <c r="M65" i="8"/>
  <c r="AE65" i="8"/>
  <c r="AG65" i="8"/>
  <c r="AF64" i="8"/>
  <c r="AH64" i="8"/>
  <c r="AE64" i="8"/>
  <c r="AG64" i="8"/>
  <c r="AF63" i="8"/>
  <c r="AH63" i="8"/>
  <c r="M63" i="8"/>
  <c r="AE63" i="8"/>
  <c r="AG63" i="8"/>
  <c r="AF62" i="8"/>
  <c r="AE62" i="8"/>
  <c r="AG62" i="8"/>
  <c r="AF61" i="8"/>
  <c r="AH61" i="8"/>
  <c r="M61" i="8"/>
  <c r="AE61" i="8"/>
  <c r="AG61" i="8"/>
  <c r="AF60" i="8"/>
  <c r="AH60" i="8"/>
  <c r="M60" i="8"/>
  <c r="AE60" i="8"/>
  <c r="AG60" i="8"/>
  <c r="AF59" i="8"/>
  <c r="AH59" i="8"/>
  <c r="M59" i="8"/>
  <c r="AE59" i="8"/>
  <c r="AG59" i="8"/>
  <c r="AF58" i="8"/>
  <c r="AE58" i="8"/>
  <c r="AG58" i="8"/>
  <c r="AF57" i="8"/>
  <c r="AH57" i="8"/>
  <c r="M57" i="8"/>
  <c r="AE57" i="8"/>
  <c r="AG57" i="8"/>
  <c r="AF56" i="8"/>
  <c r="AE56" i="8"/>
  <c r="AG56" i="8"/>
  <c r="AF55" i="8"/>
  <c r="AH55" i="8"/>
  <c r="M55" i="8"/>
  <c r="AE55" i="8"/>
  <c r="AG55" i="8"/>
  <c r="AF54" i="8"/>
  <c r="AH54" i="8"/>
  <c r="M54" i="8"/>
  <c r="AE54" i="8"/>
  <c r="AG54" i="8"/>
  <c r="AF53" i="8"/>
  <c r="AH53" i="8"/>
  <c r="M53" i="8"/>
  <c r="AE53" i="8"/>
  <c r="AG53" i="8"/>
  <c r="AF52" i="8"/>
  <c r="AE52" i="8"/>
  <c r="AG52" i="8"/>
  <c r="AF51" i="8"/>
  <c r="AH51" i="8"/>
  <c r="M51" i="8"/>
  <c r="AE51" i="8"/>
  <c r="AG51" i="8"/>
  <c r="AF50" i="8"/>
  <c r="AE50" i="8"/>
  <c r="AG50" i="8"/>
  <c r="AF49" i="8"/>
  <c r="AH49" i="8"/>
  <c r="M49" i="8"/>
  <c r="AE49" i="8"/>
  <c r="AG49" i="8"/>
  <c r="AF48" i="8"/>
  <c r="AH48" i="8"/>
  <c r="M48" i="8"/>
  <c r="AE48" i="8"/>
  <c r="AG48" i="8"/>
  <c r="AF47" i="8"/>
  <c r="AH47" i="8"/>
  <c r="M47" i="8"/>
  <c r="AE47" i="8"/>
  <c r="AG47" i="8"/>
  <c r="AF46" i="8"/>
  <c r="AE46" i="8"/>
  <c r="AG46" i="8"/>
  <c r="AF45" i="8"/>
  <c r="AH45" i="8"/>
  <c r="M45" i="8"/>
  <c r="AE45" i="8"/>
  <c r="AG45" i="8"/>
  <c r="AF44" i="8"/>
  <c r="AE44" i="8"/>
  <c r="AG44" i="8"/>
  <c r="AF43" i="8"/>
  <c r="AH43" i="8"/>
  <c r="M43" i="8"/>
  <c r="AE43" i="8"/>
  <c r="AF42" i="8"/>
  <c r="AH42" i="8"/>
  <c r="M42" i="8"/>
  <c r="AE42" i="8"/>
  <c r="AG42" i="8"/>
  <c r="AF41" i="8"/>
  <c r="AH41" i="8"/>
  <c r="M41" i="8"/>
  <c r="AE41" i="8"/>
  <c r="AG41" i="8"/>
  <c r="AF40" i="8"/>
  <c r="AE40" i="8"/>
  <c r="AG40" i="8"/>
  <c r="AF39" i="8"/>
  <c r="AH39" i="8"/>
  <c r="M39" i="8"/>
  <c r="AE39" i="8"/>
  <c r="AF38" i="8"/>
  <c r="AE38" i="8"/>
  <c r="AG38" i="8"/>
  <c r="AF37" i="8"/>
  <c r="AH37" i="8"/>
  <c r="M37" i="8"/>
  <c r="AE37" i="8"/>
  <c r="AG37" i="8"/>
  <c r="AF36" i="8"/>
  <c r="AH36" i="8"/>
  <c r="M36" i="8"/>
  <c r="AE36" i="8"/>
  <c r="AF35" i="8"/>
  <c r="AH35" i="8"/>
  <c r="M35" i="8"/>
  <c r="AE35" i="8"/>
  <c r="AF34" i="8"/>
  <c r="AE34" i="8"/>
  <c r="AG34" i="8"/>
  <c r="AF33" i="8"/>
  <c r="AH33" i="8"/>
  <c r="M33" i="8"/>
  <c r="AE33" i="8"/>
  <c r="AG33" i="8"/>
  <c r="AF32" i="8"/>
  <c r="AE32" i="8"/>
  <c r="AF31" i="8"/>
  <c r="AH31" i="8"/>
  <c r="M31" i="8"/>
  <c r="AE31" i="8"/>
  <c r="AG31" i="8"/>
  <c r="AF30" i="8"/>
  <c r="AH30" i="8"/>
  <c r="M30" i="8"/>
  <c r="AE30" i="8"/>
  <c r="AG30" i="8"/>
  <c r="AF29" i="8"/>
  <c r="AH29" i="8"/>
  <c r="M29" i="8"/>
  <c r="AE29" i="8"/>
  <c r="AG29" i="8"/>
  <c r="AF28" i="8"/>
  <c r="AE28" i="8"/>
  <c r="AF27" i="8"/>
  <c r="AH27" i="8"/>
  <c r="M27" i="8"/>
  <c r="AE27" i="8"/>
  <c r="AG27" i="8"/>
  <c r="AF26" i="8"/>
  <c r="AE26" i="8"/>
  <c r="AF25" i="8"/>
  <c r="AH25" i="8"/>
  <c r="M25" i="8"/>
  <c r="AE25" i="8"/>
  <c r="AG25" i="8"/>
  <c r="AF24" i="8"/>
  <c r="AH24" i="8"/>
  <c r="M24" i="8"/>
  <c r="AE24" i="8"/>
  <c r="AF23" i="8"/>
  <c r="AH23" i="8"/>
  <c r="M23" i="8"/>
  <c r="AE23" i="8"/>
  <c r="AG23" i="8"/>
  <c r="AF22" i="8"/>
  <c r="AE22" i="8"/>
  <c r="AF21" i="8"/>
  <c r="AH21" i="8"/>
  <c r="M21" i="8"/>
  <c r="AE21" i="8"/>
  <c r="AF20" i="8"/>
  <c r="AE20" i="8"/>
  <c r="AF19" i="8"/>
  <c r="AH19" i="8"/>
  <c r="M19" i="8"/>
  <c r="AE19" i="8"/>
  <c r="AF18" i="8"/>
  <c r="AH18" i="8"/>
  <c r="M18" i="8"/>
  <c r="AE18" i="8"/>
  <c r="AF17" i="8"/>
  <c r="AH17" i="8"/>
  <c r="M17" i="8"/>
  <c r="AE17" i="8"/>
  <c r="AG17" i="8"/>
  <c r="AF16" i="8"/>
  <c r="AE16" i="8"/>
  <c r="AG16" i="8"/>
  <c r="AF15" i="8"/>
  <c r="AH15" i="8"/>
  <c r="M15" i="8"/>
  <c r="AE15" i="8"/>
  <c r="AF14" i="8"/>
  <c r="AE14" i="8"/>
  <c r="AF13" i="8"/>
  <c r="AH13" i="8"/>
  <c r="M13" i="8"/>
  <c r="AE13" i="8"/>
  <c r="AG13" i="8"/>
  <c r="AF12" i="8"/>
  <c r="AE12" i="8"/>
  <c r="AF11" i="8"/>
  <c r="AH11" i="8"/>
  <c r="M11" i="8"/>
  <c r="AE11" i="8"/>
  <c r="AF10" i="8"/>
  <c r="AE10" i="8"/>
  <c r="AF9" i="8"/>
  <c r="AH9" i="8"/>
  <c r="M9" i="8"/>
  <c r="AE9" i="8"/>
  <c r="AF8" i="8"/>
  <c r="AE8" i="8"/>
  <c r="AG8" i="8"/>
  <c r="AF7" i="8"/>
  <c r="AH7" i="8"/>
  <c r="M7" i="8"/>
  <c r="AE7" i="8"/>
  <c r="AF6" i="8"/>
  <c r="AE6" i="8"/>
  <c r="AF5" i="8"/>
  <c r="AH5" i="8"/>
  <c r="M5" i="8"/>
  <c r="AE5" i="8"/>
  <c r="AF4" i="8"/>
  <c r="AE4" i="8"/>
  <c r="AF3" i="8"/>
  <c r="AH3" i="8"/>
  <c r="M3" i="8"/>
  <c r="AE3" i="8"/>
  <c r="AF2" i="8"/>
  <c r="AE2" i="8"/>
  <c r="O112" i="8"/>
  <c r="O119" i="8"/>
  <c r="O114" i="8"/>
  <c r="O113" i="8"/>
  <c r="O109" i="8"/>
  <c r="O117" i="8"/>
  <c r="AG5" i="8"/>
  <c r="AG20" i="8"/>
  <c r="AG97" i="8"/>
  <c r="AG39" i="8"/>
  <c r="AG7" i="8"/>
  <c r="AG4" i="8"/>
  <c r="AG67" i="8"/>
  <c r="AG99" i="8"/>
  <c r="AG11" i="8"/>
  <c r="AG19" i="8"/>
  <c r="AG36" i="8"/>
  <c r="AG43" i="8"/>
  <c r="AG3" i="8"/>
  <c r="AG15" i="8"/>
  <c r="AH95" i="8"/>
  <c r="M95" i="8"/>
  <c r="AG9" i="8"/>
  <c r="AG12" i="8"/>
  <c r="AG21" i="8"/>
  <c r="AG24" i="8"/>
  <c r="AG35" i="8"/>
  <c r="AG93" i="8"/>
  <c r="AF118" i="8"/>
  <c r="AF119" i="8"/>
  <c r="AH93" i="8"/>
  <c r="M93" i="8"/>
  <c r="AH6" i="8"/>
  <c r="M6" i="8"/>
  <c r="AH14" i="8"/>
  <c r="M14" i="8"/>
  <c r="AG6" i="8"/>
  <c r="AG14" i="8"/>
  <c r="AG22" i="8"/>
  <c r="AG28" i="8"/>
  <c r="AE118" i="8"/>
  <c r="AH4" i="8"/>
  <c r="M4" i="8"/>
  <c r="AH12" i="8"/>
  <c r="M12" i="8"/>
  <c r="AE119" i="8"/>
  <c r="AF117" i="8"/>
  <c r="AH2" i="8"/>
  <c r="M2" i="8"/>
  <c r="AH10" i="8"/>
  <c r="M10" i="8"/>
  <c r="AG26" i="8"/>
  <c r="AG32" i="8"/>
  <c r="AG106" i="8"/>
  <c r="AE117" i="8"/>
  <c r="AG2" i="8"/>
  <c r="AG10" i="8"/>
  <c r="AG18" i="8"/>
  <c r="AH8" i="8"/>
  <c r="M8" i="8"/>
  <c r="AH16" i="8"/>
  <c r="M16" i="8"/>
  <c r="AH67" i="8"/>
  <c r="M67" i="8"/>
  <c r="AH20" i="8"/>
  <c r="M20" i="8"/>
  <c r="AH22" i="8"/>
  <c r="M22" i="8"/>
  <c r="AH26" i="8"/>
  <c r="M26" i="8"/>
  <c r="AH28" i="8"/>
  <c r="M28" i="8"/>
  <c r="AH32" i="8"/>
  <c r="M32" i="8"/>
  <c r="AH34" i="8"/>
  <c r="M34" i="8"/>
  <c r="AH38" i="8"/>
  <c r="M38" i="8"/>
  <c r="AH40" i="8"/>
  <c r="M40" i="8"/>
  <c r="AH44" i="8"/>
  <c r="M44" i="8"/>
  <c r="AH46" i="8"/>
  <c r="M46" i="8"/>
  <c r="AH50" i="8"/>
  <c r="M50" i="8"/>
  <c r="AH52" i="8"/>
  <c r="M52" i="8"/>
  <c r="AH56" i="8"/>
  <c r="M56" i="8"/>
  <c r="AH58" i="8"/>
  <c r="M58" i="8"/>
  <c r="AH62" i="8"/>
  <c r="M62" i="8"/>
  <c r="AH66" i="8"/>
  <c r="M66" i="8"/>
  <c r="AH68" i="8"/>
  <c r="M68" i="8"/>
  <c r="AH72" i="8"/>
  <c r="M72" i="8"/>
  <c r="AH76" i="8"/>
  <c r="M76" i="8"/>
  <c r="AH78" i="8"/>
  <c r="M78" i="8"/>
  <c r="AH82" i="8"/>
  <c r="M82" i="8"/>
  <c r="AH86" i="8"/>
  <c r="M86" i="8"/>
  <c r="AH88" i="8"/>
  <c r="M88" i="8"/>
  <c r="AH90" i="8"/>
  <c r="M90" i="8"/>
  <c r="AH102" i="8"/>
  <c r="M102" i="8"/>
  <c r="AG119" i="8"/>
  <c r="AG118" i="8"/>
  <c r="AH119" i="8"/>
  <c r="AH117" i="8"/>
  <c r="AG117" i="8"/>
  <c r="AH118" i="8"/>
  <c r="BM45" i="4"/>
  <c r="E117" i="7"/>
  <c r="E118" i="7"/>
  <c r="DY121" i="7"/>
  <c r="DY120" i="7"/>
  <c r="DY119" i="7"/>
  <c r="DY118" i="7"/>
  <c r="DY117" i="7"/>
  <c r="H14" i="6"/>
  <c r="F14" i="6"/>
  <c r="D14" i="6"/>
  <c r="B14" i="6"/>
  <c r="H33" i="6"/>
  <c r="F33" i="6"/>
  <c r="D33" i="6"/>
  <c r="B33" i="6"/>
  <c r="H32" i="6"/>
  <c r="F32" i="6"/>
  <c r="D32" i="6"/>
  <c r="B32" i="6"/>
  <c r="DN117" i="7"/>
  <c r="DM119" i="7"/>
  <c r="DM118" i="7"/>
  <c r="DM117" i="7"/>
  <c r="DO119" i="7"/>
  <c r="DP119" i="7"/>
  <c r="DQ119" i="7"/>
  <c r="DR119" i="7"/>
  <c r="DS119" i="7"/>
  <c r="DT119" i="7"/>
  <c r="DU119" i="7"/>
  <c r="DV119" i="7"/>
  <c r="DW119" i="7"/>
  <c r="DX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DO118" i="7"/>
  <c r="DP118" i="7"/>
  <c r="DQ118" i="7"/>
  <c r="DR118" i="7"/>
  <c r="DS118" i="7"/>
  <c r="DT118" i="7"/>
  <c r="DU118" i="7"/>
  <c r="DV118" i="7"/>
  <c r="DW118" i="7"/>
  <c r="DX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DO117" i="7"/>
  <c r="DP117" i="7"/>
  <c r="DQ117" i="7"/>
  <c r="DR117" i="7"/>
  <c r="DS117" i="7"/>
  <c r="DT117" i="7"/>
  <c r="DU117" i="7"/>
  <c r="DV117" i="7"/>
  <c r="DW117" i="7"/>
  <c r="DX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D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D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J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H119" i="7"/>
  <c r="DI119" i="7"/>
  <c r="DJ119" i="7"/>
  <c r="DK119" i="7"/>
  <c r="DL119" i="7"/>
  <c r="DN119" i="7"/>
  <c r="CI119" i="7"/>
  <c r="CJ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H118" i="7"/>
  <c r="DI118" i="7"/>
  <c r="DJ118" i="7"/>
  <c r="DK118" i="7"/>
  <c r="DL118" i="7"/>
  <c r="DN118" i="7"/>
  <c r="CI118" i="7"/>
  <c r="CJ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H117" i="7"/>
  <c r="DI117" i="7"/>
  <c r="DJ117" i="7"/>
  <c r="DK117" i="7"/>
  <c r="DL117" i="7"/>
  <c r="CI117" i="7"/>
  <c r="BT38" i="4"/>
  <c r="BT45" i="4"/>
  <c r="AD45" i="4"/>
  <c r="KW2" i="4"/>
  <c r="KV2" i="4"/>
  <c r="EG138" i="7"/>
  <c r="EF138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DP111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DP110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DP109" i="7"/>
  <c r="ED138" i="7"/>
  <c r="EC138" i="7"/>
  <c r="CC107" i="7"/>
  <c r="CG107" i="7"/>
  <c r="CB107" i="7"/>
  <c r="CF107" i="7"/>
  <c r="CC106" i="7"/>
  <c r="CG106" i="7"/>
  <c r="CB106" i="7"/>
  <c r="CF106" i="7"/>
  <c r="CC105" i="7"/>
  <c r="CG105" i="7"/>
  <c r="CB105" i="7"/>
  <c r="CF105" i="7"/>
  <c r="CC104" i="7"/>
  <c r="CG104" i="7"/>
  <c r="CB104" i="7"/>
  <c r="CF104" i="7"/>
  <c r="CC103" i="7"/>
  <c r="CG103" i="7"/>
  <c r="CB103" i="7"/>
  <c r="CF103" i="7"/>
  <c r="CC102" i="7"/>
  <c r="CG102" i="7"/>
  <c r="CB102" i="7"/>
  <c r="CF102" i="7"/>
  <c r="CC101" i="7"/>
  <c r="CG101" i="7"/>
  <c r="CB101" i="7"/>
  <c r="CF101" i="7"/>
  <c r="CC100" i="7"/>
  <c r="CG100" i="7"/>
  <c r="CB100" i="7"/>
  <c r="CF100" i="7"/>
  <c r="CC99" i="7"/>
  <c r="CG99" i="7"/>
  <c r="CB99" i="7"/>
  <c r="CF99" i="7"/>
  <c r="CC98" i="7"/>
  <c r="CG98" i="7"/>
  <c r="CB98" i="7"/>
  <c r="CF98" i="7"/>
  <c r="CC97" i="7"/>
  <c r="CG97" i="7"/>
  <c r="CB97" i="7"/>
  <c r="CF97" i="7"/>
  <c r="CC96" i="7"/>
  <c r="CG96" i="7"/>
  <c r="CB96" i="7"/>
  <c r="CF96" i="7"/>
  <c r="CC95" i="7"/>
  <c r="CG95" i="7"/>
  <c r="CB95" i="7"/>
  <c r="CF95" i="7"/>
  <c r="CC94" i="7"/>
  <c r="CG94" i="7"/>
  <c r="CB94" i="7"/>
  <c r="CF94" i="7"/>
  <c r="CC93" i="7"/>
  <c r="CG93" i="7"/>
  <c r="CB93" i="7"/>
  <c r="CF93" i="7"/>
  <c r="CC92" i="7"/>
  <c r="CG92" i="7"/>
  <c r="CB92" i="7"/>
  <c r="CF92" i="7"/>
  <c r="CC91" i="7"/>
  <c r="CG91" i="7"/>
  <c r="CB91" i="7"/>
  <c r="CF91" i="7"/>
  <c r="CC90" i="7"/>
  <c r="CG90" i="7"/>
  <c r="CB90" i="7"/>
  <c r="CF90" i="7"/>
  <c r="CC89" i="7"/>
  <c r="CG89" i="7"/>
  <c r="CB89" i="7"/>
  <c r="CF89" i="7"/>
  <c r="CC88" i="7"/>
  <c r="CG88" i="7"/>
  <c r="CB88" i="7"/>
  <c r="CF88" i="7"/>
  <c r="CC87" i="7"/>
  <c r="CG87" i="7"/>
  <c r="CB87" i="7"/>
  <c r="CF87" i="7"/>
  <c r="CC86" i="7"/>
  <c r="CG86" i="7"/>
  <c r="CB86" i="7"/>
  <c r="CF86" i="7"/>
  <c r="CC85" i="7"/>
  <c r="CG85" i="7"/>
  <c r="CB85" i="7"/>
  <c r="CF85" i="7"/>
  <c r="CC84" i="7"/>
  <c r="CG84" i="7"/>
  <c r="CB84" i="7"/>
  <c r="CF84" i="7"/>
  <c r="CC83" i="7"/>
  <c r="CG83" i="7"/>
  <c r="CB83" i="7"/>
  <c r="CF83" i="7"/>
  <c r="CC82" i="7"/>
  <c r="CG82" i="7"/>
  <c r="CB82" i="7"/>
  <c r="CF82" i="7"/>
  <c r="CC81" i="7"/>
  <c r="CG81" i="7"/>
  <c r="CB81" i="7"/>
  <c r="CF81" i="7"/>
  <c r="CC80" i="7"/>
  <c r="CG80" i="7"/>
  <c r="CB80" i="7"/>
  <c r="CF80" i="7"/>
  <c r="CC79" i="7"/>
  <c r="CG79" i="7"/>
  <c r="CB79" i="7"/>
  <c r="CF79" i="7"/>
  <c r="CC78" i="7"/>
  <c r="CG78" i="7"/>
  <c r="CB78" i="7"/>
  <c r="CF78" i="7"/>
  <c r="CC77" i="7"/>
  <c r="CG77" i="7"/>
  <c r="CB77" i="7"/>
  <c r="CF77" i="7"/>
  <c r="CC76" i="7"/>
  <c r="CG76" i="7"/>
  <c r="CB76" i="7"/>
  <c r="CF76" i="7"/>
  <c r="CC75" i="7"/>
  <c r="CG75" i="7"/>
  <c r="CB75" i="7"/>
  <c r="CF75" i="7"/>
  <c r="CC74" i="7"/>
  <c r="CG74" i="7"/>
  <c r="CB74" i="7"/>
  <c r="CF74" i="7"/>
  <c r="CC73" i="7"/>
  <c r="CG73" i="7"/>
  <c r="CB73" i="7"/>
  <c r="CF73" i="7"/>
  <c r="CC72" i="7"/>
  <c r="CG72" i="7"/>
  <c r="CB72" i="7"/>
  <c r="CF72" i="7"/>
  <c r="CC71" i="7"/>
  <c r="CG71" i="7"/>
  <c r="CB71" i="7"/>
  <c r="CF71" i="7"/>
  <c r="CC70" i="7"/>
  <c r="CG70" i="7"/>
  <c r="CB70" i="7"/>
  <c r="CF70" i="7"/>
  <c r="CC69" i="7"/>
  <c r="CG69" i="7"/>
  <c r="CB69" i="7"/>
  <c r="CF69" i="7"/>
  <c r="CC68" i="7"/>
  <c r="CG68" i="7"/>
  <c r="CB68" i="7"/>
  <c r="CF68" i="7"/>
  <c r="CC67" i="7"/>
  <c r="CG67" i="7"/>
  <c r="CB67" i="7"/>
  <c r="CF67" i="7"/>
  <c r="CC66" i="7"/>
  <c r="CG66" i="7"/>
  <c r="CB66" i="7"/>
  <c r="CF66" i="7"/>
  <c r="CC65" i="7"/>
  <c r="CG65" i="7"/>
  <c r="CB65" i="7"/>
  <c r="CF65" i="7"/>
  <c r="CC64" i="7"/>
  <c r="CG64" i="7"/>
  <c r="CB64" i="7"/>
  <c r="CF64" i="7"/>
  <c r="CC63" i="7"/>
  <c r="CG63" i="7"/>
  <c r="CB63" i="7"/>
  <c r="CF63" i="7"/>
  <c r="CC62" i="7"/>
  <c r="CG62" i="7"/>
  <c r="CB62" i="7"/>
  <c r="CF62" i="7"/>
  <c r="CC61" i="7"/>
  <c r="CG61" i="7"/>
  <c r="CB61" i="7"/>
  <c r="CF61" i="7"/>
  <c r="CC60" i="7"/>
  <c r="CG60" i="7"/>
  <c r="CB60" i="7"/>
  <c r="CF60" i="7"/>
  <c r="CC59" i="7"/>
  <c r="CG59" i="7"/>
  <c r="CB59" i="7"/>
  <c r="CF59" i="7"/>
  <c r="CC58" i="7"/>
  <c r="CG58" i="7"/>
  <c r="CB58" i="7"/>
  <c r="CF58" i="7"/>
  <c r="CC57" i="7"/>
  <c r="CG57" i="7"/>
  <c r="CB57" i="7"/>
  <c r="CF57" i="7"/>
  <c r="CC56" i="7"/>
  <c r="CG56" i="7"/>
  <c r="CB56" i="7"/>
  <c r="CF56" i="7"/>
  <c r="CC55" i="7"/>
  <c r="CG55" i="7"/>
  <c r="CB55" i="7"/>
  <c r="CF55" i="7"/>
  <c r="CC54" i="7"/>
  <c r="CG54" i="7"/>
  <c r="CB54" i="7"/>
  <c r="CF54" i="7"/>
  <c r="CC53" i="7"/>
  <c r="CG53" i="7"/>
  <c r="CB53" i="7"/>
  <c r="CF53" i="7"/>
  <c r="CC52" i="7"/>
  <c r="CG52" i="7"/>
  <c r="CB52" i="7"/>
  <c r="CF52" i="7"/>
  <c r="CC51" i="7"/>
  <c r="CG51" i="7"/>
  <c r="CB51" i="7"/>
  <c r="CF51" i="7"/>
  <c r="CC50" i="7"/>
  <c r="CG50" i="7"/>
  <c r="CB50" i="7"/>
  <c r="CF50" i="7"/>
  <c r="CC49" i="7"/>
  <c r="CG49" i="7"/>
  <c r="CB49" i="7"/>
  <c r="CF49" i="7"/>
  <c r="CC48" i="7"/>
  <c r="CG48" i="7"/>
  <c r="CB48" i="7"/>
  <c r="CF48" i="7"/>
  <c r="CC47" i="7"/>
  <c r="CG47" i="7"/>
  <c r="CB47" i="7"/>
  <c r="CF47" i="7"/>
  <c r="CC46" i="7"/>
  <c r="CG46" i="7"/>
  <c r="CB46" i="7"/>
  <c r="CF46" i="7"/>
  <c r="CC45" i="7"/>
  <c r="CG45" i="7"/>
  <c r="CB45" i="7"/>
  <c r="CF45" i="7"/>
  <c r="CC44" i="7"/>
  <c r="CG44" i="7"/>
  <c r="CB44" i="7"/>
  <c r="CF44" i="7"/>
  <c r="CC43" i="7"/>
  <c r="CG43" i="7"/>
  <c r="CB43" i="7"/>
  <c r="CF43" i="7"/>
  <c r="CC42" i="7"/>
  <c r="CG42" i="7"/>
  <c r="CB42" i="7"/>
  <c r="CF42" i="7"/>
  <c r="CC41" i="7"/>
  <c r="CG41" i="7"/>
  <c r="CB41" i="7"/>
  <c r="CF41" i="7"/>
  <c r="CC40" i="7"/>
  <c r="CG40" i="7"/>
  <c r="CB40" i="7"/>
  <c r="CF40" i="7"/>
  <c r="CC39" i="7"/>
  <c r="CG39" i="7"/>
  <c r="CB39" i="7"/>
  <c r="CF39" i="7"/>
  <c r="CC38" i="7"/>
  <c r="CG38" i="7"/>
  <c r="CB38" i="7"/>
  <c r="CF38" i="7"/>
  <c r="CC37" i="7"/>
  <c r="CG37" i="7"/>
  <c r="CB37" i="7"/>
  <c r="CF37" i="7"/>
  <c r="CC36" i="7"/>
  <c r="CG36" i="7"/>
  <c r="CB36" i="7"/>
  <c r="CF36" i="7"/>
  <c r="CC35" i="7"/>
  <c r="CG35" i="7"/>
  <c r="CB35" i="7"/>
  <c r="CF35" i="7"/>
  <c r="CC34" i="7"/>
  <c r="CG34" i="7"/>
  <c r="CB34" i="7"/>
  <c r="CF34" i="7"/>
  <c r="CC33" i="7"/>
  <c r="CG33" i="7"/>
  <c r="CB33" i="7"/>
  <c r="CF33" i="7"/>
  <c r="CC32" i="7"/>
  <c r="CG32" i="7"/>
  <c r="CB32" i="7"/>
  <c r="CF32" i="7"/>
  <c r="CC31" i="7"/>
  <c r="CG31" i="7"/>
  <c r="CB31" i="7"/>
  <c r="CF31" i="7"/>
  <c r="CC30" i="7"/>
  <c r="CG30" i="7"/>
  <c r="CB30" i="7"/>
  <c r="CD30" i="7"/>
  <c r="CC29" i="7"/>
  <c r="CG29" i="7"/>
  <c r="CB29" i="7"/>
  <c r="CF29" i="7"/>
  <c r="CC28" i="7"/>
  <c r="CG28" i="7"/>
  <c r="CB28" i="7"/>
  <c r="CF28" i="7"/>
  <c r="CC27" i="7"/>
  <c r="CG27" i="7"/>
  <c r="CB27" i="7"/>
  <c r="CF27" i="7"/>
  <c r="CC26" i="7"/>
  <c r="CG26" i="7"/>
  <c r="CB26" i="7"/>
  <c r="CD26" i="7"/>
  <c r="CC25" i="7"/>
  <c r="CG25" i="7"/>
  <c r="CB25" i="7"/>
  <c r="CF25" i="7"/>
  <c r="CC24" i="7"/>
  <c r="CG24" i="7"/>
  <c r="CB24" i="7"/>
  <c r="CD24" i="7"/>
  <c r="CC23" i="7"/>
  <c r="CG23" i="7"/>
  <c r="CB23" i="7"/>
  <c r="CF23" i="7"/>
  <c r="CC22" i="7"/>
  <c r="CG22" i="7"/>
  <c r="CB22" i="7"/>
  <c r="CF22" i="7"/>
  <c r="CC21" i="7"/>
  <c r="CG21" i="7"/>
  <c r="CB21" i="7"/>
  <c r="CF21" i="7"/>
  <c r="CC20" i="7"/>
  <c r="CG20" i="7"/>
  <c r="CB20" i="7"/>
  <c r="CD20" i="7"/>
  <c r="CC19" i="7"/>
  <c r="CG19" i="7"/>
  <c r="CB19" i="7"/>
  <c r="CF19" i="7"/>
  <c r="CC18" i="7"/>
  <c r="CG18" i="7"/>
  <c r="CB18" i="7"/>
  <c r="CD18" i="7"/>
  <c r="CC17" i="7"/>
  <c r="CG17" i="7"/>
  <c r="CB17" i="7"/>
  <c r="CF17" i="7"/>
  <c r="CC16" i="7"/>
  <c r="CG16" i="7"/>
  <c r="CB16" i="7"/>
  <c r="CF16" i="7"/>
  <c r="CC15" i="7"/>
  <c r="CE15" i="7"/>
  <c r="CB15" i="7"/>
  <c r="CF15" i="7"/>
  <c r="CC14" i="7"/>
  <c r="CG14" i="7"/>
  <c r="CB14" i="7"/>
  <c r="CD14" i="7"/>
  <c r="CC13" i="7"/>
  <c r="CE13" i="7"/>
  <c r="CB13" i="7"/>
  <c r="CF13" i="7"/>
  <c r="CC12" i="7"/>
  <c r="CG12" i="7"/>
  <c r="CB12" i="7"/>
  <c r="CD12" i="7"/>
  <c r="CC11" i="7"/>
  <c r="CE11" i="7"/>
  <c r="CB11" i="7"/>
  <c r="CF11" i="7"/>
  <c r="CC10" i="7"/>
  <c r="CG10" i="7"/>
  <c r="CB10" i="7"/>
  <c r="CD10" i="7"/>
  <c r="CC9" i="7"/>
  <c r="CE9" i="7"/>
  <c r="CB9" i="7"/>
  <c r="CF9" i="7"/>
  <c r="CC8" i="7"/>
  <c r="CG8" i="7"/>
  <c r="CB8" i="7"/>
  <c r="CD8" i="7"/>
  <c r="CC7" i="7"/>
  <c r="CE7" i="7"/>
  <c r="CB7" i="7"/>
  <c r="CF7" i="7"/>
  <c r="CC6" i="7"/>
  <c r="CG6" i="7"/>
  <c r="CB6" i="7"/>
  <c r="CF6" i="7"/>
  <c r="CC5" i="7"/>
  <c r="CE5" i="7"/>
  <c r="CB5" i="7"/>
  <c r="CF5" i="7"/>
  <c r="CC4" i="7"/>
  <c r="CG4" i="7"/>
  <c r="CB4" i="7"/>
  <c r="CD4" i="7"/>
  <c r="CC3" i="7"/>
  <c r="CE3" i="7"/>
  <c r="CB3" i="7"/>
  <c r="CD3" i="7"/>
  <c r="CC2" i="7"/>
  <c r="CG2" i="7"/>
  <c r="CB2" i="7"/>
  <c r="CF2" i="7"/>
  <c r="CF119" i="7"/>
  <c r="CG119" i="7"/>
  <c r="CC119" i="7"/>
  <c r="CB119" i="7"/>
  <c r="CE48" i="7"/>
  <c r="CE64" i="7"/>
  <c r="CG118" i="7"/>
  <c r="CF118" i="7"/>
  <c r="CE80" i="7"/>
  <c r="CE100" i="7"/>
  <c r="CC118" i="7"/>
  <c r="CE68" i="7"/>
  <c r="CC117" i="7"/>
  <c r="CB118" i="7"/>
  <c r="CE84" i="7"/>
  <c r="CB117" i="7"/>
  <c r="CG5" i="7"/>
  <c r="CE52" i="7"/>
  <c r="CE40" i="7"/>
  <c r="CE72" i="7"/>
  <c r="CG13" i="7"/>
  <c r="CD36" i="7"/>
  <c r="CE104" i="7"/>
  <c r="CE92" i="7"/>
  <c r="CE102" i="7"/>
  <c r="CE76" i="7"/>
  <c r="CG11" i="7"/>
  <c r="CE44" i="7"/>
  <c r="CE32" i="7"/>
  <c r="CD37" i="7"/>
  <c r="CG7" i="7"/>
  <c r="CE56" i="7"/>
  <c r="CD39" i="7"/>
  <c r="CE60" i="7"/>
  <c r="CE88" i="7"/>
  <c r="CE96" i="7"/>
  <c r="CE22" i="7"/>
  <c r="CD11" i="7"/>
  <c r="CD17" i="7"/>
  <c r="CD21" i="7"/>
  <c r="CD25" i="7"/>
  <c r="CD29" i="7"/>
  <c r="CE36" i="7"/>
  <c r="CE30" i="7"/>
  <c r="CD9" i="7"/>
  <c r="CD15" i="7"/>
  <c r="CD5" i="7"/>
  <c r="CE2" i="7"/>
  <c r="CE8" i="7"/>
  <c r="CE14" i="7"/>
  <c r="CD33" i="7"/>
  <c r="CD40" i="7"/>
  <c r="CD44" i="7"/>
  <c r="CD48" i="7"/>
  <c r="CD52" i="7"/>
  <c r="CD56" i="7"/>
  <c r="CD60" i="7"/>
  <c r="CD64" i="7"/>
  <c r="CD68" i="7"/>
  <c r="CD72" i="7"/>
  <c r="CD76" i="7"/>
  <c r="CD80" i="7"/>
  <c r="CD84" i="7"/>
  <c r="CD88" i="7"/>
  <c r="CD92" i="7"/>
  <c r="CD96" i="7"/>
  <c r="CD100" i="7"/>
  <c r="CD104" i="7"/>
  <c r="CE26" i="7"/>
  <c r="CE18" i="7"/>
  <c r="CF3" i="7"/>
  <c r="CE6" i="7"/>
  <c r="CE12" i="7"/>
  <c r="CE34" i="7"/>
  <c r="CG9" i="7"/>
  <c r="CD19" i="7"/>
  <c r="CD31" i="7"/>
  <c r="CE38" i="7"/>
  <c r="CD42" i="7"/>
  <c r="CD46" i="7"/>
  <c r="CD50" i="7"/>
  <c r="CD54" i="7"/>
  <c r="CD58" i="7"/>
  <c r="CD62" i="7"/>
  <c r="CD66" i="7"/>
  <c r="CD70" i="7"/>
  <c r="CD74" i="7"/>
  <c r="CD78" i="7"/>
  <c r="CD82" i="7"/>
  <c r="CD86" i="7"/>
  <c r="CD90" i="7"/>
  <c r="CD94" i="7"/>
  <c r="CD98" i="7"/>
  <c r="CD102" i="7"/>
  <c r="CD106" i="7"/>
  <c r="CD23" i="7"/>
  <c r="CD13" i="7"/>
  <c r="CE46" i="7"/>
  <c r="CE62" i="7"/>
  <c r="CE74" i="7"/>
  <c r="CE86" i="7"/>
  <c r="CE94" i="7"/>
  <c r="CE98" i="7"/>
  <c r="CE106" i="7"/>
  <c r="CD34" i="7"/>
  <c r="CG3" i="7"/>
  <c r="CG15" i="7"/>
  <c r="CD27" i="7"/>
  <c r="CD38" i="7"/>
  <c r="CD7" i="7"/>
  <c r="CD35" i="7"/>
  <c r="CE42" i="7"/>
  <c r="CE50" i="7"/>
  <c r="CE54" i="7"/>
  <c r="CE58" i="7"/>
  <c r="CE66" i="7"/>
  <c r="CE70" i="7"/>
  <c r="CE78" i="7"/>
  <c r="CE82" i="7"/>
  <c r="CE90" i="7"/>
  <c r="CE4" i="7"/>
  <c r="CE10" i="7"/>
  <c r="CE16" i="7"/>
  <c r="CE20" i="7"/>
  <c r="CE24" i="7"/>
  <c r="CE28" i="7"/>
  <c r="CD32" i="7"/>
  <c r="CD2" i="7"/>
  <c r="CD6" i="7"/>
  <c r="CD16" i="7"/>
  <c r="CD22" i="7"/>
  <c r="CD28" i="7"/>
  <c r="CF4" i="7"/>
  <c r="CF8" i="7"/>
  <c r="CF10" i="7"/>
  <c r="CF12" i="7"/>
  <c r="CF14" i="7"/>
  <c r="CF18" i="7"/>
  <c r="CF20" i="7"/>
  <c r="CF24" i="7"/>
  <c r="CF26" i="7"/>
  <c r="CF30" i="7"/>
  <c r="CD41" i="7"/>
  <c r="CD43" i="7"/>
  <c r="CD45" i="7"/>
  <c r="CD47" i="7"/>
  <c r="CD49" i="7"/>
  <c r="CD51" i="7"/>
  <c r="CD53" i="7"/>
  <c r="CD55" i="7"/>
  <c r="CD57" i="7"/>
  <c r="CD59" i="7"/>
  <c r="CD61" i="7"/>
  <c r="CD63" i="7"/>
  <c r="CD65" i="7"/>
  <c r="CD67" i="7"/>
  <c r="CD69" i="7"/>
  <c r="CD71" i="7"/>
  <c r="CD73" i="7"/>
  <c r="CD75" i="7"/>
  <c r="CD77" i="7"/>
  <c r="CD79" i="7"/>
  <c r="CD81" i="7"/>
  <c r="CD83" i="7"/>
  <c r="CD85" i="7"/>
  <c r="CD87" i="7"/>
  <c r="CD89" i="7"/>
  <c r="CD91" i="7"/>
  <c r="CD93" i="7"/>
  <c r="CD95" i="7"/>
  <c r="CD97" i="7"/>
  <c r="CD99" i="7"/>
  <c r="CD101" i="7"/>
  <c r="CD103" i="7"/>
  <c r="CD105" i="7"/>
  <c r="CD107" i="7"/>
  <c r="CE17" i="7"/>
  <c r="CE19" i="7"/>
  <c r="CE21" i="7"/>
  <c r="CE23" i="7"/>
  <c r="CE25" i="7"/>
  <c r="CE27" i="7"/>
  <c r="CE29" i="7"/>
  <c r="CE31" i="7"/>
  <c r="CE33" i="7"/>
  <c r="CE35" i="7"/>
  <c r="CE37" i="7"/>
  <c r="CE39" i="7"/>
  <c r="CE41" i="7"/>
  <c r="CE43" i="7"/>
  <c r="CE45" i="7"/>
  <c r="CE47" i="7"/>
  <c r="CE49" i="7"/>
  <c r="CE51" i="7"/>
  <c r="CE53" i="7"/>
  <c r="CE55" i="7"/>
  <c r="CE57" i="7"/>
  <c r="CE59" i="7"/>
  <c r="CE61" i="7"/>
  <c r="CE63" i="7"/>
  <c r="CE65" i="7"/>
  <c r="CE67" i="7"/>
  <c r="CE69" i="7"/>
  <c r="CE71" i="7"/>
  <c r="CE73" i="7"/>
  <c r="CE75" i="7"/>
  <c r="CE77" i="7"/>
  <c r="CE79" i="7"/>
  <c r="CE81" i="7"/>
  <c r="CE83" i="7"/>
  <c r="CE85" i="7"/>
  <c r="CE87" i="7"/>
  <c r="CE89" i="7"/>
  <c r="CE91" i="7"/>
  <c r="CE93" i="7"/>
  <c r="CE95" i="7"/>
  <c r="CE97" i="7"/>
  <c r="CE99" i="7"/>
  <c r="CE101" i="7"/>
  <c r="CE103" i="7"/>
  <c r="CE105" i="7"/>
  <c r="CE107" i="7"/>
  <c r="KW3" i="4"/>
  <c r="KW4" i="4"/>
  <c r="KW5" i="4"/>
  <c r="KW6" i="4"/>
  <c r="KW7" i="4"/>
  <c r="KW8" i="4"/>
  <c r="KW9" i="4"/>
  <c r="KW10" i="4"/>
  <c r="KW11" i="4"/>
  <c r="KW12" i="4"/>
  <c r="KW13" i="4"/>
  <c r="KW14" i="4"/>
  <c r="KW15" i="4"/>
  <c r="KW16" i="4"/>
  <c r="KW17" i="4"/>
  <c r="KW18" i="4"/>
  <c r="KW19" i="4"/>
  <c r="KW20" i="4"/>
  <c r="KW21" i="4"/>
  <c r="KW22" i="4"/>
  <c r="KW23" i="4"/>
  <c r="KW24" i="4"/>
  <c r="KW25" i="4"/>
  <c r="KW26" i="4"/>
  <c r="KW27" i="4"/>
  <c r="KW28" i="4"/>
  <c r="KW29" i="4"/>
  <c r="KW30" i="4"/>
  <c r="KW31" i="4"/>
  <c r="KW32" i="4"/>
  <c r="KW33" i="4"/>
  <c r="KW35" i="4"/>
  <c r="KW36" i="4"/>
  <c r="KW37" i="4"/>
  <c r="KW38" i="4"/>
  <c r="KW39" i="4"/>
  <c r="KW40" i="4"/>
  <c r="KW41" i="4"/>
  <c r="KW42" i="4"/>
  <c r="KW43" i="4"/>
  <c r="KW44" i="4"/>
  <c r="KW45" i="4"/>
  <c r="KW46" i="4"/>
  <c r="KW47" i="4"/>
  <c r="KW48" i="4"/>
  <c r="KW49" i="4"/>
  <c r="KW50" i="4"/>
  <c r="KW51" i="4"/>
  <c r="KW52" i="4"/>
  <c r="KW53" i="4"/>
  <c r="KW54" i="4"/>
  <c r="KW55" i="4"/>
  <c r="KW56" i="4"/>
  <c r="KW57" i="4"/>
  <c r="KW58" i="4"/>
  <c r="KW59" i="4"/>
  <c r="KW60" i="4"/>
  <c r="KW61" i="4"/>
  <c r="KW62" i="4"/>
  <c r="KW63" i="4"/>
  <c r="KW64" i="4"/>
  <c r="KW65" i="4"/>
  <c r="KW66" i="4"/>
  <c r="KW67" i="4"/>
  <c r="KW69" i="4"/>
  <c r="KW70" i="4"/>
  <c r="KW71" i="4"/>
  <c r="KW72" i="4"/>
  <c r="KW73" i="4"/>
  <c r="KW74" i="4"/>
  <c r="KW75" i="4"/>
  <c r="KW76" i="4"/>
  <c r="KW77" i="4"/>
  <c r="KW78" i="4"/>
  <c r="KW79" i="4"/>
  <c r="KW80" i="4"/>
  <c r="KW81" i="4"/>
  <c r="KW82" i="4"/>
  <c r="KW83" i="4"/>
  <c r="KW84" i="4"/>
  <c r="KW85" i="4"/>
  <c r="KW86" i="4"/>
  <c r="KW87" i="4"/>
  <c r="KW88" i="4"/>
  <c r="KW89" i="4"/>
  <c r="KW90" i="4"/>
  <c r="KW91" i="4"/>
  <c r="KW92" i="4"/>
  <c r="KW93" i="4"/>
  <c r="KW94" i="4"/>
  <c r="KW95" i="4"/>
  <c r="KW96" i="4"/>
  <c r="KW97" i="4"/>
  <c r="KW98" i="4"/>
  <c r="KW99" i="4"/>
  <c r="KW100" i="4"/>
  <c r="KW101" i="4"/>
  <c r="KW102" i="4"/>
  <c r="KW103" i="4"/>
  <c r="KW104" i="4"/>
  <c r="KW105" i="4"/>
  <c r="KW106" i="4"/>
  <c r="KW107" i="4"/>
  <c r="KW108" i="4"/>
  <c r="KW109" i="4"/>
  <c r="KV3" i="4"/>
  <c r="KV4" i="4"/>
  <c r="KV5" i="4"/>
  <c r="KV6" i="4"/>
  <c r="KV7" i="4"/>
  <c r="KV8" i="4"/>
  <c r="KV9" i="4"/>
  <c r="KV10" i="4"/>
  <c r="KV11" i="4"/>
  <c r="KV12" i="4"/>
  <c r="KV13" i="4"/>
  <c r="KV14" i="4"/>
  <c r="KV15" i="4"/>
  <c r="KV16" i="4"/>
  <c r="KV17" i="4"/>
  <c r="KV18" i="4"/>
  <c r="KV19" i="4"/>
  <c r="KV20" i="4"/>
  <c r="KV21" i="4"/>
  <c r="KV22" i="4"/>
  <c r="KV23" i="4"/>
  <c r="KV24" i="4"/>
  <c r="KV25" i="4"/>
  <c r="KV26" i="4"/>
  <c r="KV27" i="4"/>
  <c r="KV28" i="4"/>
  <c r="KV29" i="4"/>
  <c r="KV30" i="4"/>
  <c r="KV31" i="4"/>
  <c r="KV32" i="4"/>
  <c r="KV33" i="4"/>
  <c r="KV35" i="4"/>
  <c r="KV36" i="4"/>
  <c r="KV37" i="4"/>
  <c r="KV38" i="4"/>
  <c r="KV39" i="4"/>
  <c r="KV40" i="4"/>
  <c r="KV41" i="4"/>
  <c r="KV42" i="4"/>
  <c r="KV43" i="4"/>
  <c r="KV44" i="4"/>
  <c r="KV45" i="4"/>
  <c r="KV46" i="4"/>
  <c r="KV47" i="4"/>
  <c r="KV48" i="4"/>
  <c r="KV49" i="4"/>
  <c r="KV50" i="4"/>
  <c r="KV51" i="4"/>
  <c r="KV52" i="4"/>
  <c r="KV53" i="4"/>
  <c r="KV54" i="4"/>
  <c r="KV55" i="4"/>
  <c r="KV56" i="4"/>
  <c r="KV57" i="4"/>
  <c r="KV58" i="4"/>
  <c r="KV59" i="4"/>
  <c r="KV60" i="4"/>
  <c r="KV61" i="4"/>
  <c r="KV62" i="4"/>
  <c r="KV63" i="4"/>
  <c r="KV64" i="4"/>
  <c r="KV65" i="4"/>
  <c r="KV66" i="4"/>
  <c r="KV67" i="4"/>
  <c r="KV69" i="4"/>
  <c r="KV70" i="4"/>
  <c r="KV71" i="4"/>
  <c r="KV72" i="4"/>
  <c r="KV73" i="4"/>
  <c r="KV74" i="4"/>
  <c r="KV75" i="4"/>
  <c r="KV76" i="4"/>
  <c r="KV77" i="4"/>
  <c r="KV78" i="4"/>
  <c r="KV79" i="4"/>
  <c r="KV80" i="4"/>
  <c r="KV81" i="4"/>
  <c r="KV82" i="4"/>
  <c r="KV83" i="4"/>
  <c r="KV84" i="4"/>
  <c r="KV85" i="4"/>
  <c r="KV86" i="4"/>
  <c r="KV87" i="4"/>
  <c r="KV88" i="4"/>
  <c r="KV89" i="4"/>
  <c r="KV90" i="4"/>
  <c r="KV91" i="4"/>
  <c r="KV92" i="4"/>
  <c r="KV93" i="4"/>
  <c r="KV94" i="4"/>
  <c r="KV95" i="4"/>
  <c r="KV96" i="4"/>
  <c r="KV97" i="4"/>
  <c r="KV98" i="4"/>
  <c r="KV99" i="4"/>
  <c r="KV100" i="4"/>
  <c r="KV101" i="4"/>
  <c r="KV102" i="4"/>
  <c r="KV103" i="4"/>
  <c r="KV104" i="4"/>
  <c r="KV105" i="4"/>
  <c r="KV106" i="4"/>
  <c r="KV107" i="4"/>
  <c r="KV108" i="4"/>
  <c r="KV109" i="4"/>
  <c r="CD119" i="7"/>
  <c r="CE119" i="7"/>
  <c r="CF117" i="7"/>
  <c r="CG117" i="7"/>
  <c r="CE118" i="7"/>
  <c r="CE117" i="7"/>
  <c r="CD118" i="7"/>
  <c r="CD117" i="7"/>
  <c r="W45" i="4"/>
  <c r="AH290" i="5"/>
  <c r="AI290" i="5"/>
  <c r="AJ290" i="5"/>
  <c r="AK290" i="5"/>
  <c r="AL290" i="5"/>
  <c r="AH291" i="5"/>
  <c r="AI291" i="5"/>
  <c r="AJ291" i="5"/>
  <c r="AK291" i="5"/>
  <c r="AL291" i="5"/>
  <c r="AH292" i="5"/>
  <c r="AI292" i="5"/>
  <c r="AJ292" i="5"/>
  <c r="AK292" i="5"/>
  <c r="AL292" i="5"/>
  <c r="AH293" i="5"/>
  <c r="AI293" i="5"/>
  <c r="AJ293" i="5"/>
  <c r="AK293" i="5"/>
  <c r="AL293" i="5"/>
  <c r="AH294" i="5"/>
  <c r="AI294" i="5"/>
  <c r="AJ294" i="5"/>
  <c r="AK294" i="5"/>
  <c r="AL294" i="5"/>
  <c r="AH295" i="5"/>
  <c r="AI295" i="5"/>
  <c r="AJ295" i="5"/>
  <c r="AK295" i="5"/>
  <c r="AL295" i="5"/>
  <c r="AH296" i="5"/>
  <c r="AI296" i="5"/>
  <c r="AJ296" i="5"/>
  <c r="AK296" i="5"/>
  <c r="AL296" i="5"/>
  <c r="AH297" i="5"/>
  <c r="AI297" i="5"/>
  <c r="AJ297" i="5"/>
  <c r="AK297" i="5"/>
  <c r="AL297" i="5"/>
  <c r="AH298" i="5"/>
  <c r="AI298" i="5"/>
  <c r="AJ298" i="5"/>
  <c r="AK298" i="5"/>
  <c r="AL298" i="5"/>
  <c r="AH299" i="5"/>
  <c r="AI299" i="5"/>
  <c r="AJ299" i="5"/>
  <c r="AK299" i="5"/>
  <c r="AL299" i="5"/>
  <c r="AH300" i="5"/>
  <c r="AI300" i="5"/>
  <c r="AJ300" i="5"/>
  <c r="AK300" i="5"/>
  <c r="AL300" i="5"/>
  <c r="AH301" i="5"/>
  <c r="AI301" i="5"/>
  <c r="AJ301" i="5"/>
  <c r="AK301" i="5"/>
  <c r="AL301" i="5"/>
  <c r="AH302" i="5"/>
  <c r="AI302" i="5"/>
  <c r="AJ302" i="5"/>
  <c r="AK302" i="5"/>
  <c r="AL302" i="5"/>
  <c r="AH303" i="5"/>
  <c r="AI303" i="5"/>
  <c r="AJ303" i="5"/>
  <c r="AK303" i="5"/>
  <c r="AL303" i="5"/>
  <c r="AH304" i="5"/>
  <c r="AI304" i="5"/>
  <c r="AJ304" i="5"/>
  <c r="AK304" i="5"/>
  <c r="AL304" i="5"/>
  <c r="AH305" i="5"/>
  <c r="AI305" i="5"/>
  <c r="AJ305" i="5"/>
  <c r="AK305" i="5"/>
  <c r="AL305" i="5"/>
  <c r="AH306" i="5"/>
  <c r="AI306" i="5"/>
  <c r="AJ306" i="5"/>
  <c r="AK306" i="5"/>
  <c r="AL306" i="5"/>
  <c r="AH307" i="5"/>
  <c r="AI307" i="5"/>
  <c r="AJ307" i="5"/>
  <c r="AK307" i="5"/>
  <c r="AL307" i="5"/>
  <c r="AH308" i="5"/>
  <c r="AI308" i="5"/>
  <c r="AJ308" i="5"/>
  <c r="AK308" i="5"/>
  <c r="AL308" i="5"/>
  <c r="AH309" i="5"/>
  <c r="AI309" i="5"/>
  <c r="AJ309" i="5"/>
  <c r="AK309" i="5"/>
  <c r="AL309" i="5"/>
  <c r="AH310" i="5"/>
  <c r="AI310" i="5"/>
  <c r="AJ310" i="5"/>
  <c r="AK310" i="5"/>
  <c r="AL310" i="5"/>
  <c r="AH311" i="5"/>
  <c r="AI311" i="5"/>
  <c r="AJ311" i="5"/>
  <c r="AK311" i="5"/>
  <c r="AL311" i="5"/>
  <c r="AH312" i="5"/>
  <c r="AI312" i="5"/>
  <c r="AJ312" i="5"/>
  <c r="AK312" i="5"/>
  <c r="AL312" i="5"/>
  <c r="AH313" i="5"/>
  <c r="AI313" i="5"/>
  <c r="AJ313" i="5"/>
  <c r="AK313" i="5"/>
  <c r="AL313" i="5"/>
  <c r="AH314" i="5"/>
  <c r="AI314" i="5"/>
  <c r="AJ314" i="5"/>
  <c r="AK314" i="5"/>
  <c r="AL314" i="5"/>
  <c r="AH315" i="5"/>
  <c r="AI315" i="5"/>
  <c r="AJ315" i="5"/>
  <c r="AK315" i="5"/>
  <c r="AL315" i="5"/>
  <c r="AH316" i="5"/>
  <c r="AI316" i="5"/>
  <c r="AJ316" i="5"/>
  <c r="AK316" i="5"/>
  <c r="AL316" i="5"/>
  <c r="AH317" i="5"/>
  <c r="AI317" i="5"/>
  <c r="AJ317" i="5"/>
  <c r="AK317" i="5"/>
  <c r="AL317" i="5"/>
  <c r="AH318" i="5"/>
  <c r="AI318" i="5"/>
  <c r="AJ318" i="5"/>
  <c r="AK318" i="5"/>
  <c r="AL318" i="5"/>
  <c r="AH319" i="5"/>
  <c r="AI319" i="5"/>
  <c r="AJ319" i="5"/>
  <c r="AK319" i="5"/>
  <c r="AL319" i="5"/>
  <c r="AH320" i="5"/>
  <c r="AI320" i="5"/>
  <c r="AJ320" i="5"/>
  <c r="AK320" i="5"/>
  <c r="AL320" i="5"/>
  <c r="AH321" i="5"/>
  <c r="AI321" i="5"/>
  <c r="AJ321" i="5"/>
  <c r="AK321" i="5"/>
  <c r="AL321" i="5"/>
  <c r="AH322" i="5"/>
  <c r="AI322" i="5"/>
  <c r="AJ322" i="5"/>
  <c r="AK322" i="5"/>
  <c r="AL322" i="5"/>
  <c r="AH323" i="5"/>
  <c r="AI323" i="5"/>
  <c r="AJ323" i="5"/>
  <c r="AK323" i="5"/>
  <c r="AL323" i="5"/>
  <c r="AH324" i="5"/>
  <c r="AI324" i="5"/>
  <c r="AJ324" i="5"/>
  <c r="AK324" i="5"/>
  <c r="AL324" i="5"/>
  <c r="AH325" i="5"/>
  <c r="AI325" i="5"/>
  <c r="AJ325" i="5"/>
  <c r="AK325" i="5"/>
  <c r="AL325" i="5"/>
  <c r="AH326" i="5"/>
  <c r="AI326" i="5"/>
  <c r="AJ326" i="5"/>
  <c r="AK326" i="5"/>
  <c r="AL326" i="5"/>
  <c r="AH327" i="5"/>
  <c r="AI327" i="5"/>
  <c r="AJ327" i="5"/>
  <c r="AK327" i="5"/>
  <c r="AL327" i="5"/>
  <c r="AH328" i="5"/>
  <c r="AI328" i="5"/>
  <c r="AJ328" i="5"/>
  <c r="AK328" i="5"/>
  <c r="AL328" i="5"/>
  <c r="AH329" i="5"/>
  <c r="AI329" i="5"/>
  <c r="AJ329" i="5"/>
  <c r="AK329" i="5"/>
  <c r="AL329" i="5"/>
  <c r="AH330" i="5"/>
  <c r="AI330" i="5"/>
  <c r="AJ330" i="5"/>
  <c r="AK330" i="5"/>
  <c r="AL33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290" i="5"/>
  <c r="AH217" i="5"/>
  <c r="AI217" i="5"/>
  <c r="AJ217" i="5"/>
  <c r="AK217" i="5"/>
  <c r="AL217" i="5"/>
  <c r="AH218" i="5"/>
  <c r="AI218" i="5"/>
  <c r="AJ218" i="5"/>
  <c r="AK218" i="5"/>
  <c r="AL218" i="5"/>
  <c r="AH219" i="5"/>
  <c r="AI219" i="5"/>
  <c r="AJ219" i="5"/>
  <c r="AK219" i="5"/>
  <c r="AL219" i="5"/>
  <c r="AH220" i="5"/>
  <c r="AI220" i="5"/>
  <c r="AJ220" i="5"/>
  <c r="AK220" i="5"/>
  <c r="AL220" i="5"/>
  <c r="AH221" i="5"/>
  <c r="AI221" i="5"/>
  <c r="AJ221" i="5"/>
  <c r="AK221" i="5"/>
  <c r="AL221" i="5"/>
  <c r="AH222" i="5"/>
  <c r="AI222" i="5"/>
  <c r="AJ222" i="5"/>
  <c r="AK222" i="5"/>
  <c r="AL222" i="5"/>
  <c r="AH223" i="5"/>
  <c r="AI223" i="5"/>
  <c r="AJ223" i="5"/>
  <c r="AK223" i="5"/>
  <c r="AL223" i="5"/>
  <c r="AH224" i="5"/>
  <c r="AI224" i="5"/>
  <c r="AJ224" i="5"/>
  <c r="AK224" i="5"/>
  <c r="AL224" i="5"/>
  <c r="AH225" i="5"/>
  <c r="AI225" i="5"/>
  <c r="AJ225" i="5"/>
  <c r="AK225" i="5"/>
  <c r="AL225" i="5"/>
  <c r="AH226" i="5"/>
  <c r="AI226" i="5"/>
  <c r="AJ226" i="5"/>
  <c r="AK226" i="5"/>
  <c r="AL226" i="5"/>
  <c r="AH227" i="5"/>
  <c r="AI227" i="5"/>
  <c r="AJ227" i="5"/>
  <c r="AK227" i="5"/>
  <c r="AL227" i="5"/>
  <c r="AH228" i="5"/>
  <c r="AI228" i="5"/>
  <c r="AJ228" i="5"/>
  <c r="AK228" i="5"/>
  <c r="AL228" i="5"/>
  <c r="AH229" i="5"/>
  <c r="AI229" i="5"/>
  <c r="AJ229" i="5"/>
  <c r="AK229" i="5"/>
  <c r="AL229" i="5"/>
  <c r="AH230" i="5"/>
  <c r="AI230" i="5"/>
  <c r="AJ230" i="5"/>
  <c r="AK230" i="5"/>
  <c r="AL230" i="5"/>
  <c r="AH231" i="5"/>
  <c r="AI231" i="5"/>
  <c r="AJ231" i="5"/>
  <c r="AK231" i="5"/>
  <c r="AL231" i="5"/>
  <c r="AH232" i="5"/>
  <c r="AI232" i="5"/>
  <c r="AJ232" i="5"/>
  <c r="AK232" i="5"/>
  <c r="AL232" i="5"/>
  <c r="AH233" i="5"/>
  <c r="AI233" i="5"/>
  <c r="AJ233" i="5"/>
  <c r="AK233" i="5"/>
  <c r="AL233" i="5"/>
  <c r="AH234" i="5"/>
  <c r="AI234" i="5"/>
  <c r="AJ234" i="5"/>
  <c r="AK234" i="5"/>
  <c r="AL234" i="5"/>
  <c r="AH235" i="5"/>
  <c r="AI235" i="5"/>
  <c r="AJ235" i="5"/>
  <c r="AK235" i="5"/>
  <c r="AL235" i="5"/>
  <c r="AH236" i="5"/>
  <c r="AI236" i="5"/>
  <c r="AJ236" i="5"/>
  <c r="AK236" i="5"/>
  <c r="AL236" i="5"/>
  <c r="AH237" i="5"/>
  <c r="AI237" i="5"/>
  <c r="AJ237" i="5"/>
  <c r="AK237" i="5"/>
  <c r="AL237" i="5"/>
  <c r="AH238" i="5"/>
  <c r="AI238" i="5"/>
  <c r="AJ238" i="5"/>
  <c r="AK238" i="5"/>
  <c r="AL238" i="5"/>
  <c r="AH239" i="5"/>
  <c r="AI239" i="5"/>
  <c r="AJ239" i="5"/>
  <c r="AK239" i="5"/>
  <c r="AL239" i="5"/>
  <c r="AH240" i="5"/>
  <c r="AI240" i="5"/>
  <c r="AJ240" i="5"/>
  <c r="AK240" i="5"/>
  <c r="AL240" i="5"/>
  <c r="AH241" i="5"/>
  <c r="AI241" i="5"/>
  <c r="AJ241" i="5"/>
  <c r="AK241" i="5"/>
  <c r="AL241" i="5"/>
  <c r="AH242" i="5"/>
  <c r="AI242" i="5"/>
  <c r="AJ242" i="5"/>
  <c r="AK242" i="5"/>
  <c r="AL242" i="5"/>
  <c r="AH243" i="5"/>
  <c r="AI243" i="5"/>
  <c r="AJ243" i="5"/>
  <c r="AK243" i="5"/>
  <c r="AL243" i="5"/>
  <c r="AH244" i="5"/>
  <c r="AI244" i="5"/>
  <c r="AJ244" i="5"/>
  <c r="AK244" i="5"/>
  <c r="AL244" i="5"/>
  <c r="AH245" i="5"/>
  <c r="AI245" i="5"/>
  <c r="AJ245" i="5"/>
  <c r="AK245" i="5"/>
  <c r="AL245" i="5"/>
  <c r="AH246" i="5"/>
  <c r="AI246" i="5"/>
  <c r="AJ246" i="5"/>
  <c r="AK246" i="5"/>
  <c r="AL246" i="5"/>
  <c r="AH247" i="5"/>
  <c r="AI247" i="5"/>
  <c r="AJ247" i="5"/>
  <c r="AK247" i="5"/>
  <c r="AL247" i="5"/>
  <c r="AH248" i="5"/>
  <c r="AI248" i="5"/>
  <c r="AJ248" i="5"/>
  <c r="AK248" i="5"/>
  <c r="AL248" i="5"/>
  <c r="AH249" i="5"/>
  <c r="AI249" i="5"/>
  <c r="AJ249" i="5"/>
  <c r="AK249" i="5"/>
  <c r="AL249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17" i="5"/>
  <c r="AH142" i="5"/>
  <c r="AI142" i="5"/>
  <c r="AJ142" i="5"/>
  <c r="AK142" i="5"/>
  <c r="AL142" i="5"/>
  <c r="AH143" i="5"/>
  <c r="AI143" i="5"/>
  <c r="AJ143" i="5"/>
  <c r="AK143" i="5"/>
  <c r="AL143" i="5"/>
  <c r="AH144" i="5"/>
  <c r="AI144" i="5"/>
  <c r="AJ144" i="5"/>
  <c r="AK144" i="5"/>
  <c r="AL144" i="5"/>
  <c r="AH145" i="5"/>
  <c r="AI145" i="5"/>
  <c r="AJ145" i="5"/>
  <c r="AK145" i="5"/>
  <c r="AL145" i="5"/>
  <c r="AH146" i="5"/>
  <c r="AI146" i="5"/>
  <c r="AJ146" i="5"/>
  <c r="AK146" i="5"/>
  <c r="AL146" i="5"/>
  <c r="AH147" i="5"/>
  <c r="AI147" i="5"/>
  <c r="AJ147" i="5"/>
  <c r="AK147" i="5"/>
  <c r="AL147" i="5"/>
  <c r="AH148" i="5"/>
  <c r="AI148" i="5"/>
  <c r="AJ148" i="5"/>
  <c r="AK148" i="5"/>
  <c r="AL148" i="5"/>
  <c r="AH149" i="5"/>
  <c r="AI149" i="5"/>
  <c r="AJ149" i="5"/>
  <c r="AK149" i="5"/>
  <c r="AL149" i="5"/>
  <c r="AH150" i="5"/>
  <c r="AI150" i="5"/>
  <c r="AJ150" i="5"/>
  <c r="AK150" i="5"/>
  <c r="AL150" i="5"/>
  <c r="AH151" i="5"/>
  <c r="AI151" i="5"/>
  <c r="AJ151" i="5"/>
  <c r="AK151" i="5"/>
  <c r="AL151" i="5"/>
  <c r="AH152" i="5"/>
  <c r="AI152" i="5"/>
  <c r="AJ152" i="5"/>
  <c r="AK152" i="5"/>
  <c r="AL152" i="5"/>
  <c r="AH153" i="5"/>
  <c r="AI153" i="5"/>
  <c r="AJ153" i="5"/>
  <c r="AK153" i="5"/>
  <c r="AL153" i="5"/>
  <c r="AH154" i="5"/>
  <c r="AI154" i="5"/>
  <c r="AJ154" i="5"/>
  <c r="AK154" i="5"/>
  <c r="AL154" i="5"/>
  <c r="AH155" i="5"/>
  <c r="AI155" i="5"/>
  <c r="AJ155" i="5"/>
  <c r="AK155" i="5"/>
  <c r="AL155" i="5"/>
  <c r="AH156" i="5"/>
  <c r="AI156" i="5"/>
  <c r="AJ156" i="5"/>
  <c r="AK156" i="5"/>
  <c r="AL156" i="5"/>
  <c r="AH157" i="5"/>
  <c r="AI157" i="5"/>
  <c r="AJ157" i="5"/>
  <c r="AK157" i="5"/>
  <c r="AL157" i="5"/>
  <c r="AH158" i="5"/>
  <c r="AI158" i="5"/>
  <c r="AJ158" i="5"/>
  <c r="AK158" i="5"/>
  <c r="AL158" i="5"/>
  <c r="AH159" i="5"/>
  <c r="AI159" i="5"/>
  <c r="AJ159" i="5"/>
  <c r="AK159" i="5"/>
  <c r="AL159" i="5"/>
  <c r="AH160" i="5"/>
  <c r="AI160" i="5"/>
  <c r="AJ160" i="5"/>
  <c r="AK160" i="5"/>
  <c r="AL160" i="5"/>
  <c r="AH161" i="5"/>
  <c r="AI161" i="5"/>
  <c r="AJ161" i="5"/>
  <c r="AK161" i="5"/>
  <c r="AL161" i="5"/>
  <c r="AH162" i="5"/>
  <c r="AI162" i="5"/>
  <c r="AJ162" i="5"/>
  <c r="AK162" i="5"/>
  <c r="AL162" i="5"/>
  <c r="AH163" i="5"/>
  <c r="AI163" i="5"/>
  <c r="AJ163" i="5"/>
  <c r="AK163" i="5"/>
  <c r="AL163" i="5"/>
  <c r="AH164" i="5"/>
  <c r="AI164" i="5"/>
  <c r="AJ164" i="5"/>
  <c r="AK164" i="5"/>
  <c r="AL164" i="5"/>
  <c r="AH165" i="5"/>
  <c r="AI165" i="5"/>
  <c r="AJ165" i="5"/>
  <c r="AK165" i="5"/>
  <c r="AL165" i="5"/>
  <c r="AH166" i="5"/>
  <c r="AI166" i="5"/>
  <c r="AJ166" i="5"/>
  <c r="AK166" i="5"/>
  <c r="AL166" i="5"/>
  <c r="AH167" i="5"/>
  <c r="AI167" i="5"/>
  <c r="AJ167" i="5"/>
  <c r="AK167" i="5"/>
  <c r="AL167" i="5"/>
  <c r="AH168" i="5"/>
  <c r="AI168" i="5"/>
  <c r="AJ168" i="5"/>
  <c r="AK168" i="5"/>
  <c r="AL168" i="5"/>
  <c r="AH169" i="5"/>
  <c r="AI169" i="5"/>
  <c r="AJ169" i="5"/>
  <c r="AK169" i="5"/>
  <c r="AL169" i="5"/>
  <c r="AH170" i="5"/>
  <c r="AI170" i="5"/>
  <c r="AJ170" i="5"/>
  <c r="AK170" i="5"/>
  <c r="AL170" i="5"/>
  <c r="AH171" i="5"/>
  <c r="AI171" i="5"/>
  <c r="AJ171" i="5"/>
  <c r="AK171" i="5"/>
  <c r="AL171" i="5"/>
  <c r="AH172" i="5"/>
  <c r="AI172" i="5"/>
  <c r="AJ172" i="5"/>
  <c r="AK172" i="5"/>
  <c r="AL172" i="5"/>
  <c r="AH173" i="5"/>
  <c r="AI173" i="5"/>
  <c r="AJ173" i="5"/>
  <c r="AK173" i="5"/>
  <c r="AL173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42" i="5"/>
  <c r="AH284" i="4"/>
  <c r="AI284" i="4"/>
  <c r="AJ284" i="4"/>
  <c r="AK284" i="4"/>
  <c r="AL284" i="4"/>
  <c r="AH285" i="4"/>
  <c r="AI285" i="4"/>
  <c r="AJ285" i="4"/>
  <c r="AK285" i="4"/>
  <c r="AL285" i="4"/>
  <c r="AH286" i="4"/>
  <c r="AI286" i="4"/>
  <c r="AJ286" i="4"/>
  <c r="AK286" i="4"/>
  <c r="AL286" i="4"/>
  <c r="AH287" i="4"/>
  <c r="AI287" i="4"/>
  <c r="AJ287" i="4"/>
  <c r="AK287" i="4"/>
  <c r="AL287" i="4"/>
  <c r="AH288" i="4"/>
  <c r="AI288" i="4"/>
  <c r="AJ288" i="4"/>
  <c r="AK288" i="4"/>
  <c r="AL288" i="4"/>
  <c r="AH289" i="4"/>
  <c r="AI289" i="4"/>
  <c r="AJ289" i="4"/>
  <c r="AK289" i="4"/>
  <c r="AL289" i="4"/>
  <c r="AH290" i="4"/>
  <c r="AI290" i="4"/>
  <c r="AJ290" i="4"/>
  <c r="AK290" i="4"/>
  <c r="AL290" i="4"/>
  <c r="AH291" i="4"/>
  <c r="AI291" i="4"/>
  <c r="AJ291" i="4"/>
  <c r="AK291" i="4"/>
  <c r="AL291" i="4"/>
  <c r="AH292" i="4"/>
  <c r="AI292" i="4"/>
  <c r="AJ292" i="4"/>
  <c r="AK292" i="4"/>
  <c r="AL292" i="4"/>
  <c r="AH293" i="4"/>
  <c r="AI293" i="4"/>
  <c r="AJ293" i="4"/>
  <c r="AK293" i="4"/>
  <c r="AL293" i="4"/>
  <c r="AH294" i="4"/>
  <c r="AI294" i="4"/>
  <c r="AJ294" i="4"/>
  <c r="AK294" i="4"/>
  <c r="AL294" i="4"/>
  <c r="AH295" i="4"/>
  <c r="AI295" i="4"/>
  <c r="AJ295" i="4"/>
  <c r="AK295" i="4"/>
  <c r="AL295" i="4"/>
  <c r="AH296" i="4"/>
  <c r="AI296" i="4"/>
  <c r="AJ296" i="4"/>
  <c r="AK296" i="4"/>
  <c r="AL296" i="4"/>
  <c r="AH297" i="4"/>
  <c r="AI297" i="4"/>
  <c r="AJ297" i="4"/>
  <c r="AK297" i="4"/>
  <c r="AL297" i="4"/>
  <c r="AH298" i="4"/>
  <c r="AI298" i="4"/>
  <c r="AJ298" i="4"/>
  <c r="AK298" i="4"/>
  <c r="AL298" i="4"/>
  <c r="AH299" i="4"/>
  <c r="AI299" i="4"/>
  <c r="AJ299" i="4"/>
  <c r="AK299" i="4"/>
  <c r="AL299" i="4"/>
  <c r="AH300" i="4"/>
  <c r="AI300" i="4"/>
  <c r="AJ300" i="4"/>
  <c r="AK300" i="4"/>
  <c r="AL300" i="4"/>
  <c r="AH301" i="4"/>
  <c r="AI301" i="4"/>
  <c r="AJ301" i="4"/>
  <c r="AK301" i="4"/>
  <c r="AL301" i="4"/>
  <c r="AH302" i="4"/>
  <c r="AI302" i="4"/>
  <c r="AJ302" i="4"/>
  <c r="AK302" i="4"/>
  <c r="AL302" i="4"/>
  <c r="AH303" i="4"/>
  <c r="AI303" i="4"/>
  <c r="AJ303" i="4"/>
  <c r="AK303" i="4"/>
  <c r="AL303" i="4"/>
  <c r="AH304" i="4"/>
  <c r="AI304" i="4"/>
  <c r="AJ304" i="4"/>
  <c r="AK304" i="4"/>
  <c r="AL304" i="4"/>
  <c r="AH305" i="4"/>
  <c r="AI305" i="4"/>
  <c r="AJ305" i="4"/>
  <c r="AK305" i="4"/>
  <c r="AL305" i="4"/>
  <c r="AH306" i="4"/>
  <c r="AI306" i="4"/>
  <c r="AJ306" i="4"/>
  <c r="AK306" i="4"/>
  <c r="AL306" i="4"/>
  <c r="AH307" i="4"/>
  <c r="AI307" i="4"/>
  <c r="AJ307" i="4"/>
  <c r="AK307" i="4"/>
  <c r="AL307" i="4"/>
  <c r="AH308" i="4"/>
  <c r="AI308" i="4"/>
  <c r="AJ308" i="4"/>
  <c r="AK308" i="4"/>
  <c r="AL308" i="4"/>
  <c r="AH309" i="4"/>
  <c r="AI309" i="4"/>
  <c r="AJ309" i="4"/>
  <c r="AK309" i="4"/>
  <c r="AL309" i="4"/>
  <c r="AH310" i="4"/>
  <c r="AI310" i="4"/>
  <c r="AJ310" i="4"/>
  <c r="AK310" i="4"/>
  <c r="AL310" i="4"/>
  <c r="AH311" i="4"/>
  <c r="AI311" i="4"/>
  <c r="AJ311" i="4"/>
  <c r="AK311" i="4"/>
  <c r="AL311" i="4"/>
  <c r="AH312" i="4"/>
  <c r="AI312" i="4"/>
  <c r="AJ312" i="4"/>
  <c r="AK312" i="4"/>
  <c r="AL312" i="4"/>
  <c r="AH313" i="4"/>
  <c r="AI313" i="4"/>
  <c r="AJ313" i="4"/>
  <c r="AK313" i="4"/>
  <c r="AL313" i="4"/>
  <c r="AH314" i="4"/>
  <c r="AI314" i="4"/>
  <c r="AJ314" i="4"/>
  <c r="AK314" i="4"/>
  <c r="AL314" i="4"/>
  <c r="AH315" i="4"/>
  <c r="AI315" i="4"/>
  <c r="AJ315" i="4"/>
  <c r="AK315" i="4"/>
  <c r="AL315" i="4"/>
  <c r="AH316" i="4"/>
  <c r="AI316" i="4"/>
  <c r="AJ316" i="4"/>
  <c r="AK316" i="4"/>
  <c r="AL316" i="4"/>
  <c r="AH317" i="4"/>
  <c r="AI317" i="4"/>
  <c r="AJ317" i="4"/>
  <c r="AK317" i="4"/>
  <c r="AL317" i="4"/>
  <c r="AH318" i="4"/>
  <c r="AI318" i="4"/>
  <c r="AJ318" i="4"/>
  <c r="AK318" i="4"/>
  <c r="AL318" i="4"/>
  <c r="AH319" i="4"/>
  <c r="AI319" i="4"/>
  <c r="AJ319" i="4"/>
  <c r="AK319" i="4"/>
  <c r="AL319" i="4"/>
  <c r="AH320" i="4"/>
  <c r="AI320" i="4"/>
  <c r="AJ320" i="4"/>
  <c r="AK320" i="4"/>
  <c r="AL320" i="4"/>
  <c r="AH321" i="4"/>
  <c r="AI321" i="4"/>
  <c r="AJ321" i="4"/>
  <c r="AK321" i="4"/>
  <c r="AL321" i="4"/>
  <c r="AH322" i="4"/>
  <c r="AI322" i="4"/>
  <c r="AJ322" i="4"/>
  <c r="AK322" i="4"/>
  <c r="AL322" i="4"/>
  <c r="AH323" i="4"/>
  <c r="AI323" i="4"/>
  <c r="AJ323" i="4"/>
  <c r="AK323" i="4"/>
  <c r="AL323" i="4"/>
  <c r="AH324" i="4"/>
  <c r="AI324" i="4"/>
  <c r="AJ324" i="4"/>
  <c r="AK324" i="4"/>
  <c r="AL32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284" i="4"/>
  <c r="AH211" i="4"/>
  <c r="AI211" i="4"/>
  <c r="AJ211" i="4"/>
  <c r="AK211" i="4"/>
  <c r="AL211" i="4"/>
  <c r="AH212" i="4"/>
  <c r="AI212" i="4"/>
  <c r="AJ212" i="4"/>
  <c r="AK212" i="4"/>
  <c r="AL212" i="4"/>
  <c r="AH213" i="4"/>
  <c r="AI213" i="4"/>
  <c r="AJ213" i="4"/>
  <c r="AK213" i="4"/>
  <c r="AL213" i="4"/>
  <c r="AH214" i="4"/>
  <c r="AI214" i="4"/>
  <c r="AJ214" i="4"/>
  <c r="AK214" i="4"/>
  <c r="AL214" i="4"/>
  <c r="AH215" i="4"/>
  <c r="AI215" i="4"/>
  <c r="AJ215" i="4"/>
  <c r="AK215" i="4"/>
  <c r="AL215" i="4"/>
  <c r="AH216" i="4"/>
  <c r="AI216" i="4"/>
  <c r="AJ216" i="4"/>
  <c r="AK216" i="4"/>
  <c r="AL216" i="4"/>
  <c r="AH217" i="4"/>
  <c r="AI217" i="4"/>
  <c r="AJ217" i="4"/>
  <c r="AK217" i="4"/>
  <c r="AL217" i="4"/>
  <c r="AH218" i="4"/>
  <c r="AI218" i="4"/>
  <c r="AJ218" i="4"/>
  <c r="AK218" i="4"/>
  <c r="AL218" i="4"/>
  <c r="AH219" i="4"/>
  <c r="AI219" i="4"/>
  <c r="AJ219" i="4"/>
  <c r="AK219" i="4"/>
  <c r="AL219" i="4"/>
  <c r="AH220" i="4"/>
  <c r="AI220" i="4"/>
  <c r="AJ220" i="4"/>
  <c r="AK220" i="4"/>
  <c r="AL220" i="4"/>
  <c r="AH221" i="4"/>
  <c r="AI221" i="4"/>
  <c r="AJ221" i="4"/>
  <c r="AK221" i="4"/>
  <c r="AL221" i="4"/>
  <c r="AH222" i="4"/>
  <c r="AI222" i="4"/>
  <c r="AJ222" i="4"/>
  <c r="AK222" i="4"/>
  <c r="AL222" i="4"/>
  <c r="AH223" i="4"/>
  <c r="AI223" i="4"/>
  <c r="AJ223" i="4"/>
  <c r="AK223" i="4"/>
  <c r="AL223" i="4"/>
  <c r="AH224" i="4"/>
  <c r="AI224" i="4"/>
  <c r="AJ224" i="4"/>
  <c r="AK224" i="4"/>
  <c r="AL224" i="4"/>
  <c r="AH225" i="4"/>
  <c r="AI225" i="4"/>
  <c r="AJ225" i="4"/>
  <c r="AK225" i="4"/>
  <c r="AL225" i="4"/>
  <c r="AH226" i="4"/>
  <c r="AI226" i="4"/>
  <c r="AJ226" i="4"/>
  <c r="AK226" i="4"/>
  <c r="AL226" i="4"/>
  <c r="AH227" i="4"/>
  <c r="AI227" i="4"/>
  <c r="AJ227" i="4"/>
  <c r="AK227" i="4"/>
  <c r="AL227" i="4"/>
  <c r="AH228" i="4"/>
  <c r="AI228" i="4"/>
  <c r="AJ228" i="4"/>
  <c r="AK228" i="4"/>
  <c r="AL228" i="4"/>
  <c r="AH229" i="4"/>
  <c r="AI229" i="4"/>
  <c r="AJ229" i="4"/>
  <c r="AK229" i="4"/>
  <c r="AL229" i="4"/>
  <c r="AH230" i="4"/>
  <c r="AI230" i="4"/>
  <c r="AJ230" i="4"/>
  <c r="AK230" i="4"/>
  <c r="AL230" i="4"/>
  <c r="AH231" i="4"/>
  <c r="AI231" i="4"/>
  <c r="AJ231" i="4"/>
  <c r="AK231" i="4"/>
  <c r="AL231" i="4"/>
  <c r="AH232" i="4"/>
  <c r="AI232" i="4"/>
  <c r="AJ232" i="4"/>
  <c r="AK232" i="4"/>
  <c r="AL232" i="4"/>
  <c r="AH233" i="4"/>
  <c r="AI233" i="4"/>
  <c r="AJ233" i="4"/>
  <c r="AK233" i="4"/>
  <c r="AL233" i="4"/>
  <c r="AH234" i="4"/>
  <c r="AI234" i="4"/>
  <c r="AJ234" i="4"/>
  <c r="AK234" i="4"/>
  <c r="AL234" i="4"/>
  <c r="AH235" i="4"/>
  <c r="AI235" i="4"/>
  <c r="AJ235" i="4"/>
  <c r="AK235" i="4"/>
  <c r="AL235" i="4"/>
  <c r="AH236" i="4"/>
  <c r="AI236" i="4"/>
  <c r="AJ236" i="4"/>
  <c r="AK236" i="4"/>
  <c r="AL236" i="4"/>
  <c r="AH237" i="4"/>
  <c r="AI237" i="4"/>
  <c r="AJ237" i="4"/>
  <c r="AK237" i="4"/>
  <c r="AL237" i="4"/>
  <c r="AH238" i="4"/>
  <c r="AI238" i="4"/>
  <c r="AJ238" i="4"/>
  <c r="AK238" i="4"/>
  <c r="AL238" i="4"/>
  <c r="AH239" i="4"/>
  <c r="AI239" i="4"/>
  <c r="AJ239" i="4"/>
  <c r="AK239" i="4"/>
  <c r="AL239" i="4"/>
  <c r="AH240" i="4"/>
  <c r="AI240" i="4"/>
  <c r="AJ240" i="4"/>
  <c r="AK240" i="4"/>
  <c r="AL240" i="4"/>
  <c r="AH241" i="4"/>
  <c r="AI241" i="4"/>
  <c r="AJ241" i="4"/>
  <c r="AK241" i="4"/>
  <c r="AL241" i="4"/>
  <c r="AH242" i="4"/>
  <c r="AI242" i="4"/>
  <c r="AJ242" i="4"/>
  <c r="AK242" i="4"/>
  <c r="AL242" i="4"/>
  <c r="AH243" i="4"/>
  <c r="AI243" i="4"/>
  <c r="AJ243" i="4"/>
  <c r="AK243" i="4"/>
  <c r="AL243" i="4"/>
  <c r="AH244" i="4"/>
  <c r="AI244" i="4"/>
  <c r="AJ244" i="4"/>
  <c r="AK244" i="4"/>
  <c r="AL244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11" i="4"/>
  <c r="AH136" i="4"/>
  <c r="AI136" i="4"/>
  <c r="AJ136" i="4"/>
  <c r="AK136" i="4"/>
  <c r="AL136" i="4"/>
  <c r="AH137" i="4"/>
  <c r="AI137" i="4"/>
  <c r="AJ137" i="4"/>
  <c r="AK137" i="4"/>
  <c r="AL137" i="4"/>
  <c r="AH138" i="4"/>
  <c r="AI138" i="4"/>
  <c r="AJ138" i="4"/>
  <c r="AK138" i="4"/>
  <c r="AL138" i="4"/>
  <c r="AH139" i="4"/>
  <c r="AI139" i="4"/>
  <c r="AJ139" i="4"/>
  <c r="AK139" i="4"/>
  <c r="AL139" i="4"/>
  <c r="AH140" i="4"/>
  <c r="AI140" i="4"/>
  <c r="AJ140" i="4"/>
  <c r="AK140" i="4"/>
  <c r="AL140" i="4"/>
  <c r="AH141" i="4"/>
  <c r="AI141" i="4"/>
  <c r="AJ141" i="4"/>
  <c r="AK141" i="4"/>
  <c r="AL141" i="4"/>
  <c r="AH142" i="4"/>
  <c r="AI142" i="4"/>
  <c r="AJ142" i="4"/>
  <c r="AK142" i="4"/>
  <c r="AL142" i="4"/>
  <c r="AH143" i="4"/>
  <c r="AI143" i="4"/>
  <c r="AJ143" i="4"/>
  <c r="AK143" i="4"/>
  <c r="AL143" i="4"/>
  <c r="AH144" i="4"/>
  <c r="AI144" i="4"/>
  <c r="AJ144" i="4"/>
  <c r="AK144" i="4"/>
  <c r="AL144" i="4"/>
  <c r="AH145" i="4"/>
  <c r="AI145" i="4"/>
  <c r="AJ145" i="4"/>
  <c r="AK145" i="4"/>
  <c r="AL145" i="4"/>
  <c r="AH146" i="4"/>
  <c r="AI146" i="4"/>
  <c r="AJ146" i="4"/>
  <c r="AK146" i="4"/>
  <c r="AL146" i="4"/>
  <c r="AH147" i="4"/>
  <c r="AI147" i="4"/>
  <c r="AJ147" i="4"/>
  <c r="AK147" i="4"/>
  <c r="AL147" i="4"/>
  <c r="AH148" i="4"/>
  <c r="AI148" i="4"/>
  <c r="AJ148" i="4"/>
  <c r="AK148" i="4"/>
  <c r="AL148" i="4"/>
  <c r="AH149" i="4"/>
  <c r="AI149" i="4"/>
  <c r="AJ149" i="4"/>
  <c r="AK149" i="4"/>
  <c r="AL149" i="4"/>
  <c r="AH150" i="4"/>
  <c r="AI150" i="4"/>
  <c r="AJ150" i="4"/>
  <c r="AK150" i="4"/>
  <c r="AL150" i="4"/>
  <c r="AH151" i="4"/>
  <c r="AI151" i="4"/>
  <c r="AJ151" i="4"/>
  <c r="AK151" i="4"/>
  <c r="AL151" i="4"/>
  <c r="AH152" i="4"/>
  <c r="AI152" i="4"/>
  <c r="AJ152" i="4"/>
  <c r="AK152" i="4"/>
  <c r="AL152" i="4"/>
  <c r="AH153" i="4"/>
  <c r="AI153" i="4"/>
  <c r="AJ153" i="4"/>
  <c r="AK153" i="4"/>
  <c r="AL153" i="4"/>
  <c r="AH154" i="4"/>
  <c r="AI154" i="4"/>
  <c r="AJ154" i="4"/>
  <c r="AK154" i="4"/>
  <c r="AL154" i="4"/>
  <c r="AH155" i="4"/>
  <c r="AI155" i="4"/>
  <c r="AJ155" i="4"/>
  <c r="AK155" i="4"/>
  <c r="AL155" i="4"/>
  <c r="AH156" i="4"/>
  <c r="AI156" i="4"/>
  <c r="AJ156" i="4"/>
  <c r="AK156" i="4"/>
  <c r="AL156" i="4"/>
  <c r="AH157" i="4"/>
  <c r="AI157" i="4"/>
  <c r="AJ157" i="4"/>
  <c r="AK157" i="4"/>
  <c r="AL157" i="4"/>
  <c r="AH158" i="4"/>
  <c r="AI158" i="4"/>
  <c r="AJ158" i="4"/>
  <c r="AK158" i="4"/>
  <c r="AL158" i="4"/>
  <c r="AH159" i="4"/>
  <c r="AI159" i="4"/>
  <c r="AJ159" i="4"/>
  <c r="AK159" i="4"/>
  <c r="AL159" i="4"/>
  <c r="AH160" i="4"/>
  <c r="AI160" i="4"/>
  <c r="AJ160" i="4"/>
  <c r="AK160" i="4"/>
  <c r="AL160" i="4"/>
  <c r="AH161" i="4"/>
  <c r="AI161" i="4"/>
  <c r="AJ161" i="4"/>
  <c r="AK161" i="4"/>
  <c r="AL161" i="4"/>
  <c r="AH162" i="4"/>
  <c r="AI162" i="4"/>
  <c r="AJ162" i="4"/>
  <c r="AK162" i="4"/>
  <c r="AL162" i="4"/>
  <c r="AH163" i="4"/>
  <c r="AI163" i="4"/>
  <c r="AJ163" i="4"/>
  <c r="AK163" i="4"/>
  <c r="AL163" i="4"/>
  <c r="AH164" i="4"/>
  <c r="AI164" i="4"/>
  <c r="AJ164" i="4"/>
  <c r="AK164" i="4"/>
  <c r="AL164" i="4"/>
  <c r="AH165" i="4"/>
  <c r="AI165" i="4"/>
  <c r="AJ165" i="4"/>
  <c r="AK165" i="4"/>
  <c r="AL165" i="4"/>
  <c r="AH166" i="4"/>
  <c r="AI166" i="4"/>
  <c r="AJ166" i="4"/>
  <c r="AK166" i="4"/>
  <c r="AL166" i="4"/>
  <c r="AH167" i="4"/>
  <c r="AI167" i="4"/>
  <c r="AJ167" i="4"/>
  <c r="AK167" i="4"/>
  <c r="AL167" i="4"/>
  <c r="AH168" i="4"/>
  <c r="AI168" i="4"/>
  <c r="AJ168" i="4"/>
  <c r="AK168" i="4"/>
  <c r="AL168" i="4"/>
  <c r="AH169" i="4"/>
  <c r="AI169" i="4"/>
  <c r="AJ169" i="4"/>
  <c r="AK169" i="4"/>
  <c r="AL169" i="4"/>
  <c r="AH170" i="4"/>
  <c r="AI170" i="4"/>
  <c r="AJ170" i="4"/>
  <c r="AK170" i="4"/>
  <c r="AL170" i="4"/>
  <c r="AH171" i="4"/>
  <c r="AI171" i="4"/>
  <c r="AJ171" i="4"/>
  <c r="AK171" i="4"/>
  <c r="AL171" i="4"/>
  <c r="AH172" i="4"/>
  <c r="AI172" i="4"/>
  <c r="AJ172" i="4"/>
  <c r="AK172" i="4"/>
  <c r="AL172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36" i="4"/>
  <c r="AJ71" i="5"/>
  <c r="AK71" i="5"/>
  <c r="AL71" i="5"/>
  <c r="AM71" i="5"/>
  <c r="AN71" i="5"/>
  <c r="AO71" i="5"/>
  <c r="AI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D71" i="5"/>
  <c r="AJ70" i="5"/>
  <c r="AK70" i="5"/>
  <c r="AL70" i="5"/>
  <c r="AM70" i="5"/>
  <c r="AN70" i="5"/>
  <c r="AO70" i="5"/>
  <c r="AI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D70" i="5"/>
  <c r="AO69" i="5"/>
  <c r="AJ69" i="5"/>
  <c r="AK69" i="5"/>
  <c r="AL69" i="5"/>
  <c r="AM69" i="5"/>
  <c r="AN69" i="5"/>
  <c r="AI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D69" i="5"/>
  <c r="AJ68" i="5"/>
  <c r="AK68" i="5"/>
  <c r="AL68" i="5"/>
  <c r="AM68" i="5"/>
  <c r="AN68" i="5"/>
  <c r="AO68" i="5"/>
  <c r="AI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D68" i="5"/>
  <c r="AJ66" i="5"/>
  <c r="AK66" i="5"/>
  <c r="AL66" i="5"/>
  <c r="AM66" i="5"/>
  <c r="AN66" i="5"/>
  <c r="AO66" i="5"/>
  <c r="AI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D66" i="5"/>
  <c r="AJ65" i="5"/>
  <c r="AK65" i="5"/>
  <c r="AL65" i="5"/>
  <c r="AM65" i="5"/>
  <c r="AN65" i="5"/>
  <c r="AO65" i="5"/>
  <c r="AI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D65" i="5"/>
  <c r="AJ64" i="5"/>
  <c r="AK64" i="5"/>
  <c r="AL64" i="5"/>
  <c r="AM64" i="5"/>
  <c r="AN64" i="5"/>
  <c r="AO64" i="5"/>
  <c r="AI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D64" i="5"/>
  <c r="AJ63" i="5"/>
  <c r="AK63" i="5"/>
  <c r="AL63" i="5"/>
  <c r="AM63" i="5"/>
  <c r="AN63" i="5"/>
  <c r="AO63" i="5"/>
  <c r="AI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D63" i="5"/>
  <c r="AO60" i="5"/>
  <c r="AJ60" i="5"/>
  <c r="AK60" i="5"/>
  <c r="AL60" i="5"/>
  <c r="AM60" i="5"/>
  <c r="AN60" i="5"/>
  <c r="A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E60" i="5"/>
  <c r="F60" i="5"/>
  <c r="G60" i="5"/>
  <c r="H60" i="5"/>
  <c r="I60" i="5"/>
  <c r="D60" i="5"/>
  <c r="AJ59" i="5"/>
  <c r="AK59" i="5"/>
  <c r="AL59" i="5"/>
  <c r="AM59" i="5"/>
  <c r="AN59" i="5"/>
  <c r="AO59" i="5"/>
  <c r="AI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D59" i="5"/>
  <c r="AO58" i="5"/>
  <c r="AJ58" i="5"/>
  <c r="AK58" i="5"/>
  <c r="AL58" i="5"/>
  <c r="AM58" i="5"/>
  <c r="AN58" i="5"/>
  <c r="A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E58" i="5"/>
  <c r="F58" i="5"/>
  <c r="G58" i="5"/>
  <c r="H58" i="5"/>
  <c r="I58" i="5"/>
  <c r="D58" i="5"/>
  <c r="DU49" i="5"/>
  <c r="DT49" i="5"/>
  <c r="DS49" i="5"/>
  <c r="DR49" i="5"/>
  <c r="DQ49" i="5"/>
  <c r="DP49" i="5"/>
  <c r="DO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E49" i="5"/>
  <c r="CD49" i="5"/>
  <c r="CC49" i="5"/>
  <c r="CB49" i="5"/>
  <c r="CA49" i="5"/>
  <c r="BZ49" i="5"/>
  <c r="BY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O49" i="5"/>
  <c r="AN49" i="5"/>
  <c r="AM49" i="5"/>
  <c r="AL49" i="5"/>
  <c r="AK49" i="5"/>
  <c r="AJ49" i="5"/>
  <c r="AI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DU48" i="5"/>
  <c r="DT48" i="5"/>
  <c r="DS48" i="5"/>
  <c r="DR48" i="5"/>
  <c r="DQ48" i="5"/>
  <c r="DP48" i="5"/>
  <c r="DO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E48" i="5"/>
  <c r="CD48" i="5"/>
  <c r="CC48" i="5"/>
  <c r="CB48" i="5"/>
  <c r="CA48" i="5"/>
  <c r="BZ48" i="5"/>
  <c r="BY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O48" i="5"/>
  <c r="AN48" i="5"/>
  <c r="AM48" i="5"/>
  <c r="AL48" i="5"/>
  <c r="AK48" i="5"/>
  <c r="AJ48" i="5"/>
  <c r="AI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DU47" i="5"/>
  <c r="DT47" i="5"/>
  <c r="DS47" i="5"/>
  <c r="DR47" i="5"/>
  <c r="DQ47" i="5"/>
  <c r="DP47" i="5"/>
  <c r="DO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E47" i="5"/>
  <c r="CD47" i="5"/>
  <c r="CC47" i="5"/>
  <c r="CB47" i="5"/>
  <c r="CA47" i="5"/>
  <c r="BZ47" i="5"/>
  <c r="BY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O47" i="5"/>
  <c r="AN47" i="5"/>
  <c r="AM47" i="5"/>
  <c r="AL47" i="5"/>
  <c r="AK47" i="5"/>
  <c r="AJ47" i="5"/>
  <c r="AI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DU46" i="5"/>
  <c r="DT46" i="5"/>
  <c r="DS46" i="5"/>
  <c r="DR46" i="5"/>
  <c r="DQ46" i="5"/>
  <c r="DP46" i="5"/>
  <c r="DO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E46" i="5"/>
  <c r="CD46" i="5"/>
  <c r="CC46" i="5"/>
  <c r="CB46" i="5"/>
  <c r="CA46" i="5"/>
  <c r="BZ46" i="5"/>
  <c r="BY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O46" i="5"/>
  <c r="AN46" i="5"/>
  <c r="AM46" i="5"/>
  <c r="AL46" i="5"/>
  <c r="AK46" i="5"/>
  <c r="AJ46" i="5"/>
  <c r="AI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DU45" i="5"/>
  <c r="DT45" i="5"/>
  <c r="DS45" i="5"/>
  <c r="DR45" i="5"/>
  <c r="DQ45" i="5"/>
  <c r="DP45" i="5"/>
  <c r="DO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E45" i="5"/>
  <c r="CD45" i="5"/>
  <c r="CC45" i="5"/>
  <c r="CB45" i="5"/>
  <c r="CA45" i="5"/>
  <c r="BZ45" i="5"/>
  <c r="BY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O45" i="5"/>
  <c r="AN45" i="5"/>
  <c r="AM45" i="5"/>
  <c r="AL45" i="5"/>
  <c r="AK45" i="5"/>
  <c r="AJ45" i="5"/>
  <c r="AI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AT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O45" i="4"/>
  <c r="DP45" i="4"/>
  <c r="DQ45" i="4"/>
  <c r="DR45" i="4"/>
  <c r="DS45" i="4"/>
  <c r="DT45" i="4"/>
  <c r="DU45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O46" i="4"/>
  <c r="DP46" i="4"/>
  <c r="DQ46" i="4"/>
  <c r="DR46" i="4"/>
  <c r="DS46" i="4"/>
  <c r="DT46" i="4"/>
  <c r="DU46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O47" i="4"/>
  <c r="DP47" i="4"/>
  <c r="DQ47" i="4"/>
  <c r="DR47" i="4"/>
  <c r="DS47" i="4"/>
  <c r="DT47" i="4"/>
  <c r="DU47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O48" i="4"/>
  <c r="DP48" i="4"/>
  <c r="DQ48" i="4"/>
  <c r="DR48" i="4"/>
  <c r="DS48" i="4"/>
  <c r="DT48" i="4"/>
  <c r="DU48" i="4"/>
  <c r="CK49" i="4"/>
  <c r="CL49" i="4"/>
  <c r="CL50" i="4"/>
  <c r="CM49" i="4"/>
  <c r="CM50" i="4"/>
  <c r="CM52" i="4"/>
  <c r="CN49" i="4"/>
  <c r="CN50" i="4"/>
  <c r="CN52" i="4"/>
  <c r="CO49" i="4"/>
  <c r="CP49" i="4"/>
  <c r="CP50" i="4"/>
  <c r="CQ49" i="4"/>
  <c r="CQ50" i="4"/>
  <c r="CR49" i="4"/>
  <c r="CR50" i="4"/>
  <c r="CS49" i="4"/>
  <c r="CT49" i="4"/>
  <c r="CU49" i="4"/>
  <c r="CU50" i="4"/>
  <c r="CU52" i="4"/>
  <c r="CV49" i="4"/>
  <c r="CV50" i="4"/>
  <c r="CW49" i="4"/>
  <c r="CW50" i="4"/>
  <c r="CW51" i="4"/>
  <c r="CX49" i="4"/>
  <c r="CX50" i="4"/>
  <c r="CY49" i="4"/>
  <c r="CZ49" i="4"/>
  <c r="DA49" i="4"/>
  <c r="DB49" i="4"/>
  <c r="DB50" i="4"/>
  <c r="DC49" i="4"/>
  <c r="DC50" i="4"/>
  <c r="DD49" i="4"/>
  <c r="DD50" i="4"/>
  <c r="DE49" i="4"/>
  <c r="DF49" i="4"/>
  <c r="DG49" i="4"/>
  <c r="DH49" i="4"/>
  <c r="DI49" i="4"/>
  <c r="DI50" i="4"/>
  <c r="DI51" i="4"/>
  <c r="DJ49" i="4"/>
  <c r="DK49" i="4"/>
  <c r="DK50" i="4"/>
  <c r="DK51" i="4"/>
  <c r="DL49" i="4"/>
  <c r="DM49" i="4"/>
  <c r="DO49" i="4"/>
  <c r="DP49" i="4"/>
  <c r="DP50" i="4"/>
  <c r="DQ49" i="4"/>
  <c r="DR49" i="4"/>
  <c r="DR50" i="4"/>
  <c r="DR52" i="4"/>
  <c r="DS49" i="4"/>
  <c r="DS50" i="4"/>
  <c r="DS51" i="4"/>
  <c r="DT49" i="4"/>
  <c r="DT50" i="4"/>
  <c r="DT51" i="4"/>
  <c r="DU49" i="4"/>
  <c r="DU50" i="4"/>
  <c r="DU51" i="4"/>
  <c r="CK50" i="4"/>
  <c r="CK51" i="4"/>
  <c r="DF50" i="4"/>
  <c r="CJ49" i="4"/>
  <c r="CJ48" i="4"/>
  <c r="CJ47" i="4"/>
  <c r="CJ46" i="4"/>
  <c r="CJ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N45" i="4"/>
  <c r="BO45" i="4"/>
  <c r="BP45" i="4"/>
  <c r="BQ45" i="4"/>
  <c r="BR45" i="4"/>
  <c r="BS45" i="4"/>
  <c r="BU45" i="4"/>
  <c r="BV45" i="4"/>
  <c r="BW45" i="4"/>
  <c r="BY45" i="4"/>
  <c r="BZ45" i="4"/>
  <c r="CA45" i="4"/>
  <c r="CB45" i="4"/>
  <c r="CC45" i="4"/>
  <c r="CD45" i="4"/>
  <c r="CE45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Y46" i="4"/>
  <c r="BZ46" i="4"/>
  <c r="CA46" i="4"/>
  <c r="CB46" i="4"/>
  <c r="CC46" i="4"/>
  <c r="CD46" i="4"/>
  <c r="CE46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Y47" i="4"/>
  <c r="BZ47" i="4"/>
  <c r="CA47" i="4"/>
  <c r="CB47" i="4"/>
  <c r="CC47" i="4"/>
  <c r="CD47" i="4"/>
  <c r="CE47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Y48" i="4"/>
  <c r="BZ48" i="4"/>
  <c r="CA48" i="4"/>
  <c r="CB48" i="4"/>
  <c r="CC48" i="4"/>
  <c r="CD48" i="4"/>
  <c r="CE48" i="4"/>
  <c r="AU49" i="4"/>
  <c r="AU50" i="4"/>
  <c r="AU51" i="4"/>
  <c r="AV49" i="4"/>
  <c r="AW49" i="4"/>
  <c r="AX49" i="4"/>
  <c r="AX50" i="4"/>
  <c r="AX52" i="4"/>
  <c r="AY49" i="4"/>
  <c r="AZ49" i="4"/>
  <c r="AZ50" i="4"/>
  <c r="AZ51" i="4"/>
  <c r="BA49" i="4"/>
  <c r="BA50" i="4"/>
  <c r="BB49" i="4"/>
  <c r="BB50" i="4"/>
  <c r="BC49" i="4"/>
  <c r="BD49" i="4"/>
  <c r="BE49" i="4"/>
  <c r="BF49" i="4"/>
  <c r="BF50" i="4"/>
  <c r="BF51" i="4"/>
  <c r="BG49" i="4"/>
  <c r="BG50" i="4"/>
  <c r="BG51" i="4"/>
  <c r="BH49" i="4"/>
  <c r="BI49" i="4"/>
  <c r="BI50" i="4"/>
  <c r="BJ49" i="4"/>
  <c r="BJ50" i="4"/>
  <c r="BK49" i="4"/>
  <c r="BL49" i="4"/>
  <c r="BL50" i="4"/>
  <c r="BL51" i="4"/>
  <c r="BM49" i="4"/>
  <c r="BM50" i="4"/>
  <c r="BN49" i="4"/>
  <c r="BN50" i="4"/>
  <c r="BO49" i="4"/>
  <c r="BP49" i="4"/>
  <c r="BP50" i="4"/>
  <c r="BQ49" i="4"/>
  <c r="BQ50" i="4"/>
  <c r="BQ51" i="4"/>
  <c r="BR49" i="4"/>
  <c r="BR50" i="4"/>
  <c r="BR52" i="4"/>
  <c r="BS49" i="4"/>
  <c r="BS50" i="4"/>
  <c r="BS51" i="4"/>
  <c r="BT49" i="4"/>
  <c r="BU49" i="4"/>
  <c r="BU50" i="4"/>
  <c r="BV49" i="4"/>
  <c r="BV50" i="4"/>
  <c r="BV52" i="4"/>
  <c r="BW49" i="4"/>
  <c r="BW50" i="4"/>
  <c r="BY49" i="4"/>
  <c r="BZ49" i="4"/>
  <c r="BZ50" i="4"/>
  <c r="CA49" i="4"/>
  <c r="CB49" i="4"/>
  <c r="CC49" i="4"/>
  <c r="CC50" i="4"/>
  <c r="CC51" i="4"/>
  <c r="CD49" i="4"/>
  <c r="CE49" i="4"/>
  <c r="CE50" i="4"/>
  <c r="CE51" i="4"/>
  <c r="AV50" i="4"/>
  <c r="AV52" i="4"/>
  <c r="AW50" i="4"/>
  <c r="AW51" i="4"/>
  <c r="AY50" i="4"/>
  <c r="AY51" i="4"/>
  <c r="BK50" i="4"/>
  <c r="BK51" i="4"/>
  <c r="AT49" i="4"/>
  <c r="AT48" i="4"/>
  <c r="AT46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I47" i="4"/>
  <c r="AJ47" i="4"/>
  <c r="AK47" i="4"/>
  <c r="AL47" i="4"/>
  <c r="AM47" i="4"/>
  <c r="AN47" i="4"/>
  <c r="AO47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I48" i="4"/>
  <c r="AJ48" i="4"/>
  <c r="AK48" i="4"/>
  <c r="AL48" i="4"/>
  <c r="AM48" i="4"/>
  <c r="AN48" i="4"/>
  <c r="AO48" i="4"/>
  <c r="E49" i="4"/>
  <c r="F49" i="4"/>
  <c r="F50" i="4"/>
  <c r="G49" i="4"/>
  <c r="G50" i="4"/>
  <c r="H49" i="4"/>
  <c r="I49" i="4"/>
  <c r="J49" i="4"/>
  <c r="J50" i="4"/>
  <c r="K49" i="4"/>
  <c r="L49" i="4"/>
  <c r="L50" i="4"/>
  <c r="L52" i="4"/>
  <c r="M49" i="4"/>
  <c r="M50" i="4"/>
  <c r="M51" i="4"/>
  <c r="N49" i="4"/>
  <c r="N50" i="4"/>
  <c r="O49" i="4"/>
  <c r="P49" i="4"/>
  <c r="Q49" i="4"/>
  <c r="R49" i="4"/>
  <c r="R50" i="4"/>
  <c r="R51" i="4"/>
  <c r="S49" i="4"/>
  <c r="T49" i="4"/>
  <c r="U49" i="4"/>
  <c r="V49" i="4"/>
  <c r="V50" i="4"/>
  <c r="W49" i="4"/>
  <c r="X49" i="4"/>
  <c r="Y49" i="4"/>
  <c r="Z49" i="4"/>
  <c r="Z50" i="4"/>
  <c r="AA49" i="4"/>
  <c r="AB49" i="4"/>
  <c r="AC49" i="4"/>
  <c r="AC50" i="4"/>
  <c r="AC51" i="4"/>
  <c r="AD49" i="4"/>
  <c r="AD50" i="4"/>
  <c r="AE49" i="4"/>
  <c r="AF49" i="4"/>
  <c r="AF50" i="4"/>
  <c r="AG49" i="4"/>
  <c r="AG50" i="4"/>
  <c r="AI49" i="4"/>
  <c r="AJ49" i="4"/>
  <c r="AJ50" i="4"/>
  <c r="AJ51" i="4"/>
  <c r="AK49" i="4"/>
  <c r="AK50" i="4"/>
  <c r="AK51" i="4"/>
  <c r="AL49" i="4"/>
  <c r="AL50" i="4"/>
  <c r="AM49" i="4"/>
  <c r="AN49" i="4"/>
  <c r="AN50" i="4"/>
  <c r="AO49" i="4"/>
  <c r="AO50" i="4"/>
  <c r="AO51" i="4"/>
  <c r="P50" i="4"/>
  <c r="P52" i="4"/>
  <c r="AB50" i="4"/>
  <c r="AB51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I46" i="4"/>
  <c r="AJ46" i="4"/>
  <c r="AK46" i="4"/>
  <c r="AL46" i="4"/>
  <c r="AM46" i="4"/>
  <c r="AN46" i="4"/>
  <c r="AO46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X45" i="4"/>
  <c r="Y45" i="4"/>
  <c r="Z45" i="4"/>
  <c r="AA45" i="4"/>
  <c r="AB45" i="4"/>
  <c r="AC45" i="4"/>
  <c r="AE45" i="4"/>
  <c r="AF45" i="4"/>
  <c r="AG45" i="4"/>
  <c r="AI45" i="4"/>
  <c r="AJ45" i="4"/>
  <c r="AK45" i="4"/>
  <c r="AL45" i="4"/>
  <c r="AM45" i="4"/>
  <c r="AN45" i="4"/>
  <c r="AO45" i="4"/>
  <c r="D49" i="4"/>
  <c r="D48" i="4"/>
  <c r="D47" i="4"/>
  <c r="D46" i="4"/>
  <c r="D45" i="4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185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52" i="3"/>
  <c r="AQ118" i="3"/>
  <c r="AL118" i="3"/>
  <c r="AM118" i="3"/>
  <c r="AN118" i="3"/>
  <c r="AO118" i="3"/>
  <c r="AP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18" i="3"/>
  <c r="AR70" i="2"/>
  <c r="AS70" i="2"/>
  <c r="AT70" i="2"/>
  <c r="AU70" i="2"/>
  <c r="AV70" i="2"/>
  <c r="AW70" i="2"/>
  <c r="AX70" i="2"/>
  <c r="AR71" i="2"/>
  <c r="AS71" i="2"/>
  <c r="AT71" i="2"/>
  <c r="AU71" i="2"/>
  <c r="AV71" i="2"/>
  <c r="AW71" i="2"/>
  <c r="AX71" i="2"/>
  <c r="AR72" i="2"/>
  <c r="AS72" i="2"/>
  <c r="AT72" i="2"/>
  <c r="AU72" i="2"/>
  <c r="AV72" i="2"/>
  <c r="AW72" i="2"/>
  <c r="AX72" i="2"/>
  <c r="AR73" i="2"/>
  <c r="AS73" i="2"/>
  <c r="AT73" i="2"/>
  <c r="AU73" i="2"/>
  <c r="AV73" i="2"/>
  <c r="AW73" i="2"/>
  <c r="AX73" i="2"/>
  <c r="AR74" i="2"/>
  <c r="AS74" i="2"/>
  <c r="AT74" i="2"/>
  <c r="AU74" i="2"/>
  <c r="AV74" i="2"/>
  <c r="AW74" i="2"/>
  <c r="AX74" i="2"/>
  <c r="AR75" i="2"/>
  <c r="AS75" i="2"/>
  <c r="AT75" i="2"/>
  <c r="AU75" i="2"/>
  <c r="AV75" i="2"/>
  <c r="AW75" i="2"/>
  <c r="AX75" i="2"/>
  <c r="AR76" i="2"/>
  <c r="AS76" i="2"/>
  <c r="AT76" i="2"/>
  <c r="AU76" i="2"/>
  <c r="AV76" i="2"/>
  <c r="AW76" i="2"/>
  <c r="AX76" i="2"/>
  <c r="AR77" i="2"/>
  <c r="AS77" i="2"/>
  <c r="AT77" i="2"/>
  <c r="AU77" i="2"/>
  <c r="AV77" i="2"/>
  <c r="AW77" i="2"/>
  <c r="AX77" i="2"/>
  <c r="AR78" i="2"/>
  <c r="AS78" i="2"/>
  <c r="AT78" i="2"/>
  <c r="AU78" i="2"/>
  <c r="AV78" i="2"/>
  <c r="AW78" i="2"/>
  <c r="AX78" i="2"/>
  <c r="AR79" i="2"/>
  <c r="AS79" i="2"/>
  <c r="AT79" i="2"/>
  <c r="AU79" i="2"/>
  <c r="AV79" i="2"/>
  <c r="AW79" i="2"/>
  <c r="AX79" i="2"/>
  <c r="AR80" i="2"/>
  <c r="AS80" i="2"/>
  <c r="AT80" i="2"/>
  <c r="AU80" i="2"/>
  <c r="AV80" i="2"/>
  <c r="AW80" i="2"/>
  <c r="AX80" i="2"/>
  <c r="AR81" i="2"/>
  <c r="AS81" i="2"/>
  <c r="AT81" i="2"/>
  <c r="AU81" i="2"/>
  <c r="AV81" i="2"/>
  <c r="AW81" i="2"/>
  <c r="AX81" i="2"/>
  <c r="AR82" i="2"/>
  <c r="AS82" i="2"/>
  <c r="AT82" i="2"/>
  <c r="AU82" i="2"/>
  <c r="AV82" i="2"/>
  <c r="AW82" i="2"/>
  <c r="AX82" i="2"/>
  <c r="AR83" i="2"/>
  <c r="AS83" i="2"/>
  <c r="AT83" i="2"/>
  <c r="AU83" i="2"/>
  <c r="AV83" i="2"/>
  <c r="AW83" i="2"/>
  <c r="AX83" i="2"/>
  <c r="AR84" i="2"/>
  <c r="AS84" i="2"/>
  <c r="AT84" i="2"/>
  <c r="AU84" i="2"/>
  <c r="AV84" i="2"/>
  <c r="AW84" i="2"/>
  <c r="AX84" i="2"/>
  <c r="AR85" i="2"/>
  <c r="AS85" i="2"/>
  <c r="AT85" i="2"/>
  <c r="AU85" i="2"/>
  <c r="AV85" i="2"/>
  <c r="AW85" i="2"/>
  <c r="AX85" i="2"/>
  <c r="AR86" i="2"/>
  <c r="AS86" i="2"/>
  <c r="AT86" i="2"/>
  <c r="AU86" i="2"/>
  <c r="AV86" i="2"/>
  <c r="AW86" i="2"/>
  <c r="AX86" i="2"/>
  <c r="AR87" i="2"/>
  <c r="AS87" i="2"/>
  <c r="AT87" i="2"/>
  <c r="AU87" i="2"/>
  <c r="AV87" i="2"/>
  <c r="AW87" i="2"/>
  <c r="AX87" i="2"/>
  <c r="AR88" i="2"/>
  <c r="AS88" i="2"/>
  <c r="AT88" i="2"/>
  <c r="AU88" i="2"/>
  <c r="AV88" i="2"/>
  <c r="AW88" i="2"/>
  <c r="AX88" i="2"/>
  <c r="AR89" i="2"/>
  <c r="AS89" i="2"/>
  <c r="AT89" i="2"/>
  <c r="AU89" i="2"/>
  <c r="AV89" i="2"/>
  <c r="AW89" i="2"/>
  <c r="AX89" i="2"/>
  <c r="AR90" i="2"/>
  <c r="AS90" i="2"/>
  <c r="AT90" i="2"/>
  <c r="AU90" i="2"/>
  <c r="AV90" i="2"/>
  <c r="AW90" i="2"/>
  <c r="AX90" i="2"/>
  <c r="AR91" i="2"/>
  <c r="AS91" i="2"/>
  <c r="AT91" i="2"/>
  <c r="AU91" i="2"/>
  <c r="AV91" i="2"/>
  <c r="AW91" i="2"/>
  <c r="AX91" i="2"/>
  <c r="AR92" i="2"/>
  <c r="AS92" i="2"/>
  <c r="AT92" i="2"/>
  <c r="AU92" i="2"/>
  <c r="AV92" i="2"/>
  <c r="AW92" i="2"/>
  <c r="AX92" i="2"/>
  <c r="AR93" i="2"/>
  <c r="AS93" i="2"/>
  <c r="AT93" i="2"/>
  <c r="AU93" i="2"/>
  <c r="AV93" i="2"/>
  <c r="AW93" i="2"/>
  <c r="AX93" i="2"/>
  <c r="AR94" i="2"/>
  <c r="AS94" i="2"/>
  <c r="AT94" i="2"/>
  <c r="AU94" i="2"/>
  <c r="AV94" i="2"/>
  <c r="AW94" i="2"/>
  <c r="AX94" i="2"/>
  <c r="AR95" i="2"/>
  <c r="AS95" i="2"/>
  <c r="AT95" i="2"/>
  <c r="AU95" i="2"/>
  <c r="AV95" i="2"/>
  <c r="AW95" i="2"/>
  <c r="AX95" i="2"/>
  <c r="AR96" i="2"/>
  <c r="AS96" i="2"/>
  <c r="AT96" i="2"/>
  <c r="AU96" i="2"/>
  <c r="AV96" i="2"/>
  <c r="AW96" i="2"/>
  <c r="AX96" i="2"/>
  <c r="AR97" i="2"/>
  <c r="AS97" i="2"/>
  <c r="AT97" i="2"/>
  <c r="AU97" i="2"/>
  <c r="AV97" i="2"/>
  <c r="AW97" i="2"/>
  <c r="AX97" i="2"/>
  <c r="AR98" i="2"/>
  <c r="AS98" i="2"/>
  <c r="AT98" i="2"/>
  <c r="AU98" i="2"/>
  <c r="AV98" i="2"/>
  <c r="AW98" i="2"/>
  <c r="AX98" i="2"/>
  <c r="AR99" i="2"/>
  <c r="AS99" i="2"/>
  <c r="AT99" i="2"/>
  <c r="AU99" i="2"/>
  <c r="AV99" i="2"/>
  <c r="AW99" i="2"/>
  <c r="AX99" i="2"/>
  <c r="AR100" i="2"/>
  <c r="AS100" i="2"/>
  <c r="AT100" i="2"/>
  <c r="AU100" i="2"/>
  <c r="AV100" i="2"/>
  <c r="AW100" i="2"/>
  <c r="AX100" i="2"/>
  <c r="AR101" i="2"/>
  <c r="AS101" i="2"/>
  <c r="AT101" i="2"/>
  <c r="AU101" i="2"/>
  <c r="AV101" i="2"/>
  <c r="AW101" i="2"/>
  <c r="AX101" i="2"/>
  <c r="AR102" i="2"/>
  <c r="AS102" i="2"/>
  <c r="AT102" i="2"/>
  <c r="AU102" i="2"/>
  <c r="AV102" i="2"/>
  <c r="AW102" i="2"/>
  <c r="AX102" i="2"/>
  <c r="AR103" i="2"/>
  <c r="AS103" i="2"/>
  <c r="AT103" i="2"/>
  <c r="AU103" i="2"/>
  <c r="AV103" i="2"/>
  <c r="AW103" i="2"/>
  <c r="AX103" i="2"/>
  <c r="AR104" i="2"/>
  <c r="AS104" i="2"/>
  <c r="AT104" i="2"/>
  <c r="AU104" i="2"/>
  <c r="AV104" i="2"/>
  <c r="AW104" i="2"/>
  <c r="AX104" i="2"/>
  <c r="AR105" i="2"/>
  <c r="AS105" i="2"/>
  <c r="AT105" i="2"/>
  <c r="AU105" i="2"/>
  <c r="AV105" i="2"/>
  <c r="AW105" i="2"/>
  <c r="AX105" i="2"/>
  <c r="AR106" i="2"/>
  <c r="AS106" i="2"/>
  <c r="AT106" i="2"/>
  <c r="AU106" i="2"/>
  <c r="AV106" i="2"/>
  <c r="AW106" i="2"/>
  <c r="AX106" i="2"/>
  <c r="AR107" i="2"/>
  <c r="AS107" i="2"/>
  <c r="AT107" i="2"/>
  <c r="AU107" i="2"/>
  <c r="AV107" i="2"/>
  <c r="AW107" i="2"/>
  <c r="AX107" i="2"/>
  <c r="AR108" i="2"/>
  <c r="AS108" i="2"/>
  <c r="AT108" i="2"/>
  <c r="AU108" i="2"/>
  <c r="AV108" i="2"/>
  <c r="AW108" i="2"/>
  <c r="AX108" i="2"/>
  <c r="AR109" i="2"/>
  <c r="AS109" i="2"/>
  <c r="AT109" i="2"/>
  <c r="AU109" i="2"/>
  <c r="AV109" i="2"/>
  <c r="AW109" i="2"/>
  <c r="AX109" i="2"/>
  <c r="AS69" i="2"/>
  <c r="AT69" i="2"/>
  <c r="AU69" i="2"/>
  <c r="AV69" i="2"/>
  <c r="AW69" i="2"/>
  <c r="AX69" i="2"/>
  <c r="AR69" i="2"/>
  <c r="AR37" i="2"/>
  <c r="AS37" i="2"/>
  <c r="AT37" i="2"/>
  <c r="AU37" i="2"/>
  <c r="AV37" i="2"/>
  <c r="AW37" i="2"/>
  <c r="AX37" i="2"/>
  <c r="AR38" i="2"/>
  <c r="AS38" i="2"/>
  <c r="AT38" i="2"/>
  <c r="AU38" i="2"/>
  <c r="AV38" i="2"/>
  <c r="AW38" i="2"/>
  <c r="AX38" i="2"/>
  <c r="AR39" i="2"/>
  <c r="AS39" i="2"/>
  <c r="AT39" i="2"/>
  <c r="AU39" i="2"/>
  <c r="AV39" i="2"/>
  <c r="AW39" i="2"/>
  <c r="AX39" i="2"/>
  <c r="AR40" i="2"/>
  <c r="AS40" i="2"/>
  <c r="AT40" i="2"/>
  <c r="AU40" i="2"/>
  <c r="AV40" i="2"/>
  <c r="AW40" i="2"/>
  <c r="AX40" i="2"/>
  <c r="AR41" i="2"/>
  <c r="AS41" i="2"/>
  <c r="AT41" i="2"/>
  <c r="AU41" i="2"/>
  <c r="AV41" i="2"/>
  <c r="AW41" i="2"/>
  <c r="AX41" i="2"/>
  <c r="AR42" i="2"/>
  <c r="AS42" i="2"/>
  <c r="AT42" i="2"/>
  <c r="AU42" i="2"/>
  <c r="AV42" i="2"/>
  <c r="AW42" i="2"/>
  <c r="AX42" i="2"/>
  <c r="AR43" i="2"/>
  <c r="AS43" i="2"/>
  <c r="AT43" i="2"/>
  <c r="AU43" i="2"/>
  <c r="AV43" i="2"/>
  <c r="AW43" i="2"/>
  <c r="AX43" i="2"/>
  <c r="AR44" i="2"/>
  <c r="AS44" i="2"/>
  <c r="AT44" i="2"/>
  <c r="AU44" i="2"/>
  <c r="AV44" i="2"/>
  <c r="AW44" i="2"/>
  <c r="AX44" i="2"/>
  <c r="AR45" i="2"/>
  <c r="AS45" i="2"/>
  <c r="AT45" i="2"/>
  <c r="AU45" i="2"/>
  <c r="AV45" i="2"/>
  <c r="AW45" i="2"/>
  <c r="AX45" i="2"/>
  <c r="AR46" i="2"/>
  <c r="AS46" i="2"/>
  <c r="AT46" i="2"/>
  <c r="AU46" i="2"/>
  <c r="AV46" i="2"/>
  <c r="AW46" i="2"/>
  <c r="AX46" i="2"/>
  <c r="AR47" i="2"/>
  <c r="AS47" i="2"/>
  <c r="AT47" i="2"/>
  <c r="AU47" i="2"/>
  <c r="AV47" i="2"/>
  <c r="AW47" i="2"/>
  <c r="AX47" i="2"/>
  <c r="AR48" i="2"/>
  <c r="AS48" i="2"/>
  <c r="AT48" i="2"/>
  <c r="AU48" i="2"/>
  <c r="AV48" i="2"/>
  <c r="AW48" i="2"/>
  <c r="AX48" i="2"/>
  <c r="AR49" i="2"/>
  <c r="AS49" i="2"/>
  <c r="AT49" i="2"/>
  <c r="AU49" i="2"/>
  <c r="AV49" i="2"/>
  <c r="AW49" i="2"/>
  <c r="AX49" i="2"/>
  <c r="AR50" i="2"/>
  <c r="AS50" i="2"/>
  <c r="AT50" i="2"/>
  <c r="AU50" i="2"/>
  <c r="AV50" i="2"/>
  <c r="AW50" i="2"/>
  <c r="AX50" i="2"/>
  <c r="AR51" i="2"/>
  <c r="AS51" i="2"/>
  <c r="AT51" i="2"/>
  <c r="AU51" i="2"/>
  <c r="AV51" i="2"/>
  <c r="AW51" i="2"/>
  <c r="AX51" i="2"/>
  <c r="AR52" i="2"/>
  <c r="AS52" i="2"/>
  <c r="AT52" i="2"/>
  <c r="AU52" i="2"/>
  <c r="AV52" i="2"/>
  <c r="AW52" i="2"/>
  <c r="AX52" i="2"/>
  <c r="AR53" i="2"/>
  <c r="AS53" i="2"/>
  <c r="AT53" i="2"/>
  <c r="AU53" i="2"/>
  <c r="AV53" i="2"/>
  <c r="AW53" i="2"/>
  <c r="AX53" i="2"/>
  <c r="AR54" i="2"/>
  <c r="AS54" i="2"/>
  <c r="AT54" i="2"/>
  <c r="AU54" i="2"/>
  <c r="AV54" i="2"/>
  <c r="AW54" i="2"/>
  <c r="AX54" i="2"/>
  <c r="AR55" i="2"/>
  <c r="AS55" i="2"/>
  <c r="AT55" i="2"/>
  <c r="AU55" i="2"/>
  <c r="AV55" i="2"/>
  <c r="AW55" i="2"/>
  <c r="AX55" i="2"/>
  <c r="AR56" i="2"/>
  <c r="AS56" i="2"/>
  <c r="AT56" i="2"/>
  <c r="AU56" i="2"/>
  <c r="AV56" i="2"/>
  <c r="AW56" i="2"/>
  <c r="AX56" i="2"/>
  <c r="AR57" i="2"/>
  <c r="AS57" i="2"/>
  <c r="AT57" i="2"/>
  <c r="AU57" i="2"/>
  <c r="AV57" i="2"/>
  <c r="AW57" i="2"/>
  <c r="AX57" i="2"/>
  <c r="AR58" i="2"/>
  <c r="AS58" i="2"/>
  <c r="AT58" i="2"/>
  <c r="AU58" i="2"/>
  <c r="AV58" i="2"/>
  <c r="AW58" i="2"/>
  <c r="AX58" i="2"/>
  <c r="AR59" i="2"/>
  <c r="AS59" i="2"/>
  <c r="AT59" i="2"/>
  <c r="AU59" i="2"/>
  <c r="AV59" i="2"/>
  <c r="AW59" i="2"/>
  <c r="AX59" i="2"/>
  <c r="AR60" i="2"/>
  <c r="AS60" i="2"/>
  <c r="AT60" i="2"/>
  <c r="AU60" i="2"/>
  <c r="AV60" i="2"/>
  <c r="AW60" i="2"/>
  <c r="AX60" i="2"/>
  <c r="AR61" i="2"/>
  <c r="AS61" i="2"/>
  <c r="AT61" i="2"/>
  <c r="AU61" i="2"/>
  <c r="AV61" i="2"/>
  <c r="AW61" i="2"/>
  <c r="AX61" i="2"/>
  <c r="AR62" i="2"/>
  <c r="AS62" i="2"/>
  <c r="AT62" i="2"/>
  <c r="AU62" i="2"/>
  <c r="AV62" i="2"/>
  <c r="AW62" i="2"/>
  <c r="AX62" i="2"/>
  <c r="AR63" i="2"/>
  <c r="AS63" i="2"/>
  <c r="AT63" i="2"/>
  <c r="AU63" i="2"/>
  <c r="AV63" i="2"/>
  <c r="AW63" i="2"/>
  <c r="AX63" i="2"/>
  <c r="AR64" i="2"/>
  <c r="AS64" i="2"/>
  <c r="AT64" i="2"/>
  <c r="AU64" i="2"/>
  <c r="AV64" i="2"/>
  <c r="AW64" i="2"/>
  <c r="AX64" i="2"/>
  <c r="AR65" i="2"/>
  <c r="AS65" i="2"/>
  <c r="AT65" i="2"/>
  <c r="AU65" i="2"/>
  <c r="AV65" i="2"/>
  <c r="AW65" i="2"/>
  <c r="AX65" i="2"/>
  <c r="AR66" i="2"/>
  <c r="AS66" i="2"/>
  <c r="AT66" i="2"/>
  <c r="AU66" i="2"/>
  <c r="AV66" i="2"/>
  <c r="AW66" i="2"/>
  <c r="AX66" i="2"/>
  <c r="AR67" i="2"/>
  <c r="AS67" i="2"/>
  <c r="AT67" i="2"/>
  <c r="AU67" i="2"/>
  <c r="AV67" i="2"/>
  <c r="AW67" i="2"/>
  <c r="AX67" i="2"/>
  <c r="AS36" i="2"/>
  <c r="AT36" i="2"/>
  <c r="AU36" i="2"/>
  <c r="AV36" i="2"/>
  <c r="AW36" i="2"/>
  <c r="AX36" i="2"/>
  <c r="AR36" i="2"/>
  <c r="AR3" i="2"/>
  <c r="AS3" i="2"/>
  <c r="AT3" i="2"/>
  <c r="AU3" i="2"/>
  <c r="AV3" i="2"/>
  <c r="AW3" i="2"/>
  <c r="AX3" i="2"/>
  <c r="AR4" i="2"/>
  <c r="AS4" i="2"/>
  <c r="AT4" i="2"/>
  <c r="AU4" i="2"/>
  <c r="AV4" i="2"/>
  <c r="AW4" i="2"/>
  <c r="AX4" i="2"/>
  <c r="AR5" i="2"/>
  <c r="AS5" i="2"/>
  <c r="AT5" i="2"/>
  <c r="AU5" i="2"/>
  <c r="AV5" i="2"/>
  <c r="AW5" i="2"/>
  <c r="AX5" i="2"/>
  <c r="AR6" i="2"/>
  <c r="AS6" i="2"/>
  <c r="AT6" i="2"/>
  <c r="AU6" i="2"/>
  <c r="AV6" i="2"/>
  <c r="AW6" i="2"/>
  <c r="AX6" i="2"/>
  <c r="AR7" i="2"/>
  <c r="AS7" i="2"/>
  <c r="AT7" i="2"/>
  <c r="AU7" i="2"/>
  <c r="AV7" i="2"/>
  <c r="AW7" i="2"/>
  <c r="AX7" i="2"/>
  <c r="AR8" i="2"/>
  <c r="AS8" i="2"/>
  <c r="AT8" i="2"/>
  <c r="AU8" i="2"/>
  <c r="AV8" i="2"/>
  <c r="AW8" i="2"/>
  <c r="AX8" i="2"/>
  <c r="AR9" i="2"/>
  <c r="AS9" i="2"/>
  <c r="AT9" i="2"/>
  <c r="AU9" i="2"/>
  <c r="AV9" i="2"/>
  <c r="AW9" i="2"/>
  <c r="AX9" i="2"/>
  <c r="AR10" i="2"/>
  <c r="AS10" i="2"/>
  <c r="AT10" i="2"/>
  <c r="AU10" i="2"/>
  <c r="AV10" i="2"/>
  <c r="AW10" i="2"/>
  <c r="AX10" i="2"/>
  <c r="AR11" i="2"/>
  <c r="AS11" i="2"/>
  <c r="AT11" i="2"/>
  <c r="AU11" i="2"/>
  <c r="AV11" i="2"/>
  <c r="AW11" i="2"/>
  <c r="AX11" i="2"/>
  <c r="AR12" i="2"/>
  <c r="AS12" i="2"/>
  <c r="AT12" i="2"/>
  <c r="AU12" i="2"/>
  <c r="AV12" i="2"/>
  <c r="AW12" i="2"/>
  <c r="AX12" i="2"/>
  <c r="AR13" i="2"/>
  <c r="AS13" i="2"/>
  <c r="AT13" i="2"/>
  <c r="AU13" i="2"/>
  <c r="AV13" i="2"/>
  <c r="AW13" i="2"/>
  <c r="AX13" i="2"/>
  <c r="AR14" i="2"/>
  <c r="AS14" i="2"/>
  <c r="AT14" i="2"/>
  <c r="AU14" i="2"/>
  <c r="AV14" i="2"/>
  <c r="AW14" i="2"/>
  <c r="AX14" i="2"/>
  <c r="AR15" i="2"/>
  <c r="AS15" i="2"/>
  <c r="AT15" i="2"/>
  <c r="AU15" i="2"/>
  <c r="AV15" i="2"/>
  <c r="AW15" i="2"/>
  <c r="AX15" i="2"/>
  <c r="AR16" i="2"/>
  <c r="AS16" i="2"/>
  <c r="AT16" i="2"/>
  <c r="AU16" i="2"/>
  <c r="AV16" i="2"/>
  <c r="AW16" i="2"/>
  <c r="AX16" i="2"/>
  <c r="AR17" i="2"/>
  <c r="AS17" i="2"/>
  <c r="AT17" i="2"/>
  <c r="AU17" i="2"/>
  <c r="AV17" i="2"/>
  <c r="AW17" i="2"/>
  <c r="AX17" i="2"/>
  <c r="AR18" i="2"/>
  <c r="AS18" i="2"/>
  <c r="AT18" i="2"/>
  <c r="AU18" i="2"/>
  <c r="AV18" i="2"/>
  <c r="AW18" i="2"/>
  <c r="AX18" i="2"/>
  <c r="AR19" i="2"/>
  <c r="AS19" i="2"/>
  <c r="AT19" i="2"/>
  <c r="AU19" i="2"/>
  <c r="AV19" i="2"/>
  <c r="AW19" i="2"/>
  <c r="AX19" i="2"/>
  <c r="AR20" i="2"/>
  <c r="AS20" i="2"/>
  <c r="AT20" i="2"/>
  <c r="AU20" i="2"/>
  <c r="AV20" i="2"/>
  <c r="AW20" i="2"/>
  <c r="AX20" i="2"/>
  <c r="AR21" i="2"/>
  <c r="AS21" i="2"/>
  <c r="AT21" i="2"/>
  <c r="AU21" i="2"/>
  <c r="AV21" i="2"/>
  <c r="AW21" i="2"/>
  <c r="AX21" i="2"/>
  <c r="AR22" i="2"/>
  <c r="AS22" i="2"/>
  <c r="AT22" i="2"/>
  <c r="AU22" i="2"/>
  <c r="AV22" i="2"/>
  <c r="AW22" i="2"/>
  <c r="AX22" i="2"/>
  <c r="AR23" i="2"/>
  <c r="AS23" i="2"/>
  <c r="AT23" i="2"/>
  <c r="AU23" i="2"/>
  <c r="AV23" i="2"/>
  <c r="AW23" i="2"/>
  <c r="AX23" i="2"/>
  <c r="AR24" i="2"/>
  <c r="AS24" i="2"/>
  <c r="AT24" i="2"/>
  <c r="AU24" i="2"/>
  <c r="AV24" i="2"/>
  <c r="AW24" i="2"/>
  <c r="AX24" i="2"/>
  <c r="AR25" i="2"/>
  <c r="AS25" i="2"/>
  <c r="AT25" i="2"/>
  <c r="AU25" i="2"/>
  <c r="AV25" i="2"/>
  <c r="AW25" i="2"/>
  <c r="AX25" i="2"/>
  <c r="AR26" i="2"/>
  <c r="AS26" i="2"/>
  <c r="AT26" i="2"/>
  <c r="AU26" i="2"/>
  <c r="AV26" i="2"/>
  <c r="AW26" i="2"/>
  <c r="AX26" i="2"/>
  <c r="AR27" i="2"/>
  <c r="AS27" i="2"/>
  <c r="AT27" i="2"/>
  <c r="AU27" i="2"/>
  <c r="AV27" i="2"/>
  <c r="AW27" i="2"/>
  <c r="AX27" i="2"/>
  <c r="AR28" i="2"/>
  <c r="AS28" i="2"/>
  <c r="AT28" i="2"/>
  <c r="AU28" i="2"/>
  <c r="AV28" i="2"/>
  <c r="AW28" i="2"/>
  <c r="AX28" i="2"/>
  <c r="AR29" i="2"/>
  <c r="AS29" i="2"/>
  <c r="AT29" i="2"/>
  <c r="AU29" i="2"/>
  <c r="AV29" i="2"/>
  <c r="AW29" i="2"/>
  <c r="AX29" i="2"/>
  <c r="AR30" i="2"/>
  <c r="AS30" i="2"/>
  <c r="AT30" i="2"/>
  <c r="AU30" i="2"/>
  <c r="AV30" i="2"/>
  <c r="AW30" i="2"/>
  <c r="AX30" i="2"/>
  <c r="AR31" i="2"/>
  <c r="AS31" i="2"/>
  <c r="AT31" i="2"/>
  <c r="AU31" i="2"/>
  <c r="AV31" i="2"/>
  <c r="AW31" i="2"/>
  <c r="AX31" i="2"/>
  <c r="AR32" i="2"/>
  <c r="AS32" i="2"/>
  <c r="AT32" i="2"/>
  <c r="AU32" i="2"/>
  <c r="AV32" i="2"/>
  <c r="AW32" i="2"/>
  <c r="AX32" i="2"/>
  <c r="AR33" i="2"/>
  <c r="AS33" i="2"/>
  <c r="AT33" i="2"/>
  <c r="AU33" i="2"/>
  <c r="AV33" i="2"/>
  <c r="AW33" i="2"/>
  <c r="AX33" i="2"/>
  <c r="AR34" i="2"/>
  <c r="AS34" i="2"/>
  <c r="AT34" i="2"/>
  <c r="AU34" i="2"/>
  <c r="AV34" i="2"/>
  <c r="AW34" i="2"/>
  <c r="AX34" i="2"/>
  <c r="AS2" i="2"/>
  <c r="AT2" i="2"/>
  <c r="AU2" i="2"/>
  <c r="AV2" i="2"/>
  <c r="AW2" i="2"/>
  <c r="AX2" i="2"/>
  <c r="AR2" i="2"/>
  <c r="BJ51" i="4"/>
  <c r="CO50" i="4"/>
  <c r="BJ52" i="4"/>
  <c r="DM50" i="4"/>
  <c r="CK52" i="4"/>
  <c r="AY52" i="4"/>
  <c r="CV51" i="4"/>
  <c r="CV52" i="4"/>
  <c r="Q50" i="4"/>
  <c r="Q51" i="4"/>
  <c r="DH50" i="4"/>
  <c r="DH52" i="4"/>
  <c r="I50" i="5"/>
  <c r="I52" i="5"/>
  <c r="U50" i="5"/>
  <c r="AG50" i="5"/>
  <c r="AG52" i="5"/>
  <c r="AX50" i="5"/>
  <c r="AX52" i="5"/>
  <c r="BJ50" i="5"/>
  <c r="BV50" i="5"/>
  <c r="CM50" i="5"/>
  <c r="CY50" i="5"/>
  <c r="CY52" i="5"/>
  <c r="DK50" i="5"/>
  <c r="DK52" i="5"/>
  <c r="AY50" i="5"/>
  <c r="AY52" i="5"/>
  <c r="CN50" i="5"/>
  <c r="CN52" i="5"/>
  <c r="DL50" i="5"/>
  <c r="DL52" i="5"/>
  <c r="CZ50" i="5"/>
  <c r="CZ51" i="5"/>
  <c r="BK50" i="5"/>
  <c r="BK51" i="5"/>
  <c r="AI50" i="5"/>
  <c r="AI51" i="5"/>
  <c r="BW50" i="5"/>
  <c r="BW52" i="5"/>
  <c r="V50" i="5"/>
  <c r="V52" i="5"/>
  <c r="J50" i="5"/>
  <c r="J52" i="5"/>
  <c r="K50" i="5"/>
  <c r="K51" i="5"/>
  <c r="W50" i="5"/>
  <c r="W51" i="5"/>
  <c r="AJ50" i="5"/>
  <c r="AJ51" i="5"/>
  <c r="AZ50" i="5"/>
  <c r="AZ51" i="5"/>
  <c r="BL50" i="5"/>
  <c r="BL51" i="5"/>
  <c r="BY50" i="5"/>
  <c r="BY51" i="5"/>
  <c r="CO50" i="5"/>
  <c r="CO51" i="5"/>
  <c r="DA50" i="5"/>
  <c r="DA51" i="5"/>
  <c r="DM50" i="5"/>
  <c r="DM51" i="5"/>
  <c r="BZ50" i="5"/>
  <c r="BZ51" i="5"/>
  <c r="CP50" i="5"/>
  <c r="CP51" i="5"/>
  <c r="X50" i="5"/>
  <c r="X51" i="5"/>
  <c r="L50" i="5"/>
  <c r="L51" i="5"/>
  <c r="DO50" i="5"/>
  <c r="DO51" i="5"/>
  <c r="BA50" i="5"/>
  <c r="BA51" i="5"/>
  <c r="AK50" i="5"/>
  <c r="AK51" i="5"/>
  <c r="DB50" i="5"/>
  <c r="DB52" i="5"/>
  <c r="BM50" i="5"/>
  <c r="BM51" i="5"/>
  <c r="I51" i="5"/>
  <c r="U51" i="5"/>
  <c r="AG51" i="5"/>
  <c r="AX51" i="5"/>
  <c r="BJ51" i="5"/>
  <c r="BV51" i="5"/>
  <c r="CM51" i="5"/>
  <c r="G50" i="5"/>
  <c r="G52" i="5"/>
  <c r="S50" i="5"/>
  <c r="S52" i="5"/>
  <c r="AE50" i="5"/>
  <c r="AE52" i="5"/>
  <c r="AV50" i="5"/>
  <c r="AV52" i="5"/>
  <c r="BH50" i="5"/>
  <c r="BH52" i="5"/>
  <c r="BT50" i="5"/>
  <c r="BT52" i="5"/>
  <c r="CK50" i="5"/>
  <c r="CK52" i="5"/>
  <c r="CW50" i="5"/>
  <c r="CW52" i="5"/>
  <c r="DI50" i="5"/>
  <c r="DI52" i="5"/>
  <c r="CR50" i="5"/>
  <c r="CR52" i="5"/>
  <c r="DD50" i="5"/>
  <c r="DD52" i="5"/>
  <c r="DQ50" i="5"/>
  <c r="DQ51" i="5"/>
  <c r="CN51" i="5"/>
  <c r="CZ52" i="5"/>
  <c r="BK52" i="5"/>
  <c r="M50" i="5"/>
  <c r="M51" i="5"/>
  <c r="Y50" i="5"/>
  <c r="Y51" i="5"/>
  <c r="AL50" i="5"/>
  <c r="AL52" i="5"/>
  <c r="BB50" i="5"/>
  <c r="BB52" i="5"/>
  <c r="BN50" i="5"/>
  <c r="BN51" i="5"/>
  <c r="CA50" i="5"/>
  <c r="CA51" i="5"/>
  <c r="CQ50" i="5"/>
  <c r="CQ52" i="5"/>
  <c r="DC50" i="5"/>
  <c r="DC51" i="5"/>
  <c r="DP50" i="5"/>
  <c r="DP51" i="5"/>
  <c r="N50" i="5"/>
  <c r="N52" i="5"/>
  <c r="Z50" i="5"/>
  <c r="Z51" i="5"/>
  <c r="AM50" i="5"/>
  <c r="AM52" i="5"/>
  <c r="BC50" i="5"/>
  <c r="BC52" i="5"/>
  <c r="BO50" i="5"/>
  <c r="BO51" i="5"/>
  <c r="CB50" i="5"/>
  <c r="CB52" i="5"/>
  <c r="O50" i="5"/>
  <c r="O51" i="5"/>
  <c r="AA50" i="5"/>
  <c r="AA52" i="5"/>
  <c r="AN50" i="5"/>
  <c r="AN52" i="5"/>
  <c r="BD50" i="5"/>
  <c r="BD51" i="5"/>
  <c r="BP50" i="5"/>
  <c r="BP51" i="5"/>
  <c r="CC50" i="5"/>
  <c r="CC52" i="5"/>
  <c r="CS50" i="5"/>
  <c r="CS52" i="5"/>
  <c r="DE50" i="5"/>
  <c r="DE52" i="5"/>
  <c r="DR50" i="5"/>
  <c r="DR52" i="5"/>
  <c r="U52" i="5"/>
  <c r="BJ52" i="5"/>
  <c r="BV52" i="5"/>
  <c r="CM52" i="5"/>
  <c r="D50" i="5"/>
  <c r="D51" i="5"/>
  <c r="CD50" i="5"/>
  <c r="CD51" i="5"/>
  <c r="P50" i="5"/>
  <c r="P51" i="5"/>
  <c r="AB50" i="5"/>
  <c r="AB51" i="5"/>
  <c r="AO50" i="5"/>
  <c r="AO51" i="5"/>
  <c r="BE50" i="5"/>
  <c r="BE52" i="5"/>
  <c r="BQ50" i="5"/>
  <c r="BQ51" i="5"/>
  <c r="CT50" i="5"/>
  <c r="CT51" i="5"/>
  <c r="DF50" i="5"/>
  <c r="DF51" i="5"/>
  <c r="DS50" i="5"/>
  <c r="DS51" i="5"/>
  <c r="E50" i="5"/>
  <c r="E52" i="5"/>
  <c r="Q50" i="5"/>
  <c r="Q51" i="5"/>
  <c r="AC50" i="5"/>
  <c r="AC52" i="5"/>
  <c r="AT50" i="5"/>
  <c r="AT51" i="5"/>
  <c r="BF50" i="5"/>
  <c r="BF51" i="5"/>
  <c r="BR50" i="5"/>
  <c r="BR51" i="5"/>
  <c r="CE50" i="5"/>
  <c r="CE52" i="5"/>
  <c r="CU50" i="5"/>
  <c r="CU51" i="5"/>
  <c r="DG50" i="5"/>
  <c r="DG51" i="5"/>
  <c r="DT50" i="5"/>
  <c r="DT51" i="5"/>
  <c r="F50" i="5"/>
  <c r="F52" i="5"/>
  <c r="R50" i="5"/>
  <c r="R52" i="5"/>
  <c r="AD50" i="5"/>
  <c r="AD52" i="5"/>
  <c r="AU50" i="5"/>
  <c r="AU51" i="5"/>
  <c r="BG50" i="5"/>
  <c r="BG52" i="5"/>
  <c r="BS50" i="5"/>
  <c r="BS52" i="5"/>
  <c r="CJ50" i="5"/>
  <c r="CJ52" i="5"/>
  <c r="CV50" i="5"/>
  <c r="CV52" i="5"/>
  <c r="DH50" i="5"/>
  <c r="DH52" i="5"/>
  <c r="DU50" i="5"/>
  <c r="DU52" i="5"/>
  <c r="H50" i="5"/>
  <c r="H52" i="5"/>
  <c r="T50" i="5"/>
  <c r="T52" i="5"/>
  <c r="AF50" i="5"/>
  <c r="AF52" i="5"/>
  <c r="AW50" i="5"/>
  <c r="AW52" i="5"/>
  <c r="BI50" i="5"/>
  <c r="BI52" i="5"/>
  <c r="BU50" i="5"/>
  <c r="BU52" i="5"/>
  <c r="CL50" i="5"/>
  <c r="CL52" i="5"/>
  <c r="CX50" i="5"/>
  <c r="CX52" i="5"/>
  <c r="DJ50" i="5"/>
  <c r="DJ52" i="5"/>
  <c r="DB51" i="4"/>
  <c r="DF52" i="4"/>
  <c r="DF51" i="4"/>
  <c r="AX51" i="4"/>
  <c r="DG50" i="4"/>
  <c r="DG51" i="4"/>
  <c r="E50" i="4"/>
  <c r="E51" i="4"/>
  <c r="P51" i="4"/>
  <c r="AW52" i="4"/>
  <c r="AC52" i="4"/>
  <c r="Y50" i="4"/>
  <c r="Y51" i="4"/>
  <c r="BK52" i="4"/>
  <c r="DI52" i="4"/>
  <c r="CP51" i="4"/>
  <c r="BD50" i="4"/>
  <c r="BD51" i="4"/>
  <c r="CT50" i="4"/>
  <c r="CT51" i="4"/>
  <c r="AB52" i="4"/>
  <c r="BV51" i="4"/>
  <c r="CW52" i="4"/>
  <c r="BP51" i="4"/>
  <c r="BP52" i="4"/>
  <c r="DM51" i="4"/>
  <c r="CO51" i="4"/>
  <c r="G51" i="4"/>
  <c r="BW52" i="4"/>
  <c r="BW51" i="4"/>
  <c r="CN51" i="4"/>
  <c r="F51" i="4"/>
  <c r="CM51" i="4"/>
  <c r="CL51" i="4"/>
  <c r="CL52" i="4"/>
  <c r="CX51" i="4"/>
  <c r="AN52" i="4"/>
  <c r="AN51" i="4"/>
  <c r="R52" i="4"/>
  <c r="G52" i="4"/>
  <c r="S50" i="4"/>
  <c r="S51" i="4"/>
  <c r="AA50" i="4"/>
  <c r="AA52" i="4"/>
  <c r="O50" i="4"/>
  <c r="O52" i="4"/>
  <c r="CB50" i="4"/>
  <c r="CB51" i="4"/>
  <c r="BL52" i="4"/>
  <c r="AZ52" i="4"/>
  <c r="DT52" i="4"/>
  <c r="CX52" i="4"/>
  <c r="DR51" i="4"/>
  <c r="CU51" i="4"/>
  <c r="DL50" i="4"/>
  <c r="DL52" i="4"/>
  <c r="CZ50" i="4"/>
  <c r="CZ52" i="4"/>
  <c r="F52" i="4"/>
  <c r="AM50" i="4"/>
  <c r="AM52" i="4"/>
  <c r="BY50" i="4"/>
  <c r="BY51" i="4"/>
  <c r="DS52" i="4"/>
  <c r="BC50" i="4"/>
  <c r="BC52" i="4"/>
  <c r="M52" i="4"/>
  <c r="DE50" i="4"/>
  <c r="DE52" i="4"/>
  <c r="CS50" i="4"/>
  <c r="CS52" i="4"/>
  <c r="AG52" i="4"/>
  <c r="BR51" i="4"/>
  <c r="DA50" i="4"/>
  <c r="DA52" i="4"/>
  <c r="DJ50" i="4"/>
  <c r="DJ51" i="4"/>
  <c r="AK52" i="4"/>
  <c r="DM52" i="4"/>
  <c r="DQ50" i="4"/>
  <c r="DQ52" i="4"/>
  <c r="AG51" i="4"/>
  <c r="BE50" i="4"/>
  <c r="BE51" i="4"/>
  <c r="AO52" i="4"/>
  <c r="AJ52" i="4"/>
  <c r="W50" i="4"/>
  <c r="W52" i="4"/>
  <c r="K50" i="4"/>
  <c r="K52" i="4"/>
  <c r="BT50" i="4"/>
  <c r="BT52" i="4"/>
  <c r="BH50" i="4"/>
  <c r="BH52" i="4"/>
  <c r="AV51" i="4"/>
  <c r="DC52" i="4"/>
  <c r="CQ52" i="4"/>
  <c r="DC51" i="4"/>
  <c r="CQ51" i="4"/>
  <c r="AF51" i="4"/>
  <c r="AI50" i="4"/>
  <c r="AI52" i="4"/>
  <c r="CO52" i="4"/>
  <c r="DO52" i="4"/>
  <c r="DB52" i="4"/>
  <c r="CP52" i="4"/>
  <c r="Q52" i="4"/>
  <c r="L51" i="4"/>
  <c r="U50" i="4"/>
  <c r="U51" i="4"/>
  <c r="CA50" i="4"/>
  <c r="CA52" i="4"/>
  <c r="DO50" i="4"/>
  <c r="DO51" i="4"/>
  <c r="CY50" i="4"/>
  <c r="CY51" i="4"/>
  <c r="I50" i="4"/>
  <c r="I51" i="4"/>
  <c r="H50" i="4"/>
  <c r="H51" i="4"/>
  <c r="T50" i="4"/>
  <c r="T51" i="4"/>
  <c r="CD50" i="4"/>
  <c r="CD51" i="4"/>
  <c r="BM52" i="4"/>
  <c r="BA52" i="4"/>
  <c r="BM51" i="4"/>
  <c r="BA51" i="4"/>
  <c r="DU52" i="4"/>
  <c r="DK52" i="4"/>
  <c r="BO50" i="4"/>
  <c r="BO52" i="4"/>
  <c r="AE50" i="4"/>
  <c r="AE52" i="4"/>
  <c r="AF52" i="4"/>
  <c r="Y52" i="4"/>
  <c r="X50" i="4"/>
  <c r="X51" i="4"/>
  <c r="DP51" i="4"/>
  <c r="DD51" i="4"/>
  <c r="CR51" i="4"/>
  <c r="DP52" i="4"/>
  <c r="DD52" i="4"/>
  <c r="CR52" i="4"/>
  <c r="CJ50" i="4"/>
  <c r="CJ51" i="4"/>
  <c r="BZ51" i="4"/>
  <c r="BN51" i="4"/>
  <c r="BB51" i="4"/>
  <c r="BU52" i="4"/>
  <c r="BU51" i="4"/>
  <c r="BI52" i="4"/>
  <c r="BI51" i="4"/>
  <c r="CE52" i="4"/>
  <c r="BS52" i="4"/>
  <c r="BG52" i="4"/>
  <c r="AU52" i="4"/>
  <c r="BH51" i="4"/>
  <c r="BF52" i="4"/>
  <c r="CC52" i="4"/>
  <c r="BQ52" i="4"/>
  <c r="BZ52" i="4"/>
  <c r="BN52" i="4"/>
  <c r="BB52" i="4"/>
  <c r="BC51" i="4"/>
  <c r="AT50" i="4"/>
  <c r="AT51" i="4"/>
  <c r="V51" i="4"/>
  <c r="J51" i="4"/>
  <c r="AL51" i="4"/>
  <c r="N51" i="4"/>
  <c r="AD51" i="4"/>
  <c r="AD52" i="4"/>
  <c r="Z51" i="4"/>
  <c r="V52" i="4"/>
  <c r="J52" i="4"/>
  <c r="AL52" i="4"/>
  <c r="Z52" i="4"/>
  <c r="N52" i="4"/>
  <c r="D50" i="4"/>
  <c r="D52" i="4"/>
  <c r="DH51" i="4"/>
  <c r="AI51" i="4"/>
  <c r="CA51" i="4"/>
  <c r="CY51" i="5"/>
  <c r="DK51" i="5"/>
  <c r="DB51" i="5"/>
  <c r="DL51" i="5"/>
  <c r="AI52" i="5"/>
  <c r="AY51" i="5"/>
  <c r="AZ52" i="5"/>
  <c r="CO52" i="5"/>
  <c r="DA52" i="5"/>
  <c r="BY52" i="5"/>
  <c r="BL52" i="5"/>
  <c r="V51" i="5"/>
  <c r="G51" i="5"/>
  <c r="J51" i="5"/>
  <c r="DO52" i="5"/>
  <c r="BA52" i="5"/>
  <c r="BW51" i="5"/>
  <c r="AJ52" i="5"/>
  <c r="W52" i="5"/>
  <c r="K52" i="5"/>
  <c r="CP52" i="5"/>
  <c r="DM52" i="5"/>
  <c r="CW51" i="5"/>
  <c r="BZ52" i="5"/>
  <c r="CK51" i="5"/>
  <c r="AL51" i="5"/>
  <c r="AE51" i="5"/>
  <c r="S51" i="5"/>
  <c r="BM52" i="5"/>
  <c r="BE51" i="5"/>
  <c r="AK52" i="5"/>
  <c r="AM51" i="5"/>
  <c r="N51" i="5"/>
  <c r="X52" i="5"/>
  <c r="DR51" i="5"/>
  <c r="BT51" i="5"/>
  <c r="L52" i="5"/>
  <c r="CS51" i="5"/>
  <c r="CU52" i="5"/>
  <c r="BD52" i="5"/>
  <c r="CR51" i="5"/>
  <c r="BH51" i="5"/>
  <c r="BU51" i="5"/>
  <c r="DU51" i="5"/>
  <c r="DD51" i="5"/>
  <c r="BB51" i="5"/>
  <c r="DG52" i="5"/>
  <c r="E51" i="5"/>
  <c r="DI51" i="5"/>
  <c r="O52" i="5"/>
  <c r="CQ51" i="5"/>
  <c r="CL51" i="5"/>
  <c r="BS51" i="5"/>
  <c r="DP52" i="5"/>
  <c r="DH51" i="5"/>
  <c r="BG51" i="5"/>
  <c r="DC52" i="5"/>
  <c r="Q52" i="5"/>
  <c r="T51" i="5"/>
  <c r="AV51" i="5"/>
  <c r="AD51" i="5"/>
  <c r="DE51" i="5"/>
  <c r="F51" i="5"/>
  <c r="M52" i="5"/>
  <c r="R51" i="5"/>
  <c r="DS52" i="5"/>
  <c r="CE51" i="5"/>
  <c r="CD52" i="5"/>
  <c r="AC51" i="5"/>
  <c r="DT52" i="5"/>
  <c r="BQ52" i="5"/>
  <c r="BP52" i="5"/>
  <c r="DQ52" i="5"/>
  <c r="AW51" i="5"/>
  <c r="AO52" i="5"/>
  <c r="CV51" i="5"/>
  <c r="Z52" i="5"/>
  <c r="BC51" i="5"/>
  <c r="CA52" i="5"/>
  <c r="CC51" i="5"/>
  <c r="BR52" i="5"/>
  <c r="AF51" i="5"/>
  <c r="AB52" i="5"/>
  <c r="CJ51" i="5"/>
  <c r="BN52" i="5"/>
  <c r="AU52" i="5"/>
  <c r="BO52" i="5"/>
  <c r="BI51" i="5"/>
  <c r="BF52" i="5"/>
  <c r="P52" i="5"/>
  <c r="AT52" i="5"/>
  <c r="H51" i="5"/>
  <c r="D52" i="5"/>
  <c r="AN51" i="5"/>
  <c r="Y52" i="5"/>
  <c r="CB51" i="5"/>
  <c r="AA51" i="5"/>
  <c r="DJ51" i="5"/>
  <c r="DF52" i="5"/>
  <c r="CX51" i="5"/>
  <c r="CT52" i="5"/>
  <c r="DG52" i="4"/>
  <c r="BT51" i="4"/>
  <c r="E52" i="4"/>
  <c r="K51" i="4"/>
  <c r="W51" i="4"/>
  <c r="DE51" i="4"/>
  <c r="DQ51" i="4"/>
  <c r="BD52" i="4"/>
  <c r="CS51" i="4"/>
  <c r="I52" i="4"/>
  <c r="BE52" i="4"/>
  <c r="AA51" i="4"/>
  <c r="S52" i="4"/>
  <c r="CT52" i="4"/>
  <c r="BY52" i="4"/>
  <c r="H52" i="4"/>
  <c r="CD52" i="4"/>
  <c r="U52" i="4"/>
  <c r="CY52" i="4"/>
  <c r="DA51" i="4"/>
  <c r="DJ52" i="4"/>
  <c r="CZ51" i="4"/>
  <c r="DL51" i="4"/>
  <c r="CB52" i="4"/>
  <c r="AM51" i="4"/>
  <c r="O51" i="4"/>
  <c r="T52" i="4"/>
  <c r="BO51" i="4"/>
  <c r="X52" i="4"/>
  <c r="AE51" i="4"/>
  <c r="CJ52" i="4"/>
  <c r="AT52" i="4"/>
  <c r="D51" i="4"/>
  <c r="AT47" i="4"/>
</calcChain>
</file>

<file path=xl/sharedStrings.xml><?xml version="1.0" encoding="utf-8"?>
<sst xmlns="http://schemas.openxmlformats.org/spreadsheetml/2006/main" count="6125" uniqueCount="707">
  <si>
    <t>Comment</t>
  </si>
  <si>
    <t>Li7_ppm_mean</t>
  </si>
  <si>
    <t>Na23_ppm_mean</t>
  </si>
  <si>
    <t>Mg24_ppm_mean</t>
  </si>
  <si>
    <t>Mg25_ppm_mean</t>
  </si>
  <si>
    <t>Al27_ppm_mean</t>
  </si>
  <si>
    <t>Si29_ppm_mean</t>
  </si>
  <si>
    <t>Ca43_ppm_mean</t>
  </si>
  <si>
    <t>Ca44_ppm_mean</t>
  </si>
  <si>
    <t>Sc45_ppm_mean</t>
  </si>
  <si>
    <t>Ti49_ppm_mean</t>
  </si>
  <si>
    <t>V51_ppm_mean</t>
  </si>
  <si>
    <t>Cr52_ppm_mean</t>
  </si>
  <si>
    <t>Mn55_ppm_mean</t>
  </si>
  <si>
    <t>Fe57_ppm_mean</t>
  </si>
  <si>
    <t>Zn66_ppm_mean</t>
  </si>
  <si>
    <t>Zn67_ppm_mean</t>
  </si>
  <si>
    <t>Ga71_ppm_mean</t>
  </si>
  <si>
    <t>Rb85_ppm_mean</t>
  </si>
  <si>
    <t>Sr86_ppm_mean</t>
  </si>
  <si>
    <t>Sr88_ppm_mean</t>
  </si>
  <si>
    <t>Y89_ppm_mean</t>
  </si>
  <si>
    <t>Zr90_ppm_mean</t>
  </si>
  <si>
    <t>Nb93_ppm_mean</t>
  </si>
  <si>
    <t>Sn118_ppm_mean</t>
  </si>
  <si>
    <t>Cs133_ppm_mean</t>
  </si>
  <si>
    <t>Ba137_ppm_mean</t>
  </si>
  <si>
    <t>La139_ppm_mean</t>
  </si>
  <si>
    <t>Yb172_ppm_mean</t>
  </si>
  <si>
    <t>W182_ppm_mean</t>
  </si>
  <si>
    <t>Pb208_ppm_mean</t>
  </si>
  <si>
    <t xml:space="preserve">1(B)MP L51 </t>
  </si>
  <si>
    <t>1(B)MP L52 R1</t>
  </si>
  <si>
    <t>1(B)MP L52 R3</t>
  </si>
  <si>
    <t>1(B)MP L52 C1</t>
  </si>
  <si>
    <t>1(B)MP L52 C3</t>
  </si>
  <si>
    <t>1(B)MP L52 C4</t>
  </si>
  <si>
    <t>1(B)MP L52 C5</t>
  </si>
  <si>
    <t>1(B)MP L52 R4</t>
  </si>
  <si>
    <t>1(B)MP L52 C6</t>
  </si>
  <si>
    <t>1(B)MP L52 R6</t>
  </si>
  <si>
    <t>1(B)MP L53 R2</t>
  </si>
  <si>
    <t>1(B)MP L53 R1</t>
  </si>
  <si>
    <t>1(B)MP L53 C</t>
  </si>
  <si>
    <t>1(B)MP L53 R3</t>
  </si>
  <si>
    <t>1(B)MP L54 C</t>
  </si>
  <si>
    <t>1(B)MP L54 R1</t>
  </si>
  <si>
    <t>1(B)MP L54 R2</t>
  </si>
  <si>
    <t>1(B)MP L79(M) R1</t>
  </si>
  <si>
    <t>1(B)MP L79(M) C1</t>
  </si>
  <si>
    <t>1(B)MP L79(M) R5</t>
  </si>
  <si>
    <t>1(B)MP L81(M) R1</t>
  </si>
  <si>
    <t>1(B)MP L81 C1</t>
  </si>
  <si>
    <t>1(B)MP L83(M) R3</t>
  </si>
  <si>
    <t>1(B)MP L84(M)</t>
  </si>
  <si>
    <t>1(B)MP L87(M)</t>
  </si>
  <si>
    <t>1(B)MP L86(M)</t>
  </si>
  <si>
    <t>1(B)MP L88(M)</t>
  </si>
  <si>
    <t>1(B)MP L89(M)</t>
  </si>
  <si>
    <t>1(B)MP L93(M)</t>
  </si>
  <si>
    <t>1(B)MP L94(M)</t>
  </si>
  <si>
    <t>1(B)MP L129C</t>
  </si>
  <si>
    <t>1(B)MP L129 C2</t>
  </si>
  <si>
    <t>1(B)MP L129 R</t>
  </si>
  <si>
    <t>1(B)MP</t>
  </si>
  <si>
    <t>1(B)MP Biotites</t>
  </si>
  <si>
    <t>1.AS L6(M)</t>
  </si>
  <si>
    <t>1.AS L12(M)</t>
  </si>
  <si>
    <t>1.AS L23 (M)</t>
  </si>
  <si>
    <t>1.AS L29 (M)</t>
  </si>
  <si>
    <t>1.AS L64 (M)</t>
  </si>
  <si>
    <t>1.AS L116 Bt2 Agg</t>
  </si>
  <si>
    <t>1.AS L116 Bt3 Agg</t>
  </si>
  <si>
    <t>1.AS L137 (M) Bt</t>
  </si>
  <si>
    <t>1.AS L144 (M) Bt1</t>
  </si>
  <si>
    <t>1.AS L145 Bt1</t>
  </si>
  <si>
    <t>1.AS L153 Bt2</t>
  </si>
  <si>
    <t>1.AS L160 Bt</t>
  </si>
  <si>
    <t>1.AS L166 Bt</t>
  </si>
  <si>
    <t>1.AS L167 C</t>
  </si>
  <si>
    <t>1.AS L167 R</t>
  </si>
  <si>
    <t xml:space="preserve">1.AS L184 </t>
  </si>
  <si>
    <t>1.AS L185 (M)</t>
  </si>
  <si>
    <t>1.AS L189 R1</t>
  </si>
  <si>
    <t>1.AS L198 (M)</t>
  </si>
  <si>
    <t>1.AS L200 'C'</t>
  </si>
  <si>
    <t>1.AS L203 (M)</t>
  </si>
  <si>
    <t>1.AS L204 (M)</t>
  </si>
  <si>
    <t>1.AS L205 C</t>
  </si>
  <si>
    <t>1.AS L214</t>
  </si>
  <si>
    <t>1.AS L215 (M)</t>
  </si>
  <si>
    <t>1.AS L216 R</t>
  </si>
  <si>
    <t>1.AS L216 C</t>
  </si>
  <si>
    <t>1.AS L221 Bt</t>
  </si>
  <si>
    <t>1.AS L227 C</t>
  </si>
  <si>
    <t>1.AS L228 C</t>
  </si>
  <si>
    <t>1.AS L228 R</t>
  </si>
  <si>
    <t>1.AS L229 Bt</t>
  </si>
  <si>
    <t>1.AS Biotites</t>
  </si>
  <si>
    <t>1.AS.H L2 'C'</t>
  </si>
  <si>
    <t>1.AS.H L20 C</t>
  </si>
  <si>
    <t>1.AS.H L20 R2</t>
  </si>
  <si>
    <t>1.AS.H L20 C2</t>
  </si>
  <si>
    <t>1.AS.H L20 R</t>
  </si>
  <si>
    <t>1.AS.H L21 (M)</t>
  </si>
  <si>
    <t>1.AS.H L22 (M)</t>
  </si>
  <si>
    <t>1.AS.H L24 C</t>
  </si>
  <si>
    <t>1.AS.H L24 R</t>
  </si>
  <si>
    <t>1.AS.H L25 C</t>
  </si>
  <si>
    <t>1.AS.H L25 R</t>
  </si>
  <si>
    <t>1.AS.H L26 Bt</t>
  </si>
  <si>
    <t>1.AS.H L26 Bt2</t>
  </si>
  <si>
    <t>1.AS.H L28 R</t>
  </si>
  <si>
    <t>1.AS.H L28 C</t>
  </si>
  <si>
    <t>1.AS.H L32 C</t>
  </si>
  <si>
    <t>1.AS.H L32 R Bt alt?</t>
  </si>
  <si>
    <t>1.AS.H L32 R2 Bt alt?</t>
  </si>
  <si>
    <t>1.AS.H L43 (M)</t>
  </si>
  <si>
    <t>1.AS.H L50 Bt alt?</t>
  </si>
  <si>
    <t>1.AS.H L51 C</t>
  </si>
  <si>
    <t>1.AS.H L51 R</t>
  </si>
  <si>
    <t>1.AS.H L52 C</t>
  </si>
  <si>
    <t>1.AS.H L52 R</t>
  </si>
  <si>
    <t>1.AS.H L53 R Bt alt?</t>
  </si>
  <si>
    <t>1.AS.H L54 C Bt alt?</t>
  </si>
  <si>
    <t>1.AS.H L54 R Bt alt?</t>
  </si>
  <si>
    <t>1.AS.H L70 (M)</t>
  </si>
  <si>
    <t>1.AS.H L79 R</t>
  </si>
  <si>
    <t>1.AS.H L79 C</t>
  </si>
  <si>
    <t>1.AS.H L80 (M)</t>
  </si>
  <si>
    <t>1.AS.H L96 (M) C1</t>
  </si>
  <si>
    <t>1.AS.H L96 (M) C2</t>
  </si>
  <si>
    <t>1.AS.H L96 (M) R1</t>
  </si>
  <si>
    <t>1.AS.H L96 (M) R2</t>
  </si>
  <si>
    <t>1.AS.H L107 C</t>
  </si>
  <si>
    <t>1.AS.H L107 R Bt alt?</t>
  </si>
  <si>
    <t>1.AS.H L108 R</t>
  </si>
  <si>
    <t>1.AS.H L108 C</t>
  </si>
  <si>
    <t>1.AS.H L110 R</t>
  </si>
  <si>
    <t>1.AS.H L110 C1</t>
  </si>
  <si>
    <t>1.AS.H Biotites</t>
  </si>
  <si>
    <t>Label</t>
  </si>
  <si>
    <t>O</t>
  </si>
  <si>
    <t>Mg</t>
  </si>
  <si>
    <t>Al</t>
  </si>
  <si>
    <t>Si</t>
  </si>
  <si>
    <t>K</t>
  </si>
  <si>
    <t>Ca</t>
  </si>
  <si>
    <t>Ti</t>
  </si>
  <si>
    <t>Fe</t>
  </si>
  <si>
    <t>L51 Bt</t>
  </si>
  <si>
    <t>L52 R1 Bt</t>
  </si>
  <si>
    <t>L52 R3 Bt</t>
  </si>
  <si>
    <t>L52 C1 Bt</t>
  </si>
  <si>
    <t>L52 C3 Bt</t>
  </si>
  <si>
    <t>L52 C4 Bt</t>
  </si>
  <si>
    <t>L52 C5 Bt</t>
  </si>
  <si>
    <t>L52 R4 Bt</t>
  </si>
  <si>
    <t>L52 C6 Bt</t>
  </si>
  <si>
    <t>L52 R6 Bt</t>
  </si>
  <si>
    <t>L53 R2 Bt</t>
  </si>
  <si>
    <t>L53 R1 Bt</t>
  </si>
  <si>
    <t>L53 C Bt</t>
  </si>
  <si>
    <t>L53 R3 Bt</t>
  </si>
  <si>
    <t>L54 C Bt</t>
  </si>
  <si>
    <t>L54 R1 Bt</t>
  </si>
  <si>
    <t>L54 R2 Bt</t>
  </si>
  <si>
    <t>L79 (M) R1 Bt</t>
  </si>
  <si>
    <t>L79 (M) C1 Bt</t>
  </si>
  <si>
    <t>L79 (M) R5 Bt</t>
  </si>
  <si>
    <t>L81 (M) R1 Bt</t>
  </si>
  <si>
    <t>L81 C Bt</t>
  </si>
  <si>
    <t>L83 (M) R3 Bt</t>
  </si>
  <si>
    <t>L84 (M) Bt</t>
  </si>
  <si>
    <t>L87 (M) Bt</t>
  </si>
  <si>
    <t>L86 (M) R Bt</t>
  </si>
  <si>
    <t>L88 (M) R Bt</t>
  </si>
  <si>
    <t>L89 (M) Bt</t>
  </si>
  <si>
    <t>L93 (M) Bt</t>
  </si>
  <si>
    <t>L94 (M) Bt</t>
  </si>
  <si>
    <t>L129 C Bt</t>
  </si>
  <si>
    <t>L129 C2 Bt</t>
  </si>
  <si>
    <t>L129 R Bt</t>
  </si>
  <si>
    <t>dyju</t>
  </si>
  <si>
    <t>L6 Bt</t>
  </si>
  <si>
    <t>L12 Bt</t>
  </si>
  <si>
    <t>L23 Bt</t>
  </si>
  <si>
    <t>L29 (M) Bt</t>
  </si>
  <si>
    <t>L64 (M) Bt</t>
  </si>
  <si>
    <t>L116 Bt2</t>
  </si>
  <si>
    <t>L116 Bt3</t>
  </si>
  <si>
    <t>L137 Bt?</t>
  </si>
  <si>
    <t>L144 Bt1?</t>
  </si>
  <si>
    <t>L145 Bt1?</t>
  </si>
  <si>
    <t>L153 Bt2</t>
  </si>
  <si>
    <t>L160 Bt</t>
  </si>
  <si>
    <t>L166 Bt</t>
  </si>
  <si>
    <t>L167 C Bt</t>
  </si>
  <si>
    <t>L167 R Bt</t>
  </si>
  <si>
    <t>L184 Bt</t>
  </si>
  <si>
    <t>L185 Bt</t>
  </si>
  <si>
    <t>L189 R Bt</t>
  </si>
  <si>
    <t>L198 (M) Bt</t>
  </si>
  <si>
    <t>L200 C Bt</t>
  </si>
  <si>
    <t>L203 (M) Bt</t>
  </si>
  <si>
    <t>L205 C Bt</t>
  </si>
  <si>
    <t>L214 Bt</t>
  </si>
  <si>
    <t>L215 (M) Bt</t>
  </si>
  <si>
    <t>L216 R Bt</t>
  </si>
  <si>
    <t>L216 C Bt</t>
  </si>
  <si>
    <t>L221 Bt</t>
  </si>
  <si>
    <t>L227 C Bt</t>
  </si>
  <si>
    <t>L228 C Bt</t>
  </si>
  <si>
    <t>L228 R Bt</t>
  </si>
  <si>
    <t>L229 Bt</t>
  </si>
  <si>
    <t>L204 (M) Bt</t>
  </si>
  <si>
    <t>L2 C Bt/ms?</t>
  </si>
  <si>
    <t>L20 C Bt</t>
  </si>
  <si>
    <t>L20 R2 Bt (Altered?)</t>
  </si>
  <si>
    <t>L20 C2 Bt</t>
  </si>
  <si>
    <t>L20 R Bt (Altered?)</t>
  </si>
  <si>
    <t>L21 (M) Bt</t>
  </si>
  <si>
    <t>L22 (M) Bt</t>
  </si>
  <si>
    <t>L24 C Bt</t>
  </si>
  <si>
    <t>L24 R Bt</t>
  </si>
  <si>
    <t>L25 C Bt</t>
  </si>
  <si>
    <t>L25 R Bt</t>
  </si>
  <si>
    <t>L26 Bt</t>
  </si>
  <si>
    <t>L26 Bt2</t>
  </si>
  <si>
    <t>L28 R Bt</t>
  </si>
  <si>
    <t>L28 C Bt</t>
  </si>
  <si>
    <t>L32 C Bt</t>
  </si>
  <si>
    <t>L32 R Bt alt?</t>
  </si>
  <si>
    <t>L32 R2 Bt alt?</t>
  </si>
  <si>
    <t>L43 (M) Bt</t>
  </si>
  <si>
    <t>L50 Bt Altered?</t>
  </si>
  <si>
    <t>L51 C Bt</t>
  </si>
  <si>
    <t>L51 R Bt Altered?</t>
  </si>
  <si>
    <t>L52 C Bt</t>
  </si>
  <si>
    <t>L52 R Bt</t>
  </si>
  <si>
    <t>L53 R Bt Altered?</t>
  </si>
  <si>
    <t>L54 C Bt alt?</t>
  </si>
  <si>
    <t>L54 R Bt alt?</t>
  </si>
  <si>
    <t>L70 (M) Bt</t>
  </si>
  <si>
    <t>L79 R Bt</t>
  </si>
  <si>
    <t>L79 C Bt</t>
  </si>
  <si>
    <t>L80 (M) Bt</t>
  </si>
  <si>
    <t>L96 (M) C1 Bt</t>
  </si>
  <si>
    <t xml:space="preserve">L96 (M) C2 Bt </t>
  </si>
  <si>
    <t>L96 (M) R1 Bt</t>
  </si>
  <si>
    <t>L96 (M) R2 Bt</t>
  </si>
  <si>
    <t>L107 C Bt</t>
  </si>
  <si>
    <t>L107 R Bt</t>
  </si>
  <si>
    <t>L108 R Bt</t>
  </si>
  <si>
    <t>L108 C Bt</t>
  </si>
  <si>
    <t>L110 R Bt</t>
  </si>
  <si>
    <t>L110 C1 Bt</t>
  </si>
  <si>
    <t>EDS wt%</t>
  </si>
  <si>
    <t>EDS ppm</t>
  </si>
  <si>
    <t>Li7_ppm_LOD_Longerich</t>
  </si>
  <si>
    <t>Na23_ppm_LOD_Longerich</t>
  </si>
  <si>
    <t>Mg24_ppm_LOD_Longerich</t>
  </si>
  <si>
    <t>Mg25_ppm_LOD_Longerich</t>
  </si>
  <si>
    <t>Al27_ppm_LOD_Longerich</t>
  </si>
  <si>
    <t>Si29_ppm_LOD_Longerich</t>
  </si>
  <si>
    <t>Ca43_ppm_LOD_Longerich</t>
  </si>
  <si>
    <t>Ca44_ppm_LOD_Longerich</t>
  </si>
  <si>
    <t>Sc45_ppm_LOD_Longerich</t>
  </si>
  <si>
    <t>Ti49_ppm_LOD_Longerich</t>
  </si>
  <si>
    <t>V51_ppm_LOD_Longerich</t>
  </si>
  <si>
    <t>Cr52_ppm_LOD_Longerich</t>
  </si>
  <si>
    <t>Mn55_ppm_LOD_Longerich</t>
  </si>
  <si>
    <t>Fe57_ppm_LOD_Longerich</t>
  </si>
  <si>
    <t>Zn66_ppm_LOD_Longerich</t>
  </si>
  <si>
    <t>Zn67_ppm_LOD_Longerich</t>
  </si>
  <si>
    <t>Ga71_ppm_LOD_Longerich</t>
  </si>
  <si>
    <t>Rb85_ppm_LOD_Longerich</t>
  </si>
  <si>
    <t>Sr86_ppm_LOD_Longerich</t>
  </si>
  <si>
    <t>Sr88_ppm_LOD_Longerich</t>
  </si>
  <si>
    <t>Y89_ppm_LOD_Longerich</t>
  </si>
  <si>
    <t>Zr90_ppm_LOD_Longerich</t>
  </si>
  <si>
    <t>Nb93_ppm_LOD_Longerich</t>
  </si>
  <si>
    <t>Sn118_ppm_LOD_Longerich</t>
  </si>
  <si>
    <t>Cs133_ppm_LOD_Longerich</t>
  </si>
  <si>
    <t>Ba137_ppm_LOD_Longerich</t>
  </si>
  <si>
    <t>La139_ppm_LOD_Longerich</t>
  </si>
  <si>
    <t>Yb172_ppm_LOD_Longerich</t>
  </si>
  <si>
    <t>W182_ppm_LOD_Longerich</t>
  </si>
  <si>
    <t>Pb208_ppm_LOD_Longerich</t>
  </si>
  <si>
    <t>1(B)MP LOD</t>
  </si>
  <si>
    <t>1.AS LOD</t>
  </si>
  <si>
    <t>1.AS.H LOD</t>
  </si>
  <si>
    <t>LOD</t>
  </si>
  <si>
    <t>Value - LOD</t>
  </si>
  <si>
    <t>mean (including outliers)</t>
  </si>
  <si>
    <t>SD (Including outliers)</t>
  </si>
  <si>
    <t>range (Including outliers)</t>
  </si>
  <si>
    <t>Q1</t>
  </si>
  <si>
    <t>Q3</t>
  </si>
  <si>
    <t>IQR</t>
  </si>
  <si>
    <t>Low outliers</t>
  </si>
  <si>
    <t>High outliers</t>
  </si>
  <si>
    <t>1(B)MP Biotites Stats</t>
  </si>
  <si>
    <t>1.AS Biotites Stats</t>
  </si>
  <si>
    <t>1.AS.H Biotites Stats</t>
  </si>
  <si>
    <t>1.AS</t>
  </si>
  <si>
    <t>1.AS.H</t>
  </si>
  <si>
    <t>Means</t>
  </si>
  <si>
    <t>Key:</t>
  </si>
  <si>
    <t>Minimum average</t>
  </si>
  <si>
    <t>Maximum average</t>
  </si>
  <si>
    <t>Insufficient concentration/data/LOD</t>
  </si>
  <si>
    <t>LILE</t>
  </si>
  <si>
    <t>Eu</t>
  </si>
  <si>
    <t>Pb</t>
  </si>
  <si>
    <t>Sr</t>
  </si>
  <si>
    <t>Ba</t>
  </si>
  <si>
    <t>Rb</t>
  </si>
  <si>
    <t>Cs</t>
  </si>
  <si>
    <t>HFSE</t>
  </si>
  <si>
    <t>P</t>
  </si>
  <si>
    <t>Nb</t>
  </si>
  <si>
    <t>Ta</t>
  </si>
  <si>
    <t>W</t>
  </si>
  <si>
    <t>Zr</t>
  </si>
  <si>
    <t>Hf</t>
  </si>
  <si>
    <t>Th</t>
  </si>
  <si>
    <t>U</t>
  </si>
  <si>
    <t>Lu</t>
  </si>
  <si>
    <t>Y</t>
  </si>
  <si>
    <t>La</t>
  </si>
  <si>
    <t>MRFE</t>
  </si>
  <si>
    <t>Cr</t>
  </si>
  <si>
    <t>Sc</t>
  </si>
  <si>
    <t>Cu</t>
  </si>
  <si>
    <t>Ni</t>
  </si>
  <si>
    <t>Zn</t>
  </si>
  <si>
    <t>Co</t>
  </si>
  <si>
    <t>1(B)MP has greater:</t>
  </si>
  <si>
    <t>Li</t>
  </si>
  <si>
    <t>Ga</t>
  </si>
  <si>
    <t>Sn</t>
  </si>
  <si>
    <t>Element Classification</t>
  </si>
  <si>
    <t>Major Element</t>
  </si>
  <si>
    <t>1.AS has greater</t>
  </si>
  <si>
    <t xml:space="preserve">Element classification </t>
  </si>
  <si>
    <t>Na</t>
  </si>
  <si>
    <t>V</t>
  </si>
  <si>
    <t>Mn</t>
  </si>
  <si>
    <t>Yb</t>
  </si>
  <si>
    <t>Element</t>
  </si>
  <si>
    <t>Fe (EDS)</t>
  </si>
  <si>
    <t>K (EDS)</t>
  </si>
  <si>
    <t>Sample</t>
  </si>
  <si>
    <t xml:space="preserve">1.AS has greater Na, Cr and V </t>
  </si>
  <si>
    <t>1(B)MP has greater Zn and Nb</t>
  </si>
  <si>
    <t>Na is definitely skewed by outliers</t>
  </si>
  <si>
    <t>Check outliers</t>
  </si>
  <si>
    <t>Fe EDS</t>
  </si>
  <si>
    <t>hrth</t>
  </si>
  <si>
    <t>1(B)MP L51 -  (M)</t>
  </si>
  <si>
    <t>1.AS L145 Bt1 - (M)</t>
  </si>
  <si>
    <t>1.AS L153 Bt2  - (M)</t>
  </si>
  <si>
    <t>1.AS L160 Bt  - (M)</t>
  </si>
  <si>
    <t>1.AS L166 Bt  - (M)</t>
  </si>
  <si>
    <t>1.AS L184  - (M)</t>
  </si>
  <si>
    <t>1.AS L214  - (M)</t>
  </si>
  <si>
    <t>1.AS L221 Bt  - (M)</t>
  </si>
  <si>
    <t>1.AS L229 Bt  - (M)</t>
  </si>
  <si>
    <t>1.AS.H L26 Bt  - C</t>
  </si>
  <si>
    <t xml:space="preserve">1.AS.H L26 Bt2 </t>
  </si>
  <si>
    <t>All</t>
  </si>
  <si>
    <t>C</t>
  </si>
  <si>
    <t>R</t>
  </si>
  <si>
    <t>(M)</t>
  </si>
  <si>
    <t>No Label</t>
  </si>
  <si>
    <t>Agg</t>
  </si>
  <si>
    <t>Only a single value</t>
  </si>
  <si>
    <t>fkk</t>
  </si>
  <si>
    <t>Colouring</t>
  </si>
  <si>
    <t>Uncertainty (2SE) 1.AS</t>
  </si>
  <si>
    <t>Uncertainty (2SE) 1(B)MP</t>
  </si>
  <si>
    <t>Li7_ppm_2SE</t>
  </si>
  <si>
    <t>Na23_ppm_2SE</t>
  </si>
  <si>
    <t>Mg24_ppm_2SE</t>
  </si>
  <si>
    <t>Mg25_ppm_2SE</t>
  </si>
  <si>
    <t>Al27_ppm_2SE</t>
  </si>
  <si>
    <t>Si29_ppm_2SE</t>
  </si>
  <si>
    <t>Ca43_ppm_2SE</t>
  </si>
  <si>
    <t>Ca44_ppm_2SE</t>
  </si>
  <si>
    <t>Sc45_ppm_2SE</t>
  </si>
  <si>
    <t>Ti49_ppm_2SE</t>
  </si>
  <si>
    <t>V51_ppm_2SE</t>
  </si>
  <si>
    <t>Cr52_ppm_2SE</t>
  </si>
  <si>
    <t>Mn55_ppm_2SE</t>
  </si>
  <si>
    <t>Fe57_ppm_2SE</t>
  </si>
  <si>
    <t>Zn66_ppm_2SE</t>
  </si>
  <si>
    <t>Zn67_ppm_2SE</t>
  </si>
  <si>
    <t>Ga71_ppm_2SE</t>
  </si>
  <si>
    <t>Rb85_ppm_2SE</t>
  </si>
  <si>
    <t>Sr86_ppm_2SE</t>
  </si>
  <si>
    <t>Sr88_ppm_2SE</t>
  </si>
  <si>
    <t>Y89_ppm_2SE</t>
  </si>
  <si>
    <t>Zr90_ppm_2SE</t>
  </si>
  <si>
    <t>Nb93_ppm_2SE</t>
  </si>
  <si>
    <t>Sn118_ppm_2SE</t>
  </si>
  <si>
    <t>Cs133_ppm_2SE</t>
  </si>
  <si>
    <t>Ba137_ppm_2SE</t>
  </si>
  <si>
    <t>La139_ppm_2SE</t>
  </si>
  <si>
    <t>Yb172_ppm_2SE</t>
  </si>
  <si>
    <t>W182_ppm_2SE</t>
  </si>
  <si>
    <t>Pb208_ppm_2SE</t>
  </si>
  <si>
    <t>BCR</t>
  </si>
  <si>
    <t>BHVO</t>
  </si>
  <si>
    <t>G_NIST610</t>
  </si>
  <si>
    <t>NIST610</t>
  </si>
  <si>
    <t>NIST612</t>
  </si>
  <si>
    <t>StHS</t>
  </si>
  <si>
    <t>Unknowns</t>
  </si>
  <si>
    <t>Unknown</t>
  </si>
  <si>
    <t>Uncertainty (2SE) 1.AS.H</t>
  </si>
  <si>
    <t>===&gt;'</t>
  </si>
  <si>
    <t>Redoing a few analyses with the (M) R&amp;C grains included as (M) - i.e., 1(B)MP79 (M) grains</t>
  </si>
  <si>
    <t>Old figures ==&gt;</t>
  </si>
  <si>
    <t>New Figures ==&gt;</t>
  </si>
  <si>
    <t>Cr is all below LOD so havent reproduced as all values are 0</t>
  </si>
  <si>
    <t>=</t>
  </si>
  <si>
    <t>o9</t>
  </si>
  <si>
    <t>Thought - surely all locations that arent already marked with C, R, Agg or (M) are infact (M)?</t>
  </si>
  <si>
    <t>EDS Uncertainty wt%</t>
  </si>
  <si>
    <t>Averages</t>
  </si>
  <si>
    <t>2SF</t>
  </si>
  <si>
    <t>1.AS Uncertainty</t>
  </si>
  <si>
    <t>APFU</t>
  </si>
  <si>
    <t>Al IV</t>
  </si>
  <si>
    <t>AlVI</t>
  </si>
  <si>
    <t>OH</t>
  </si>
  <si>
    <t>F</t>
  </si>
  <si>
    <t>Cl</t>
  </si>
  <si>
    <t>S</t>
  </si>
  <si>
    <t>dgh</t>
  </si>
  <si>
    <t>feal</t>
  </si>
  <si>
    <t>mgLi</t>
  </si>
  <si>
    <t>Sample name</t>
  </si>
  <si>
    <t>1.AS_Bt-LOD_ppm</t>
  </si>
  <si>
    <t>Li7_ppm-LOD</t>
  </si>
  <si>
    <t>Na23_ppm-LOD</t>
  </si>
  <si>
    <t>Mg24_ppm-LOD</t>
  </si>
  <si>
    <t>Mg25_ppm-LOD</t>
  </si>
  <si>
    <t>Al27_ppm-LOD</t>
  </si>
  <si>
    <t>Si29_ppm-LOD</t>
  </si>
  <si>
    <t>Ca43_ppm-LOD</t>
  </si>
  <si>
    <t>Ca44_ppm-LOD</t>
  </si>
  <si>
    <t>Sc45_ppm-LOD</t>
  </si>
  <si>
    <t>Ti49_ppm-LOD</t>
  </si>
  <si>
    <t>V51_ppm-LOD</t>
  </si>
  <si>
    <t>Cr52_ppm-LOD</t>
  </si>
  <si>
    <t>Mn55_ppm-LOD</t>
  </si>
  <si>
    <t>Fe57_ppm-LOD</t>
  </si>
  <si>
    <t>Zn66_ppm-LOD</t>
  </si>
  <si>
    <t>Zn67_ppm-LOD</t>
  </si>
  <si>
    <t>Ga71_ppm-LOD</t>
  </si>
  <si>
    <t>Rb85_ppm-LOD</t>
  </si>
  <si>
    <t>Sr86_ppm-LOD</t>
  </si>
  <si>
    <t>Sr88_ppm-LOD</t>
  </si>
  <si>
    <t>Y89_ppm-LOD</t>
  </si>
  <si>
    <t>Zr90_ppm-LOD</t>
  </si>
  <si>
    <t>Nb93_ppm-LOD</t>
  </si>
  <si>
    <t>Sn118_ppm-LOD</t>
  </si>
  <si>
    <t>Cs133_ppm-LOD</t>
  </si>
  <si>
    <t>Ba137_ppm-LOD</t>
  </si>
  <si>
    <t>La139_ppm-LOD</t>
  </si>
  <si>
    <t>Yb172_ppm-LOD</t>
  </si>
  <si>
    <t>W182_ppm-LOD</t>
  </si>
  <si>
    <t>Pb208_ppm-LOD</t>
  </si>
  <si>
    <t>O_ppm-LOD</t>
  </si>
  <si>
    <t>Mg_ppm-LOD</t>
  </si>
  <si>
    <t>Al_ppm-LOD</t>
  </si>
  <si>
    <t>Si_ppm-LOD</t>
  </si>
  <si>
    <t>K_ppm-LOD</t>
  </si>
  <si>
    <t>Ti_ppm-LOD</t>
  </si>
  <si>
    <t>Fe_ppm-LOD</t>
  </si>
  <si>
    <t>Li7_wt%</t>
  </si>
  <si>
    <t>Na23_wt%</t>
  </si>
  <si>
    <t>Mg24_wt%</t>
  </si>
  <si>
    <t>Mg25_wt%</t>
  </si>
  <si>
    <t>Al27_wt%S</t>
  </si>
  <si>
    <t>Si29_wt%</t>
  </si>
  <si>
    <t>Ca43_wt%</t>
  </si>
  <si>
    <t>Ca44_wt%</t>
  </si>
  <si>
    <t>Sc45_wt%</t>
  </si>
  <si>
    <t>Ti49_wt%</t>
  </si>
  <si>
    <t>V51_wt%</t>
  </si>
  <si>
    <t>Cr52_wt%</t>
  </si>
  <si>
    <t>Mn55_wt%</t>
  </si>
  <si>
    <t>Fe57_wt%</t>
  </si>
  <si>
    <t>Zn66_wt%</t>
  </si>
  <si>
    <t>Zn67_wt%</t>
  </si>
  <si>
    <t>Ga71_wt%</t>
  </si>
  <si>
    <t>Rb85_wt%</t>
  </si>
  <si>
    <t>Sr86_wt%</t>
  </si>
  <si>
    <t>Sr88_wt%</t>
  </si>
  <si>
    <t>Y89_wt%</t>
  </si>
  <si>
    <t>Zr90_wt%</t>
  </si>
  <si>
    <t>Nb93_wt%</t>
  </si>
  <si>
    <t>Sn118_wt%</t>
  </si>
  <si>
    <t>Cs133_wt%</t>
  </si>
  <si>
    <t>Ba137_wt%</t>
  </si>
  <si>
    <t>La139_wt%</t>
  </si>
  <si>
    <t>Yb172_wt%</t>
  </si>
  <si>
    <t>W182_wt%</t>
  </si>
  <si>
    <t>Pb208_wt%</t>
  </si>
  <si>
    <t>O_wt%</t>
  </si>
  <si>
    <t>Mg_wt%</t>
  </si>
  <si>
    <t>Al_wt%S</t>
  </si>
  <si>
    <t>Si_wt%</t>
  </si>
  <si>
    <t>K_wt%</t>
  </si>
  <si>
    <t>Ti_wt%</t>
  </si>
  <si>
    <t>Fe_wt%</t>
  </si>
  <si>
    <t>Mg+Fe(ppm)_(Fe(EDS))</t>
  </si>
  <si>
    <t>Mg+Fe(ppm)_(Fe(ICP))</t>
  </si>
  <si>
    <t>Mg/Mg+Fe(EDS)</t>
  </si>
  <si>
    <t>Mg/(Mg+Fe(ICP))</t>
  </si>
  <si>
    <t>Fe/Fe+Mg(EDS)</t>
  </si>
  <si>
    <t>Fe/Fe+Mg(ICP)</t>
  </si>
  <si>
    <t>Fe+Mg</t>
  </si>
  <si>
    <t>OXIDE%</t>
  </si>
  <si>
    <t>Li2O</t>
  </si>
  <si>
    <t>Na2O</t>
  </si>
  <si>
    <t>MgO</t>
  </si>
  <si>
    <t>Al2O3</t>
  </si>
  <si>
    <t>SiO2</t>
  </si>
  <si>
    <t>CaO</t>
  </si>
  <si>
    <t>Sc2O3</t>
  </si>
  <si>
    <t>TiO2</t>
  </si>
  <si>
    <t>V2O5</t>
  </si>
  <si>
    <t>Cr2O3</t>
  </si>
  <si>
    <t>MnO</t>
  </si>
  <si>
    <t>FeO</t>
  </si>
  <si>
    <t>ZnO</t>
  </si>
  <si>
    <t>Ga2O3</t>
  </si>
  <si>
    <t>Rb2O</t>
  </si>
  <si>
    <t>SrO</t>
  </si>
  <si>
    <t>Y2O3</t>
  </si>
  <si>
    <t>ZrO2</t>
  </si>
  <si>
    <t>Nb2O5</t>
  </si>
  <si>
    <t>SnO2</t>
  </si>
  <si>
    <t>Cs2O</t>
  </si>
  <si>
    <t>BaO</t>
  </si>
  <si>
    <t>La2O3</t>
  </si>
  <si>
    <t>Yb2O3</t>
  </si>
  <si>
    <t>WO3</t>
  </si>
  <si>
    <t>PbO</t>
  </si>
  <si>
    <t>MgO_EDS</t>
  </si>
  <si>
    <t>Al2O3_EDS</t>
  </si>
  <si>
    <t>SiO2_EDS</t>
  </si>
  <si>
    <t>K2O_EDS</t>
  </si>
  <si>
    <t>TiO2_EDS</t>
  </si>
  <si>
    <t>FeO_EDS</t>
  </si>
  <si>
    <t>UNCERTAINTY</t>
  </si>
  <si>
    <t>Mg_ppm_SIGMA</t>
  </si>
  <si>
    <t>Al_ppm_SIGMA</t>
  </si>
  <si>
    <t>Si_ppm_SIGMA</t>
  </si>
  <si>
    <t>K_ppm_SIGMA</t>
  </si>
  <si>
    <t>Ti_ppm_SIGMA</t>
  </si>
  <si>
    <t>Fe_ppm_SIGMA</t>
  </si>
  <si>
    <t>Li7_wt%_2SE</t>
  </si>
  <si>
    <t>Na23_wt%_2SE</t>
  </si>
  <si>
    <t>Mg24_wt%_2SE</t>
  </si>
  <si>
    <t>Mg25_wt%_2SE</t>
  </si>
  <si>
    <t>Al27_wt%S_2SE</t>
  </si>
  <si>
    <t>Si29_wt%_2SE</t>
  </si>
  <si>
    <t>Ca43_wt%_2SE</t>
  </si>
  <si>
    <t>Ca44_wt%_2SE</t>
  </si>
  <si>
    <t>Sc45_wt%_2SE</t>
  </si>
  <si>
    <t>V51_wt%_2SE</t>
  </si>
  <si>
    <t>Mn55_wt%_2SE</t>
  </si>
  <si>
    <t>Fe57_wt%_2SE</t>
  </si>
  <si>
    <t>Zn66_wt%_2SE</t>
  </si>
  <si>
    <t>Zn67_wt%_2SE</t>
  </si>
  <si>
    <t>Ga71_wt%_2SE</t>
  </si>
  <si>
    <t>Rb85_wt%_2SE</t>
  </si>
  <si>
    <t>Sr86_wt%_2SE</t>
  </si>
  <si>
    <t>Sr88_wt%_2SE</t>
  </si>
  <si>
    <t>Y89_wt%_2SE</t>
  </si>
  <si>
    <t>Zr90_wt%_2SE</t>
  </si>
  <si>
    <t>Nb93_wt%_2SE</t>
  </si>
  <si>
    <t>Sn118_wt%_2SE</t>
  </si>
  <si>
    <t>Cs133_wt%_2SE</t>
  </si>
  <si>
    <t>Ba137_wt%_2SE</t>
  </si>
  <si>
    <t>La139_wt%_2SE</t>
  </si>
  <si>
    <t>Yb172_wt%_2SE</t>
  </si>
  <si>
    <t>W182_wt%_2SE</t>
  </si>
  <si>
    <t>Pb208_wt%_2SE</t>
  </si>
  <si>
    <t>O_wt%_2SE</t>
  </si>
  <si>
    <t>Mg_wt%_SIGMA</t>
  </si>
  <si>
    <t>Al_wt%S_SIGMA</t>
  </si>
  <si>
    <t>Si_wt%_SIGMA</t>
  </si>
  <si>
    <t>K_wt%_SIGMA</t>
  </si>
  <si>
    <t>Ti_wt%_SIGMA</t>
  </si>
  <si>
    <t>Fe_wt%_SIGMA</t>
  </si>
  <si>
    <t>Oxide_Uncertainty</t>
  </si>
  <si>
    <t>Li2O_2SE</t>
  </si>
  <si>
    <t>Na2O_2SE</t>
  </si>
  <si>
    <t>MgO_2SE</t>
  </si>
  <si>
    <t>Al2O3_2SE</t>
  </si>
  <si>
    <t>SiO2_2SE</t>
  </si>
  <si>
    <t>CaO_2SE</t>
  </si>
  <si>
    <t>Sc2O3_2SE</t>
  </si>
  <si>
    <t>TiO2_2SE</t>
  </si>
  <si>
    <t>V2O5_2SE</t>
  </si>
  <si>
    <t>Cr2O3_2SE</t>
  </si>
  <si>
    <t>MnO_2SE</t>
  </si>
  <si>
    <t>FeO_2SE</t>
  </si>
  <si>
    <t>ZnO_2SE</t>
  </si>
  <si>
    <t>Ga2O3_2SE</t>
  </si>
  <si>
    <t>Rb2O_2SE</t>
  </si>
  <si>
    <t>SrO_2SE</t>
  </si>
  <si>
    <t>Y2O3_2SE</t>
  </si>
  <si>
    <t>ZrO2_2SE</t>
  </si>
  <si>
    <t>Nb2O5_2SE</t>
  </si>
  <si>
    <t>SnO2_2SE</t>
  </si>
  <si>
    <t>Cs2O_2SE</t>
  </si>
  <si>
    <t>BaO_2SE</t>
  </si>
  <si>
    <t>La2O3_2SE</t>
  </si>
  <si>
    <t>Yb2O3_2SE</t>
  </si>
  <si>
    <t>WO3_2SE</t>
  </si>
  <si>
    <t>PbO_2SE</t>
  </si>
  <si>
    <t>MgO_EDS_Sigma</t>
  </si>
  <si>
    <t>Al2O3_EDS_Sigma</t>
  </si>
  <si>
    <t>SiO2_EDS_Sigma</t>
  </si>
  <si>
    <t>K2O_EDS_Sigma</t>
  </si>
  <si>
    <t>TiO2_EDS_Sigma</t>
  </si>
  <si>
    <t>FeO_EDS_Sigma</t>
  </si>
  <si>
    <t>Other literature</t>
  </si>
  <si>
    <t>My data</t>
  </si>
  <si>
    <t>Biotite</t>
  </si>
  <si>
    <t>Muscovite</t>
  </si>
  <si>
    <t>SCMY2</t>
  </si>
  <si>
    <t>GC6</t>
  </si>
  <si>
    <t>foliation</t>
  </si>
  <si>
    <t>Z1-9</t>
  </si>
  <si>
    <t>z6-3</t>
  </si>
  <si>
    <t>z5-4</t>
  </si>
  <si>
    <t>Z2-7</t>
  </si>
  <si>
    <r>
      <t>SiO</t>
    </r>
    <r>
      <rPr>
        <vertAlign val="subscript"/>
        <sz val="10"/>
        <rFont val="Arial"/>
        <family val="2"/>
      </rPr>
      <t>2</t>
    </r>
  </si>
  <si>
    <r>
      <t>SiO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(EDS)</t>
    </r>
  </si>
  <si>
    <r>
      <t>TiO</t>
    </r>
    <r>
      <rPr>
        <vertAlign val="subscript"/>
        <sz val="10"/>
        <rFont val="Arial"/>
        <family val="2"/>
      </rPr>
      <t>2</t>
    </r>
  </si>
  <si>
    <r>
      <t>TiO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(ICP)</t>
    </r>
  </si>
  <si>
    <r>
      <t>Al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</si>
  <si>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Al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(EDS)</t>
    </r>
  </si>
  <si>
    <r>
      <t>FeO</t>
    </r>
    <r>
      <rPr>
        <vertAlign val="subscript"/>
        <sz val="10"/>
        <rFont val="Arial"/>
        <family val="2"/>
      </rPr>
      <t>T</t>
    </r>
  </si>
  <si>
    <r>
      <t>FeO</t>
    </r>
    <r>
      <rPr>
        <vertAlign val="subscript"/>
        <sz val="10"/>
        <rFont val="Arial"/>
        <family val="2"/>
      </rPr>
      <t>T</t>
    </r>
    <r>
      <rPr>
        <sz val="10"/>
        <rFont val="Arial"/>
        <family val="2"/>
      </rPr>
      <t xml:space="preserve"> (EDS)</t>
    </r>
  </si>
  <si>
    <t>MnO (ICP)</t>
  </si>
  <si>
    <t>MgO (EDS)</t>
  </si>
  <si>
    <t>CaO (ICP)</t>
  </si>
  <si>
    <t>bdl</t>
  </si>
  <si>
    <r>
      <t>Na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</si>
  <si>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Na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(EDS)</t>
    </r>
  </si>
  <si>
    <r>
      <t>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</si>
  <si>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(EDS)</t>
    </r>
  </si>
  <si>
    <t>Sum</t>
  </si>
  <si>
    <t>1.AS Mean</t>
  </si>
  <si>
    <t>1(B)MP Mean</t>
  </si>
  <si>
    <t>1.AS.H Mean</t>
  </si>
  <si>
    <r>
      <t>TiO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(EDS)</t>
    </r>
  </si>
  <si>
    <r>
      <t>Na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(ICP)</t>
    </r>
  </si>
  <si>
    <t>AlIV</t>
  </si>
  <si>
    <t xml:space="preserve">Ca </t>
  </si>
  <si>
    <t>Excluding outliers</t>
  </si>
  <si>
    <t>La - outliers</t>
  </si>
  <si>
    <t>La (outliers)</t>
  </si>
  <si>
    <t>Average Compositions:</t>
  </si>
  <si>
    <t>K2O</t>
  </si>
  <si>
    <t>No. of ions on the basis of 24 (O, OH, F) or 22 oxygen equivalents</t>
  </si>
  <si>
    <t xml:space="preserve">Ba </t>
  </si>
  <si>
    <t>-</t>
  </si>
  <si>
    <t>Average Composition</t>
  </si>
  <si>
    <t>Biotite (1(B)MP)</t>
  </si>
  <si>
    <t>Muscovite (1(B)MP)</t>
  </si>
  <si>
    <t xml:space="preserve">Average Composition </t>
  </si>
  <si>
    <t>Biotite (1.AS)</t>
  </si>
  <si>
    <t>Muscovite (1.AS)</t>
  </si>
  <si>
    <t>Total</t>
  </si>
  <si>
    <r>
      <t>: , (T=°C, Ti = a.p.f.u, X</t>
    </r>
    <r>
      <rPr>
        <vertAlign val="subscript"/>
        <sz val="11"/>
        <color theme="1"/>
        <rFont val="Times New Roman"/>
        <family val="1"/>
      </rPr>
      <t>Mg</t>
    </r>
    <r>
      <rPr>
        <sz val="11"/>
        <color theme="1"/>
        <rFont val="Times New Roman"/>
        <family val="1"/>
      </rPr>
      <t xml:space="preserve"> = Mg/(Mg+Fe), a = -2.3594, b=4.6482 x 10</t>
    </r>
    <r>
      <rPr>
        <vertAlign val="superscript"/>
        <sz val="11"/>
        <color theme="1"/>
        <rFont val="Times New Roman"/>
        <family val="1"/>
      </rPr>
      <t>-9</t>
    </r>
    <r>
      <rPr>
        <sz val="11"/>
        <color theme="1"/>
        <rFont val="Times New Roman"/>
        <family val="1"/>
      </rPr>
      <t xml:space="preserve"> and c=-1.7283). This expression is calibrated for the following ranges: X</t>
    </r>
    <r>
      <rPr>
        <vertAlign val="subscript"/>
        <sz val="11"/>
        <color theme="1"/>
        <rFont val="Times New Roman"/>
        <family val="1"/>
      </rPr>
      <t>Mg</t>
    </r>
    <r>
      <rPr>
        <sz val="11"/>
        <color theme="1"/>
        <rFont val="Times New Roman"/>
        <family val="1"/>
      </rPr>
      <t>=0.275 – 1.000, Ti = 0.04 – 0.60 a.p.f.u, and T = 480 – 800°C. Henry et al., (2005) provide an estimated uncertainty of ±24°C at lower temperatures, and ±12°C for higher temperatures. The temperature range for the Mataketake Pegmatites is constrained to 620 - 700°C, with a median of 660°C, which is the assumed temperature for modelling in this study. Of the temperature range 480 – 800°C, 660°C sits at the 56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percentile, and therefore the 56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percentile of the uncertainty range (24-12=12°C), is chosen as the uncertainty. The calculated uncertainty at 660°C is ±18.75°C. </t>
    </r>
  </si>
  <si>
    <t>ln(Ti)</t>
  </si>
  <si>
    <t>a</t>
  </si>
  <si>
    <t>c</t>
  </si>
  <si>
    <t>Xmg</t>
  </si>
  <si>
    <t>b</t>
  </si>
  <si>
    <t>T (Henry)</t>
  </si>
  <si>
    <t>max</t>
  </si>
  <si>
    <t>min</t>
  </si>
  <si>
    <t>MP</t>
  </si>
  <si>
    <t xml:space="preserve">Calculated Temperature </t>
  </si>
  <si>
    <t>Ti (apfu)</t>
  </si>
  <si>
    <t>Maximum</t>
  </si>
  <si>
    <t>Minimum</t>
  </si>
  <si>
    <t>Mean</t>
  </si>
  <si>
    <t xml:space="preserve">Standard Deviation </t>
  </si>
  <si>
    <t>T</t>
  </si>
  <si>
    <t>h</t>
  </si>
  <si>
    <t xml:space="preserve">. </t>
  </si>
  <si>
    <t>StDev</t>
  </si>
  <si>
    <t>1.AS StDev</t>
  </si>
  <si>
    <t>1(B)MP St Dev</t>
  </si>
  <si>
    <t>1.AS.H StD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</si>
</sst>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i/>
      <u/>
      <sz val="10"/>
      <name val="Arial"/>
      <family val="2"/>
    </font>
    <font>
      <vertAlign val="subscript"/>
      <sz val="10"/>
      <name val="Arial"/>
      <family val="2"/>
    </font>
    <font>
      <sz val="10"/>
      <color rgb="FF000000"/>
      <name val="Arial"/>
      <family val="2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1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11" fontId="0" fillId="0" borderId="0" xfId="0" applyNumberFormat="1"/>
    <xf numFmtId="0" fontId="0" fillId="2" borderId="0" xfId="0" applyFill="1"/>
    <xf numFmtId="0" fontId="6" fillId="0" borderId="0" xfId="0" applyFont="1" applyAlignment="1">
      <alignment vertical="center" textRotation="90"/>
    </xf>
    <xf numFmtId="0" fontId="6" fillId="2" borderId="0" xfId="0" applyFont="1" applyFill="1" applyAlignment="1">
      <alignment vertical="center" textRotation="90"/>
    </xf>
    <xf numFmtId="0" fontId="0" fillId="3" borderId="0" xfId="0" applyFill="1"/>
    <xf numFmtId="0" fontId="0" fillId="0" borderId="2" xfId="0" applyBorder="1"/>
    <xf numFmtId="0" fontId="0" fillId="3" borderId="2" xfId="0" applyFill="1" applyBorder="1"/>
    <xf numFmtId="0" fontId="0" fillId="2" borderId="1" xfId="0" applyFill="1" applyBorder="1"/>
    <xf numFmtId="0" fontId="0" fillId="4" borderId="0" xfId="0" applyFill="1"/>
    <xf numFmtId="0" fontId="2" fillId="4" borderId="0" xfId="0" applyFont="1" applyFill="1"/>
    <xf numFmtId="0" fontId="1" fillId="5" borderId="1" xfId="0" applyFont="1" applyFill="1" applyBorder="1"/>
    <xf numFmtId="0" fontId="1" fillId="5" borderId="2" xfId="0" applyFont="1" applyFill="1" applyBorder="1"/>
    <xf numFmtId="0" fontId="1" fillId="3" borderId="2" xfId="0" applyFont="1" applyFill="1" applyBorder="1"/>
    <xf numFmtId="0" fontId="0" fillId="2" borderId="3" xfId="0" applyFill="1" applyBorder="1"/>
    <xf numFmtId="0" fontId="0" fillId="0" borderId="0" xfId="0" applyFill="1"/>
    <xf numFmtId="0" fontId="2" fillId="2" borderId="0" xfId="0" applyFont="1" applyFill="1"/>
    <xf numFmtId="0" fontId="0" fillId="6" borderId="0" xfId="0" applyFill="1"/>
    <xf numFmtId="11" fontId="0" fillId="6" borderId="0" xfId="0" applyNumberFormat="1" applyFill="1"/>
    <xf numFmtId="0" fontId="0" fillId="0" borderId="4" xfId="0" applyBorder="1" applyAlignment="1">
      <alignment wrapText="1"/>
    </xf>
    <xf numFmtId="0" fontId="0" fillId="0" borderId="4" xfId="0" applyBorder="1"/>
    <xf numFmtId="0" fontId="0" fillId="6" borderId="4" xfId="0" applyFill="1" applyBorder="1"/>
    <xf numFmtId="0" fontId="0" fillId="7" borderId="0" xfId="0" applyFill="1"/>
    <xf numFmtId="0" fontId="0" fillId="8" borderId="0" xfId="0" applyFill="1"/>
    <xf numFmtId="0" fontId="0" fillId="9" borderId="0" xfId="0" applyFill="1"/>
    <xf numFmtId="11" fontId="0" fillId="3" borderId="0" xfId="0" applyNumberFormat="1" applyFill="1"/>
    <xf numFmtId="0" fontId="10" fillId="0" borderId="0" xfId="0" applyFont="1"/>
    <xf numFmtId="0" fontId="0" fillId="10" borderId="0" xfId="0" applyFill="1"/>
    <xf numFmtId="11" fontId="0" fillId="10" borderId="0" xfId="0" applyNumberFormat="1" applyFill="1"/>
    <xf numFmtId="0" fontId="0" fillId="11" borderId="0" xfId="0" applyFill="1"/>
    <xf numFmtId="11" fontId="0" fillId="11" borderId="0" xfId="0" applyNumberFormat="1" applyFill="1"/>
    <xf numFmtId="0" fontId="0" fillId="12" borderId="0" xfId="0" applyFill="1"/>
    <xf numFmtId="11" fontId="0" fillId="12" borderId="0" xfId="0" applyNumberFormat="1" applyFill="1"/>
    <xf numFmtId="0" fontId="0" fillId="13" borderId="0" xfId="0" applyFill="1"/>
    <xf numFmtId="11" fontId="0" fillId="13" borderId="0" xfId="0" applyNumberFormat="1" applyFill="1"/>
    <xf numFmtId="0" fontId="0" fillId="14" borderId="0" xfId="0" applyFill="1"/>
    <xf numFmtId="0" fontId="0" fillId="15" borderId="0" xfId="0" applyFill="1"/>
    <xf numFmtId="0" fontId="9" fillId="0" borderId="0" xfId="0" applyFont="1"/>
    <xf numFmtId="0" fontId="9" fillId="12" borderId="0" xfId="0" applyFont="1" applyFill="1"/>
    <xf numFmtId="0" fontId="9" fillId="11" borderId="0" xfId="0" applyFont="1" applyFill="1"/>
    <xf numFmtId="11" fontId="0" fillId="14" borderId="0" xfId="0" applyNumberFormat="1" applyFill="1"/>
    <xf numFmtId="11" fontId="0" fillId="9" borderId="0" xfId="0" applyNumberFormat="1" applyFill="1"/>
    <xf numFmtId="0" fontId="0" fillId="16" borderId="0" xfId="0" applyFill="1"/>
    <xf numFmtId="11" fontId="0" fillId="16" borderId="0" xfId="0" applyNumberFormat="1" applyFill="1"/>
    <xf numFmtId="0" fontId="0" fillId="17" borderId="0" xfId="0" applyFill="1"/>
    <xf numFmtId="0" fontId="12" fillId="3" borderId="0" xfId="0" applyFon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8" fillId="0" borderId="0" xfId="0" applyFont="1"/>
    <xf numFmtId="0" fontId="15" fillId="0" borderId="0" xfId="0" applyFont="1" applyAlignment="1">
      <alignment horizontal="right"/>
    </xf>
    <xf numFmtId="0" fontId="0" fillId="18" borderId="0" xfId="0" applyFill="1"/>
    <xf numFmtId="11" fontId="0" fillId="18" borderId="0" xfId="0" applyNumberFormat="1" applyFill="1"/>
    <xf numFmtId="2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64" fontId="9" fillId="0" borderId="0" xfId="0" applyNumberFormat="1" applyFont="1"/>
    <xf numFmtId="164" fontId="0" fillId="17" borderId="0" xfId="0" applyNumberFormat="1" applyFill="1"/>
    <xf numFmtId="164" fontId="0" fillId="0" borderId="0" xfId="0" applyNumberFormat="1" applyFill="1"/>
    <xf numFmtId="0" fontId="22" fillId="0" borderId="0" xfId="0" applyFont="1" applyFill="1"/>
    <xf numFmtId="0" fontId="5" fillId="0" borderId="0" xfId="0" applyFont="1" applyAlignment="1">
      <alignment horizontal="center" vertical="center" textRotation="90"/>
    </xf>
    <xf numFmtId="0" fontId="6" fillId="0" borderId="0" xfId="0" applyFont="1" applyAlignment="1">
      <alignment horizontal="center" vertical="center" textRotation="90"/>
    </xf>
    <xf numFmtId="0" fontId="7" fillId="0" borderId="0" xfId="0" applyFont="1" applyAlignment="1">
      <alignment horizontal="center" vertical="center" textRotation="9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13" fillId="0" borderId="6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0" fontId="4" fillId="0" borderId="0" xfId="0" applyFont="1" applyAlignment="1">
      <alignment horizontal="center" wrapText="1"/>
    </xf>
    <xf numFmtId="0" fontId="11" fillId="0" borderId="0" xfId="0" quotePrefix="1" applyFont="1" applyAlignment="1">
      <alignment horizontal="center"/>
    </xf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164" fontId="0" fillId="0" borderId="0" xfId="0" applyNumberFormat="1" applyAlignment="1">
      <alignment horizontal="right" vertical="center"/>
    </xf>
  </cellXfs>
  <cellStyles count="1"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strike val="0"/>
        <u val="none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Tidy Analysis'!$C$66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'Bt Tidy Analysis'!$AI$65:$AO$65</c:f>
              <c:strCache>
                <c:ptCount val="7"/>
                <c:pt idx="0">
                  <c:v>O</c:v>
                </c:pt>
                <c:pt idx="1">
                  <c:v>Mg</c:v>
                </c:pt>
                <c:pt idx="2">
                  <c:v>Al</c:v>
                </c:pt>
                <c:pt idx="3">
                  <c:v>Si</c:v>
                </c:pt>
                <c:pt idx="4">
                  <c:v>K</c:v>
                </c:pt>
                <c:pt idx="5">
                  <c:v>Ti</c:v>
                </c:pt>
                <c:pt idx="6">
                  <c:v>Fe</c:v>
                </c:pt>
              </c:strCache>
            </c:strRef>
          </c:cat>
          <c:val>
            <c:numRef>
              <c:f>'Bt Tidy Analysis'!$AI$66:$AO$66</c:f>
              <c:numCache>
                <c:formatCode>General</c:formatCode>
                <c:ptCount val="7"/>
                <c:pt idx="0">
                  <c:v>404036.36363636365</c:v>
                </c:pt>
                <c:pt idx="1">
                  <c:v>48963.63636363636</c:v>
                </c:pt>
                <c:pt idx="2">
                  <c:v>103296.9696969697</c:v>
                </c:pt>
                <c:pt idx="3">
                  <c:v>180706.06060606061</c:v>
                </c:pt>
                <c:pt idx="4">
                  <c:v>79772.727272727279</c:v>
                </c:pt>
                <c:pt idx="5">
                  <c:v>13796.969696969696</c:v>
                </c:pt>
                <c:pt idx="6">
                  <c:v>169387.87878787878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F-4DDF-8977-D3CE12590FED}"/>
            </c:ext>
          </c:extLst>
        </c:ser>
        <c:ser>
          <c:idx val="1"/>
          <c:order val="1"/>
          <c:tx>
            <c:strRef>
              <c:f>'Bt Tidy Analysis'!$C$67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'Bt Tidy Analysis'!$AI$65:$AO$65</c:f>
              <c:strCache>
                <c:ptCount val="7"/>
                <c:pt idx="0">
                  <c:v>O</c:v>
                </c:pt>
                <c:pt idx="1">
                  <c:v>Mg</c:v>
                </c:pt>
                <c:pt idx="2">
                  <c:v>Al</c:v>
                </c:pt>
                <c:pt idx="3">
                  <c:v>Si</c:v>
                </c:pt>
                <c:pt idx="4">
                  <c:v>K</c:v>
                </c:pt>
                <c:pt idx="5">
                  <c:v>Ti</c:v>
                </c:pt>
                <c:pt idx="6">
                  <c:v>Fe</c:v>
                </c:pt>
              </c:strCache>
            </c:strRef>
          </c:cat>
          <c:val>
            <c:numRef>
              <c:f>'Bt Tidy Analysis'!$AI$67:$AO$67</c:f>
              <c:numCache>
                <c:formatCode>General</c:formatCode>
                <c:ptCount val="7"/>
                <c:pt idx="0">
                  <c:v>402115.625</c:v>
                </c:pt>
                <c:pt idx="1">
                  <c:v>54196.875</c:v>
                </c:pt>
                <c:pt idx="2">
                  <c:v>101587.5</c:v>
                </c:pt>
                <c:pt idx="3">
                  <c:v>179421.875</c:v>
                </c:pt>
                <c:pt idx="4">
                  <c:v>81606.25</c:v>
                </c:pt>
                <c:pt idx="5">
                  <c:v>8043.75</c:v>
                </c:pt>
                <c:pt idx="6">
                  <c:v>172562.5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F-4DDF-8977-D3CE12590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850111"/>
        <c:axId val="1521859711"/>
      </c:lineChart>
      <c:catAx>
        <c:axId val="152185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9711"/>
        <c:crosses val="autoZero"/>
        <c:auto val="1"/>
        <c:lblAlgn val="ctr"/>
        <c:lblOffset val="100"/>
        <c:noMultiLvlLbl val="0"/>
      </c:catAx>
      <c:valAx>
        <c:axId val="1521859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</a:t>
            </a:r>
            <a:r>
              <a:rPr lang="en-GB" baseline="0"/>
              <a:t> vs Si (EDS)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Analysis'!$AI$211:$AI$243</c:f>
                <c:numCache>
                  <c:formatCode>General</c:formatCode>
                  <c:ptCount val="33"/>
                  <c:pt idx="0">
                    <c:v>1425.0000000000002</c:v>
                  </c:pt>
                  <c:pt idx="1">
                    <c:v>1425.0000000000002</c:v>
                  </c:pt>
                  <c:pt idx="2">
                    <c:v>1424.9999999999998</c:v>
                  </c:pt>
                  <c:pt idx="3">
                    <c:v>1424.9999999999998</c:v>
                  </c:pt>
                  <c:pt idx="4">
                    <c:v>1424.9999999999998</c:v>
                  </c:pt>
                  <c:pt idx="5">
                    <c:v>1424.9999999999998</c:v>
                  </c:pt>
                  <c:pt idx="6">
                    <c:v>1424.9999999999998</c:v>
                  </c:pt>
                  <c:pt idx="7">
                    <c:v>1424.9999999999998</c:v>
                  </c:pt>
                  <c:pt idx="8">
                    <c:v>1424.9999999999998</c:v>
                  </c:pt>
                  <c:pt idx="9">
                    <c:v>1424.9999999999998</c:v>
                  </c:pt>
                  <c:pt idx="10">
                    <c:v>1424.9999999999998</c:v>
                  </c:pt>
                  <c:pt idx="11">
                    <c:v>1424.9999999999998</c:v>
                  </c:pt>
                  <c:pt idx="12">
                    <c:v>1424.9999999999998</c:v>
                  </c:pt>
                  <c:pt idx="13">
                    <c:v>1424.9999999999998</c:v>
                  </c:pt>
                  <c:pt idx="14">
                    <c:v>1424.9999999999998</c:v>
                  </c:pt>
                  <c:pt idx="15">
                    <c:v>1424.9999999999998</c:v>
                  </c:pt>
                  <c:pt idx="16">
                    <c:v>1424.9999999999998</c:v>
                  </c:pt>
                  <c:pt idx="17">
                    <c:v>1424.9999999999998</c:v>
                  </c:pt>
                  <c:pt idx="18">
                    <c:v>1424.9999999999998</c:v>
                  </c:pt>
                  <c:pt idx="19">
                    <c:v>1424.9999999999998</c:v>
                  </c:pt>
                  <c:pt idx="20">
                    <c:v>1424.9999999999998</c:v>
                  </c:pt>
                  <c:pt idx="21">
                    <c:v>1424.9999999999998</c:v>
                  </c:pt>
                  <c:pt idx="22">
                    <c:v>1424.9999999999998</c:v>
                  </c:pt>
                  <c:pt idx="23">
                    <c:v>1424.9999999999998</c:v>
                  </c:pt>
                  <c:pt idx="24">
                    <c:v>1424.9999999999998</c:v>
                  </c:pt>
                  <c:pt idx="25">
                    <c:v>1424.9999999999998</c:v>
                  </c:pt>
                  <c:pt idx="26">
                    <c:v>1424.9999999999998</c:v>
                  </c:pt>
                  <c:pt idx="27">
                    <c:v>1424.9999999999998</c:v>
                  </c:pt>
                  <c:pt idx="28">
                    <c:v>1424.9999999999998</c:v>
                  </c:pt>
                  <c:pt idx="29">
                    <c:v>1424.9999999999998</c:v>
                  </c:pt>
                  <c:pt idx="30">
                    <c:v>1424.9999999999998</c:v>
                  </c:pt>
                  <c:pt idx="31">
                    <c:v>1424.9999999999998</c:v>
                  </c:pt>
                  <c:pt idx="32">
                    <c:v>1424.9999999999998</c:v>
                  </c:pt>
                </c:numCache>
              </c:numRef>
            </c:plus>
            <c:minus>
              <c:numRef>
                <c:f>'Bt Tidy Analysis'!$AI$211:$AI$243</c:f>
                <c:numCache>
                  <c:formatCode>General</c:formatCode>
                  <c:ptCount val="33"/>
                  <c:pt idx="0">
                    <c:v>1425.0000000000002</c:v>
                  </c:pt>
                  <c:pt idx="1">
                    <c:v>1425.0000000000002</c:v>
                  </c:pt>
                  <c:pt idx="2">
                    <c:v>1424.9999999999998</c:v>
                  </c:pt>
                  <c:pt idx="3">
                    <c:v>1424.9999999999998</c:v>
                  </c:pt>
                  <c:pt idx="4">
                    <c:v>1424.9999999999998</c:v>
                  </c:pt>
                  <c:pt idx="5">
                    <c:v>1424.9999999999998</c:v>
                  </c:pt>
                  <c:pt idx="6">
                    <c:v>1424.9999999999998</c:v>
                  </c:pt>
                  <c:pt idx="7">
                    <c:v>1424.9999999999998</c:v>
                  </c:pt>
                  <c:pt idx="8">
                    <c:v>1424.9999999999998</c:v>
                  </c:pt>
                  <c:pt idx="9">
                    <c:v>1424.9999999999998</c:v>
                  </c:pt>
                  <c:pt idx="10">
                    <c:v>1424.9999999999998</c:v>
                  </c:pt>
                  <c:pt idx="11">
                    <c:v>1424.9999999999998</c:v>
                  </c:pt>
                  <c:pt idx="12">
                    <c:v>1424.9999999999998</c:v>
                  </c:pt>
                  <c:pt idx="13">
                    <c:v>1424.9999999999998</c:v>
                  </c:pt>
                  <c:pt idx="14">
                    <c:v>1424.9999999999998</c:v>
                  </c:pt>
                  <c:pt idx="15">
                    <c:v>1424.9999999999998</c:v>
                  </c:pt>
                  <c:pt idx="16">
                    <c:v>1424.9999999999998</c:v>
                  </c:pt>
                  <c:pt idx="17">
                    <c:v>1424.9999999999998</c:v>
                  </c:pt>
                  <c:pt idx="18">
                    <c:v>1424.9999999999998</c:v>
                  </c:pt>
                  <c:pt idx="19">
                    <c:v>1424.9999999999998</c:v>
                  </c:pt>
                  <c:pt idx="20">
                    <c:v>1424.9999999999998</c:v>
                  </c:pt>
                  <c:pt idx="21">
                    <c:v>1424.9999999999998</c:v>
                  </c:pt>
                  <c:pt idx="22">
                    <c:v>1424.9999999999998</c:v>
                  </c:pt>
                  <c:pt idx="23">
                    <c:v>1424.9999999999998</c:v>
                  </c:pt>
                  <c:pt idx="24">
                    <c:v>1424.9999999999998</c:v>
                  </c:pt>
                  <c:pt idx="25">
                    <c:v>1424.9999999999998</c:v>
                  </c:pt>
                  <c:pt idx="26">
                    <c:v>1424.9999999999998</c:v>
                  </c:pt>
                  <c:pt idx="27">
                    <c:v>1424.9999999999998</c:v>
                  </c:pt>
                  <c:pt idx="28">
                    <c:v>1424.9999999999998</c:v>
                  </c:pt>
                  <c:pt idx="29">
                    <c:v>1424.9999999999998</c:v>
                  </c:pt>
                  <c:pt idx="30">
                    <c:v>1424.9999999999998</c:v>
                  </c:pt>
                  <c:pt idx="31">
                    <c:v>1424.9999999999998</c:v>
                  </c:pt>
                  <c:pt idx="32">
                    <c:v>1424.9999999999998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Analysis'!$AH$211:$AH$243</c:f>
                <c:numCache>
                  <c:formatCode>General</c:formatCode>
                  <c:ptCount val="33"/>
                  <c:pt idx="0">
                    <c:v>1166.666666666667</c:v>
                  </c:pt>
                  <c:pt idx="1">
                    <c:v>1166.666666666667</c:v>
                  </c:pt>
                  <c:pt idx="2">
                    <c:v>1166.6666666666699</c:v>
                  </c:pt>
                  <c:pt idx="3">
                    <c:v>1166.6666666666699</c:v>
                  </c:pt>
                  <c:pt idx="4">
                    <c:v>1166.6666666666699</c:v>
                  </c:pt>
                  <c:pt idx="5">
                    <c:v>1166.6666666666699</c:v>
                  </c:pt>
                  <c:pt idx="6">
                    <c:v>1166.6666666666699</c:v>
                  </c:pt>
                  <c:pt idx="7">
                    <c:v>1166.6666666666699</c:v>
                  </c:pt>
                  <c:pt idx="8">
                    <c:v>1166.6666666666699</c:v>
                  </c:pt>
                  <c:pt idx="9">
                    <c:v>1166.6666666666699</c:v>
                  </c:pt>
                  <c:pt idx="10">
                    <c:v>1166.6666666666699</c:v>
                  </c:pt>
                  <c:pt idx="11">
                    <c:v>1166.6666666666699</c:v>
                  </c:pt>
                  <c:pt idx="12">
                    <c:v>1166.6666666666699</c:v>
                  </c:pt>
                  <c:pt idx="13">
                    <c:v>1166.6666666666699</c:v>
                  </c:pt>
                  <c:pt idx="14">
                    <c:v>1166.6666666666699</c:v>
                  </c:pt>
                  <c:pt idx="15">
                    <c:v>1166.6666666666699</c:v>
                  </c:pt>
                  <c:pt idx="16">
                    <c:v>1166.6666666666699</c:v>
                  </c:pt>
                  <c:pt idx="17">
                    <c:v>1166.6666666666699</c:v>
                  </c:pt>
                  <c:pt idx="18">
                    <c:v>1166.6666666666699</c:v>
                  </c:pt>
                  <c:pt idx="19">
                    <c:v>1166.6666666666699</c:v>
                  </c:pt>
                  <c:pt idx="20">
                    <c:v>1166.6666666666699</c:v>
                  </c:pt>
                  <c:pt idx="21">
                    <c:v>1166.6666666666699</c:v>
                  </c:pt>
                  <c:pt idx="22">
                    <c:v>1166.6666666666699</c:v>
                  </c:pt>
                  <c:pt idx="23">
                    <c:v>1166.6666666666699</c:v>
                  </c:pt>
                  <c:pt idx="24">
                    <c:v>1166.6666666666699</c:v>
                  </c:pt>
                  <c:pt idx="25">
                    <c:v>1166.6666666666699</c:v>
                  </c:pt>
                  <c:pt idx="26">
                    <c:v>1166.6666666666699</c:v>
                  </c:pt>
                  <c:pt idx="27">
                    <c:v>1166.6666666666699</c:v>
                  </c:pt>
                  <c:pt idx="28">
                    <c:v>1166.6666666666699</c:v>
                  </c:pt>
                  <c:pt idx="29">
                    <c:v>1166.6666666666699</c:v>
                  </c:pt>
                  <c:pt idx="30">
                    <c:v>1166.6666666666699</c:v>
                  </c:pt>
                  <c:pt idx="31">
                    <c:v>1166.6666666666699</c:v>
                  </c:pt>
                  <c:pt idx="32">
                    <c:v>1166.6666666666699</c:v>
                  </c:pt>
                </c:numCache>
              </c:numRef>
            </c:plus>
            <c:minus>
              <c:numRef>
                <c:f>'Bt Tidy Analysis'!$AH$211:$AH$243</c:f>
                <c:numCache>
                  <c:formatCode>General</c:formatCode>
                  <c:ptCount val="33"/>
                  <c:pt idx="0">
                    <c:v>1166.666666666667</c:v>
                  </c:pt>
                  <c:pt idx="1">
                    <c:v>1166.666666666667</c:v>
                  </c:pt>
                  <c:pt idx="2">
                    <c:v>1166.6666666666699</c:v>
                  </c:pt>
                  <c:pt idx="3">
                    <c:v>1166.6666666666699</c:v>
                  </c:pt>
                  <c:pt idx="4">
                    <c:v>1166.6666666666699</c:v>
                  </c:pt>
                  <c:pt idx="5">
                    <c:v>1166.6666666666699</c:v>
                  </c:pt>
                  <c:pt idx="6">
                    <c:v>1166.6666666666699</c:v>
                  </c:pt>
                  <c:pt idx="7">
                    <c:v>1166.6666666666699</c:v>
                  </c:pt>
                  <c:pt idx="8">
                    <c:v>1166.6666666666699</c:v>
                  </c:pt>
                  <c:pt idx="9">
                    <c:v>1166.6666666666699</c:v>
                  </c:pt>
                  <c:pt idx="10">
                    <c:v>1166.6666666666699</c:v>
                  </c:pt>
                  <c:pt idx="11">
                    <c:v>1166.6666666666699</c:v>
                  </c:pt>
                  <c:pt idx="12">
                    <c:v>1166.6666666666699</c:v>
                  </c:pt>
                  <c:pt idx="13">
                    <c:v>1166.6666666666699</c:v>
                  </c:pt>
                  <c:pt idx="14">
                    <c:v>1166.6666666666699</c:v>
                  </c:pt>
                  <c:pt idx="15">
                    <c:v>1166.6666666666699</c:v>
                  </c:pt>
                  <c:pt idx="16">
                    <c:v>1166.6666666666699</c:v>
                  </c:pt>
                  <c:pt idx="17">
                    <c:v>1166.6666666666699</c:v>
                  </c:pt>
                  <c:pt idx="18">
                    <c:v>1166.6666666666699</c:v>
                  </c:pt>
                  <c:pt idx="19">
                    <c:v>1166.6666666666699</c:v>
                  </c:pt>
                  <c:pt idx="20">
                    <c:v>1166.6666666666699</c:v>
                  </c:pt>
                  <c:pt idx="21">
                    <c:v>1166.6666666666699</c:v>
                  </c:pt>
                  <c:pt idx="22">
                    <c:v>1166.6666666666699</c:v>
                  </c:pt>
                  <c:pt idx="23">
                    <c:v>1166.6666666666699</c:v>
                  </c:pt>
                  <c:pt idx="24">
                    <c:v>1166.6666666666699</c:v>
                  </c:pt>
                  <c:pt idx="25">
                    <c:v>1166.6666666666699</c:v>
                  </c:pt>
                  <c:pt idx="26">
                    <c:v>1166.6666666666699</c:v>
                  </c:pt>
                  <c:pt idx="27">
                    <c:v>1166.6666666666699</c:v>
                  </c:pt>
                  <c:pt idx="28">
                    <c:v>1166.6666666666699</c:v>
                  </c:pt>
                  <c:pt idx="29">
                    <c:v>1166.6666666666699</c:v>
                  </c:pt>
                  <c:pt idx="30">
                    <c:v>1166.6666666666699</c:v>
                  </c:pt>
                  <c:pt idx="31">
                    <c:v>1166.6666666666699</c:v>
                  </c:pt>
                  <c:pt idx="32">
                    <c:v>1166.6666666666699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Analysis'!$AK$2:$AK$34</c:f>
              <c:numCache>
                <c:formatCode>General</c:formatCode>
                <c:ptCount val="33"/>
                <c:pt idx="0">
                  <c:v>109500</c:v>
                </c:pt>
                <c:pt idx="1">
                  <c:v>109700</c:v>
                </c:pt>
                <c:pt idx="2">
                  <c:v>108300</c:v>
                </c:pt>
                <c:pt idx="3">
                  <c:v>107200</c:v>
                </c:pt>
                <c:pt idx="4">
                  <c:v>107000</c:v>
                </c:pt>
                <c:pt idx="5">
                  <c:v>107200</c:v>
                </c:pt>
                <c:pt idx="6">
                  <c:v>106199.99999999999</c:v>
                </c:pt>
                <c:pt idx="7">
                  <c:v>108800.00000000001</c:v>
                </c:pt>
                <c:pt idx="8">
                  <c:v>106700</c:v>
                </c:pt>
                <c:pt idx="9">
                  <c:v>106500</c:v>
                </c:pt>
                <c:pt idx="10">
                  <c:v>107500</c:v>
                </c:pt>
                <c:pt idx="11">
                  <c:v>107400</c:v>
                </c:pt>
                <c:pt idx="12">
                  <c:v>109200</c:v>
                </c:pt>
                <c:pt idx="13">
                  <c:v>107700</c:v>
                </c:pt>
                <c:pt idx="14">
                  <c:v>108600</c:v>
                </c:pt>
                <c:pt idx="15">
                  <c:v>107899.99999999999</c:v>
                </c:pt>
                <c:pt idx="16">
                  <c:v>107400</c:v>
                </c:pt>
                <c:pt idx="17">
                  <c:v>98900</c:v>
                </c:pt>
                <c:pt idx="18">
                  <c:v>99100</c:v>
                </c:pt>
                <c:pt idx="19">
                  <c:v>98400</c:v>
                </c:pt>
                <c:pt idx="20">
                  <c:v>99800</c:v>
                </c:pt>
                <c:pt idx="21">
                  <c:v>98200</c:v>
                </c:pt>
                <c:pt idx="22">
                  <c:v>97800</c:v>
                </c:pt>
                <c:pt idx="23">
                  <c:v>98800.000000000015</c:v>
                </c:pt>
                <c:pt idx="24">
                  <c:v>98100</c:v>
                </c:pt>
                <c:pt idx="25">
                  <c:v>98400</c:v>
                </c:pt>
                <c:pt idx="26">
                  <c:v>99500</c:v>
                </c:pt>
                <c:pt idx="27">
                  <c:v>97700</c:v>
                </c:pt>
                <c:pt idx="28">
                  <c:v>98100</c:v>
                </c:pt>
                <c:pt idx="29">
                  <c:v>97700</c:v>
                </c:pt>
                <c:pt idx="30">
                  <c:v>98100</c:v>
                </c:pt>
                <c:pt idx="31">
                  <c:v>98500</c:v>
                </c:pt>
                <c:pt idx="32">
                  <c:v>98900</c:v>
                </c:pt>
              </c:numCache>
            </c:numRef>
          </c:xVal>
          <c:yVal>
            <c:numRef>
              <c:f>'Bt Tidy Analysis'!$AL$2:$AL$34</c:f>
              <c:numCache>
                <c:formatCode>General</c:formatCode>
                <c:ptCount val="33"/>
                <c:pt idx="0">
                  <c:v>188900</c:v>
                </c:pt>
                <c:pt idx="1">
                  <c:v>187200</c:v>
                </c:pt>
                <c:pt idx="2">
                  <c:v>189600</c:v>
                </c:pt>
                <c:pt idx="3">
                  <c:v>187000</c:v>
                </c:pt>
                <c:pt idx="4">
                  <c:v>185400</c:v>
                </c:pt>
                <c:pt idx="5">
                  <c:v>188000</c:v>
                </c:pt>
                <c:pt idx="6">
                  <c:v>185600</c:v>
                </c:pt>
                <c:pt idx="7">
                  <c:v>188900</c:v>
                </c:pt>
                <c:pt idx="8">
                  <c:v>187200</c:v>
                </c:pt>
                <c:pt idx="9">
                  <c:v>189200.00000000003</c:v>
                </c:pt>
                <c:pt idx="10">
                  <c:v>187700</c:v>
                </c:pt>
                <c:pt idx="11">
                  <c:v>191500</c:v>
                </c:pt>
                <c:pt idx="12">
                  <c:v>190600</c:v>
                </c:pt>
                <c:pt idx="13">
                  <c:v>188500</c:v>
                </c:pt>
                <c:pt idx="14">
                  <c:v>188400</c:v>
                </c:pt>
                <c:pt idx="15">
                  <c:v>190799.99999999997</c:v>
                </c:pt>
                <c:pt idx="16">
                  <c:v>189800</c:v>
                </c:pt>
                <c:pt idx="17">
                  <c:v>172000</c:v>
                </c:pt>
                <c:pt idx="18">
                  <c:v>171900</c:v>
                </c:pt>
                <c:pt idx="19">
                  <c:v>173400</c:v>
                </c:pt>
                <c:pt idx="20">
                  <c:v>173400</c:v>
                </c:pt>
                <c:pt idx="21">
                  <c:v>172900</c:v>
                </c:pt>
                <c:pt idx="22">
                  <c:v>172900</c:v>
                </c:pt>
                <c:pt idx="23">
                  <c:v>171700.00000000003</c:v>
                </c:pt>
                <c:pt idx="24">
                  <c:v>172100</c:v>
                </c:pt>
                <c:pt idx="25">
                  <c:v>172600.00000000003</c:v>
                </c:pt>
                <c:pt idx="26">
                  <c:v>171000</c:v>
                </c:pt>
                <c:pt idx="27">
                  <c:v>171500</c:v>
                </c:pt>
                <c:pt idx="28">
                  <c:v>172500</c:v>
                </c:pt>
                <c:pt idx="29">
                  <c:v>171000</c:v>
                </c:pt>
                <c:pt idx="30">
                  <c:v>173299.99999999997</c:v>
                </c:pt>
                <c:pt idx="31">
                  <c:v>173200</c:v>
                </c:pt>
                <c:pt idx="32">
                  <c:v>173600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7F-4026-81D0-C6A06BEEB809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Analysis'!$AI$136:$AI$167</c:f>
                <c:numCache>
                  <c:formatCode>General</c:formatCode>
                  <c:ptCount val="32"/>
                  <c:pt idx="0">
                    <c:v>1091.6666666666667</c:v>
                  </c:pt>
                  <c:pt idx="1">
                    <c:v>1091.6666666666667</c:v>
                  </c:pt>
                  <c:pt idx="2">
                    <c:v>1091.6666666666699</c:v>
                  </c:pt>
                  <c:pt idx="3">
                    <c:v>1091.6666666666699</c:v>
                  </c:pt>
                  <c:pt idx="4">
                    <c:v>1091.6666666666699</c:v>
                  </c:pt>
                  <c:pt idx="5">
                    <c:v>1091.6666666666699</c:v>
                  </c:pt>
                  <c:pt idx="6">
                    <c:v>1091.6666666666699</c:v>
                  </c:pt>
                  <c:pt idx="7">
                    <c:v>1091.6666666666699</c:v>
                  </c:pt>
                  <c:pt idx="8">
                    <c:v>1091.6666666666699</c:v>
                  </c:pt>
                  <c:pt idx="9">
                    <c:v>1091.6666666666699</c:v>
                  </c:pt>
                  <c:pt idx="10">
                    <c:v>1091.6666666666699</c:v>
                  </c:pt>
                  <c:pt idx="11">
                    <c:v>1091.6666666666699</c:v>
                  </c:pt>
                  <c:pt idx="12">
                    <c:v>1091.6666666666699</c:v>
                  </c:pt>
                  <c:pt idx="13">
                    <c:v>1091.6666666666699</c:v>
                  </c:pt>
                  <c:pt idx="14">
                    <c:v>1091.6666666666699</c:v>
                  </c:pt>
                  <c:pt idx="15">
                    <c:v>1091.6666666666699</c:v>
                  </c:pt>
                  <c:pt idx="16">
                    <c:v>1091.6666666666699</c:v>
                  </c:pt>
                  <c:pt idx="17">
                    <c:v>1091.6666666666699</c:v>
                  </c:pt>
                  <c:pt idx="18">
                    <c:v>1091.6666666666699</c:v>
                  </c:pt>
                  <c:pt idx="19">
                    <c:v>1091.6666666666699</c:v>
                  </c:pt>
                  <c:pt idx="20">
                    <c:v>1091.6666666666699</c:v>
                  </c:pt>
                  <c:pt idx="21">
                    <c:v>1091.6666666666699</c:v>
                  </c:pt>
                  <c:pt idx="22">
                    <c:v>1091.6666666666699</c:v>
                  </c:pt>
                  <c:pt idx="23">
                    <c:v>1091.6666666666699</c:v>
                  </c:pt>
                  <c:pt idx="24">
                    <c:v>1091.6666666666699</c:v>
                  </c:pt>
                  <c:pt idx="25">
                    <c:v>1091.6666666666699</c:v>
                  </c:pt>
                  <c:pt idx="26">
                    <c:v>1091.6666666666699</c:v>
                  </c:pt>
                  <c:pt idx="27">
                    <c:v>1091.6666666666699</c:v>
                  </c:pt>
                  <c:pt idx="28">
                    <c:v>1091.6666666666699</c:v>
                  </c:pt>
                  <c:pt idx="29">
                    <c:v>1091.6666666666699</c:v>
                  </c:pt>
                  <c:pt idx="30">
                    <c:v>1091.6666666666699</c:v>
                  </c:pt>
                  <c:pt idx="31">
                    <c:v>1091.6666666666699</c:v>
                  </c:pt>
                </c:numCache>
              </c:numRef>
            </c:plus>
            <c:minus>
              <c:numRef>
                <c:f>'Bt Tidy Analysis'!$AI$136:$AI$167</c:f>
                <c:numCache>
                  <c:formatCode>General</c:formatCode>
                  <c:ptCount val="32"/>
                  <c:pt idx="0">
                    <c:v>1091.6666666666667</c:v>
                  </c:pt>
                  <c:pt idx="1">
                    <c:v>1091.6666666666667</c:v>
                  </c:pt>
                  <c:pt idx="2">
                    <c:v>1091.6666666666699</c:v>
                  </c:pt>
                  <c:pt idx="3">
                    <c:v>1091.6666666666699</c:v>
                  </c:pt>
                  <c:pt idx="4">
                    <c:v>1091.6666666666699</c:v>
                  </c:pt>
                  <c:pt idx="5">
                    <c:v>1091.6666666666699</c:v>
                  </c:pt>
                  <c:pt idx="6">
                    <c:v>1091.6666666666699</c:v>
                  </c:pt>
                  <c:pt idx="7">
                    <c:v>1091.6666666666699</c:v>
                  </c:pt>
                  <c:pt idx="8">
                    <c:v>1091.6666666666699</c:v>
                  </c:pt>
                  <c:pt idx="9">
                    <c:v>1091.6666666666699</c:v>
                  </c:pt>
                  <c:pt idx="10">
                    <c:v>1091.6666666666699</c:v>
                  </c:pt>
                  <c:pt idx="11">
                    <c:v>1091.6666666666699</c:v>
                  </c:pt>
                  <c:pt idx="12">
                    <c:v>1091.6666666666699</c:v>
                  </c:pt>
                  <c:pt idx="13">
                    <c:v>1091.6666666666699</c:v>
                  </c:pt>
                  <c:pt idx="14">
                    <c:v>1091.6666666666699</c:v>
                  </c:pt>
                  <c:pt idx="15">
                    <c:v>1091.6666666666699</c:v>
                  </c:pt>
                  <c:pt idx="16">
                    <c:v>1091.6666666666699</c:v>
                  </c:pt>
                  <c:pt idx="17">
                    <c:v>1091.6666666666699</c:v>
                  </c:pt>
                  <c:pt idx="18">
                    <c:v>1091.6666666666699</c:v>
                  </c:pt>
                  <c:pt idx="19">
                    <c:v>1091.6666666666699</c:v>
                  </c:pt>
                  <c:pt idx="20">
                    <c:v>1091.6666666666699</c:v>
                  </c:pt>
                  <c:pt idx="21">
                    <c:v>1091.6666666666699</c:v>
                  </c:pt>
                  <c:pt idx="22">
                    <c:v>1091.6666666666699</c:v>
                  </c:pt>
                  <c:pt idx="23">
                    <c:v>1091.6666666666699</c:v>
                  </c:pt>
                  <c:pt idx="24">
                    <c:v>1091.6666666666699</c:v>
                  </c:pt>
                  <c:pt idx="25">
                    <c:v>1091.6666666666699</c:v>
                  </c:pt>
                  <c:pt idx="26">
                    <c:v>1091.6666666666699</c:v>
                  </c:pt>
                  <c:pt idx="27">
                    <c:v>1091.6666666666699</c:v>
                  </c:pt>
                  <c:pt idx="28">
                    <c:v>1091.6666666666699</c:v>
                  </c:pt>
                  <c:pt idx="29">
                    <c:v>1091.6666666666699</c:v>
                  </c:pt>
                  <c:pt idx="30">
                    <c:v>1091.6666666666699</c:v>
                  </c:pt>
                  <c:pt idx="31">
                    <c:v>1091.6666666666699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Analysis'!$AH$136:$AH$167</c:f>
                <c:numCache>
                  <c:formatCode>General</c:formatCode>
                  <c:ptCount val="32"/>
                  <c:pt idx="0">
                    <c:v>908.3333333333336</c:v>
                  </c:pt>
                  <c:pt idx="1">
                    <c:v>908.3333333333336</c:v>
                  </c:pt>
                  <c:pt idx="2">
                    <c:v>908.33333333333405</c:v>
                  </c:pt>
                  <c:pt idx="3">
                    <c:v>908.33333333333405</c:v>
                  </c:pt>
                  <c:pt idx="4">
                    <c:v>908.33333333333405</c:v>
                  </c:pt>
                  <c:pt idx="5">
                    <c:v>908.33333333333405</c:v>
                  </c:pt>
                  <c:pt idx="6">
                    <c:v>908.33333333333405</c:v>
                  </c:pt>
                  <c:pt idx="7">
                    <c:v>908.33333333333405</c:v>
                  </c:pt>
                  <c:pt idx="8">
                    <c:v>908.33333333333405</c:v>
                  </c:pt>
                  <c:pt idx="9">
                    <c:v>908.33333333333405</c:v>
                  </c:pt>
                  <c:pt idx="10">
                    <c:v>908.33333333333405</c:v>
                  </c:pt>
                  <c:pt idx="11">
                    <c:v>908.33333333333405</c:v>
                  </c:pt>
                  <c:pt idx="12">
                    <c:v>908.33333333333405</c:v>
                  </c:pt>
                  <c:pt idx="13">
                    <c:v>908.33333333333405</c:v>
                  </c:pt>
                  <c:pt idx="14">
                    <c:v>908.33333333333405</c:v>
                  </c:pt>
                  <c:pt idx="15">
                    <c:v>908.33333333333405</c:v>
                  </c:pt>
                  <c:pt idx="16">
                    <c:v>908.33333333333405</c:v>
                  </c:pt>
                  <c:pt idx="17">
                    <c:v>908.33333333333405</c:v>
                  </c:pt>
                  <c:pt idx="18">
                    <c:v>908.33333333333405</c:v>
                  </c:pt>
                  <c:pt idx="19">
                    <c:v>908.33333333333405</c:v>
                  </c:pt>
                  <c:pt idx="20">
                    <c:v>908.33333333333405</c:v>
                  </c:pt>
                  <c:pt idx="21">
                    <c:v>908.33333333333405</c:v>
                  </c:pt>
                  <c:pt idx="22">
                    <c:v>908.33333333333405</c:v>
                  </c:pt>
                  <c:pt idx="23">
                    <c:v>908.33333333333405</c:v>
                  </c:pt>
                  <c:pt idx="24">
                    <c:v>908.33333333333405</c:v>
                  </c:pt>
                  <c:pt idx="25">
                    <c:v>908.33333333333405</c:v>
                  </c:pt>
                  <c:pt idx="26">
                    <c:v>908.33333333333405</c:v>
                  </c:pt>
                  <c:pt idx="27">
                    <c:v>908.33333333333405</c:v>
                  </c:pt>
                  <c:pt idx="28">
                    <c:v>908.33333333333405</c:v>
                  </c:pt>
                  <c:pt idx="29">
                    <c:v>908.33333333333405</c:v>
                  </c:pt>
                  <c:pt idx="30">
                    <c:v>908.33333333333405</c:v>
                  </c:pt>
                  <c:pt idx="31">
                    <c:v>908.33333333333405</c:v>
                  </c:pt>
                </c:numCache>
              </c:numRef>
            </c:plus>
            <c:minus>
              <c:numRef>
                <c:f>'Bt Tidy Analysis'!$AH$136:$AH$167</c:f>
                <c:numCache>
                  <c:formatCode>General</c:formatCode>
                  <c:ptCount val="32"/>
                  <c:pt idx="0">
                    <c:v>908.3333333333336</c:v>
                  </c:pt>
                  <c:pt idx="1">
                    <c:v>908.3333333333336</c:v>
                  </c:pt>
                  <c:pt idx="2">
                    <c:v>908.33333333333405</c:v>
                  </c:pt>
                  <c:pt idx="3">
                    <c:v>908.33333333333405</c:v>
                  </c:pt>
                  <c:pt idx="4">
                    <c:v>908.33333333333405</c:v>
                  </c:pt>
                  <c:pt idx="5">
                    <c:v>908.33333333333405</c:v>
                  </c:pt>
                  <c:pt idx="6">
                    <c:v>908.33333333333405</c:v>
                  </c:pt>
                  <c:pt idx="7">
                    <c:v>908.33333333333405</c:v>
                  </c:pt>
                  <c:pt idx="8">
                    <c:v>908.33333333333405</c:v>
                  </c:pt>
                  <c:pt idx="9">
                    <c:v>908.33333333333405</c:v>
                  </c:pt>
                  <c:pt idx="10">
                    <c:v>908.33333333333405</c:v>
                  </c:pt>
                  <c:pt idx="11">
                    <c:v>908.33333333333405</c:v>
                  </c:pt>
                  <c:pt idx="12">
                    <c:v>908.33333333333405</c:v>
                  </c:pt>
                  <c:pt idx="13">
                    <c:v>908.33333333333405</c:v>
                  </c:pt>
                  <c:pt idx="14">
                    <c:v>908.33333333333405</c:v>
                  </c:pt>
                  <c:pt idx="15">
                    <c:v>908.33333333333405</c:v>
                  </c:pt>
                  <c:pt idx="16">
                    <c:v>908.33333333333405</c:v>
                  </c:pt>
                  <c:pt idx="17">
                    <c:v>908.33333333333405</c:v>
                  </c:pt>
                  <c:pt idx="18">
                    <c:v>908.33333333333405</c:v>
                  </c:pt>
                  <c:pt idx="19">
                    <c:v>908.33333333333405</c:v>
                  </c:pt>
                  <c:pt idx="20">
                    <c:v>908.33333333333405</c:v>
                  </c:pt>
                  <c:pt idx="21">
                    <c:v>908.33333333333405</c:v>
                  </c:pt>
                  <c:pt idx="22">
                    <c:v>908.33333333333405</c:v>
                  </c:pt>
                  <c:pt idx="23">
                    <c:v>908.33333333333405</c:v>
                  </c:pt>
                  <c:pt idx="24">
                    <c:v>908.33333333333405</c:v>
                  </c:pt>
                  <c:pt idx="25">
                    <c:v>908.33333333333405</c:v>
                  </c:pt>
                  <c:pt idx="26">
                    <c:v>908.33333333333405</c:v>
                  </c:pt>
                  <c:pt idx="27">
                    <c:v>908.33333333333405</c:v>
                  </c:pt>
                  <c:pt idx="28">
                    <c:v>908.33333333333405</c:v>
                  </c:pt>
                  <c:pt idx="29">
                    <c:v>908.33333333333405</c:v>
                  </c:pt>
                  <c:pt idx="30">
                    <c:v>908.33333333333405</c:v>
                  </c:pt>
                  <c:pt idx="31">
                    <c:v>908.33333333333405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Analysis'!$CB$2:$CB$33</c:f>
              <c:numCache>
                <c:formatCode>General</c:formatCode>
                <c:ptCount val="32"/>
                <c:pt idx="0">
                  <c:v>183600</c:v>
                </c:pt>
                <c:pt idx="1">
                  <c:v>185000</c:v>
                </c:pt>
                <c:pt idx="2">
                  <c:v>184700</c:v>
                </c:pt>
                <c:pt idx="3">
                  <c:v>183500</c:v>
                </c:pt>
                <c:pt idx="4">
                  <c:v>186600</c:v>
                </c:pt>
                <c:pt idx="5">
                  <c:v>177600.00000000003</c:v>
                </c:pt>
                <c:pt idx="6">
                  <c:v>176400</c:v>
                </c:pt>
                <c:pt idx="7">
                  <c:v>178400</c:v>
                </c:pt>
                <c:pt idx="8">
                  <c:v>177500</c:v>
                </c:pt>
                <c:pt idx="9">
                  <c:v>178400</c:v>
                </c:pt>
                <c:pt idx="10">
                  <c:v>181600</c:v>
                </c:pt>
                <c:pt idx="11">
                  <c:v>182500</c:v>
                </c:pt>
                <c:pt idx="12">
                  <c:v>179000</c:v>
                </c:pt>
                <c:pt idx="13">
                  <c:v>177000</c:v>
                </c:pt>
                <c:pt idx="14">
                  <c:v>177600.00000000003</c:v>
                </c:pt>
                <c:pt idx="15">
                  <c:v>176400</c:v>
                </c:pt>
                <c:pt idx="16">
                  <c:v>179000</c:v>
                </c:pt>
                <c:pt idx="17">
                  <c:v>180300</c:v>
                </c:pt>
                <c:pt idx="18">
                  <c:v>180600</c:v>
                </c:pt>
                <c:pt idx="19">
                  <c:v>180100.00000000003</c:v>
                </c:pt>
                <c:pt idx="20">
                  <c:v>180700</c:v>
                </c:pt>
                <c:pt idx="21">
                  <c:v>175900</c:v>
                </c:pt>
                <c:pt idx="22">
                  <c:v>174899.99999999997</c:v>
                </c:pt>
                <c:pt idx="23">
                  <c:v>178800</c:v>
                </c:pt>
                <c:pt idx="24">
                  <c:v>179200.00000000003</c:v>
                </c:pt>
                <c:pt idx="25">
                  <c:v>178700</c:v>
                </c:pt>
                <c:pt idx="26">
                  <c:v>178900</c:v>
                </c:pt>
                <c:pt idx="27">
                  <c:v>174899.99999999997</c:v>
                </c:pt>
                <c:pt idx="28">
                  <c:v>175100.00000000003</c:v>
                </c:pt>
                <c:pt idx="29">
                  <c:v>179700</c:v>
                </c:pt>
                <c:pt idx="30">
                  <c:v>179800</c:v>
                </c:pt>
                <c:pt idx="31">
                  <c:v>179100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7F-4026-81D0-C6A06BEEB809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Analysis'!$AI$284:$AI$324</c:f>
                <c:numCache>
                  <c:formatCode>General</c:formatCode>
                  <c:ptCount val="41"/>
                  <c:pt idx="0">
                    <c:v>799.99999999999989</c:v>
                  </c:pt>
                  <c:pt idx="1">
                    <c:v>799.99999999999989</c:v>
                  </c:pt>
                  <c:pt idx="2">
                    <c:v>800</c:v>
                  </c:pt>
                  <c:pt idx="3">
                    <c:v>800</c:v>
                  </c:pt>
                  <c:pt idx="4">
                    <c:v>800</c:v>
                  </c:pt>
                  <c:pt idx="5">
                    <c:v>800</c:v>
                  </c:pt>
                  <c:pt idx="6">
                    <c:v>800</c:v>
                  </c:pt>
                  <c:pt idx="7">
                    <c:v>800</c:v>
                  </c:pt>
                  <c:pt idx="8">
                    <c:v>800</c:v>
                  </c:pt>
                  <c:pt idx="9">
                    <c:v>800</c:v>
                  </c:pt>
                  <c:pt idx="10">
                    <c:v>800</c:v>
                  </c:pt>
                  <c:pt idx="11">
                    <c:v>800</c:v>
                  </c:pt>
                  <c:pt idx="12">
                    <c:v>800</c:v>
                  </c:pt>
                  <c:pt idx="13">
                    <c:v>800</c:v>
                  </c:pt>
                  <c:pt idx="14">
                    <c:v>800</c:v>
                  </c:pt>
                  <c:pt idx="15">
                    <c:v>800</c:v>
                  </c:pt>
                  <c:pt idx="16">
                    <c:v>800</c:v>
                  </c:pt>
                  <c:pt idx="17">
                    <c:v>800</c:v>
                  </c:pt>
                  <c:pt idx="18">
                    <c:v>800</c:v>
                  </c:pt>
                  <c:pt idx="19">
                    <c:v>800</c:v>
                  </c:pt>
                  <c:pt idx="20">
                    <c:v>800</c:v>
                  </c:pt>
                  <c:pt idx="21">
                    <c:v>800</c:v>
                  </c:pt>
                  <c:pt idx="22">
                    <c:v>800</c:v>
                  </c:pt>
                  <c:pt idx="23">
                    <c:v>800</c:v>
                  </c:pt>
                  <c:pt idx="24">
                    <c:v>800</c:v>
                  </c:pt>
                  <c:pt idx="25">
                    <c:v>800</c:v>
                  </c:pt>
                  <c:pt idx="26">
                    <c:v>800</c:v>
                  </c:pt>
                  <c:pt idx="27">
                    <c:v>800</c:v>
                  </c:pt>
                  <c:pt idx="28">
                    <c:v>800</c:v>
                  </c:pt>
                  <c:pt idx="29">
                    <c:v>800</c:v>
                  </c:pt>
                  <c:pt idx="30">
                    <c:v>800</c:v>
                  </c:pt>
                  <c:pt idx="31">
                    <c:v>800</c:v>
                  </c:pt>
                  <c:pt idx="32">
                    <c:v>800</c:v>
                  </c:pt>
                  <c:pt idx="33">
                    <c:v>800</c:v>
                  </c:pt>
                  <c:pt idx="34">
                    <c:v>800</c:v>
                  </c:pt>
                  <c:pt idx="35">
                    <c:v>800</c:v>
                  </c:pt>
                  <c:pt idx="36">
                    <c:v>800</c:v>
                  </c:pt>
                  <c:pt idx="37">
                    <c:v>800</c:v>
                  </c:pt>
                  <c:pt idx="38">
                    <c:v>800</c:v>
                  </c:pt>
                  <c:pt idx="39">
                    <c:v>800</c:v>
                  </c:pt>
                  <c:pt idx="40">
                    <c:v>800</c:v>
                  </c:pt>
                </c:numCache>
              </c:numRef>
            </c:plus>
            <c:minus>
              <c:numRef>
                <c:f>'Bt Tidy Analysis'!$AI$284:$AI$324</c:f>
                <c:numCache>
                  <c:formatCode>General</c:formatCode>
                  <c:ptCount val="41"/>
                  <c:pt idx="0">
                    <c:v>799.99999999999989</c:v>
                  </c:pt>
                  <c:pt idx="1">
                    <c:v>799.99999999999989</c:v>
                  </c:pt>
                  <c:pt idx="2">
                    <c:v>800</c:v>
                  </c:pt>
                  <c:pt idx="3">
                    <c:v>800</c:v>
                  </c:pt>
                  <c:pt idx="4">
                    <c:v>800</c:v>
                  </c:pt>
                  <c:pt idx="5">
                    <c:v>800</c:v>
                  </c:pt>
                  <c:pt idx="6">
                    <c:v>800</c:v>
                  </c:pt>
                  <c:pt idx="7">
                    <c:v>800</c:v>
                  </c:pt>
                  <c:pt idx="8">
                    <c:v>800</c:v>
                  </c:pt>
                  <c:pt idx="9">
                    <c:v>800</c:v>
                  </c:pt>
                  <c:pt idx="10">
                    <c:v>800</c:v>
                  </c:pt>
                  <c:pt idx="11">
                    <c:v>800</c:v>
                  </c:pt>
                  <c:pt idx="12">
                    <c:v>800</c:v>
                  </c:pt>
                  <c:pt idx="13">
                    <c:v>800</c:v>
                  </c:pt>
                  <c:pt idx="14">
                    <c:v>800</c:v>
                  </c:pt>
                  <c:pt idx="15">
                    <c:v>800</c:v>
                  </c:pt>
                  <c:pt idx="16">
                    <c:v>800</c:v>
                  </c:pt>
                  <c:pt idx="17">
                    <c:v>800</c:v>
                  </c:pt>
                  <c:pt idx="18">
                    <c:v>800</c:v>
                  </c:pt>
                  <c:pt idx="19">
                    <c:v>800</c:v>
                  </c:pt>
                  <c:pt idx="20">
                    <c:v>800</c:v>
                  </c:pt>
                  <c:pt idx="21">
                    <c:v>800</c:v>
                  </c:pt>
                  <c:pt idx="22">
                    <c:v>800</c:v>
                  </c:pt>
                  <c:pt idx="23">
                    <c:v>800</c:v>
                  </c:pt>
                  <c:pt idx="24">
                    <c:v>800</c:v>
                  </c:pt>
                  <c:pt idx="25">
                    <c:v>800</c:v>
                  </c:pt>
                  <c:pt idx="26">
                    <c:v>800</c:v>
                  </c:pt>
                  <c:pt idx="27">
                    <c:v>800</c:v>
                  </c:pt>
                  <c:pt idx="28">
                    <c:v>800</c:v>
                  </c:pt>
                  <c:pt idx="29">
                    <c:v>800</c:v>
                  </c:pt>
                  <c:pt idx="30">
                    <c:v>800</c:v>
                  </c:pt>
                  <c:pt idx="31">
                    <c:v>800</c:v>
                  </c:pt>
                  <c:pt idx="32">
                    <c:v>800</c:v>
                  </c:pt>
                  <c:pt idx="33">
                    <c:v>800</c:v>
                  </c:pt>
                  <c:pt idx="34">
                    <c:v>800</c:v>
                  </c:pt>
                  <c:pt idx="35">
                    <c:v>800</c:v>
                  </c:pt>
                  <c:pt idx="36">
                    <c:v>800</c:v>
                  </c:pt>
                  <c:pt idx="37">
                    <c:v>800</c:v>
                  </c:pt>
                  <c:pt idx="38">
                    <c:v>800</c:v>
                  </c:pt>
                  <c:pt idx="39">
                    <c:v>800</c:v>
                  </c:pt>
                  <c:pt idx="40">
                    <c:v>800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Analysis'!$AH$284:$AH$324</c:f>
                <c:numCache>
                  <c:formatCode>General</c:formatCode>
                  <c:ptCount val="41"/>
                  <c:pt idx="0">
                    <c:v>700.00000000000023</c:v>
                  </c:pt>
                  <c:pt idx="1">
                    <c:v>700.00000000000023</c:v>
                  </c:pt>
                  <c:pt idx="2">
                    <c:v>700.00000000000011</c:v>
                  </c:pt>
                  <c:pt idx="3">
                    <c:v>700.00000000000011</c:v>
                  </c:pt>
                  <c:pt idx="4">
                    <c:v>700.00000000000011</c:v>
                  </c:pt>
                  <c:pt idx="5">
                    <c:v>700.00000000000011</c:v>
                  </c:pt>
                  <c:pt idx="6">
                    <c:v>700.00000000000011</c:v>
                  </c:pt>
                  <c:pt idx="7">
                    <c:v>700.00000000000011</c:v>
                  </c:pt>
                  <c:pt idx="8">
                    <c:v>700.00000000000011</c:v>
                  </c:pt>
                  <c:pt idx="9">
                    <c:v>700.00000000000011</c:v>
                  </c:pt>
                  <c:pt idx="10">
                    <c:v>700.00000000000011</c:v>
                  </c:pt>
                  <c:pt idx="11">
                    <c:v>700.00000000000011</c:v>
                  </c:pt>
                  <c:pt idx="12">
                    <c:v>700.00000000000011</c:v>
                  </c:pt>
                  <c:pt idx="13">
                    <c:v>700.00000000000011</c:v>
                  </c:pt>
                  <c:pt idx="14">
                    <c:v>700.00000000000011</c:v>
                  </c:pt>
                  <c:pt idx="15">
                    <c:v>700.00000000000011</c:v>
                  </c:pt>
                  <c:pt idx="16">
                    <c:v>700.00000000000011</c:v>
                  </c:pt>
                  <c:pt idx="17">
                    <c:v>700.00000000000011</c:v>
                  </c:pt>
                  <c:pt idx="18">
                    <c:v>700.00000000000011</c:v>
                  </c:pt>
                  <c:pt idx="19">
                    <c:v>700.00000000000011</c:v>
                  </c:pt>
                  <c:pt idx="20">
                    <c:v>700.00000000000011</c:v>
                  </c:pt>
                  <c:pt idx="21">
                    <c:v>700.00000000000011</c:v>
                  </c:pt>
                  <c:pt idx="22">
                    <c:v>700.00000000000011</c:v>
                  </c:pt>
                  <c:pt idx="23">
                    <c:v>700.00000000000011</c:v>
                  </c:pt>
                  <c:pt idx="24">
                    <c:v>700.00000000000011</c:v>
                  </c:pt>
                  <c:pt idx="25">
                    <c:v>700.00000000000011</c:v>
                  </c:pt>
                  <c:pt idx="26">
                    <c:v>700.00000000000011</c:v>
                  </c:pt>
                  <c:pt idx="27">
                    <c:v>700.00000000000011</c:v>
                  </c:pt>
                  <c:pt idx="28">
                    <c:v>700.00000000000011</c:v>
                  </c:pt>
                  <c:pt idx="29">
                    <c:v>700.00000000000011</c:v>
                  </c:pt>
                  <c:pt idx="30">
                    <c:v>700.00000000000011</c:v>
                  </c:pt>
                  <c:pt idx="31">
                    <c:v>700.00000000000011</c:v>
                  </c:pt>
                  <c:pt idx="32">
                    <c:v>700.00000000000011</c:v>
                  </c:pt>
                  <c:pt idx="33">
                    <c:v>700.00000000000011</c:v>
                  </c:pt>
                  <c:pt idx="34">
                    <c:v>700.00000000000011</c:v>
                  </c:pt>
                  <c:pt idx="35">
                    <c:v>700.00000000000011</c:v>
                  </c:pt>
                  <c:pt idx="36">
                    <c:v>700.00000000000011</c:v>
                  </c:pt>
                  <c:pt idx="37">
                    <c:v>700.00000000000011</c:v>
                  </c:pt>
                  <c:pt idx="38">
                    <c:v>700.00000000000011</c:v>
                  </c:pt>
                  <c:pt idx="39">
                    <c:v>700.00000000000011</c:v>
                  </c:pt>
                  <c:pt idx="40">
                    <c:v>700.00000000000011</c:v>
                  </c:pt>
                </c:numCache>
              </c:numRef>
            </c:plus>
            <c:minus>
              <c:numRef>
                <c:f>'Bt Tidy Analysis'!$AH$284:$AH$324</c:f>
                <c:numCache>
                  <c:formatCode>General</c:formatCode>
                  <c:ptCount val="41"/>
                  <c:pt idx="0">
                    <c:v>700.00000000000023</c:v>
                  </c:pt>
                  <c:pt idx="1">
                    <c:v>700.00000000000023</c:v>
                  </c:pt>
                  <c:pt idx="2">
                    <c:v>700.00000000000011</c:v>
                  </c:pt>
                  <c:pt idx="3">
                    <c:v>700.00000000000011</c:v>
                  </c:pt>
                  <c:pt idx="4">
                    <c:v>700.00000000000011</c:v>
                  </c:pt>
                  <c:pt idx="5">
                    <c:v>700.00000000000011</c:v>
                  </c:pt>
                  <c:pt idx="6">
                    <c:v>700.00000000000011</c:v>
                  </c:pt>
                  <c:pt idx="7">
                    <c:v>700.00000000000011</c:v>
                  </c:pt>
                  <c:pt idx="8">
                    <c:v>700.00000000000011</c:v>
                  </c:pt>
                  <c:pt idx="9">
                    <c:v>700.00000000000011</c:v>
                  </c:pt>
                  <c:pt idx="10">
                    <c:v>700.00000000000011</c:v>
                  </c:pt>
                  <c:pt idx="11">
                    <c:v>700.00000000000011</c:v>
                  </c:pt>
                  <c:pt idx="12">
                    <c:v>700.00000000000011</c:v>
                  </c:pt>
                  <c:pt idx="13">
                    <c:v>700.00000000000011</c:v>
                  </c:pt>
                  <c:pt idx="14">
                    <c:v>700.00000000000011</c:v>
                  </c:pt>
                  <c:pt idx="15">
                    <c:v>700.00000000000011</c:v>
                  </c:pt>
                  <c:pt idx="16">
                    <c:v>700.00000000000011</c:v>
                  </c:pt>
                  <c:pt idx="17">
                    <c:v>700.00000000000011</c:v>
                  </c:pt>
                  <c:pt idx="18">
                    <c:v>700.00000000000011</c:v>
                  </c:pt>
                  <c:pt idx="19">
                    <c:v>700.00000000000011</c:v>
                  </c:pt>
                  <c:pt idx="20">
                    <c:v>700.00000000000011</c:v>
                  </c:pt>
                  <c:pt idx="21">
                    <c:v>700.00000000000011</c:v>
                  </c:pt>
                  <c:pt idx="22">
                    <c:v>700.00000000000011</c:v>
                  </c:pt>
                  <c:pt idx="23">
                    <c:v>700.00000000000011</c:v>
                  </c:pt>
                  <c:pt idx="24">
                    <c:v>700.00000000000011</c:v>
                  </c:pt>
                  <c:pt idx="25">
                    <c:v>700.00000000000011</c:v>
                  </c:pt>
                  <c:pt idx="26">
                    <c:v>700.00000000000011</c:v>
                  </c:pt>
                  <c:pt idx="27">
                    <c:v>700.00000000000011</c:v>
                  </c:pt>
                  <c:pt idx="28">
                    <c:v>700.00000000000011</c:v>
                  </c:pt>
                  <c:pt idx="29">
                    <c:v>700.00000000000011</c:v>
                  </c:pt>
                  <c:pt idx="30">
                    <c:v>700.00000000000011</c:v>
                  </c:pt>
                  <c:pt idx="31">
                    <c:v>700.00000000000011</c:v>
                  </c:pt>
                  <c:pt idx="32">
                    <c:v>700.00000000000011</c:v>
                  </c:pt>
                  <c:pt idx="33">
                    <c:v>700.00000000000011</c:v>
                  </c:pt>
                  <c:pt idx="34">
                    <c:v>700.00000000000011</c:v>
                  </c:pt>
                  <c:pt idx="35">
                    <c:v>700.00000000000011</c:v>
                  </c:pt>
                  <c:pt idx="36">
                    <c:v>700.00000000000011</c:v>
                  </c:pt>
                  <c:pt idx="37">
                    <c:v>700.00000000000011</c:v>
                  </c:pt>
                  <c:pt idx="38">
                    <c:v>700.00000000000011</c:v>
                  </c:pt>
                  <c:pt idx="39">
                    <c:v>700.00000000000011</c:v>
                  </c:pt>
                  <c:pt idx="40">
                    <c:v>700.00000000000011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Analysis'!$DR$2:$DR$42</c:f>
              <c:numCache>
                <c:formatCode>General</c:formatCode>
                <c:ptCount val="41"/>
                <c:pt idx="0">
                  <c:v>189200.00000000003</c:v>
                </c:pt>
                <c:pt idx="1">
                  <c:v>191500</c:v>
                </c:pt>
                <c:pt idx="2">
                  <c:v>189200.00000000003</c:v>
                </c:pt>
                <c:pt idx="3">
                  <c:v>190600</c:v>
                </c:pt>
                <c:pt idx="4">
                  <c:v>188000</c:v>
                </c:pt>
                <c:pt idx="5">
                  <c:v>188700</c:v>
                </c:pt>
                <c:pt idx="6">
                  <c:v>191000</c:v>
                </c:pt>
                <c:pt idx="7">
                  <c:v>190600</c:v>
                </c:pt>
                <c:pt idx="8">
                  <c:v>189500</c:v>
                </c:pt>
                <c:pt idx="9">
                  <c:v>190400</c:v>
                </c:pt>
                <c:pt idx="10">
                  <c:v>189500</c:v>
                </c:pt>
                <c:pt idx="11">
                  <c:v>190300</c:v>
                </c:pt>
                <c:pt idx="12">
                  <c:v>190400</c:v>
                </c:pt>
                <c:pt idx="13">
                  <c:v>190000</c:v>
                </c:pt>
                <c:pt idx="14">
                  <c:v>190400</c:v>
                </c:pt>
                <c:pt idx="15">
                  <c:v>192500</c:v>
                </c:pt>
                <c:pt idx="16">
                  <c:v>191300</c:v>
                </c:pt>
                <c:pt idx="17">
                  <c:v>191100</c:v>
                </c:pt>
                <c:pt idx="18">
                  <c:v>189600</c:v>
                </c:pt>
                <c:pt idx="19">
                  <c:v>189899.99999999997</c:v>
                </c:pt>
                <c:pt idx="20">
                  <c:v>191500</c:v>
                </c:pt>
                <c:pt idx="21">
                  <c:v>191800</c:v>
                </c:pt>
                <c:pt idx="22">
                  <c:v>190900</c:v>
                </c:pt>
                <c:pt idx="23">
                  <c:v>190400</c:v>
                </c:pt>
                <c:pt idx="24">
                  <c:v>190000</c:v>
                </c:pt>
                <c:pt idx="25">
                  <c:v>190400</c:v>
                </c:pt>
                <c:pt idx="26">
                  <c:v>190100.00000000003</c:v>
                </c:pt>
                <c:pt idx="27">
                  <c:v>190700</c:v>
                </c:pt>
                <c:pt idx="28">
                  <c:v>189700</c:v>
                </c:pt>
                <c:pt idx="29">
                  <c:v>190200</c:v>
                </c:pt>
                <c:pt idx="30">
                  <c:v>189700</c:v>
                </c:pt>
                <c:pt idx="31">
                  <c:v>191000</c:v>
                </c:pt>
                <c:pt idx="32">
                  <c:v>191000</c:v>
                </c:pt>
                <c:pt idx="33">
                  <c:v>189000</c:v>
                </c:pt>
                <c:pt idx="34">
                  <c:v>190100.00000000003</c:v>
                </c:pt>
                <c:pt idx="35">
                  <c:v>190000</c:v>
                </c:pt>
                <c:pt idx="36">
                  <c:v>191700.00000000003</c:v>
                </c:pt>
                <c:pt idx="37">
                  <c:v>189400</c:v>
                </c:pt>
                <c:pt idx="38">
                  <c:v>189800</c:v>
                </c:pt>
                <c:pt idx="39">
                  <c:v>188700</c:v>
                </c:pt>
                <c:pt idx="40">
                  <c:v>191200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7F-4026-81D0-C6A06BEEB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276767"/>
        <c:axId val="876259967"/>
      </c:scatterChart>
      <c:valAx>
        <c:axId val="876276767"/>
        <c:scaling>
          <c:orientation val="minMax"/>
          <c:min val="9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259967"/>
        <c:crosses val="autoZero"/>
        <c:crossBetween val="midCat"/>
      </c:valAx>
      <c:valAx>
        <c:axId val="87625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2767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Mn</c:v>
          </c:tx>
          <c:spPr>
            <a:ln>
              <a:noFill/>
            </a:ln>
          </c:spPr>
          <c:xVal>
            <c:numRef>
              <c:f>('Bt C v R'!$P$5:$P$8,'Bt C v R'!$P$10,'Bt C v R'!$P$14,'Bt C v R'!$P$16,'Bt C v R'!$P$20,'Bt C v R'!$P$23,'Bt C v R'!$P$32:$P$33)</c:f>
              <c:numCache>
                <c:formatCode>General</c:formatCode>
                <c:ptCount val="11"/>
                <c:pt idx="0">
                  <c:v>1840.81</c:v>
                </c:pt>
                <c:pt idx="1">
                  <c:v>1945.24</c:v>
                </c:pt>
                <c:pt idx="2">
                  <c:v>1733.38</c:v>
                </c:pt>
                <c:pt idx="3">
                  <c:v>1633.78</c:v>
                </c:pt>
                <c:pt idx="4">
                  <c:v>1970.77</c:v>
                </c:pt>
                <c:pt idx="5">
                  <c:v>1684.84</c:v>
                </c:pt>
                <c:pt idx="6">
                  <c:v>1835.73</c:v>
                </c:pt>
                <c:pt idx="7">
                  <c:v>1668.35</c:v>
                </c:pt>
                <c:pt idx="8">
                  <c:v>1636.3</c:v>
                </c:pt>
                <c:pt idx="9">
                  <c:v>1766.25</c:v>
                </c:pt>
                <c:pt idx="10">
                  <c:v>1545.23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D12-46FF-A003-9E02547A64AF}"/>
            </c:ext>
          </c:extLst>
        </c:ser>
        <c:ser>
          <c:idx val="6"/>
          <c:order val="1"/>
          <c:tx>
            <c:v>1(B)MP R Mn</c:v>
          </c:tx>
          <c:spPr>
            <a:ln w="25400">
              <a:noFill/>
            </a:ln>
          </c:spPr>
          <c:xVal>
            <c:numRef>
              <c:f>('Bt C v R'!$P$3:$P$4,'Bt C v R'!$P$9,'Bt C v R'!$P$11:$P$13,'Bt C v R'!$P$15,'Bt C v R'!$P$17:$P$19,'Bt C v R'!$P$21:$P$22,'Bt C v R'!$P$24,'Bt C v R'!$P$34)</c:f>
              <c:numCache>
                <c:formatCode>General</c:formatCode>
                <c:ptCount val="14"/>
                <c:pt idx="0">
                  <c:v>1760.36</c:v>
                </c:pt>
                <c:pt idx="1">
                  <c:v>1956.54</c:v>
                </c:pt>
                <c:pt idx="2">
                  <c:v>1777.99</c:v>
                </c:pt>
                <c:pt idx="3">
                  <c:v>1471.13</c:v>
                </c:pt>
                <c:pt idx="4">
                  <c:v>1727.82</c:v>
                </c:pt>
                <c:pt idx="5">
                  <c:v>1993.62</c:v>
                </c:pt>
                <c:pt idx="6">
                  <c:v>1647.11</c:v>
                </c:pt>
                <c:pt idx="7">
                  <c:v>1702.42</c:v>
                </c:pt>
                <c:pt idx="8">
                  <c:v>1781.04</c:v>
                </c:pt>
                <c:pt idx="9">
                  <c:v>1558.31</c:v>
                </c:pt>
                <c:pt idx="10">
                  <c:v>1577.85</c:v>
                </c:pt>
                <c:pt idx="11">
                  <c:v>1788.08</c:v>
                </c:pt>
                <c:pt idx="12">
                  <c:v>1762.75</c:v>
                </c:pt>
                <c:pt idx="13">
                  <c:v>1832.3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D12-46FF-A003-9E02547A64AF}"/>
            </c:ext>
          </c:extLst>
        </c:ser>
        <c:ser>
          <c:idx val="7"/>
          <c:order val="2"/>
          <c:tx>
            <c:v>1(B)MP (M) Mn</c:v>
          </c:tx>
          <c:spPr>
            <a:ln w="25400">
              <a:noFill/>
            </a:ln>
          </c:spPr>
          <c:xVal>
            <c:numRef>
              <c:f>('Bt C v R'!$P$2,'Bt C v R'!$P$25:$P$31)</c:f>
              <c:numCache>
                <c:formatCode>General</c:formatCode>
                <c:ptCount val="8"/>
                <c:pt idx="0">
                  <c:v>1878.12</c:v>
                </c:pt>
                <c:pt idx="1">
                  <c:v>1429.55</c:v>
                </c:pt>
                <c:pt idx="2">
                  <c:v>1625.92</c:v>
                </c:pt>
                <c:pt idx="3">
                  <c:v>1669.55</c:v>
                </c:pt>
                <c:pt idx="4">
                  <c:v>1485.91</c:v>
                </c:pt>
                <c:pt idx="5">
                  <c:v>1827.58</c:v>
                </c:pt>
                <c:pt idx="6">
                  <c:v>1821.68</c:v>
                </c:pt>
                <c:pt idx="7">
                  <c:v>1518.03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D12-46FF-A003-9E02547A64AF}"/>
            </c:ext>
          </c:extLst>
        </c:ser>
        <c:ser>
          <c:idx val="8"/>
          <c:order val="3"/>
          <c:tx>
            <c:v>1.AS C Mn</c:v>
          </c:tx>
          <c:spPr>
            <a:ln w="19050" cap="rnd">
              <a:noFill/>
              <a:round/>
            </a:ln>
            <a:effectLst/>
          </c:spPr>
          <c:xVal>
            <c:numRef>
              <c:f>('Bt C v R'!$BF$15,'Bt C v R'!$BF$21,'Bt C v R'!$BF$24,'Bt C v R'!$BF$28,'Bt C v R'!$BF$30:$BF$31)</c:f>
              <c:numCache>
                <c:formatCode>General</c:formatCode>
                <c:ptCount val="6"/>
                <c:pt idx="0">
                  <c:v>1964.37</c:v>
                </c:pt>
                <c:pt idx="1">
                  <c:v>1874.89</c:v>
                </c:pt>
                <c:pt idx="2">
                  <c:v>1879.06</c:v>
                </c:pt>
                <c:pt idx="3">
                  <c:v>1840.79</c:v>
                </c:pt>
                <c:pt idx="4">
                  <c:v>1550.91</c:v>
                </c:pt>
                <c:pt idx="5">
                  <c:v>1489.7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D12-46FF-A003-9E02547A64AF}"/>
            </c:ext>
          </c:extLst>
        </c:ser>
        <c:ser>
          <c:idx val="9"/>
          <c:order val="4"/>
          <c:tx>
            <c:v>1.AS R Mn</c:v>
          </c:tx>
          <c:spPr>
            <a:ln w="25400" cap="rnd">
              <a:noFill/>
              <a:round/>
            </a:ln>
            <a:effectLst/>
          </c:spPr>
          <c:xVal>
            <c:numRef>
              <c:f>('Bt C v R'!$BF$16,'Bt C v R'!$BF$19,'Bt C v R'!$BF$27,'Bt C v R'!$BF$32)</c:f>
              <c:numCache>
                <c:formatCode>General</c:formatCode>
                <c:ptCount val="4"/>
                <c:pt idx="0">
                  <c:v>2105.31</c:v>
                </c:pt>
                <c:pt idx="1">
                  <c:v>1943.07</c:v>
                </c:pt>
                <c:pt idx="2">
                  <c:v>1637.88</c:v>
                </c:pt>
                <c:pt idx="3">
                  <c:v>1757.16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D12-46FF-A003-9E02547A64AF}"/>
            </c:ext>
          </c:extLst>
        </c:ser>
        <c:ser>
          <c:idx val="10"/>
          <c:order val="5"/>
          <c:tx>
            <c:v>1.AS (M) Mn</c:v>
          </c:tx>
          <c:spPr>
            <a:ln w="25400" cap="rnd">
              <a:noFill/>
              <a:round/>
            </a:ln>
            <a:effectLst/>
          </c:spPr>
          <c:xVal>
            <c:numRef>
              <c:f>('Bt C v R'!$BF$2:$BF$6,'Bt C v R'!$BF$9:$BF$14,'Bt C v R'!$BF$17:$BF$18,'Bt C v R'!$BF$20,'Bt C v R'!$BF$22:$BF$23,'Bt C v R'!$BF$25:$BF$26,'Bt C v R'!$BF$29,'Bt C v R'!$BF$33)</c:f>
              <c:numCache>
                <c:formatCode>General</c:formatCode>
                <c:ptCount val="20"/>
                <c:pt idx="0">
                  <c:v>1869.64</c:v>
                </c:pt>
                <c:pt idx="1">
                  <c:v>1712.62</c:v>
                </c:pt>
                <c:pt idx="2">
                  <c:v>1748.8</c:v>
                </c:pt>
                <c:pt idx="3">
                  <c:v>1583.61</c:v>
                </c:pt>
                <c:pt idx="4">
                  <c:v>1660.68</c:v>
                </c:pt>
                <c:pt idx="5">
                  <c:v>2232.65</c:v>
                </c:pt>
                <c:pt idx="6">
                  <c:v>1887.41</c:v>
                </c:pt>
                <c:pt idx="7">
                  <c:v>2294.65</c:v>
                </c:pt>
                <c:pt idx="8">
                  <c:v>2045.41</c:v>
                </c:pt>
                <c:pt idx="9">
                  <c:v>2034.57</c:v>
                </c:pt>
                <c:pt idx="10">
                  <c:v>1634.04</c:v>
                </c:pt>
                <c:pt idx="11">
                  <c:v>1776.63</c:v>
                </c:pt>
                <c:pt idx="12">
                  <c:v>2051.6</c:v>
                </c:pt>
                <c:pt idx="13">
                  <c:v>2230</c:v>
                </c:pt>
                <c:pt idx="14">
                  <c:v>1677.5</c:v>
                </c:pt>
                <c:pt idx="15">
                  <c:v>1937.62</c:v>
                </c:pt>
                <c:pt idx="16">
                  <c:v>1610.47</c:v>
                </c:pt>
                <c:pt idx="17">
                  <c:v>1729.94</c:v>
                </c:pt>
                <c:pt idx="18">
                  <c:v>1604.16</c:v>
                </c:pt>
                <c:pt idx="19">
                  <c:v>1657.03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D12-46FF-A003-9E02547A64AF}"/>
            </c:ext>
          </c:extLst>
        </c:ser>
        <c:ser>
          <c:idx val="11"/>
          <c:order val="6"/>
          <c:tx>
            <c:v>1.AS 'Agg' Mn</c:v>
          </c:tx>
          <c:spPr>
            <a:ln w="25400" cap="rnd">
              <a:noFill/>
              <a:round/>
            </a:ln>
            <a:effectLst/>
          </c:spPr>
          <c:xVal>
            <c:numRef>
              <c:f>'Bt C v R'!$BF$7:$BF$8</c:f>
              <c:numCache>
                <c:formatCode>General</c:formatCode>
                <c:ptCount val="2"/>
                <c:pt idx="0">
                  <c:v>1931.2</c:v>
                </c:pt>
                <c:pt idx="1">
                  <c:v>1988.68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D12-46FF-A003-9E02547A64AF}"/>
            </c:ext>
          </c:extLst>
        </c:ser>
        <c:ser>
          <c:idx val="0"/>
          <c:order val="7"/>
          <c:tx>
            <c:v>1.AS.H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R'!$CV$2:$CV$3,'Bt C v R'!$CV$5,'Bt C v R'!$CV$9,'Bt C v R'!$CV$11,'Bt C v R'!$CV$13,'Bt C v R'!$CV$16:$CV$17,'Bt C v R'!$CV$22,'Bt C v R'!$CV$24,'Bt C v R'!$CV$27,'Bt C v R'!$CV$31,'Bt C v R'!$CV$33:$CV$34,'Bt C v R'!$CV$37,'Bt C v R'!$CV$40,'Bt C v R'!$CV$42)</c:f>
              <c:numCache>
                <c:formatCode>General</c:formatCode>
                <c:ptCount val="17"/>
                <c:pt idx="0">
                  <c:v>267.18799999999999</c:v>
                </c:pt>
                <c:pt idx="1">
                  <c:v>287.22300000000001</c:v>
                </c:pt>
                <c:pt idx="2">
                  <c:v>233.971</c:v>
                </c:pt>
                <c:pt idx="3">
                  <c:v>221.04300000000001</c:v>
                </c:pt>
                <c:pt idx="4">
                  <c:v>225.142</c:v>
                </c:pt>
                <c:pt idx="5">
                  <c:v>244.56200000000001</c:v>
                </c:pt>
                <c:pt idx="6">
                  <c:v>215.898</c:v>
                </c:pt>
                <c:pt idx="7">
                  <c:v>203.404</c:v>
                </c:pt>
                <c:pt idx="8">
                  <c:v>248.50800000000001</c:v>
                </c:pt>
                <c:pt idx="9">
                  <c:v>280.69299999999998</c:v>
                </c:pt>
                <c:pt idx="10">
                  <c:v>226.053</c:v>
                </c:pt>
                <c:pt idx="11">
                  <c:v>357.18400000000003</c:v>
                </c:pt>
                <c:pt idx="12">
                  <c:v>353.05500000000001</c:v>
                </c:pt>
                <c:pt idx="13">
                  <c:v>314.69799999999998</c:v>
                </c:pt>
                <c:pt idx="14">
                  <c:v>396.84300000000002</c:v>
                </c:pt>
                <c:pt idx="15">
                  <c:v>416.80900000000003</c:v>
                </c:pt>
                <c:pt idx="16">
                  <c:v>453.65800000000002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D12-46FF-A003-9E02547A64AF}"/>
            </c:ext>
          </c:extLst>
        </c:ser>
        <c:ser>
          <c:idx val="1"/>
          <c:order val="8"/>
          <c:tx>
            <c:v>1.AS.H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R'!$CV$4,'Bt C v R'!$CV$6,'Bt C v R'!$CV$10,'Bt C v R'!$CV$12,'Bt C v R'!$CV$15,'Bt C v R'!$CV$18:$CV$19,'Bt C v R'!$CV$23,'Bt C v R'!$CV$25:$CV$26,'Bt C v R'!$CV$28,'Bt C v R'!$CV$30,'Bt C v R'!$CV$35:$CV$36,'Bt C v R'!$CV$38:$CV$39,'Bt C v R'!$CV$41)</c:f>
              <c:numCache>
                <c:formatCode>General</c:formatCode>
                <c:ptCount val="17"/>
                <c:pt idx="0">
                  <c:v>288.30700000000002</c:v>
                </c:pt>
                <c:pt idx="1">
                  <c:v>300.69799999999998</c:v>
                </c:pt>
                <c:pt idx="2">
                  <c:v>239.256</c:v>
                </c:pt>
                <c:pt idx="3">
                  <c:v>219.43</c:v>
                </c:pt>
                <c:pt idx="4">
                  <c:v>218.09</c:v>
                </c:pt>
                <c:pt idx="5">
                  <c:v>216.726</c:v>
                </c:pt>
                <c:pt idx="6">
                  <c:v>230.68799999999999</c:v>
                </c:pt>
                <c:pt idx="7">
                  <c:v>230.51</c:v>
                </c:pt>
                <c:pt idx="8">
                  <c:v>255.61199999999999</c:v>
                </c:pt>
                <c:pt idx="9">
                  <c:v>227.13</c:v>
                </c:pt>
                <c:pt idx="10">
                  <c:v>247.52099999999999</c:v>
                </c:pt>
                <c:pt idx="11">
                  <c:v>321.48899999999998</c:v>
                </c:pt>
                <c:pt idx="12">
                  <c:v>302.75299999999999</c:v>
                </c:pt>
                <c:pt idx="13">
                  <c:v>317.25</c:v>
                </c:pt>
                <c:pt idx="14">
                  <c:v>474.33300000000003</c:v>
                </c:pt>
                <c:pt idx="15">
                  <c:v>445.24099999999999</c:v>
                </c:pt>
                <c:pt idx="16">
                  <c:v>433.55700000000002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D12-46FF-A003-9E02547A64AF}"/>
            </c:ext>
          </c:extLst>
        </c:ser>
        <c:ser>
          <c:idx val="2"/>
          <c:order val="9"/>
          <c:tx>
            <c:v>1.AS.H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R'!$CV$7:$CV$8,'Bt C v R'!$CV$20,'Bt C v R'!$CV$29,'Bt C v R'!$CV$32)</c:f>
              <c:numCache>
                <c:formatCode>General</c:formatCode>
                <c:ptCount val="5"/>
                <c:pt idx="0">
                  <c:v>242.91200000000001</c:v>
                </c:pt>
                <c:pt idx="1">
                  <c:v>238.114</c:v>
                </c:pt>
                <c:pt idx="2">
                  <c:v>241.005</c:v>
                </c:pt>
                <c:pt idx="3">
                  <c:v>341.6</c:v>
                </c:pt>
                <c:pt idx="4">
                  <c:v>318.90899999999999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D12-46FF-A003-9E02547A64AF}"/>
            </c:ext>
          </c:extLst>
        </c:ser>
        <c:ser>
          <c:idx val="3"/>
          <c:order val="10"/>
          <c:tx>
            <c:v>1.AS.H No Label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R'!$CV$14</c:f>
              <c:numCache>
                <c:formatCode>General</c:formatCode>
                <c:ptCount val="1"/>
                <c:pt idx="0">
                  <c:v>219.43600000000001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D12-46FF-A003-9E02547A64AF}"/>
            </c:ext>
          </c:extLst>
        </c:ser>
        <c:ser>
          <c:idx val="4"/>
          <c:order val="11"/>
          <c:tx>
            <c:v>1.SA.H 'Alt'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R'!$CV$21</c:f>
              <c:numCache>
                <c:formatCode>General</c:formatCode>
                <c:ptCount val="1"/>
                <c:pt idx="0">
                  <c:v>235.74799999999999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D12-46FF-A003-9E02547A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267039"/>
        <c:axId val="768269439"/>
      </c:scatterChart>
      <c:valAx>
        <c:axId val="768267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269439"/>
        <c:crosses val="autoZero"/>
        <c:crossBetween val="midCat"/>
      </c:valAx>
      <c:valAx>
        <c:axId val="7682694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267039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plus>
            <c:min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F8-4740-8434-8E27111FD532}"/>
            </c:ext>
          </c:extLst>
        </c:ser>
        <c:ser>
          <c:idx val="1"/>
          <c:order val="1"/>
          <c:tx>
            <c:v>1(B)MP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F8-4740-8434-8E27111FD532}"/>
            </c:ext>
          </c:extLst>
        </c:ser>
        <c:ser>
          <c:idx val="2"/>
          <c:order val="2"/>
          <c:tx>
            <c:v>1(B)MP (M)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plus>
            <c:min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F8-4740-8434-8E27111FD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7407"/>
        <c:axId val="149687247"/>
      </c:scatterChart>
      <c:valAx>
        <c:axId val="149707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7247"/>
        <c:crosses val="autoZero"/>
        <c:crossBetween val="midCat"/>
      </c:valAx>
      <c:valAx>
        <c:axId val="149687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074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0"/>
          <c:order val="0"/>
          <c:tx>
            <c:v>1.AS C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plus>
            <c:min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6A4-41CF-AB23-FC055B60F2BB}"/>
            </c:ext>
          </c:extLst>
        </c:ser>
        <c:ser>
          <c:idx val="0"/>
          <c:order val="1"/>
          <c:tx>
            <c:v>1.AS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plus>
            <c:min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6A4-41CF-AB23-FC055B60F2BB}"/>
            </c:ext>
          </c:extLst>
        </c:ser>
        <c:ser>
          <c:idx val="1"/>
          <c:order val="2"/>
          <c:tx>
            <c:v>1.AS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plus>
            <c:min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6A4-41CF-AB23-FC055B60F2BB}"/>
            </c:ext>
          </c:extLst>
        </c:ser>
        <c:ser>
          <c:idx val="2"/>
          <c:order val="3"/>
          <c:tx>
            <c:v>1.AS 'Agg'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plus>
            <c:min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6A4-41CF-AB23-FC055B60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87583"/>
        <c:axId val="914983743"/>
      </c:scatterChart>
      <c:valAx>
        <c:axId val="914987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ppm (EDS)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83743"/>
        <c:crosses val="autoZero"/>
        <c:crossBetween val="midCat"/>
      </c:valAx>
      <c:valAx>
        <c:axId val="9149837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875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D-4DB5-9BF7-FC56D43CA1CD}"/>
            </c:ext>
          </c:extLst>
        </c:ser>
        <c:ser>
          <c:idx val="1"/>
          <c:order val="1"/>
          <c:tx>
            <c:v>1.AS.H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FD-4DB5-9BF7-FC56D43CA1CD}"/>
            </c:ext>
          </c:extLst>
        </c:ser>
        <c:ser>
          <c:idx val="2"/>
          <c:order val="2"/>
          <c:tx>
            <c:v>1.AS.H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plus>
            <c:min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FD-4DB5-9BF7-FC56D43CA1CD}"/>
            </c:ext>
          </c:extLst>
        </c:ser>
        <c:ser>
          <c:idx val="3"/>
          <c:order val="3"/>
          <c:tx>
            <c:v>1.AS.H  No Label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FD-4DB5-9BF7-FC56D43CA1CD}"/>
            </c:ext>
          </c:extLst>
        </c:ser>
        <c:ser>
          <c:idx val="4"/>
          <c:order val="4"/>
          <c:tx>
            <c:v>1.AS.H 'Alt'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FD-4DB5-9BF7-FC56D43C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17567"/>
        <c:axId val="1025004607"/>
      </c:scatterChart>
      <c:valAx>
        <c:axId val="1025017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004607"/>
        <c:crosses val="autoZero"/>
        <c:crossBetween val="midCat"/>
      </c:valAx>
      <c:valAx>
        <c:axId val="1025004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017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Fe(EDS)</c:v>
          </c:tx>
          <c:spPr>
            <a:ln>
              <a:noFill/>
            </a:ln>
          </c:spPr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053-4D04-977A-BE838E725DE8}"/>
            </c:ext>
          </c:extLst>
        </c:ser>
        <c:ser>
          <c:idx val="6"/>
          <c:order val="1"/>
          <c:tx>
            <c:v>1(B)MP R Fe(EDS)</c:v>
          </c:tx>
          <c:spPr>
            <a:ln w="25400">
              <a:noFill/>
            </a:ln>
          </c:spPr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53-4D04-977A-BE838E725DE8}"/>
            </c:ext>
          </c:extLst>
        </c:ser>
        <c:ser>
          <c:idx val="7"/>
          <c:order val="2"/>
          <c:tx>
            <c:v>1(B)MP (M) Fe (EDS)</c:v>
          </c:tx>
          <c:spPr>
            <a:ln w="25400">
              <a:noFill/>
            </a:ln>
          </c:spPr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053-4D04-977A-BE838E725DE8}"/>
            </c:ext>
          </c:extLst>
        </c:ser>
        <c:ser>
          <c:idx val="8"/>
          <c:order val="3"/>
          <c:tx>
            <c:v>1.AS C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53-4D04-977A-BE838E725DE8}"/>
            </c:ext>
          </c:extLst>
        </c:ser>
        <c:ser>
          <c:idx val="9"/>
          <c:order val="4"/>
          <c:tx>
            <c:v>1.AS R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053-4D04-977A-BE838E725DE8}"/>
            </c:ext>
          </c:extLst>
        </c:ser>
        <c:ser>
          <c:idx val="10"/>
          <c:order val="5"/>
          <c:tx>
            <c:v>1.AS (M)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53-4D04-977A-BE838E725DE8}"/>
            </c:ext>
          </c:extLst>
        </c:ser>
        <c:ser>
          <c:idx val="11"/>
          <c:order val="6"/>
          <c:tx>
            <c:v>1.AS 'Agg' Fe(EDS)</c:v>
          </c:tx>
          <c:spPr>
            <a:ln w="25400" cap="rnd">
              <a:noFill/>
              <a:round/>
            </a:ln>
            <a:effectLst/>
          </c:spPr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053-4D04-977A-BE838E725DE8}"/>
            </c:ext>
          </c:extLst>
        </c:ser>
        <c:ser>
          <c:idx val="0"/>
          <c:order val="7"/>
          <c:tx>
            <c:v>1.AS.H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53-4D04-977A-BE838E725DE8}"/>
            </c:ext>
          </c:extLst>
        </c:ser>
        <c:ser>
          <c:idx val="1"/>
          <c:order val="8"/>
          <c:tx>
            <c:v>1.AS.H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053-4D04-977A-BE838E725DE8}"/>
            </c:ext>
          </c:extLst>
        </c:ser>
        <c:ser>
          <c:idx val="2"/>
          <c:order val="9"/>
          <c:tx>
            <c:v>1.AS.H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053-4D04-977A-BE838E725DE8}"/>
            </c:ext>
          </c:extLst>
        </c:ser>
        <c:ser>
          <c:idx val="3"/>
          <c:order val="10"/>
          <c:tx>
            <c:v>1.AS.H  No Label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053-4D04-977A-BE838E725DE8}"/>
            </c:ext>
          </c:extLst>
        </c:ser>
        <c:ser>
          <c:idx val="4"/>
          <c:order val="11"/>
          <c:tx>
            <c:v>1.AS.H 'Alt'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053-4D04-977A-BE838E72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17567"/>
        <c:axId val="1025004607"/>
      </c:scatterChart>
      <c:valAx>
        <c:axId val="1025017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004607"/>
        <c:crosses val="autoZero"/>
        <c:crossBetween val="midCat"/>
      </c:valAx>
      <c:valAx>
        <c:axId val="1025004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0175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Fe(EDS)</c:v>
          </c:tx>
          <c:spPr>
            <a:ln>
              <a:noFill/>
            </a:ln>
          </c:spPr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7F-4CAC-9AB7-5AE06ED05370}"/>
            </c:ext>
          </c:extLst>
        </c:ser>
        <c:ser>
          <c:idx val="6"/>
          <c:order val="1"/>
          <c:tx>
            <c:v>1(B)MP R Fe(EDS)</c:v>
          </c:tx>
          <c:spPr>
            <a:ln w="25400">
              <a:noFill/>
            </a:ln>
          </c:spPr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7F-4CAC-9AB7-5AE06ED05370}"/>
            </c:ext>
          </c:extLst>
        </c:ser>
        <c:ser>
          <c:idx val="7"/>
          <c:order val="2"/>
          <c:tx>
            <c:v>1(B)MP (M) Fe (EDS)</c:v>
          </c:tx>
          <c:spPr>
            <a:ln w="25400">
              <a:noFill/>
            </a:ln>
          </c:spPr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7F-4CAC-9AB7-5AE06ED05370}"/>
            </c:ext>
          </c:extLst>
        </c:ser>
        <c:ser>
          <c:idx val="8"/>
          <c:order val="3"/>
          <c:tx>
            <c:v>1.AS C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7F-4CAC-9AB7-5AE06ED05370}"/>
            </c:ext>
          </c:extLst>
        </c:ser>
        <c:ser>
          <c:idx val="9"/>
          <c:order val="4"/>
          <c:tx>
            <c:v>1.AS R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7F-4CAC-9AB7-5AE06ED05370}"/>
            </c:ext>
          </c:extLst>
        </c:ser>
        <c:ser>
          <c:idx val="10"/>
          <c:order val="5"/>
          <c:tx>
            <c:v>1.AS (M) Fe(EDS)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7F-4CAC-9AB7-5AE06ED05370}"/>
            </c:ext>
          </c:extLst>
        </c:ser>
        <c:ser>
          <c:idx val="11"/>
          <c:order val="6"/>
          <c:tx>
            <c:v>1.AS 'Agg' Fe(EDS)</c:v>
          </c:tx>
          <c:spPr>
            <a:ln w="25400" cap="rnd">
              <a:noFill/>
              <a:round/>
            </a:ln>
            <a:effectLst/>
          </c:spPr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7F-4CAC-9AB7-5AE06ED05370}"/>
            </c:ext>
          </c:extLst>
        </c:ser>
        <c:ser>
          <c:idx val="0"/>
          <c:order val="7"/>
          <c:tx>
            <c:v>1.AS.H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A7F-4CAC-9AB7-5AE06ED05370}"/>
            </c:ext>
          </c:extLst>
        </c:ser>
        <c:ser>
          <c:idx val="1"/>
          <c:order val="8"/>
          <c:tx>
            <c:v>1.AS.H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A7F-4CAC-9AB7-5AE06ED05370}"/>
            </c:ext>
          </c:extLst>
        </c:ser>
        <c:ser>
          <c:idx val="2"/>
          <c:order val="9"/>
          <c:tx>
            <c:v>1.AS.H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A7F-4CAC-9AB7-5AE06ED05370}"/>
            </c:ext>
          </c:extLst>
        </c:ser>
        <c:ser>
          <c:idx val="3"/>
          <c:order val="10"/>
          <c:tx>
            <c:v>1.AS.H  No Label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A7F-4CAC-9AB7-5AE06ED05370}"/>
            </c:ext>
          </c:extLst>
        </c:ser>
        <c:ser>
          <c:idx val="4"/>
          <c:order val="11"/>
          <c:tx>
            <c:v>1.AS.H 'Alt'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A7F-4CAC-9AB7-5AE06ED0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17567"/>
        <c:axId val="1025004607"/>
      </c:scatterChart>
      <c:valAx>
        <c:axId val="1025017567"/>
        <c:scaling>
          <c:orientation val="minMax"/>
          <c:min val="1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004607"/>
        <c:crosses val="autoZero"/>
        <c:crossBetween val="midCat"/>
      </c:valAx>
      <c:valAx>
        <c:axId val="1025004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0175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R'!$P$220:$P$223,'Bt C v R'!$P$225,'Bt C v R'!$P$229,'Bt C v R'!$P$231,'Bt C v R'!$P$235,'Bt C v R'!$P$238,'Bt C v R'!$P$247:$P$248)</c:f>
                <c:numCache>
                  <c:formatCode>General</c:formatCode>
                  <c:ptCount val="11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15205.3</c:v>
                  </c:pt>
                  <c:pt idx="8">
                    <c:v>13956.9</c:v>
                  </c:pt>
                  <c:pt idx="9">
                    <c:v>12319.4</c:v>
                  </c:pt>
                  <c:pt idx="10">
                    <c:v>10299.5</c:v>
                  </c:pt>
                </c:numCache>
              </c:numRef>
            </c:plus>
            <c:minus>
              <c:numRef>
                <c:f>('Bt C v R'!$P$220:$P$223,'Bt C v R'!$P$225,'Bt C v R'!$P$229,'Bt C v R'!$P$231,'Bt C v R'!$P$235,'Bt C v R'!$P$238,'Bt C v R'!$P$247:$P$248)</c:f>
                <c:numCache>
                  <c:formatCode>General</c:formatCode>
                  <c:ptCount val="11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15205.3</c:v>
                  </c:pt>
                  <c:pt idx="8">
                    <c:v>13956.9</c:v>
                  </c:pt>
                  <c:pt idx="9">
                    <c:v>12319.4</c:v>
                  </c:pt>
                  <c:pt idx="10">
                    <c:v>10299.5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6E-43CD-8860-AB36004371CC}"/>
            </c:ext>
          </c:extLst>
        </c:ser>
        <c:ser>
          <c:idx val="1"/>
          <c:order val="1"/>
          <c:tx>
            <c:v>1(B)MP R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plus>
            <c:min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6E-43CD-8860-AB36004371CC}"/>
            </c:ext>
          </c:extLst>
        </c:ser>
        <c:ser>
          <c:idx val="2"/>
          <c:order val="2"/>
          <c:tx>
            <c:v>1(B)MP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plus>
            <c:min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6E-43CD-8860-AB360043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781183"/>
        <c:axId val="914781663"/>
      </c:scatterChart>
      <c:valAx>
        <c:axId val="91478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781663"/>
        <c:crosses val="autoZero"/>
        <c:crossBetween val="midCat"/>
      </c:valAx>
      <c:valAx>
        <c:axId val="914781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7811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plus>
            <c:min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2E-4A7C-88B2-C1A8F1D59496}"/>
            </c:ext>
          </c:extLst>
        </c:ser>
        <c:ser>
          <c:idx val="1"/>
          <c:order val="1"/>
          <c:tx>
            <c:v>1.AS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plus>
            <c:min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2E-4A7C-88B2-C1A8F1D59496}"/>
            </c:ext>
          </c:extLst>
        </c:ser>
        <c:ser>
          <c:idx val="2"/>
          <c:order val="2"/>
          <c:tx>
            <c:v>1.AS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plus>
            <c:min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2E-4A7C-88B2-C1A8F1D59496}"/>
            </c:ext>
          </c:extLst>
        </c:ser>
        <c:ser>
          <c:idx val="3"/>
          <c:order val="3"/>
          <c:tx>
            <c:v>1.AS 'Agg'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plus>
            <c:min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2E-4A7C-88B2-C1A8F1D5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935007"/>
        <c:axId val="1024942687"/>
      </c:scatterChart>
      <c:valAx>
        <c:axId val="1024935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942687"/>
        <c:crosses val="autoZero"/>
        <c:crossBetween val="midCat"/>
      </c:valAx>
      <c:valAx>
        <c:axId val="10249426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4935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</a:t>
            </a:r>
            <a:r>
              <a:rPr lang="en-GB" baseline="0"/>
              <a:t>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R'!$P$290:$P$291,'Bt C v R'!$P$293,'Bt C v R'!$P$297,'Bt C v R'!$P$299,'Bt C v R'!$P$301,'Bt C v R'!$P$304,'Bt C v R'!$P$305,'Bt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plus>
            <c:minus>
              <c:numRef>
                <c:f>('Bt C v R'!$P$290:$P$291,'Bt C v R'!$P$293,'Bt C v R'!$P$297,'Bt C v R'!$P$299,'Bt C v R'!$P$301,'Bt C v R'!$P$304,'Bt C v R'!$P$305,'Bt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F-4EDA-B9E7-E99FD5280E9F}"/>
            </c:ext>
          </c:extLst>
        </c:ser>
        <c:ser>
          <c:idx val="1"/>
          <c:order val="1"/>
          <c:tx>
            <c:v>1.AS.H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plus>
            <c:min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R'!$CW$4,'Bt C v R'!$CW$10,'Bt C v R'!$CW$12,'Bt C v R'!$CW$15,'Bt C v R'!$CW$18:$CW$19,'Bt C v R'!$CW$23,'Bt C v R'!$CW$25:$CW$26,'Bt C v R'!$CW$28,'Bt C v R'!$CW$30,'Bt C v R'!$CW$35:$CW$36,'Bt C v R'!$CW$38:$CW$39,'Bt C v R'!$CW$41)</c:f>
              <c:numCache>
                <c:formatCode>General</c:formatCode>
                <c:ptCount val="16"/>
                <c:pt idx="0">
                  <c:v>84313.3</c:v>
                </c:pt>
                <c:pt idx="1">
                  <c:v>97947.8</c:v>
                </c:pt>
                <c:pt idx="2">
                  <c:v>90932.4</c:v>
                </c:pt>
                <c:pt idx="3">
                  <c:v>95082.8</c:v>
                </c:pt>
                <c:pt idx="4">
                  <c:v>91173</c:v>
                </c:pt>
                <c:pt idx="5">
                  <c:v>99430.3</c:v>
                </c:pt>
                <c:pt idx="6">
                  <c:v>98072.5</c:v>
                </c:pt>
                <c:pt idx="7">
                  <c:v>102287</c:v>
                </c:pt>
                <c:pt idx="8">
                  <c:v>104632</c:v>
                </c:pt>
                <c:pt idx="9">
                  <c:v>104782</c:v>
                </c:pt>
                <c:pt idx="10">
                  <c:v>100000</c:v>
                </c:pt>
                <c:pt idx="11">
                  <c:v>101099</c:v>
                </c:pt>
                <c:pt idx="12">
                  <c:v>94958.5</c:v>
                </c:pt>
                <c:pt idx="13">
                  <c:v>132005</c:v>
                </c:pt>
                <c:pt idx="14">
                  <c:v>112214</c:v>
                </c:pt>
                <c:pt idx="15">
                  <c:v>121854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F-4EDA-B9E7-E99FD5280E9F}"/>
            </c:ext>
          </c:extLst>
        </c:ser>
        <c:ser>
          <c:idx val="2"/>
          <c:order val="2"/>
          <c:tx>
            <c:v>1.AS.H (M)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plus>
            <c:min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6F-4EDA-B9E7-E99FD5280E9F}"/>
            </c:ext>
          </c:extLst>
        </c:ser>
        <c:ser>
          <c:idx val="3"/>
          <c:order val="3"/>
          <c:tx>
            <c:v>1.AS.H No Label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plus>
            <c:min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6F-4EDA-B9E7-E99FD5280E9F}"/>
            </c:ext>
          </c:extLst>
        </c:ser>
        <c:ser>
          <c:idx val="4"/>
          <c:order val="4"/>
          <c:tx>
            <c:v>1.AS.H 'Alt'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plus>
            <c:min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6F-4EDA-B9E7-E99FD5280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31903"/>
        <c:axId val="914938623"/>
      </c:scatterChart>
      <c:valAx>
        <c:axId val="914931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38623"/>
        <c:crosses val="autoZero"/>
        <c:crossBetween val="midCat"/>
      </c:valAx>
      <c:valAx>
        <c:axId val="9149386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319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Fe(ICP)</c:v>
          </c:tx>
          <c:spPr>
            <a:ln>
              <a:noFill/>
            </a:ln>
          </c:spPr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C22-4F62-A5C9-0872C1B46F81}"/>
            </c:ext>
          </c:extLst>
        </c:ser>
        <c:ser>
          <c:idx val="6"/>
          <c:order val="1"/>
          <c:tx>
            <c:v>1(B)MP R Fe(ICP)</c:v>
          </c:tx>
          <c:spPr>
            <a:ln w="25400">
              <a:noFill/>
            </a:ln>
          </c:spPr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C22-4F62-A5C9-0872C1B46F81}"/>
            </c:ext>
          </c:extLst>
        </c:ser>
        <c:ser>
          <c:idx val="7"/>
          <c:order val="2"/>
          <c:tx>
            <c:v>1(B)MP (M) Fe(ICP)</c:v>
          </c:tx>
          <c:spPr>
            <a:ln w="25400">
              <a:noFill/>
            </a:ln>
          </c:spPr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C22-4F62-A5C9-0872C1B46F81}"/>
            </c:ext>
          </c:extLst>
        </c:ser>
        <c:ser>
          <c:idx val="8"/>
          <c:order val="3"/>
          <c:tx>
            <c:v>1.AS C Fe (ICP)</c:v>
          </c:tx>
          <c:spPr>
            <a:ln w="19050" cap="rnd">
              <a:noFill/>
              <a:round/>
            </a:ln>
            <a:effectLst/>
          </c:spPr>
          <c:x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C22-4F62-A5C9-0872C1B46F81}"/>
            </c:ext>
          </c:extLst>
        </c:ser>
        <c:ser>
          <c:idx val="9"/>
          <c:order val="4"/>
          <c:tx>
            <c:v>1.AS R Fe 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C22-4F62-A5C9-0872C1B46F81}"/>
            </c:ext>
          </c:extLst>
        </c:ser>
        <c:ser>
          <c:idx val="10"/>
          <c:order val="5"/>
          <c:tx>
            <c:v>1.AS (M)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C22-4F62-A5C9-0872C1B46F81}"/>
            </c:ext>
          </c:extLst>
        </c:ser>
        <c:ser>
          <c:idx val="11"/>
          <c:order val="6"/>
          <c:tx>
            <c:v>1.AS 'Agg' Fe (ICP)</c:v>
          </c:tx>
          <c:spPr>
            <a:ln w="25400" cap="rnd">
              <a:noFill/>
              <a:round/>
            </a:ln>
            <a:effectLst/>
          </c:spPr>
          <c:x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C22-4F62-A5C9-0872C1B46F81}"/>
            </c:ext>
          </c:extLst>
        </c:ser>
        <c:ser>
          <c:idx val="0"/>
          <c:order val="7"/>
          <c:tx>
            <c:v>1.AS.H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C22-4F62-A5C9-0872C1B46F81}"/>
            </c:ext>
          </c:extLst>
        </c:ser>
        <c:ser>
          <c:idx val="1"/>
          <c:order val="8"/>
          <c:tx>
            <c:v>1.AS.H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R'!$CW$4,'Bt C v R'!$CW$10,'Bt C v R'!$CW$12,'Bt C v R'!$CW$15,'Bt C v R'!$CW$18:$CW$19,'Bt C v R'!$CW$23,'Bt C v R'!$CW$25:$CW$26,'Bt C v R'!$CW$28,'Bt C v R'!$CW$30,'Bt C v R'!$CW$35:$CW$36,'Bt C v R'!$CW$38:$CW$39,'Bt C v R'!$CW$41)</c:f>
              <c:numCache>
                <c:formatCode>General</c:formatCode>
                <c:ptCount val="16"/>
                <c:pt idx="0">
                  <c:v>84313.3</c:v>
                </c:pt>
                <c:pt idx="1">
                  <c:v>97947.8</c:v>
                </c:pt>
                <c:pt idx="2">
                  <c:v>90932.4</c:v>
                </c:pt>
                <c:pt idx="3">
                  <c:v>95082.8</c:v>
                </c:pt>
                <c:pt idx="4">
                  <c:v>91173</c:v>
                </c:pt>
                <c:pt idx="5">
                  <c:v>99430.3</c:v>
                </c:pt>
                <c:pt idx="6">
                  <c:v>98072.5</c:v>
                </c:pt>
                <c:pt idx="7">
                  <c:v>102287</c:v>
                </c:pt>
                <c:pt idx="8">
                  <c:v>104632</c:v>
                </c:pt>
                <c:pt idx="9">
                  <c:v>104782</c:v>
                </c:pt>
                <c:pt idx="10">
                  <c:v>100000</c:v>
                </c:pt>
                <c:pt idx="11">
                  <c:v>101099</c:v>
                </c:pt>
                <c:pt idx="12">
                  <c:v>94958.5</c:v>
                </c:pt>
                <c:pt idx="13">
                  <c:v>132005</c:v>
                </c:pt>
                <c:pt idx="14">
                  <c:v>112214</c:v>
                </c:pt>
                <c:pt idx="15">
                  <c:v>121854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C22-4F62-A5C9-0872C1B46F81}"/>
            </c:ext>
          </c:extLst>
        </c:ser>
        <c:ser>
          <c:idx val="2"/>
          <c:order val="9"/>
          <c:tx>
            <c:v>1.AS.H (M)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C22-4F62-A5C9-0872C1B46F81}"/>
            </c:ext>
          </c:extLst>
        </c:ser>
        <c:ser>
          <c:idx val="3"/>
          <c:order val="10"/>
          <c:tx>
            <c:v>1.AS.H No Label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C22-4F62-A5C9-0872C1B46F81}"/>
            </c:ext>
          </c:extLst>
        </c:ser>
        <c:ser>
          <c:idx val="4"/>
          <c:order val="11"/>
          <c:tx>
            <c:v>1.AS.H 'Alt'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C22-4F62-A5C9-0872C1B46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31903"/>
        <c:axId val="914938623"/>
      </c:scatterChart>
      <c:valAx>
        <c:axId val="914931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38623"/>
        <c:crosses val="autoZero"/>
        <c:crossBetween val="midCat"/>
      </c:valAx>
      <c:valAx>
        <c:axId val="9149386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3190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 v Fe ppm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Analysis'!$AL$211:$AL$243</c:f>
                <c:numCache>
                  <c:formatCode>General</c:formatCode>
                  <c:ptCount val="33"/>
                  <c:pt idx="0">
                    <c:v>833.33333333333326</c:v>
                  </c:pt>
                  <c:pt idx="1">
                    <c:v>833.33333333333326</c:v>
                  </c:pt>
                  <c:pt idx="2">
                    <c:v>833.33333333333303</c:v>
                  </c:pt>
                  <c:pt idx="3">
                    <c:v>833.33333333333303</c:v>
                  </c:pt>
                  <c:pt idx="4">
                    <c:v>833.33333333333303</c:v>
                  </c:pt>
                  <c:pt idx="5">
                    <c:v>833.33333333333303</c:v>
                  </c:pt>
                  <c:pt idx="6">
                    <c:v>833.33333333333303</c:v>
                  </c:pt>
                  <c:pt idx="7">
                    <c:v>833.33333333333303</c:v>
                  </c:pt>
                  <c:pt idx="8">
                    <c:v>833.33333333333303</c:v>
                  </c:pt>
                  <c:pt idx="9">
                    <c:v>833.33333333333303</c:v>
                  </c:pt>
                  <c:pt idx="10">
                    <c:v>833.33333333333303</c:v>
                  </c:pt>
                  <c:pt idx="11">
                    <c:v>833.33333333333303</c:v>
                  </c:pt>
                  <c:pt idx="12">
                    <c:v>833.33333333333303</c:v>
                  </c:pt>
                  <c:pt idx="13">
                    <c:v>833.33333333333303</c:v>
                  </c:pt>
                  <c:pt idx="14">
                    <c:v>833.33333333333303</c:v>
                  </c:pt>
                  <c:pt idx="15">
                    <c:v>833.33333333333303</c:v>
                  </c:pt>
                  <c:pt idx="16">
                    <c:v>833.33333333333303</c:v>
                  </c:pt>
                  <c:pt idx="17">
                    <c:v>833.33333333333303</c:v>
                  </c:pt>
                  <c:pt idx="18">
                    <c:v>833.33333333333303</c:v>
                  </c:pt>
                  <c:pt idx="19">
                    <c:v>833.33333333333303</c:v>
                  </c:pt>
                  <c:pt idx="20">
                    <c:v>833.33333333333303</c:v>
                  </c:pt>
                  <c:pt idx="21">
                    <c:v>833.33333333333303</c:v>
                  </c:pt>
                  <c:pt idx="22">
                    <c:v>833.33333333333303</c:v>
                  </c:pt>
                  <c:pt idx="23">
                    <c:v>833.33333333333303</c:v>
                  </c:pt>
                  <c:pt idx="24">
                    <c:v>833.33333333333303</c:v>
                  </c:pt>
                  <c:pt idx="25">
                    <c:v>833.33333333333303</c:v>
                  </c:pt>
                  <c:pt idx="26">
                    <c:v>833.33333333333303</c:v>
                  </c:pt>
                  <c:pt idx="27">
                    <c:v>833.33333333333303</c:v>
                  </c:pt>
                  <c:pt idx="28">
                    <c:v>833.33333333333303</c:v>
                  </c:pt>
                  <c:pt idx="29">
                    <c:v>833.33333333333303</c:v>
                  </c:pt>
                  <c:pt idx="30">
                    <c:v>833.33333333333303</c:v>
                  </c:pt>
                  <c:pt idx="31">
                    <c:v>833.33333333333303</c:v>
                  </c:pt>
                  <c:pt idx="32">
                    <c:v>833.33333333333303</c:v>
                  </c:pt>
                </c:numCache>
              </c:numRef>
            </c:plus>
            <c:minus>
              <c:numRef>
                <c:f>'Bt Tidy Analysis'!$AL$211:$AL$243</c:f>
                <c:numCache>
                  <c:formatCode>General</c:formatCode>
                  <c:ptCount val="33"/>
                  <c:pt idx="0">
                    <c:v>833.33333333333326</c:v>
                  </c:pt>
                  <c:pt idx="1">
                    <c:v>833.33333333333326</c:v>
                  </c:pt>
                  <c:pt idx="2">
                    <c:v>833.33333333333303</c:v>
                  </c:pt>
                  <c:pt idx="3">
                    <c:v>833.33333333333303</c:v>
                  </c:pt>
                  <c:pt idx="4">
                    <c:v>833.33333333333303</c:v>
                  </c:pt>
                  <c:pt idx="5">
                    <c:v>833.33333333333303</c:v>
                  </c:pt>
                  <c:pt idx="6">
                    <c:v>833.33333333333303</c:v>
                  </c:pt>
                  <c:pt idx="7">
                    <c:v>833.33333333333303</c:v>
                  </c:pt>
                  <c:pt idx="8">
                    <c:v>833.33333333333303</c:v>
                  </c:pt>
                  <c:pt idx="9">
                    <c:v>833.33333333333303</c:v>
                  </c:pt>
                  <c:pt idx="10">
                    <c:v>833.33333333333303</c:v>
                  </c:pt>
                  <c:pt idx="11">
                    <c:v>833.33333333333303</c:v>
                  </c:pt>
                  <c:pt idx="12">
                    <c:v>833.33333333333303</c:v>
                  </c:pt>
                  <c:pt idx="13">
                    <c:v>833.33333333333303</c:v>
                  </c:pt>
                  <c:pt idx="14">
                    <c:v>833.33333333333303</c:v>
                  </c:pt>
                  <c:pt idx="15">
                    <c:v>833.33333333333303</c:v>
                  </c:pt>
                  <c:pt idx="16">
                    <c:v>833.33333333333303</c:v>
                  </c:pt>
                  <c:pt idx="17">
                    <c:v>833.33333333333303</c:v>
                  </c:pt>
                  <c:pt idx="18">
                    <c:v>833.33333333333303</c:v>
                  </c:pt>
                  <c:pt idx="19">
                    <c:v>833.33333333333303</c:v>
                  </c:pt>
                  <c:pt idx="20">
                    <c:v>833.33333333333303</c:v>
                  </c:pt>
                  <c:pt idx="21">
                    <c:v>833.33333333333303</c:v>
                  </c:pt>
                  <c:pt idx="22">
                    <c:v>833.33333333333303</c:v>
                  </c:pt>
                  <c:pt idx="23">
                    <c:v>833.33333333333303</c:v>
                  </c:pt>
                  <c:pt idx="24">
                    <c:v>833.33333333333303</c:v>
                  </c:pt>
                  <c:pt idx="25">
                    <c:v>833.33333333333303</c:v>
                  </c:pt>
                  <c:pt idx="26">
                    <c:v>833.33333333333303</c:v>
                  </c:pt>
                  <c:pt idx="27">
                    <c:v>833.33333333333303</c:v>
                  </c:pt>
                  <c:pt idx="28">
                    <c:v>833.33333333333303</c:v>
                  </c:pt>
                  <c:pt idx="29">
                    <c:v>833.33333333333303</c:v>
                  </c:pt>
                  <c:pt idx="30">
                    <c:v>833.33333333333303</c:v>
                  </c:pt>
                  <c:pt idx="31">
                    <c:v>833.33333333333303</c:v>
                  </c:pt>
                  <c:pt idx="32">
                    <c:v>833.33333333333303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Analysis'!$AN$2:$AN$34</c:f>
              <c:numCache>
                <c:formatCode>General</c:formatCode>
                <c:ptCount val="33"/>
                <c:pt idx="0">
                  <c:v>11399.999999999998</c:v>
                </c:pt>
                <c:pt idx="1">
                  <c:v>12700</c:v>
                </c:pt>
                <c:pt idx="2">
                  <c:v>12600</c:v>
                </c:pt>
                <c:pt idx="3">
                  <c:v>15300</c:v>
                </c:pt>
                <c:pt idx="4">
                  <c:v>11500</c:v>
                </c:pt>
                <c:pt idx="5">
                  <c:v>15200</c:v>
                </c:pt>
                <c:pt idx="6">
                  <c:v>14200</c:v>
                </c:pt>
                <c:pt idx="7">
                  <c:v>12600</c:v>
                </c:pt>
                <c:pt idx="8">
                  <c:v>13799.999999999998</c:v>
                </c:pt>
                <c:pt idx="9">
                  <c:v>15100</c:v>
                </c:pt>
                <c:pt idx="10">
                  <c:v>12200</c:v>
                </c:pt>
                <c:pt idx="11">
                  <c:v>12300</c:v>
                </c:pt>
                <c:pt idx="12">
                  <c:v>10700</c:v>
                </c:pt>
                <c:pt idx="13">
                  <c:v>13000</c:v>
                </c:pt>
                <c:pt idx="14">
                  <c:v>13000</c:v>
                </c:pt>
                <c:pt idx="15">
                  <c:v>15300</c:v>
                </c:pt>
                <c:pt idx="16">
                  <c:v>13000</c:v>
                </c:pt>
                <c:pt idx="17">
                  <c:v>12400</c:v>
                </c:pt>
                <c:pt idx="18">
                  <c:v>12300</c:v>
                </c:pt>
                <c:pt idx="19">
                  <c:v>13300</c:v>
                </c:pt>
                <c:pt idx="20">
                  <c:v>13700.000000000002</c:v>
                </c:pt>
                <c:pt idx="21">
                  <c:v>13600.000000000002</c:v>
                </c:pt>
                <c:pt idx="22">
                  <c:v>15100</c:v>
                </c:pt>
                <c:pt idx="23">
                  <c:v>15400</c:v>
                </c:pt>
                <c:pt idx="24">
                  <c:v>17600</c:v>
                </c:pt>
                <c:pt idx="25">
                  <c:v>14700</c:v>
                </c:pt>
                <c:pt idx="26">
                  <c:v>14200</c:v>
                </c:pt>
                <c:pt idx="27">
                  <c:v>14600</c:v>
                </c:pt>
                <c:pt idx="28">
                  <c:v>15700</c:v>
                </c:pt>
                <c:pt idx="29">
                  <c:v>16400</c:v>
                </c:pt>
                <c:pt idx="30">
                  <c:v>14300</c:v>
                </c:pt>
                <c:pt idx="31">
                  <c:v>14100</c:v>
                </c:pt>
                <c:pt idx="32">
                  <c:v>14000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F2-4131-8B94-B3C08AF2310D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Analysis'!$AK$136:$AK$167</c:f>
                <c:numCache>
                  <c:formatCode>General</c:formatCode>
                  <c:ptCount val="32"/>
                  <c:pt idx="0">
                    <c:v>775</c:v>
                  </c:pt>
                  <c:pt idx="1">
                    <c:v>775</c:v>
                  </c:pt>
                  <c:pt idx="2">
                    <c:v>775</c:v>
                  </c:pt>
                  <c:pt idx="3">
                    <c:v>775</c:v>
                  </c:pt>
                  <c:pt idx="4">
                    <c:v>775</c:v>
                  </c:pt>
                  <c:pt idx="5">
                    <c:v>775</c:v>
                  </c:pt>
                  <c:pt idx="6">
                    <c:v>775</c:v>
                  </c:pt>
                  <c:pt idx="7">
                    <c:v>775</c:v>
                  </c:pt>
                  <c:pt idx="8">
                    <c:v>775</c:v>
                  </c:pt>
                  <c:pt idx="9">
                    <c:v>775</c:v>
                  </c:pt>
                  <c:pt idx="10">
                    <c:v>775</c:v>
                  </c:pt>
                  <c:pt idx="11">
                    <c:v>775</c:v>
                  </c:pt>
                  <c:pt idx="12">
                    <c:v>775</c:v>
                  </c:pt>
                  <c:pt idx="13">
                    <c:v>775</c:v>
                  </c:pt>
                  <c:pt idx="14">
                    <c:v>775</c:v>
                  </c:pt>
                  <c:pt idx="15">
                    <c:v>775</c:v>
                  </c:pt>
                  <c:pt idx="16">
                    <c:v>775</c:v>
                  </c:pt>
                  <c:pt idx="17">
                    <c:v>775</c:v>
                  </c:pt>
                  <c:pt idx="18">
                    <c:v>775</c:v>
                  </c:pt>
                  <c:pt idx="19">
                    <c:v>775</c:v>
                  </c:pt>
                  <c:pt idx="20">
                    <c:v>775</c:v>
                  </c:pt>
                  <c:pt idx="21">
                    <c:v>775</c:v>
                  </c:pt>
                  <c:pt idx="22">
                    <c:v>775</c:v>
                  </c:pt>
                  <c:pt idx="23">
                    <c:v>775</c:v>
                  </c:pt>
                  <c:pt idx="24">
                    <c:v>775</c:v>
                  </c:pt>
                  <c:pt idx="25">
                    <c:v>775</c:v>
                  </c:pt>
                  <c:pt idx="26">
                    <c:v>775</c:v>
                  </c:pt>
                  <c:pt idx="27">
                    <c:v>775</c:v>
                  </c:pt>
                  <c:pt idx="28">
                    <c:v>775</c:v>
                  </c:pt>
                  <c:pt idx="29">
                    <c:v>775</c:v>
                  </c:pt>
                  <c:pt idx="30">
                    <c:v>775</c:v>
                  </c:pt>
                  <c:pt idx="31">
                    <c:v>775</c:v>
                  </c:pt>
                </c:numCache>
              </c:numRef>
            </c:plus>
            <c:minus>
              <c:numRef>
                <c:f>'Bt Tidy Analysis'!$AK$136:$AK$167</c:f>
                <c:numCache>
                  <c:formatCode>General</c:formatCode>
                  <c:ptCount val="32"/>
                  <c:pt idx="0">
                    <c:v>775</c:v>
                  </c:pt>
                  <c:pt idx="1">
                    <c:v>775</c:v>
                  </c:pt>
                  <c:pt idx="2">
                    <c:v>775</c:v>
                  </c:pt>
                  <c:pt idx="3">
                    <c:v>775</c:v>
                  </c:pt>
                  <c:pt idx="4">
                    <c:v>775</c:v>
                  </c:pt>
                  <c:pt idx="5">
                    <c:v>775</c:v>
                  </c:pt>
                  <c:pt idx="6">
                    <c:v>775</c:v>
                  </c:pt>
                  <c:pt idx="7">
                    <c:v>775</c:v>
                  </c:pt>
                  <c:pt idx="8">
                    <c:v>775</c:v>
                  </c:pt>
                  <c:pt idx="9">
                    <c:v>775</c:v>
                  </c:pt>
                  <c:pt idx="10">
                    <c:v>775</c:v>
                  </c:pt>
                  <c:pt idx="11">
                    <c:v>775</c:v>
                  </c:pt>
                  <c:pt idx="12">
                    <c:v>775</c:v>
                  </c:pt>
                  <c:pt idx="13">
                    <c:v>775</c:v>
                  </c:pt>
                  <c:pt idx="14">
                    <c:v>775</c:v>
                  </c:pt>
                  <c:pt idx="15">
                    <c:v>775</c:v>
                  </c:pt>
                  <c:pt idx="16">
                    <c:v>775</c:v>
                  </c:pt>
                  <c:pt idx="17">
                    <c:v>775</c:v>
                  </c:pt>
                  <c:pt idx="18">
                    <c:v>775</c:v>
                  </c:pt>
                  <c:pt idx="19">
                    <c:v>775</c:v>
                  </c:pt>
                  <c:pt idx="20">
                    <c:v>775</c:v>
                  </c:pt>
                  <c:pt idx="21">
                    <c:v>775</c:v>
                  </c:pt>
                  <c:pt idx="22">
                    <c:v>775</c:v>
                  </c:pt>
                  <c:pt idx="23">
                    <c:v>775</c:v>
                  </c:pt>
                  <c:pt idx="24">
                    <c:v>775</c:v>
                  </c:pt>
                  <c:pt idx="25">
                    <c:v>775</c:v>
                  </c:pt>
                  <c:pt idx="26">
                    <c:v>775</c:v>
                  </c:pt>
                  <c:pt idx="27">
                    <c:v>775</c:v>
                  </c:pt>
                  <c:pt idx="28">
                    <c:v>775</c:v>
                  </c:pt>
                  <c:pt idx="29">
                    <c:v>775</c:v>
                  </c:pt>
                  <c:pt idx="30">
                    <c:v>775</c:v>
                  </c:pt>
                  <c:pt idx="31">
                    <c:v>775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Analysis'!$CD$2:$CD$33</c:f>
              <c:numCache>
                <c:formatCode>General</c:formatCode>
                <c:ptCount val="32"/>
                <c:pt idx="0">
                  <c:v>9700</c:v>
                </c:pt>
                <c:pt idx="1">
                  <c:v>9000</c:v>
                </c:pt>
                <c:pt idx="2">
                  <c:v>13899.999999999998</c:v>
                </c:pt>
                <c:pt idx="3">
                  <c:v>10200</c:v>
                </c:pt>
                <c:pt idx="4">
                  <c:v>11200.000000000002</c:v>
                </c:pt>
                <c:pt idx="5">
                  <c:v>12500</c:v>
                </c:pt>
                <c:pt idx="6">
                  <c:v>14000</c:v>
                </c:pt>
                <c:pt idx="7">
                  <c:v>10400</c:v>
                </c:pt>
                <c:pt idx="8">
                  <c:v>9800</c:v>
                </c:pt>
                <c:pt idx="9">
                  <c:v>12200</c:v>
                </c:pt>
                <c:pt idx="10">
                  <c:v>13200</c:v>
                </c:pt>
                <c:pt idx="11">
                  <c:v>11500</c:v>
                </c:pt>
                <c:pt idx="12">
                  <c:v>10900</c:v>
                </c:pt>
                <c:pt idx="13">
                  <c:v>18900</c:v>
                </c:pt>
                <c:pt idx="14">
                  <c:v>11600</c:v>
                </c:pt>
                <c:pt idx="15">
                  <c:v>11600</c:v>
                </c:pt>
                <c:pt idx="16">
                  <c:v>11299.999999999998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13899.999999999998</c:v>
                </c:pt>
                <c:pt idx="22">
                  <c:v>15000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13400</c:v>
                </c:pt>
                <c:pt idx="28">
                  <c:v>13200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F2-4131-8B94-B3C08AF2310D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Analysis'!$AL$284:$AL$324</c:f>
                <c:numCache>
                  <c:formatCode>General</c:formatCode>
                  <c:ptCount val="41"/>
                  <c:pt idx="0">
                    <c:v>383.33333333333326</c:v>
                  </c:pt>
                  <c:pt idx="1">
                    <c:v>383.33333333333326</c:v>
                  </c:pt>
                  <c:pt idx="2">
                    <c:v>383.33333333333303</c:v>
                  </c:pt>
                  <c:pt idx="3">
                    <c:v>383.33333333333303</c:v>
                  </c:pt>
                  <c:pt idx="4">
                    <c:v>383.33333333333303</c:v>
                  </c:pt>
                  <c:pt idx="5">
                    <c:v>383.33333333333303</c:v>
                  </c:pt>
                  <c:pt idx="6">
                    <c:v>383.33333333333303</c:v>
                  </c:pt>
                  <c:pt idx="7">
                    <c:v>383.33333333333303</c:v>
                  </c:pt>
                  <c:pt idx="8">
                    <c:v>383.33333333333303</c:v>
                  </c:pt>
                  <c:pt idx="9">
                    <c:v>383.33333333333303</c:v>
                  </c:pt>
                  <c:pt idx="10">
                    <c:v>383.33333333333303</c:v>
                  </c:pt>
                  <c:pt idx="11">
                    <c:v>383.33333333333303</c:v>
                  </c:pt>
                  <c:pt idx="12">
                    <c:v>383.33333333333303</c:v>
                  </c:pt>
                  <c:pt idx="13">
                    <c:v>383.33333333333303</c:v>
                  </c:pt>
                  <c:pt idx="14">
                    <c:v>383.33333333333303</c:v>
                  </c:pt>
                  <c:pt idx="15">
                    <c:v>383.33333333333303</c:v>
                  </c:pt>
                  <c:pt idx="16">
                    <c:v>383.33333333333303</c:v>
                  </c:pt>
                  <c:pt idx="17">
                    <c:v>383.33333333333303</c:v>
                  </c:pt>
                  <c:pt idx="18">
                    <c:v>383.33333333333303</c:v>
                  </c:pt>
                  <c:pt idx="19">
                    <c:v>383.33333333333303</c:v>
                  </c:pt>
                  <c:pt idx="20">
                    <c:v>383.33333333333303</c:v>
                  </c:pt>
                  <c:pt idx="21">
                    <c:v>383.33333333333303</c:v>
                  </c:pt>
                  <c:pt idx="22">
                    <c:v>383.33333333333303</c:v>
                  </c:pt>
                  <c:pt idx="23">
                    <c:v>383.33333333333303</c:v>
                  </c:pt>
                  <c:pt idx="24">
                    <c:v>383.33333333333303</c:v>
                  </c:pt>
                  <c:pt idx="25">
                    <c:v>383.33333333333303</c:v>
                  </c:pt>
                  <c:pt idx="26">
                    <c:v>383.33333333333303</c:v>
                  </c:pt>
                  <c:pt idx="27">
                    <c:v>383.33333333333303</c:v>
                  </c:pt>
                  <c:pt idx="28">
                    <c:v>383.33333333333303</c:v>
                  </c:pt>
                  <c:pt idx="29">
                    <c:v>383.33333333333303</c:v>
                  </c:pt>
                  <c:pt idx="30">
                    <c:v>383.33333333333303</c:v>
                  </c:pt>
                  <c:pt idx="31">
                    <c:v>383.33333333333303</c:v>
                  </c:pt>
                  <c:pt idx="32">
                    <c:v>383.33333333333303</c:v>
                  </c:pt>
                  <c:pt idx="33">
                    <c:v>383.33333333333303</c:v>
                  </c:pt>
                  <c:pt idx="34">
                    <c:v>383.33333333333303</c:v>
                  </c:pt>
                  <c:pt idx="35">
                    <c:v>383.33333333333303</c:v>
                  </c:pt>
                  <c:pt idx="36">
                    <c:v>383.33333333333303</c:v>
                  </c:pt>
                  <c:pt idx="37">
                    <c:v>383.33333333333303</c:v>
                  </c:pt>
                  <c:pt idx="38">
                    <c:v>383.33333333333303</c:v>
                  </c:pt>
                  <c:pt idx="39">
                    <c:v>383.33333333333303</c:v>
                  </c:pt>
                  <c:pt idx="40">
                    <c:v>383.33333333333303</c:v>
                  </c:pt>
                </c:numCache>
              </c:numRef>
            </c:plus>
            <c:minus>
              <c:numRef>
                <c:f>'Bt Tidy Analysis'!$AL$284:$AL$324</c:f>
                <c:numCache>
                  <c:formatCode>General</c:formatCode>
                  <c:ptCount val="41"/>
                  <c:pt idx="0">
                    <c:v>383.33333333333326</c:v>
                  </c:pt>
                  <c:pt idx="1">
                    <c:v>383.33333333333326</c:v>
                  </c:pt>
                  <c:pt idx="2">
                    <c:v>383.33333333333303</c:v>
                  </c:pt>
                  <c:pt idx="3">
                    <c:v>383.33333333333303</c:v>
                  </c:pt>
                  <c:pt idx="4">
                    <c:v>383.33333333333303</c:v>
                  </c:pt>
                  <c:pt idx="5">
                    <c:v>383.33333333333303</c:v>
                  </c:pt>
                  <c:pt idx="6">
                    <c:v>383.33333333333303</c:v>
                  </c:pt>
                  <c:pt idx="7">
                    <c:v>383.33333333333303</c:v>
                  </c:pt>
                  <c:pt idx="8">
                    <c:v>383.33333333333303</c:v>
                  </c:pt>
                  <c:pt idx="9">
                    <c:v>383.33333333333303</c:v>
                  </c:pt>
                  <c:pt idx="10">
                    <c:v>383.33333333333303</c:v>
                  </c:pt>
                  <c:pt idx="11">
                    <c:v>383.33333333333303</c:v>
                  </c:pt>
                  <c:pt idx="12">
                    <c:v>383.33333333333303</c:v>
                  </c:pt>
                  <c:pt idx="13">
                    <c:v>383.33333333333303</c:v>
                  </c:pt>
                  <c:pt idx="14">
                    <c:v>383.33333333333303</c:v>
                  </c:pt>
                  <c:pt idx="15">
                    <c:v>383.33333333333303</c:v>
                  </c:pt>
                  <c:pt idx="16">
                    <c:v>383.33333333333303</c:v>
                  </c:pt>
                  <c:pt idx="17">
                    <c:v>383.33333333333303</c:v>
                  </c:pt>
                  <c:pt idx="18">
                    <c:v>383.33333333333303</c:v>
                  </c:pt>
                  <c:pt idx="19">
                    <c:v>383.33333333333303</c:v>
                  </c:pt>
                  <c:pt idx="20">
                    <c:v>383.33333333333303</c:v>
                  </c:pt>
                  <c:pt idx="21">
                    <c:v>383.33333333333303</c:v>
                  </c:pt>
                  <c:pt idx="22">
                    <c:v>383.33333333333303</c:v>
                  </c:pt>
                  <c:pt idx="23">
                    <c:v>383.33333333333303</c:v>
                  </c:pt>
                  <c:pt idx="24">
                    <c:v>383.33333333333303</c:v>
                  </c:pt>
                  <c:pt idx="25">
                    <c:v>383.33333333333303</c:v>
                  </c:pt>
                  <c:pt idx="26">
                    <c:v>383.33333333333303</c:v>
                  </c:pt>
                  <c:pt idx="27">
                    <c:v>383.33333333333303</c:v>
                  </c:pt>
                  <c:pt idx="28">
                    <c:v>383.33333333333303</c:v>
                  </c:pt>
                  <c:pt idx="29">
                    <c:v>383.33333333333303</c:v>
                  </c:pt>
                  <c:pt idx="30">
                    <c:v>383.33333333333303</c:v>
                  </c:pt>
                  <c:pt idx="31">
                    <c:v>383.33333333333303</c:v>
                  </c:pt>
                  <c:pt idx="32">
                    <c:v>383.33333333333303</c:v>
                  </c:pt>
                  <c:pt idx="33">
                    <c:v>383.33333333333303</c:v>
                  </c:pt>
                  <c:pt idx="34">
                    <c:v>383.33333333333303</c:v>
                  </c:pt>
                  <c:pt idx="35">
                    <c:v>383.33333333333303</c:v>
                  </c:pt>
                  <c:pt idx="36">
                    <c:v>383.33333333333303</c:v>
                  </c:pt>
                  <c:pt idx="37">
                    <c:v>383.33333333333303</c:v>
                  </c:pt>
                  <c:pt idx="38">
                    <c:v>383.33333333333303</c:v>
                  </c:pt>
                  <c:pt idx="39">
                    <c:v>383.33333333333303</c:v>
                  </c:pt>
                  <c:pt idx="40">
                    <c:v>383.33333333333303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Analysis'!$DT$2:$DT$42</c:f>
              <c:numCache>
                <c:formatCode>General</c:formatCode>
                <c:ptCount val="41"/>
                <c:pt idx="0">
                  <c:v>11299.999999999998</c:v>
                </c:pt>
                <c:pt idx="1">
                  <c:v>9200</c:v>
                </c:pt>
                <c:pt idx="2">
                  <c:v>0</c:v>
                </c:pt>
                <c:pt idx="3">
                  <c:v>10100</c:v>
                </c:pt>
                <c:pt idx="4">
                  <c:v>4200</c:v>
                </c:pt>
                <c:pt idx="5">
                  <c:v>11200.000000000002</c:v>
                </c:pt>
                <c:pt idx="6">
                  <c:v>12100</c:v>
                </c:pt>
                <c:pt idx="7">
                  <c:v>12700</c:v>
                </c:pt>
                <c:pt idx="8">
                  <c:v>9900</c:v>
                </c:pt>
                <c:pt idx="9">
                  <c:v>12900</c:v>
                </c:pt>
                <c:pt idx="10">
                  <c:v>11100.000000000002</c:v>
                </c:pt>
                <c:pt idx="11">
                  <c:v>12800</c:v>
                </c:pt>
                <c:pt idx="12">
                  <c:v>12300</c:v>
                </c:pt>
                <c:pt idx="13">
                  <c:v>11200.000000000002</c:v>
                </c:pt>
                <c:pt idx="14">
                  <c:v>12800</c:v>
                </c:pt>
                <c:pt idx="15">
                  <c:v>13799.999999999998</c:v>
                </c:pt>
                <c:pt idx="16">
                  <c:v>14600</c:v>
                </c:pt>
                <c:pt idx="17">
                  <c:v>12900</c:v>
                </c:pt>
                <c:pt idx="18">
                  <c:v>10700</c:v>
                </c:pt>
                <c:pt idx="19">
                  <c:v>11100.000000000002</c:v>
                </c:pt>
                <c:pt idx="20">
                  <c:v>11800</c:v>
                </c:pt>
                <c:pt idx="21">
                  <c:v>9800</c:v>
                </c:pt>
                <c:pt idx="22">
                  <c:v>12500</c:v>
                </c:pt>
                <c:pt idx="23">
                  <c:v>12200</c:v>
                </c:pt>
                <c:pt idx="24">
                  <c:v>12400</c:v>
                </c:pt>
                <c:pt idx="25">
                  <c:v>13400</c:v>
                </c:pt>
                <c:pt idx="26">
                  <c:v>11000</c:v>
                </c:pt>
                <c:pt idx="27">
                  <c:v>9200</c:v>
                </c:pt>
                <c:pt idx="28">
                  <c:v>18200</c:v>
                </c:pt>
                <c:pt idx="29">
                  <c:v>12800</c:v>
                </c:pt>
                <c:pt idx="30">
                  <c:v>14300</c:v>
                </c:pt>
                <c:pt idx="31">
                  <c:v>13400</c:v>
                </c:pt>
                <c:pt idx="32">
                  <c:v>12000</c:v>
                </c:pt>
                <c:pt idx="33">
                  <c:v>12900</c:v>
                </c:pt>
                <c:pt idx="34">
                  <c:v>13600.000000000002</c:v>
                </c:pt>
                <c:pt idx="35">
                  <c:v>12900</c:v>
                </c:pt>
                <c:pt idx="36">
                  <c:v>11500</c:v>
                </c:pt>
                <c:pt idx="37">
                  <c:v>12400</c:v>
                </c:pt>
                <c:pt idx="38">
                  <c:v>11299.999999999998</c:v>
                </c:pt>
                <c:pt idx="39">
                  <c:v>11299.999999999998</c:v>
                </c:pt>
                <c:pt idx="40">
                  <c:v>11399.999999999998</c:v>
                </c:pt>
              </c:numCache>
            </c:numRef>
          </c:xVal>
          <c:y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F2-4131-8B94-B3C08AF2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170687"/>
        <c:axId val="876184127"/>
      </c:scatterChart>
      <c:valAx>
        <c:axId val="876170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184127"/>
        <c:crosses val="autoZero"/>
        <c:crossBetween val="midCat"/>
      </c:valAx>
      <c:valAx>
        <c:axId val="876184127"/>
        <c:scaling>
          <c:orientation val="minMax"/>
          <c:max val="2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170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Fe(ICP)</c:v>
          </c:tx>
          <c:spPr>
            <a:ln>
              <a:noFill/>
            </a:ln>
          </c:spPr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2F-400F-BD0C-9B209FB389F4}"/>
            </c:ext>
          </c:extLst>
        </c:ser>
        <c:ser>
          <c:idx val="6"/>
          <c:order val="1"/>
          <c:tx>
            <c:v>1(B)MP R Fe(ICP)</c:v>
          </c:tx>
          <c:spPr>
            <a:ln w="25400">
              <a:noFill/>
            </a:ln>
          </c:spPr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2F-400F-BD0C-9B209FB389F4}"/>
            </c:ext>
          </c:extLst>
        </c:ser>
        <c:ser>
          <c:idx val="7"/>
          <c:order val="2"/>
          <c:tx>
            <c:v>1(B)MP (M) Fe(ICP)</c:v>
          </c:tx>
          <c:spPr>
            <a:ln w="25400">
              <a:noFill/>
            </a:ln>
          </c:spPr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2F-400F-BD0C-9B209FB389F4}"/>
            </c:ext>
          </c:extLst>
        </c:ser>
        <c:ser>
          <c:idx val="8"/>
          <c:order val="3"/>
          <c:tx>
            <c:v>1.AS C Fe (ICP)</c:v>
          </c:tx>
          <c:spPr>
            <a:ln w="19050" cap="rnd">
              <a:noFill/>
              <a:round/>
            </a:ln>
            <a:effectLst/>
          </c:spPr>
          <c:x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2F-400F-BD0C-9B209FB389F4}"/>
            </c:ext>
          </c:extLst>
        </c:ser>
        <c:ser>
          <c:idx val="9"/>
          <c:order val="4"/>
          <c:tx>
            <c:v>1.AS R Fe 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2F-400F-BD0C-9B209FB389F4}"/>
            </c:ext>
          </c:extLst>
        </c:ser>
        <c:ser>
          <c:idx val="10"/>
          <c:order val="5"/>
          <c:tx>
            <c:v>1.AS (M)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2F-400F-BD0C-9B209FB389F4}"/>
            </c:ext>
          </c:extLst>
        </c:ser>
        <c:ser>
          <c:idx val="11"/>
          <c:order val="6"/>
          <c:tx>
            <c:v>1.AS 'Agg' Fe (ICP)</c:v>
          </c:tx>
          <c:spPr>
            <a:ln w="25400" cap="rnd">
              <a:noFill/>
              <a:round/>
            </a:ln>
            <a:effectLst/>
          </c:spPr>
          <c:x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2F-400F-BD0C-9B209FB389F4}"/>
            </c:ext>
          </c:extLst>
        </c:ser>
        <c:ser>
          <c:idx val="0"/>
          <c:order val="7"/>
          <c:tx>
            <c:v>1.AS.H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2F-400F-BD0C-9B209FB389F4}"/>
            </c:ext>
          </c:extLst>
        </c:ser>
        <c:ser>
          <c:idx val="1"/>
          <c:order val="8"/>
          <c:tx>
            <c:v>1.AS.H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R'!$CW$4,'Bt C v R'!$CW$10,'Bt C v R'!$CW$12,'Bt C v R'!$CW$15,'Bt C v R'!$CW$18:$CW$19,'Bt C v R'!$CW$23,'Bt C v R'!$CW$25:$CW$26,'Bt C v R'!$CW$28,'Bt C v R'!$CW$30,'Bt C v R'!$CW$35:$CW$36,'Bt C v R'!$CW$38:$CW$39,'Bt C v R'!$CW$41)</c:f>
              <c:numCache>
                <c:formatCode>General</c:formatCode>
                <c:ptCount val="16"/>
                <c:pt idx="0">
                  <c:v>84313.3</c:v>
                </c:pt>
                <c:pt idx="1">
                  <c:v>97947.8</c:v>
                </c:pt>
                <c:pt idx="2">
                  <c:v>90932.4</c:v>
                </c:pt>
                <c:pt idx="3">
                  <c:v>95082.8</c:v>
                </c:pt>
                <c:pt idx="4">
                  <c:v>91173</c:v>
                </c:pt>
                <c:pt idx="5">
                  <c:v>99430.3</c:v>
                </c:pt>
                <c:pt idx="6">
                  <c:v>98072.5</c:v>
                </c:pt>
                <c:pt idx="7">
                  <c:v>102287</c:v>
                </c:pt>
                <c:pt idx="8">
                  <c:v>104632</c:v>
                </c:pt>
                <c:pt idx="9">
                  <c:v>104782</c:v>
                </c:pt>
                <c:pt idx="10">
                  <c:v>100000</c:v>
                </c:pt>
                <c:pt idx="11">
                  <c:v>101099</c:v>
                </c:pt>
                <c:pt idx="12">
                  <c:v>94958.5</c:v>
                </c:pt>
                <c:pt idx="13">
                  <c:v>132005</c:v>
                </c:pt>
                <c:pt idx="14">
                  <c:v>112214</c:v>
                </c:pt>
                <c:pt idx="15">
                  <c:v>121854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2F-400F-BD0C-9B209FB389F4}"/>
            </c:ext>
          </c:extLst>
        </c:ser>
        <c:ser>
          <c:idx val="2"/>
          <c:order val="9"/>
          <c:tx>
            <c:v>1.AS.H (M)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2F-400F-BD0C-9B209FB389F4}"/>
            </c:ext>
          </c:extLst>
        </c:ser>
        <c:ser>
          <c:idx val="3"/>
          <c:order val="10"/>
          <c:tx>
            <c:v>1.AS.H No Label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12F-400F-BD0C-9B209FB389F4}"/>
            </c:ext>
          </c:extLst>
        </c:ser>
        <c:ser>
          <c:idx val="4"/>
          <c:order val="11"/>
          <c:tx>
            <c:v>1.AS.H 'Alt'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12F-400F-BD0C-9B209FB3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31903"/>
        <c:axId val="914938623"/>
      </c:scatterChart>
      <c:valAx>
        <c:axId val="914931903"/>
        <c:scaling>
          <c:orientation val="minMax"/>
          <c:min val="8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38623"/>
        <c:crosses val="autoZero"/>
        <c:crossBetween val="midCat"/>
      </c:valAx>
      <c:valAx>
        <c:axId val="9149386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3190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(EDS v ICP)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1(B)MP C Fe(EDS)</c:v>
          </c:tx>
          <c:spPr>
            <a:ln>
              <a:noFill/>
            </a:ln>
          </c:spPr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EEE-4468-B09D-F34AB91C1818}"/>
            </c:ext>
          </c:extLst>
        </c:ser>
        <c:ser>
          <c:idx val="4"/>
          <c:order val="1"/>
          <c:tx>
            <c:v>1(B)MP R Fe(EDS)</c:v>
          </c:tx>
          <c:spPr>
            <a:ln w="25400">
              <a:noFill/>
            </a:ln>
          </c:spPr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EEE-4468-B09D-F34AB91C1818}"/>
            </c:ext>
          </c:extLst>
        </c:ser>
        <c:ser>
          <c:idx val="5"/>
          <c:order val="2"/>
          <c:tx>
            <c:v>1(B)MP (M) Fe (EDS)</c:v>
          </c:tx>
          <c:spPr>
            <a:ln w="25400">
              <a:noFill/>
            </a:ln>
          </c:spPr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EEE-4468-B09D-F34AB91C1818}"/>
            </c:ext>
          </c:extLst>
        </c:ser>
        <c:ser>
          <c:idx val="0"/>
          <c:order val="3"/>
          <c:tx>
            <c:v>1(B)MP C Fe(ICP)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EE-4468-B09D-F34AB91C1818}"/>
            </c:ext>
          </c:extLst>
        </c:ser>
        <c:ser>
          <c:idx val="1"/>
          <c:order val="4"/>
          <c:tx>
            <c:v>1(B)MP R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EE-4468-B09D-F34AB91C1818}"/>
            </c:ext>
          </c:extLst>
        </c:ser>
        <c:ser>
          <c:idx val="2"/>
          <c:order val="5"/>
          <c:tx>
            <c:v>1(B)MP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EEE-4468-B09D-F34AB91C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781183"/>
        <c:axId val="914781663"/>
      </c:scatterChart>
      <c:valAx>
        <c:axId val="914781183"/>
        <c:scaling>
          <c:orientation val="minMax"/>
          <c:min val="6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781663"/>
        <c:crosses val="autoZero"/>
        <c:crossBetween val="midCat"/>
      </c:valAx>
      <c:valAx>
        <c:axId val="914781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78118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Fe (EDS v ICP)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1.AS C Fe(EDS)</c:v>
          </c:tx>
          <c:spPr>
            <a:ln w="25400">
              <a:noFill/>
            </a:ln>
          </c:spPr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BBF-4291-8303-E8B1E3B1471D}"/>
            </c:ext>
          </c:extLst>
        </c:ser>
        <c:ser>
          <c:idx val="5"/>
          <c:order val="1"/>
          <c:tx>
            <c:v>1.AS R Fe(EDS)</c:v>
          </c:tx>
          <c:spPr>
            <a:ln w="25400">
              <a:noFill/>
            </a:ln>
          </c:spPr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BBF-4291-8303-E8B1E3B1471D}"/>
            </c:ext>
          </c:extLst>
        </c:ser>
        <c:ser>
          <c:idx val="6"/>
          <c:order val="2"/>
          <c:tx>
            <c:v>1.AS (M) Fe(EDS)</c:v>
          </c:tx>
          <c:spPr>
            <a:ln w="25400">
              <a:noFill/>
            </a:ln>
          </c:spPr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BBF-4291-8303-E8B1E3B1471D}"/>
            </c:ext>
          </c:extLst>
        </c:ser>
        <c:ser>
          <c:idx val="7"/>
          <c:order val="3"/>
          <c:tx>
            <c:v>1.AS 'Agg' Fe(EDS)</c:v>
          </c:tx>
          <c:spPr>
            <a:ln w="25400">
              <a:noFill/>
            </a:ln>
          </c:spPr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BBF-4291-8303-E8B1E3B1471D}"/>
            </c:ext>
          </c:extLst>
        </c:ser>
        <c:ser>
          <c:idx val="0"/>
          <c:order val="4"/>
          <c:tx>
            <c:v>1.AS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BF-4291-8303-E8B1E3B1471D}"/>
            </c:ext>
          </c:extLst>
        </c:ser>
        <c:ser>
          <c:idx val="1"/>
          <c:order val="5"/>
          <c:tx>
            <c:v>1.AS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BF-4291-8303-E8B1E3B1471D}"/>
            </c:ext>
          </c:extLst>
        </c:ser>
        <c:ser>
          <c:idx val="2"/>
          <c:order val="6"/>
          <c:tx>
            <c:v>1.AS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BBF-4291-8303-E8B1E3B1471D}"/>
            </c:ext>
          </c:extLst>
        </c:ser>
        <c:ser>
          <c:idx val="3"/>
          <c:order val="7"/>
          <c:tx>
            <c:v>1.AS 'Agg'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BBF-4291-8303-E8B1E3B1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935007"/>
        <c:axId val="1024942687"/>
      </c:scatterChart>
      <c:valAx>
        <c:axId val="1024935007"/>
        <c:scaling>
          <c:orientation val="minMax"/>
          <c:min val="6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942687"/>
        <c:crosses val="autoZero"/>
        <c:crossBetween val="midCat"/>
      </c:valAx>
      <c:valAx>
        <c:axId val="10249426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493500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1.AS.H Fe (EDS v 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1.AS.H C Fe(EDS)</c:v>
          </c:tx>
          <c:spPr>
            <a:ln>
              <a:noFill/>
            </a:ln>
          </c:spPr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AB5-4BDD-B309-8675AADA699D}"/>
            </c:ext>
          </c:extLst>
        </c:ser>
        <c:ser>
          <c:idx val="6"/>
          <c:order val="1"/>
          <c:tx>
            <c:v>1.AS.H R Fe(EDS)</c:v>
          </c:tx>
          <c:spPr>
            <a:ln w="25400">
              <a:noFill/>
            </a:ln>
          </c:spPr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AB5-4BDD-B309-8675AADA699D}"/>
            </c:ext>
          </c:extLst>
        </c:ser>
        <c:ser>
          <c:idx val="7"/>
          <c:order val="2"/>
          <c:tx>
            <c:v>1.AS.H (M) Fe(EDS)</c:v>
          </c:tx>
          <c:spPr>
            <a:ln w="25400">
              <a:noFill/>
            </a:ln>
          </c:spPr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AB5-4BDD-B309-8675AADA699D}"/>
            </c:ext>
          </c:extLst>
        </c:ser>
        <c:ser>
          <c:idx val="8"/>
          <c:order val="3"/>
          <c:tx>
            <c:v>1.AS.H  No Label Fe(EDS)</c:v>
          </c:tx>
          <c:spPr>
            <a:ln w="25400">
              <a:noFill/>
            </a:ln>
          </c:spPr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AB5-4BDD-B309-8675AADA699D}"/>
            </c:ext>
          </c:extLst>
        </c:ser>
        <c:ser>
          <c:idx val="9"/>
          <c:order val="4"/>
          <c:tx>
            <c:v>1.AS.H 'Alt' Fe(EDS)</c:v>
          </c:tx>
          <c:spPr>
            <a:ln w="25400">
              <a:noFill/>
            </a:ln>
          </c:spPr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AB5-4BDD-B309-8675AADA699D}"/>
            </c:ext>
          </c:extLst>
        </c:ser>
        <c:ser>
          <c:idx val="0"/>
          <c:order val="5"/>
          <c:tx>
            <c:v>1.AS.H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B5-4BDD-B309-8675AADA699D}"/>
            </c:ext>
          </c:extLst>
        </c:ser>
        <c:ser>
          <c:idx val="1"/>
          <c:order val="6"/>
          <c:tx>
            <c:v>1.AS.H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R'!$CW$4,'Bt C v R'!$CW$10,'Bt C v R'!$CW$12,'Bt C v R'!$CW$15,'Bt C v R'!$CW$18:$CW$19,'Bt C v R'!$CW$23,'Bt C v R'!$CW$25:$CW$26,'Bt C v R'!$CW$28,'Bt C v R'!$CW$30,'Bt C v R'!$CW$35:$CW$36,'Bt C v R'!$CW$38:$CW$39,'Bt C v R'!$CW$41)</c:f>
              <c:numCache>
                <c:formatCode>General</c:formatCode>
                <c:ptCount val="16"/>
                <c:pt idx="0">
                  <c:v>84313.3</c:v>
                </c:pt>
                <c:pt idx="1">
                  <c:v>97947.8</c:v>
                </c:pt>
                <c:pt idx="2">
                  <c:v>90932.4</c:v>
                </c:pt>
                <c:pt idx="3">
                  <c:v>95082.8</c:v>
                </c:pt>
                <c:pt idx="4">
                  <c:v>91173</c:v>
                </c:pt>
                <c:pt idx="5">
                  <c:v>99430.3</c:v>
                </c:pt>
                <c:pt idx="6">
                  <c:v>98072.5</c:v>
                </c:pt>
                <c:pt idx="7">
                  <c:v>102287</c:v>
                </c:pt>
                <c:pt idx="8">
                  <c:v>104632</c:v>
                </c:pt>
                <c:pt idx="9">
                  <c:v>104782</c:v>
                </c:pt>
                <c:pt idx="10">
                  <c:v>100000</c:v>
                </c:pt>
                <c:pt idx="11">
                  <c:v>101099</c:v>
                </c:pt>
                <c:pt idx="12">
                  <c:v>94958.5</c:v>
                </c:pt>
                <c:pt idx="13">
                  <c:v>132005</c:v>
                </c:pt>
                <c:pt idx="14">
                  <c:v>112214</c:v>
                </c:pt>
                <c:pt idx="15">
                  <c:v>121854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B5-4BDD-B309-8675AADA699D}"/>
            </c:ext>
          </c:extLst>
        </c:ser>
        <c:ser>
          <c:idx val="2"/>
          <c:order val="7"/>
          <c:tx>
            <c:v>1.AS.H (M)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AB5-4BDD-B309-8675AADA699D}"/>
            </c:ext>
          </c:extLst>
        </c:ser>
        <c:ser>
          <c:idx val="3"/>
          <c:order val="8"/>
          <c:tx>
            <c:v>1.AS.H No Label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AB5-4BDD-B309-8675AADA699D}"/>
            </c:ext>
          </c:extLst>
        </c:ser>
        <c:ser>
          <c:idx val="4"/>
          <c:order val="9"/>
          <c:tx>
            <c:v>1.AS.H 'Alt'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AB5-4BDD-B309-8675AADA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31903"/>
        <c:axId val="914938623"/>
      </c:scatterChart>
      <c:valAx>
        <c:axId val="914931903"/>
        <c:scaling>
          <c:orientation val="minMax"/>
          <c:min val="6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38623"/>
        <c:crosses val="autoZero"/>
        <c:crossBetween val="midCat"/>
      </c:valAx>
      <c:valAx>
        <c:axId val="9149386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3190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plus>
            <c:min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E5-41E7-BA76-76730604240B}"/>
            </c:ext>
          </c:extLst>
        </c:ser>
        <c:ser>
          <c:idx val="1"/>
          <c:order val="1"/>
          <c:tx>
            <c:v>1(B)MP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plus>
            <c:min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E5-41E7-BA76-76730604240B}"/>
            </c:ext>
          </c:extLst>
        </c:ser>
        <c:ser>
          <c:idx val="2"/>
          <c:order val="2"/>
          <c:tx>
            <c:v>1(B)MP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plus>
            <c:min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E5-41E7-BA76-767306042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99711"/>
        <c:axId val="437693471"/>
      </c:scatterChart>
      <c:valAx>
        <c:axId val="437699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693471"/>
        <c:crosses val="autoZero"/>
        <c:crossBetween val="midCat"/>
      </c:valAx>
      <c:valAx>
        <c:axId val="43769347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769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plus>
            <c:min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R'!$BI$15,'Bt C v R'!$BI$21,'Bt C v R'!$BI$24,'Bt C v R'!$BI$28,'Bt C v R'!$BI$30:$BI$31)</c:f>
              <c:numCache>
                <c:formatCode>General</c:formatCode>
                <c:ptCount val="6"/>
                <c:pt idx="0">
                  <c:v>476.50299999999999</c:v>
                </c:pt>
                <c:pt idx="1">
                  <c:v>550.26199999999994</c:v>
                </c:pt>
                <c:pt idx="2">
                  <c:v>535.30899999999997</c:v>
                </c:pt>
                <c:pt idx="3">
                  <c:v>543.37900000000002</c:v>
                </c:pt>
                <c:pt idx="4">
                  <c:v>535.78399999999999</c:v>
                </c:pt>
                <c:pt idx="5">
                  <c:v>539.928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12-40B0-B742-F20D147F9D76}"/>
            </c:ext>
          </c:extLst>
        </c:ser>
        <c:ser>
          <c:idx val="1"/>
          <c:order val="1"/>
          <c:tx>
            <c:v>1.AS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R'!$BI$16,'Bt C v R'!$BI$19,'Bt C v R'!$BI$27,'Bt C v R'!$BI$32)</c:f>
              <c:numCache>
                <c:formatCode>General</c:formatCode>
                <c:ptCount val="4"/>
                <c:pt idx="0">
                  <c:v>638.99300000000005</c:v>
                </c:pt>
                <c:pt idx="1">
                  <c:v>562.86099999999999</c:v>
                </c:pt>
                <c:pt idx="2">
                  <c:v>519.68200000000002</c:v>
                </c:pt>
                <c:pt idx="3">
                  <c:v>520.09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12-40B0-B742-F20D147F9D76}"/>
            </c:ext>
          </c:extLst>
        </c:ser>
        <c:ser>
          <c:idx val="2"/>
          <c:order val="2"/>
          <c:tx>
            <c:v>1.AS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R'!$R$142:$R$146,'Bt C v R'!$R$149:$R$154,'Bt C v R'!$R$157:$R$158,'Bt C v R'!$R$160,'Bt C v R'!$R$162:$R$163,'Bt C v R'!$R$165:$R$166,'Bt C v R'!$R$169,'Bt C v R'!$R$173)</c:f>
                <c:numCache>
                  <c:formatCode>General</c:formatCode>
                  <c:ptCount val="20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73.070899999999995</c:v>
                  </c:pt>
                  <c:pt idx="6">
                    <c:v>75.144099999999995</c:v>
                  </c:pt>
                  <c:pt idx="7">
                    <c:v>92.046800000000005</c:v>
                  </c:pt>
                  <c:pt idx="8">
                    <c:v>74.181899999999999</c:v>
                  </c:pt>
                  <c:pt idx="9">
                    <c:v>84.147499999999994</c:v>
                  </c:pt>
                  <c:pt idx="10">
                    <c:v>58.9559</c:v>
                  </c:pt>
                  <c:pt idx="11">
                    <c:v>78.261499999999998</c:v>
                  </c:pt>
                  <c:pt idx="12">
                    <c:v>77.768900000000002</c:v>
                  </c:pt>
                  <c:pt idx="13">
                    <c:v>109.425</c:v>
                  </c:pt>
                  <c:pt idx="14">
                    <c:v>59.743499999999997</c:v>
                  </c:pt>
                  <c:pt idx="15">
                    <c:v>67.178399999999996</c:v>
                  </c:pt>
                  <c:pt idx="16">
                    <c:v>91.794899999999998</c:v>
                  </c:pt>
                  <c:pt idx="17">
                    <c:v>60.682099999999998</c:v>
                  </c:pt>
                  <c:pt idx="18">
                    <c:v>75.354500000000002</c:v>
                  </c:pt>
                  <c:pt idx="19">
                    <c:v>122.286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R'!$BI$2:$BI$6,'Bt C v R'!$BI$9:$BI$14,'Bt C v R'!$BI$17:$BI$18,'Bt C v R'!$BI$20,'Bt C v R'!$BI$22:$BI$23,'Bt C v R'!$BI$25:$BI$26,'Bt C v R'!$BI$29,'Bt C v R'!$BI$33)</c:f>
              <c:numCache>
                <c:formatCode>General</c:formatCode>
                <c:ptCount val="20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560.28099999999995</c:v>
                </c:pt>
                <c:pt idx="6">
                  <c:v>536.50199999999995</c:v>
                </c:pt>
                <c:pt idx="7">
                  <c:v>632.73699999999997</c:v>
                </c:pt>
                <c:pt idx="8">
                  <c:v>530.505</c:v>
                </c:pt>
                <c:pt idx="9">
                  <c:v>589.53800000000001</c:v>
                </c:pt>
                <c:pt idx="10">
                  <c:v>439.77300000000002</c:v>
                </c:pt>
                <c:pt idx="11">
                  <c:v>472.19200000000001</c:v>
                </c:pt>
                <c:pt idx="12">
                  <c:v>549.245</c:v>
                </c:pt>
                <c:pt idx="13">
                  <c:v>583.529</c:v>
                </c:pt>
                <c:pt idx="14">
                  <c:v>518.11800000000005</c:v>
                </c:pt>
                <c:pt idx="15">
                  <c:v>533.97799999999995</c:v>
                </c:pt>
                <c:pt idx="16">
                  <c:v>536.91499999999996</c:v>
                </c:pt>
                <c:pt idx="17">
                  <c:v>522.06700000000001</c:v>
                </c:pt>
                <c:pt idx="18">
                  <c:v>499.74299999999999</c:v>
                </c:pt>
                <c:pt idx="19">
                  <c:v>543.904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12-40B0-B742-F20D147F9D76}"/>
            </c:ext>
          </c:extLst>
        </c:ser>
        <c:ser>
          <c:idx val="3"/>
          <c:order val="3"/>
          <c:tx>
            <c:v>1.AS 'Agg'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plus>
            <c:min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R'!$BI$7:$BI$8</c:f>
              <c:numCache>
                <c:formatCode>General</c:formatCode>
                <c:ptCount val="2"/>
                <c:pt idx="0">
                  <c:v>563.30899999999997</c:v>
                </c:pt>
                <c:pt idx="1">
                  <c:v>537.51599999999996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12-40B0-B742-F20D147F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111647"/>
        <c:axId val="1025114527"/>
      </c:scatterChart>
      <c:valAx>
        <c:axId val="102511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114527"/>
        <c:crosses val="autoZero"/>
        <c:crossBetween val="midCat"/>
      </c:valAx>
      <c:valAx>
        <c:axId val="10251145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111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plus>
            <c:min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R'!$CY$2:$CY$3,'Bt C v R'!$CY$5,'Bt C v R'!$CY$9,'Bt C v R'!$CY$11,'Bt C v R'!$CY$13,'Bt C v R'!$CY$16:$CY$17,'Bt C v R'!$CY$22,'Bt C v R'!$CY$24,'Bt C v R'!$CY$27,'Bt C v R'!$CY$31,'Bt C v R'!$CY$33:$CY$34,'Bt C v R'!$CY$37,'Bt C v R'!$CY$40,'Bt C v R'!$CY$42)</c:f>
              <c:numCache>
                <c:formatCode>General</c:formatCode>
                <c:ptCount val="17"/>
                <c:pt idx="0">
                  <c:v>475.52100000000002</c:v>
                </c:pt>
                <c:pt idx="1">
                  <c:v>457.53199999999998</c:v>
                </c:pt>
                <c:pt idx="2">
                  <c:v>470.39100000000002</c:v>
                </c:pt>
                <c:pt idx="3">
                  <c:v>505.62</c:v>
                </c:pt>
                <c:pt idx="4">
                  <c:v>491.28100000000001</c:v>
                </c:pt>
                <c:pt idx="5">
                  <c:v>540.52099999999996</c:v>
                </c:pt>
                <c:pt idx="6">
                  <c:v>475.56</c:v>
                </c:pt>
                <c:pt idx="7">
                  <c:v>473.40699999999998</c:v>
                </c:pt>
                <c:pt idx="8">
                  <c:v>479.00599999999997</c:v>
                </c:pt>
                <c:pt idx="9">
                  <c:v>536.16399999999999</c:v>
                </c:pt>
                <c:pt idx="10">
                  <c:v>497.52600000000001</c:v>
                </c:pt>
                <c:pt idx="11">
                  <c:v>484.40300000000002</c:v>
                </c:pt>
                <c:pt idx="12">
                  <c:v>512.73900000000003</c:v>
                </c:pt>
                <c:pt idx="13">
                  <c:v>545.02200000000005</c:v>
                </c:pt>
                <c:pt idx="14">
                  <c:v>635.38</c:v>
                </c:pt>
                <c:pt idx="15">
                  <c:v>550.30899999999997</c:v>
                </c:pt>
                <c:pt idx="16">
                  <c:v>644.94299999999998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2D-44C4-BA51-A5700405357E}"/>
            </c:ext>
          </c:extLst>
        </c:ser>
        <c:ser>
          <c:idx val="1"/>
          <c:order val="1"/>
          <c:tx>
            <c:v>1.AS.H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plus>
            <c:min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R'!$CY$4,'Bt C v R'!$CY$6,'Bt C v R'!$CY$10,'Bt C v R'!$CY$12,'Bt C v R'!$CY$15,'Bt C v R'!$CY$18:$CY$19,'Bt C v R'!$CY$23,'Bt C v R'!$CY$25:$CY$26,'Bt C v R'!$CY$28,'Bt C v R'!$CY$30,'Bt C v R'!$CY$35:$CY$36,'Bt C v R'!$CY$38:$CY$39,'Bt C v R'!$CY$41)</c:f>
              <c:numCache>
                <c:formatCode>General</c:formatCode>
                <c:ptCount val="17"/>
                <c:pt idx="0">
                  <c:v>473.911</c:v>
                </c:pt>
                <c:pt idx="1">
                  <c:v>531.774</c:v>
                </c:pt>
                <c:pt idx="2">
                  <c:v>529.64400000000001</c:v>
                </c:pt>
                <c:pt idx="3">
                  <c:v>464.51400000000001</c:v>
                </c:pt>
                <c:pt idx="4">
                  <c:v>476.34899999999999</c:v>
                </c:pt>
                <c:pt idx="5">
                  <c:v>443.65</c:v>
                </c:pt>
                <c:pt idx="6">
                  <c:v>501.76799999999997</c:v>
                </c:pt>
                <c:pt idx="7">
                  <c:v>500.93700000000001</c:v>
                </c:pt>
                <c:pt idx="8">
                  <c:v>546.96400000000006</c:v>
                </c:pt>
                <c:pt idx="9">
                  <c:v>628.16499999999996</c:v>
                </c:pt>
                <c:pt idx="10">
                  <c:v>587.851</c:v>
                </c:pt>
                <c:pt idx="11">
                  <c:v>458.62400000000002</c:v>
                </c:pt>
                <c:pt idx="12">
                  <c:v>472.79700000000003</c:v>
                </c:pt>
                <c:pt idx="13">
                  <c:v>480.00099999999998</c:v>
                </c:pt>
                <c:pt idx="14">
                  <c:v>553.28499999999997</c:v>
                </c:pt>
                <c:pt idx="15">
                  <c:v>519.40499999999997</c:v>
                </c:pt>
                <c:pt idx="16">
                  <c:v>525.84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2D-44C4-BA51-A5700405357E}"/>
            </c:ext>
          </c:extLst>
        </c:ser>
        <c:ser>
          <c:idx val="2"/>
          <c:order val="2"/>
          <c:tx>
            <c:v>1.AS.H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plus>
            <c:min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R'!$CY$7:$CY$8,'Bt C v R'!$CY$20,'Bt C v R'!$CY$29,'Bt C v R'!$CY$32)</c:f>
              <c:numCache>
                <c:formatCode>General</c:formatCode>
                <c:ptCount val="5"/>
                <c:pt idx="0">
                  <c:v>425.16300000000001</c:v>
                </c:pt>
                <c:pt idx="1">
                  <c:v>486.185</c:v>
                </c:pt>
                <c:pt idx="2">
                  <c:v>465.39299999999997</c:v>
                </c:pt>
                <c:pt idx="3">
                  <c:v>581.654</c:v>
                </c:pt>
                <c:pt idx="4">
                  <c:v>510.19799999999998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2D-44C4-BA51-A5700405357E}"/>
            </c:ext>
          </c:extLst>
        </c:ser>
        <c:ser>
          <c:idx val="3"/>
          <c:order val="3"/>
          <c:tx>
            <c:v>1.AS.H No Label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plus>
            <c:min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R'!$CY$14</c:f>
              <c:numCache>
                <c:formatCode>General</c:formatCode>
                <c:ptCount val="1"/>
                <c:pt idx="0">
                  <c:v>512.25199999999995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2D-44C4-BA51-A5700405357E}"/>
            </c:ext>
          </c:extLst>
        </c:ser>
        <c:ser>
          <c:idx val="4"/>
          <c:order val="4"/>
          <c:tx>
            <c:v>1.AS.H 'Alt'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plus>
            <c:min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R'!$CY$21</c:f>
              <c:numCache>
                <c:formatCode>General</c:formatCode>
                <c:ptCount val="1"/>
                <c:pt idx="0">
                  <c:v>504.25400000000002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2D-44C4-BA51-A5700405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7087"/>
        <c:axId val="149728047"/>
      </c:scatterChart>
      <c:valAx>
        <c:axId val="14972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8047"/>
        <c:crosses val="autoZero"/>
        <c:crossBetween val="midCat"/>
      </c:valAx>
      <c:valAx>
        <c:axId val="149728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270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Zn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Zn</c:v>
          </c:tx>
          <c:spPr>
            <a:ln>
              <a:noFill/>
            </a:ln>
          </c:spPr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A56-4A21-B945-BC5FD5C10AE2}"/>
            </c:ext>
          </c:extLst>
        </c:ser>
        <c:ser>
          <c:idx val="6"/>
          <c:order val="1"/>
          <c:tx>
            <c:v>1(B)MP R Zn</c:v>
          </c:tx>
          <c:spPr>
            <a:ln w="25400">
              <a:noFill/>
            </a:ln>
          </c:spPr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A56-4A21-B945-BC5FD5C10AE2}"/>
            </c:ext>
          </c:extLst>
        </c:ser>
        <c:ser>
          <c:idx val="7"/>
          <c:order val="2"/>
          <c:tx>
            <c:v>1(B)MP (M) Zn</c:v>
          </c:tx>
          <c:spPr>
            <a:ln w="25400">
              <a:noFill/>
            </a:ln>
          </c:spPr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A56-4A21-B945-BC5FD5C10AE2}"/>
            </c:ext>
          </c:extLst>
        </c:ser>
        <c:ser>
          <c:idx val="8"/>
          <c:order val="3"/>
          <c:tx>
            <c:v>1.AS C Zn</c:v>
          </c:tx>
          <c:spPr>
            <a:ln w="19050" cap="rnd">
              <a:noFill/>
              <a:round/>
            </a:ln>
            <a:effectLst/>
          </c:spPr>
          <c:xVal>
            <c:numRef>
              <c:f>('Bt C v R'!$BI$15,'Bt C v R'!$BI$21,'Bt C v R'!$BI$24,'Bt C v R'!$BI$28,'Bt C v R'!$BI$30:$BI$31)</c:f>
              <c:numCache>
                <c:formatCode>General</c:formatCode>
                <c:ptCount val="6"/>
                <c:pt idx="0">
                  <c:v>476.50299999999999</c:v>
                </c:pt>
                <c:pt idx="1">
                  <c:v>550.26199999999994</c:v>
                </c:pt>
                <c:pt idx="2">
                  <c:v>535.30899999999997</c:v>
                </c:pt>
                <c:pt idx="3">
                  <c:v>543.37900000000002</c:v>
                </c:pt>
                <c:pt idx="4">
                  <c:v>535.78399999999999</c:v>
                </c:pt>
                <c:pt idx="5">
                  <c:v>539.928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A56-4A21-B945-BC5FD5C10AE2}"/>
            </c:ext>
          </c:extLst>
        </c:ser>
        <c:ser>
          <c:idx val="9"/>
          <c:order val="4"/>
          <c:tx>
            <c:v>1.AS R Zn</c:v>
          </c:tx>
          <c:spPr>
            <a:ln w="25400" cap="rnd">
              <a:noFill/>
              <a:round/>
            </a:ln>
            <a:effectLst/>
          </c:spPr>
          <c:xVal>
            <c:numRef>
              <c:f>('Bt C v R'!$BI$16,'Bt C v R'!$BI$19,'Bt C v R'!$BI$27,'Bt C v R'!$BI$32)</c:f>
              <c:numCache>
                <c:formatCode>General</c:formatCode>
                <c:ptCount val="4"/>
                <c:pt idx="0">
                  <c:v>638.99300000000005</c:v>
                </c:pt>
                <c:pt idx="1">
                  <c:v>562.86099999999999</c:v>
                </c:pt>
                <c:pt idx="2">
                  <c:v>519.68200000000002</c:v>
                </c:pt>
                <c:pt idx="3">
                  <c:v>520.09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A56-4A21-B945-BC5FD5C10AE2}"/>
            </c:ext>
          </c:extLst>
        </c:ser>
        <c:ser>
          <c:idx val="10"/>
          <c:order val="5"/>
          <c:tx>
            <c:v>1.AS (M) Zn</c:v>
          </c:tx>
          <c:spPr>
            <a:ln w="25400" cap="rnd">
              <a:noFill/>
              <a:round/>
            </a:ln>
            <a:effectLst/>
          </c:spPr>
          <c:xVal>
            <c:numRef>
              <c:f>('Bt C v R'!$BI$2:$BI$6,'Bt C v R'!$BI$9:$BI$14,'Bt C v R'!$BI$17:$BI$18,'Bt C v R'!$BI$20,'Bt C v R'!$BI$22:$BI$23,'Bt C v R'!$BI$25:$BI$26,'Bt C v R'!$BI$29,'Bt C v R'!$BI$33)</c:f>
              <c:numCache>
                <c:formatCode>General</c:formatCode>
                <c:ptCount val="20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560.28099999999995</c:v>
                </c:pt>
                <c:pt idx="6">
                  <c:v>536.50199999999995</c:v>
                </c:pt>
                <c:pt idx="7">
                  <c:v>632.73699999999997</c:v>
                </c:pt>
                <c:pt idx="8">
                  <c:v>530.505</c:v>
                </c:pt>
                <c:pt idx="9">
                  <c:v>589.53800000000001</c:v>
                </c:pt>
                <c:pt idx="10">
                  <c:v>439.77300000000002</c:v>
                </c:pt>
                <c:pt idx="11">
                  <c:v>472.19200000000001</c:v>
                </c:pt>
                <c:pt idx="12">
                  <c:v>549.245</c:v>
                </c:pt>
                <c:pt idx="13">
                  <c:v>583.529</c:v>
                </c:pt>
                <c:pt idx="14">
                  <c:v>518.11800000000005</c:v>
                </c:pt>
                <c:pt idx="15">
                  <c:v>533.97799999999995</c:v>
                </c:pt>
                <c:pt idx="16">
                  <c:v>536.91499999999996</c:v>
                </c:pt>
                <c:pt idx="17">
                  <c:v>522.06700000000001</c:v>
                </c:pt>
                <c:pt idx="18">
                  <c:v>499.74299999999999</c:v>
                </c:pt>
                <c:pt idx="19">
                  <c:v>543.904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A56-4A21-B945-BC5FD5C10AE2}"/>
            </c:ext>
          </c:extLst>
        </c:ser>
        <c:ser>
          <c:idx val="11"/>
          <c:order val="6"/>
          <c:tx>
            <c:v>1.AS 'Agg' Zn</c:v>
          </c:tx>
          <c:spPr>
            <a:ln w="25400" cap="rnd">
              <a:noFill/>
              <a:round/>
            </a:ln>
            <a:effectLst/>
          </c:spPr>
          <c:xVal>
            <c:numRef>
              <c:f>'Bt C v R'!$BI$7:$BI$8</c:f>
              <c:numCache>
                <c:formatCode>General</c:formatCode>
                <c:ptCount val="2"/>
                <c:pt idx="0">
                  <c:v>563.30899999999997</c:v>
                </c:pt>
                <c:pt idx="1">
                  <c:v>537.51599999999996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A56-4A21-B945-BC5FD5C10AE2}"/>
            </c:ext>
          </c:extLst>
        </c:ser>
        <c:ser>
          <c:idx val="0"/>
          <c:order val="7"/>
          <c:tx>
            <c:v>1.AS.H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R'!$CY$2:$CY$3,'Bt C v R'!$CY$5,'Bt C v R'!$CY$9,'Bt C v R'!$CY$11,'Bt C v R'!$CY$13,'Bt C v R'!$CY$16:$CY$17,'Bt C v R'!$CY$22,'Bt C v R'!$CY$24,'Bt C v R'!$CY$27,'Bt C v R'!$CY$31,'Bt C v R'!$CY$33:$CY$34,'Bt C v R'!$CY$37,'Bt C v R'!$CY$40,'Bt C v R'!$CY$42)</c:f>
              <c:numCache>
                <c:formatCode>General</c:formatCode>
                <c:ptCount val="17"/>
                <c:pt idx="0">
                  <c:v>475.52100000000002</c:v>
                </c:pt>
                <c:pt idx="1">
                  <c:v>457.53199999999998</c:v>
                </c:pt>
                <c:pt idx="2">
                  <c:v>470.39100000000002</c:v>
                </c:pt>
                <c:pt idx="3">
                  <c:v>505.62</c:v>
                </c:pt>
                <c:pt idx="4">
                  <c:v>491.28100000000001</c:v>
                </c:pt>
                <c:pt idx="5">
                  <c:v>540.52099999999996</c:v>
                </c:pt>
                <c:pt idx="6">
                  <c:v>475.56</c:v>
                </c:pt>
                <c:pt idx="7">
                  <c:v>473.40699999999998</c:v>
                </c:pt>
                <c:pt idx="8">
                  <c:v>479.00599999999997</c:v>
                </c:pt>
                <c:pt idx="9">
                  <c:v>536.16399999999999</c:v>
                </c:pt>
                <c:pt idx="10">
                  <c:v>497.52600000000001</c:v>
                </c:pt>
                <c:pt idx="11">
                  <c:v>484.40300000000002</c:v>
                </c:pt>
                <c:pt idx="12">
                  <c:v>512.73900000000003</c:v>
                </c:pt>
                <c:pt idx="13">
                  <c:v>545.02200000000005</c:v>
                </c:pt>
                <c:pt idx="14">
                  <c:v>635.38</c:v>
                </c:pt>
                <c:pt idx="15">
                  <c:v>550.30899999999997</c:v>
                </c:pt>
                <c:pt idx="16">
                  <c:v>644.94299999999998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A56-4A21-B945-BC5FD5C10AE2}"/>
            </c:ext>
          </c:extLst>
        </c:ser>
        <c:ser>
          <c:idx val="1"/>
          <c:order val="8"/>
          <c:tx>
            <c:v>1.AS.H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R'!$CY$4,'Bt C v R'!$CY$6,'Bt C v R'!$CY$10,'Bt C v R'!$CY$12,'Bt C v R'!$CY$15,'Bt C v R'!$CY$18:$CY$19,'Bt C v R'!$CY$23,'Bt C v R'!$CY$25:$CY$26,'Bt C v R'!$CY$28,'Bt C v R'!$CY$30,'Bt C v R'!$CY$35:$CY$36,'Bt C v R'!$CY$38:$CY$39,'Bt C v R'!$CY$41)</c:f>
              <c:numCache>
                <c:formatCode>General</c:formatCode>
                <c:ptCount val="17"/>
                <c:pt idx="0">
                  <c:v>473.911</c:v>
                </c:pt>
                <c:pt idx="1">
                  <c:v>531.774</c:v>
                </c:pt>
                <c:pt idx="2">
                  <c:v>529.64400000000001</c:v>
                </c:pt>
                <c:pt idx="3">
                  <c:v>464.51400000000001</c:v>
                </c:pt>
                <c:pt idx="4">
                  <c:v>476.34899999999999</c:v>
                </c:pt>
                <c:pt idx="5">
                  <c:v>443.65</c:v>
                </c:pt>
                <c:pt idx="6">
                  <c:v>501.76799999999997</c:v>
                </c:pt>
                <c:pt idx="7">
                  <c:v>500.93700000000001</c:v>
                </c:pt>
                <c:pt idx="8">
                  <c:v>546.96400000000006</c:v>
                </c:pt>
                <c:pt idx="9">
                  <c:v>628.16499999999996</c:v>
                </c:pt>
                <c:pt idx="10">
                  <c:v>587.851</c:v>
                </c:pt>
                <c:pt idx="11">
                  <c:v>458.62400000000002</c:v>
                </c:pt>
                <c:pt idx="12">
                  <c:v>472.79700000000003</c:v>
                </c:pt>
                <c:pt idx="13">
                  <c:v>480.00099999999998</c:v>
                </c:pt>
                <c:pt idx="14">
                  <c:v>553.28499999999997</c:v>
                </c:pt>
                <c:pt idx="15">
                  <c:v>519.40499999999997</c:v>
                </c:pt>
                <c:pt idx="16">
                  <c:v>525.84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A56-4A21-B945-BC5FD5C10AE2}"/>
            </c:ext>
          </c:extLst>
        </c:ser>
        <c:ser>
          <c:idx val="2"/>
          <c:order val="9"/>
          <c:tx>
            <c:v>1.AS.H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R'!$CY$7:$CY$8,'Bt C v R'!$CY$20,'Bt C v R'!$CY$29,'Bt C v R'!$CY$32)</c:f>
              <c:numCache>
                <c:formatCode>General</c:formatCode>
                <c:ptCount val="5"/>
                <c:pt idx="0">
                  <c:v>425.16300000000001</c:v>
                </c:pt>
                <c:pt idx="1">
                  <c:v>486.185</c:v>
                </c:pt>
                <c:pt idx="2">
                  <c:v>465.39299999999997</c:v>
                </c:pt>
                <c:pt idx="3">
                  <c:v>581.654</c:v>
                </c:pt>
                <c:pt idx="4">
                  <c:v>510.19799999999998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A56-4A21-B945-BC5FD5C10AE2}"/>
            </c:ext>
          </c:extLst>
        </c:ser>
        <c:ser>
          <c:idx val="3"/>
          <c:order val="10"/>
          <c:tx>
            <c:v>1.AS.H No Label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R'!$CY$14</c:f>
              <c:numCache>
                <c:formatCode>General</c:formatCode>
                <c:ptCount val="1"/>
                <c:pt idx="0">
                  <c:v>512.25199999999995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A56-4A21-B945-BC5FD5C10AE2}"/>
            </c:ext>
          </c:extLst>
        </c:ser>
        <c:ser>
          <c:idx val="4"/>
          <c:order val="11"/>
          <c:tx>
            <c:v>1.AS.H 'Alt'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R'!$CY$21</c:f>
              <c:numCache>
                <c:formatCode>General</c:formatCode>
                <c:ptCount val="1"/>
                <c:pt idx="0">
                  <c:v>504.25400000000002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A56-4A21-B945-BC5FD5C1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7087"/>
        <c:axId val="149728047"/>
      </c:scatterChart>
      <c:valAx>
        <c:axId val="14972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8047"/>
        <c:crosses val="autoZero"/>
        <c:crossBetween val="midCat"/>
      </c:valAx>
      <c:valAx>
        <c:axId val="149728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27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Zn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Zn</c:v>
          </c:tx>
          <c:spPr>
            <a:ln>
              <a:noFill/>
            </a:ln>
          </c:spPr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D-4D2C-BAB3-7E0531420A6F}"/>
            </c:ext>
          </c:extLst>
        </c:ser>
        <c:ser>
          <c:idx val="6"/>
          <c:order val="1"/>
          <c:tx>
            <c:v>1(B)MP R Zn</c:v>
          </c:tx>
          <c:spPr>
            <a:ln w="25400">
              <a:noFill/>
            </a:ln>
          </c:spPr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ED-4D2C-BAB3-7E0531420A6F}"/>
            </c:ext>
          </c:extLst>
        </c:ser>
        <c:ser>
          <c:idx val="7"/>
          <c:order val="2"/>
          <c:tx>
            <c:v>1(B)MP (M) Zn</c:v>
          </c:tx>
          <c:spPr>
            <a:ln w="25400">
              <a:noFill/>
            </a:ln>
          </c:spPr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ED-4D2C-BAB3-7E0531420A6F}"/>
            </c:ext>
          </c:extLst>
        </c:ser>
        <c:ser>
          <c:idx val="8"/>
          <c:order val="3"/>
          <c:tx>
            <c:v>1.AS C Zn</c:v>
          </c:tx>
          <c:spPr>
            <a:ln w="19050" cap="rnd">
              <a:noFill/>
              <a:round/>
            </a:ln>
            <a:effectLst/>
          </c:spPr>
          <c:xVal>
            <c:numRef>
              <c:f>('Bt C v R'!$BI$15,'Bt C v R'!$BI$21,'Bt C v R'!$BI$24,'Bt C v R'!$BI$28,'Bt C v R'!$BI$30:$BI$31)</c:f>
              <c:numCache>
                <c:formatCode>General</c:formatCode>
                <c:ptCount val="6"/>
                <c:pt idx="0">
                  <c:v>476.50299999999999</c:v>
                </c:pt>
                <c:pt idx="1">
                  <c:v>550.26199999999994</c:v>
                </c:pt>
                <c:pt idx="2">
                  <c:v>535.30899999999997</c:v>
                </c:pt>
                <c:pt idx="3">
                  <c:v>543.37900000000002</c:v>
                </c:pt>
                <c:pt idx="4">
                  <c:v>535.78399999999999</c:v>
                </c:pt>
                <c:pt idx="5">
                  <c:v>539.928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ED-4D2C-BAB3-7E0531420A6F}"/>
            </c:ext>
          </c:extLst>
        </c:ser>
        <c:ser>
          <c:idx val="9"/>
          <c:order val="4"/>
          <c:tx>
            <c:v>1.AS R Zn</c:v>
          </c:tx>
          <c:spPr>
            <a:ln w="25400" cap="rnd">
              <a:noFill/>
              <a:round/>
            </a:ln>
            <a:effectLst/>
          </c:spPr>
          <c:xVal>
            <c:numRef>
              <c:f>('Bt C v R'!$BI$16,'Bt C v R'!$BI$19,'Bt C v R'!$BI$27,'Bt C v R'!$BI$32)</c:f>
              <c:numCache>
                <c:formatCode>General</c:formatCode>
                <c:ptCount val="4"/>
                <c:pt idx="0">
                  <c:v>638.99300000000005</c:v>
                </c:pt>
                <c:pt idx="1">
                  <c:v>562.86099999999999</c:v>
                </c:pt>
                <c:pt idx="2">
                  <c:v>519.68200000000002</c:v>
                </c:pt>
                <c:pt idx="3">
                  <c:v>520.09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ED-4D2C-BAB3-7E0531420A6F}"/>
            </c:ext>
          </c:extLst>
        </c:ser>
        <c:ser>
          <c:idx val="10"/>
          <c:order val="5"/>
          <c:tx>
            <c:v>1.AS (M) Zn</c:v>
          </c:tx>
          <c:spPr>
            <a:ln w="25400" cap="rnd">
              <a:noFill/>
              <a:round/>
            </a:ln>
            <a:effectLst/>
          </c:spPr>
          <c:xVal>
            <c:numRef>
              <c:f>('Bt C v R'!$BI$2:$BI$6,'Bt C v R'!$BI$9:$BI$14,'Bt C v R'!$BI$17:$BI$18,'Bt C v R'!$BI$20,'Bt C v R'!$BI$22:$BI$23,'Bt C v R'!$BI$25:$BI$26,'Bt C v R'!$BI$29,'Bt C v R'!$BI$33)</c:f>
              <c:numCache>
                <c:formatCode>General</c:formatCode>
                <c:ptCount val="20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560.28099999999995</c:v>
                </c:pt>
                <c:pt idx="6">
                  <c:v>536.50199999999995</c:v>
                </c:pt>
                <c:pt idx="7">
                  <c:v>632.73699999999997</c:v>
                </c:pt>
                <c:pt idx="8">
                  <c:v>530.505</c:v>
                </c:pt>
                <c:pt idx="9">
                  <c:v>589.53800000000001</c:v>
                </c:pt>
                <c:pt idx="10">
                  <c:v>439.77300000000002</c:v>
                </c:pt>
                <c:pt idx="11">
                  <c:v>472.19200000000001</c:v>
                </c:pt>
                <c:pt idx="12">
                  <c:v>549.245</c:v>
                </c:pt>
                <c:pt idx="13">
                  <c:v>583.529</c:v>
                </c:pt>
                <c:pt idx="14">
                  <c:v>518.11800000000005</c:v>
                </c:pt>
                <c:pt idx="15">
                  <c:v>533.97799999999995</c:v>
                </c:pt>
                <c:pt idx="16">
                  <c:v>536.91499999999996</c:v>
                </c:pt>
                <c:pt idx="17">
                  <c:v>522.06700000000001</c:v>
                </c:pt>
                <c:pt idx="18">
                  <c:v>499.74299999999999</c:v>
                </c:pt>
                <c:pt idx="19">
                  <c:v>543.904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ED-4D2C-BAB3-7E0531420A6F}"/>
            </c:ext>
          </c:extLst>
        </c:ser>
        <c:ser>
          <c:idx val="11"/>
          <c:order val="6"/>
          <c:tx>
            <c:v>1.AS 'Agg' Zn</c:v>
          </c:tx>
          <c:spPr>
            <a:ln w="25400" cap="rnd">
              <a:noFill/>
              <a:round/>
            </a:ln>
            <a:effectLst/>
          </c:spPr>
          <c:xVal>
            <c:numRef>
              <c:f>'Bt C v R'!$BI$7:$BI$8</c:f>
              <c:numCache>
                <c:formatCode>General</c:formatCode>
                <c:ptCount val="2"/>
                <c:pt idx="0">
                  <c:v>563.30899999999997</c:v>
                </c:pt>
                <c:pt idx="1">
                  <c:v>537.51599999999996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ED-4D2C-BAB3-7E0531420A6F}"/>
            </c:ext>
          </c:extLst>
        </c:ser>
        <c:ser>
          <c:idx val="0"/>
          <c:order val="7"/>
          <c:tx>
            <c:v>1.AS.H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R'!$CY$2:$CY$3,'Bt C v R'!$CY$5,'Bt C v R'!$CY$9,'Bt C v R'!$CY$11,'Bt C v R'!$CY$13,'Bt C v R'!$CY$16:$CY$17,'Bt C v R'!$CY$22,'Bt C v R'!$CY$24,'Bt C v R'!$CY$27,'Bt C v R'!$CY$31,'Bt C v R'!$CY$33:$CY$34,'Bt C v R'!$CY$37,'Bt C v R'!$CY$40,'Bt C v R'!$CY$42)</c:f>
              <c:numCache>
                <c:formatCode>General</c:formatCode>
                <c:ptCount val="17"/>
                <c:pt idx="0">
                  <c:v>475.52100000000002</c:v>
                </c:pt>
                <c:pt idx="1">
                  <c:v>457.53199999999998</c:v>
                </c:pt>
                <c:pt idx="2">
                  <c:v>470.39100000000002</c:v>
                </c:pt>
                <c:pt idx="3">
                  <c:v>505.62</c:v>
                </c:pt>
                <c:pt idx="4">
                  <c:v>491.28100000000001</c:v>
                </c:pt>
                <c:pt idx="5">
                  <c:v>540.52099999999996</c:v>
                </c:pt>
                <c:pt idx="6">
                  <c:v>475.56</c:v>
                </c:pt>
                <c:pt idx="7">
                  <c:v>473.40699999999998</c:v>
                </c:pt>
                <c:pt idx="8">
                  <c:v>479.00599999999997</c:v>
                </c:pt>
                <c:pt idx="9">
                  <c:v>536.16399999999999</c:v>
                </c:pt>
                <c:pt idx="10">
                  <c:v>497.52600000000001</c:v>
                </c:pt>
                <c:pt idx="11">
                  <c:v>484.40300000000002</c:v>
                </c:pt>
                <c:pt idx="12">
                  <c:v>512.73900000000003</c:v>
                </c:pt>
                <c:pt idx="13">
                  <c:v>545.02200000000005</c:v>
                </c:pt>
                <c:pt idx="14">
                  <c:v>635.38</c:v>
                </c:pt>
                <c:pt idx="15">
                  <c:v>550.30899999999997</c:v>
                </c:pt>
                <c:pt idx="16">
                  <c:v>644.94299999999998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ED-4D2C-BAB3-7E0531420A6F}"/>
            </c:ext>
          </c:extLst>
        </c:ser>
        <c:ser>
          <c:idx val="1"/>
          <c:order val="8"/>
          <c:tx>
            <c:v>1.AS.H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R'!$CY$4,'Bt C v R'!$CY$6,'Bt C v R'!$CY$10,'Bt C v R'!$CY$12,'Bt C v R'!$CY$15,'Bt C v R'!$CY$18:$CY$19,'Bt C v R'!$CY$23,'Bt C v R'!$CY$25:$CY$26,'Bt C v R'!$CY$28,'Bt C v R'!$CY$30,'Bt C v R'!$CY$35:$CY$36,'Bt C v R'!$CY$38:$CY$39,'Bt C v R'!$CY$41)</c:f>
              <c:numCache>
                <c:formatCode>General</c:formatCode>
                <c:ptCount val="17"/>
                <c:pt idx="0">
                  <c:v>473.911</c:v>
                </c:pt>
                <c:pt idx="1">
                  <c:v>531.774</c:v>
                </c:pt>
                <c:pt idx="2">
                  <c:v>529.64400000000001</c:v>
                </c:pt>
                <c:pt idx="3">
                  <c:v>464.51400000000001</c:v>
                </c:pt>
                <c:pt idx="4">
                  <c:v>476.34899999999999</c:v>
                </c:pt>
                <c:pt idx="5">
                  <c:v>443.65</c:v>
                </c:pt>
                <c:pt idx="6">
                  <c:v>501.76799999999997</c:v>
                </c:pt>
                <c:pt idx="7">
                  <c:v>500.93700000000001</c:v>
                </c:pt>
                <c:pt idx="8">
                  <c:v>546.96400000000006</c:v>
                </c:pt>
                <c:pt idx="9">
                  <c:v>628.16499999999996</c:v>
                </c:pt>
                <c:pt idx="10">
                  <c:v>587.851</c:v>
                </c:pt>
                <c:pt idx="11">
                  <c:v>458.62400000000002</c:v>
                </c:pt>
                <c:pt idx="12">
                  <c:v>472.79700000000003</c:v>
                </c:pt>
                <c:pt idx="13">
                  <c:v>480.00099999999998</c:v>
                </c:pt>
                <c:pt idx="14">
                  <c:v>553.28499999999997</c:v>
                </c:pt>
                <c:pt idx="15">
                  <c:v>519.40499999999997</c:v>
                </c:pt>
                <c:pt idx="16">
                  <c:v>525.84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ED-4D2C-BAB3-7E0531420A6F}"/>
            </c:ext>
          </c:extLst>
        </c:ser>
        <c:ser>
          <c:idx val="2"/>
          <c:order val="9"/>
          <c:tx>
            <c:v>1.AS.H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R'!$CY$7:$CY$8,'Bt C v R'!$CY$20,'Bt C v R'!$CY$29,'Bt C v R'!$CY$32)</c:f>
              <c:numCache>
                <c:formatCode>General</c:formatCode>
                <c:ptCount val="5"/>
                <c:pt idx="0">
                  <c:v>425.16300000000001</c:v>
                </c:pt>
                <c:pt idx="1">
                  <c:v>486.185</c:v>
                </c:pt>
                <c:pt idx="2">
                  <c:v>465.39299999999997</c:v>
                </c:pt>
                <c:pt idx="3">
                  <c:v>581.654</c:v>
                </c:pt>
                <c:pt idx="4">
                  <c:v>510.19799999999998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ED-4D2C-BAB3-7E0531420A6F}"/>
            </c:ext>
          </c:extLst>
        </c:ser>
        <c:ser>
          <c:idx val="3"/>
          <c:order val="10"/>
          <c:tx>
            <c:v>1.AS.H No Label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R'!$CY$14</c:f>
              <c:numCache>
                <c:formatCode>General</c:formatCode>
                <c:ptCount val="1"/>
                <c:pt idx="0">
                  <c:v>512.25199999999995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FED-4D2C-BAB3-7E0531420A6F}"/>
            </c:ext>
          </c:extLst>
        </c:ser>
        <c:ser>
          <c:idx val="4"/>
          <c:order val="11"/>
          <c:tx>
            <c:v>1.AS.H 'Alt'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R'!$CY$21</c:f>
              <c:numCache>
                <c:formatCode>General</c:formatCode>
                <c:ptCount val="1"/>
                <c:pt idx="0">
                  <c:v>504.25400000000002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FED-4D2C-BAB3-7E0531420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7087"/>
        <c:axId val="149728047"/>
      </c:scatterChart>
      <c:valAx>
        <c:axId val="149727087"/>
        <c:scaling>
          <c:orientation val="minMax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8047"/>
        <c:crosses val="autoZero"/>
        <c:crossBetween val="midCat"/>
      </c:valAx>
      <c:valAx>
        <c:axId val="149728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27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</a:t>
            </a:r>
            <a:r>
              <a:rPr lang="en-GB" baseline="0"/>
              <a:t> Na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6C-4C8A-84DC-4B69AFA51E6C}"/>
            </c:ext>
          </c:extLst>
        </c:ser>
        <c:ser>
          <c:idx val="1"/>
          <c:order val="1"/>
          <c:tx>
            <c:v>1(B)MP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6C-4C8A-84DC-4B69AFA51E6C}"/>
            </c:ext>
          </c:extLst>
        </c:ser>
        <c:ser>
          <c:idx val="2"/>
          <c:order val="2"/>
          <c:tx>
            <c:v>1(B)MP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6C-4C8A-84DC-4B69AFA5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70303"/>
        <c:axId val="765366463"/>
      </c:scatterChart>
      <c:valAx>
        <c:axId val="765370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66463"/>
        <c:crosses val="autoZero"/>
        <c:crossBetween val="midCat"/>
      </c:valAx>
      <c:valAx>
        <c:axId val="765366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5370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 vs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Analysis'!$L$211:$L$243</c:f>
                <c:numCache>
                  <c:formatCode>General</c:formatCode>
                  <c:ptCount val="33"/>
                  <c:pt idx="0">
                    <c:v>1455.76</c:v>
                  </c:pt>
                  <c:pt idx="1">
                    <c:v>2023.02</c:v>
                  </c:pt>
                  <c:pt idx="2">
                    <c:v>2221.5500000000002</c:v>
                  </c:pt>
                  <c:pt idx="3">
                    <c:v>1161.02</c:v>
                  </c:pt>
                  <c:pt idx="4">
                    <c:v>1851.41</c:v>
                  </c:pt>
                  <c:pt idx="5">
                    <c:v>2183.33</c:v>
                  </c:pt>
                  <c:pt idx="6">
                    <c:v>1603.93</c:v>
                  </c:pt>
                  <c:pt idx="7">
                    <c:v>1708.84</c:v>
                  </c:pt>
                  <c:pt idx="8">
                    <c:v>1318.97</c:v>
                  </c:pt>
                  <c:pt idx="9">
                    <c:v>1328.17</c:v>
                  </c:pt>
                  <c:pt idx="10">
                    <c:v>1769.24</c:v>
                  </c:pt>
                  <c:pt idx="11">
                    <c:v>1674.92</c:v>
                  </c:pt>
                  <c:pt idx="12">
                    <c:v>1626.98</c:v>
                  </c:pt>
                  <c:pt idx="13">
                    <c:v>779.94200000000001</c:v>
                  </c:pt>
                  <c:pt idx="14">
                    <c:v>1507.07</c:v>
                  </c:pt>
                  <c:pt idx="15">
                    <c:v>1426.18</c:v>
                  </c:pt>
                  <c:pt idx="16">
                    <c:v>2373.88</c:v>
                  </c:pt>
                  <c:pt idx="17">
                    <c:v>1324.6</c:v>
                  </c:pt>
                  <c:pt idx="18">
                    <c:v>1226.2</c:v>
                  </c:pt>
                  <c:pt idx="19">
                    <c:v>922.46799999999996</c:v>
                  </c:pt>
                  <c:pt idx="20">
                    <c:v>1727.51</c:v>
                  </c:pt>
                  <c:pt idx="21">
                    <c:v>1567.24</c:v>
                  </c:pt>
                  <c:pt idx="22">
                    <c:v>1745.38</c:v>
                  </c:pt>
                  <c:pt idx="23">
                    <c:v>1280.25</c:v>
                  </c:pt>
                  <c:pt idx="24">
                    <c:v>2381.86</c:v>
                  </c:pt>
                  <c:pt idx="25">
                    <c:v>1158.54</c:v>
                  </c:pt>
                  <c:pt idx="26">
                    <c:v>774.52499999999998</c:v>
                  </c:pt>
                  <c:pt idx="27">
                    <c:v>1254.9100000000001</c:v>
                  </c:pt>
                  <c:pt idx="28">
                    <c:v>2237.16</c:v>
                  </c:pt>
                  <c:pt idx="29">
                    <c:v>966.81100000000004</c:v>
                  </c:pt>
                  <c:pt idx="30">
                    <c:v>1591.81</c:v>
                  </c:pt>
                  <c:pt idx="31">
                    <c:v>1102.69</c:v>
                  </c:pt>
                  <c:pt idx="32">
                    <c:v>1475.89</c:v>
                  </c:pt>
                </c:numCache>
              </c:numRef>
            </c:plus>
            <c:minus>
              <c:numRef>
                <c:f>'Bt Tidy Analysis'!$L$211:$L$243</c:f>
                <c:numCache>
                  <c:formatCode>General</c:formatCode>
                  <c:ptCount val="33"/>
                  <c:pt idx="0">
                    <c:v>1455.76</c:v>
                  </c:pt>
                  <c:pt idx="1">
                    <c:v>2023.02</c:v>
                  </c:pt>
                  <c:pt idx="2">
                    <c:v>2221.5500000000002</c:v>
                  </c:pt>
                  <c:pt idx="3">
                    <c:v>1161.02</c:v>
                  </c:pt>
                  <c:pt idx="4">
                    <c:v>1851.41</c:v>
                  </c:pt>
                  <c:pt idx="5">
                    <c:v>2183.33</c:v>
                  </c:pt>
                  <c:pt idx="6">
                    <c:v>1603.93</c:v>
                  </c:pt>
                  <c:pt idx="7">
                    <c:v>1708.84</c:v>
                  </c:pt>
                  <c:pt idx="8">
                    <c:v>1318.97</c:v>
                  </c:pt>
                  <c:pt idx="9">
                    <c:v>1328.17</c:v>
                  </c:pt>
                  <c:pt idx="10">
                    <c:v>1769.24</c:v>
                  </c:pt>
                  <c:pt idx="11">
                    <c:v>1674.92</c:v>
                  </c:pt>
                  <c:pt idx="12">
                    <c:v>1626.98</c:v>
                  </c:pt>
                  <c:pt idx="13">
                    <c:v>779.94200000000001</c:v>
                  </c:pt>
                  <c:pt idx="14">
                    <c:v>1507.07</c:v>
                  </c:pt>
                  <c:pt idx="15">
                    <c:v>1426.18</c:v>
                  </c:pt>
                  <c:pt idx="16">
                    <c:v>2373.88</c:v>
                  </c:pt>
                  <c:pt idx="17">
                    <c:v>1324.6</c:v>
                  </c:pt>
                  <c:pt idx="18">
                    <c:v>1226.2</c:v>
                  </c:pt>
                  <c:pt idx="19">
                    <c:v>922.46799999999996</c:v>
                  </c:pt>
                  <c:pt idx="20">
                    <c:v>1727.51</c:v>
                  </c:pt>
                  <c:pt idx="21">
                    <c:v>1567.24</c:v>
                  </c:pt>
                  <c:pt idx="22">
                    <c:v>1745.38</c:v>
                  </c:pt>
                  <c:pt idx="23">
                    <c:v>1280.25</c:v>
                  </c:pt>
                  <c:pt idx="24">
                    <c:v>2381.86</c:v>
                  </c:pt>
                  <c:pt idx="25">
                    <c:v>1158.54</c:v>
                  </c:pt>
                  <c:pt idx="26">
                    <c:v>774.52499999999998</c:v>
                  </c:pt>
                  <c:pt idx="27">
                    <c:v>1254.9100000000001</c:v>
                  </c:pt>
                  <c:pt idx="28">
                    <c:v>2237.16</c:v>
                  </c:pt>
                  <c:pt idx="29">
                    <c:v>966.81100000000004</c:v>
                  </c:pt>
                  <c:pt idx="30">
                    <c:v>1591.81</c:v>
                  </c:pt>
                  <c:pt idx="31">
                    <c:v>1102.69</c:v>
                  </c:pt>
                  <c:pt idx="32">
                    <c:v>1475.89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Analysis'!$M$2:$M$34</c:f>
              <c:numCache>
                <c:formatCode>General</c:formatCode>
                <c:ptCount val="33"/>
                <c:pt idx="0">
                  <c:v>12334.9</c:v>
                </c:pt>
                <c:pt idx="1">
                  <c:v>14162</c:v>
                </c:pt>
                <c:pt idx="2">
                  <c:v>15595.8</c:v>
                </c:pt>
                <c:pt idx="3">
                  <c:v>14762.2</c:v>
                </c:pt>
                <c:pt idx="4">
                  <c:v>15963.9</c:v>
                </c:pt>
                <c:pt idx="5">
                  <c:v>15500.7</c:v>
                </c:pt>
                <c:pt idx="6">
                  <c:v>13471.9</c:v>
                </c:pt>
                <c:pt idx="7">
                  <c:v>13113.8</c:v>
                </c:pt>
                <c:pt idx="8">
                  <c:v>17498.5</c:v>
                </c:pt>
                <c:pt idx="9">
                  <c:v>11892</c:v>
                </c:pt>
                <c:pt idx="10">
                  <c:v>14270.3</c:v>
                </c:pt>
                <c:pt idx="11">
                  <c:v>13698.9</c:v>
                </c:pt>
                <c:pt idx="12">
                  <c:v>13085.1</c:v>
                </c:pt>
                <c:pt idx="13">
                  <c:v>11532.2</c:v>
                </c:pt>
                <c:pt idx="14">
                  <c:v>13374.3</c:v>
                </c:pt>
                <c:pt idx="15">
                  <c:v>14489.3</c:v>
                </c:pt>
                <c:pt idx="16">
                  <c:v>14426.8</c:v>
                </c:pt>
                <c:pt idx="17">
                  <c:v>10850.9</c:v>
                </c:pt>
                <c:pt idx="18">
                  <c:v>10228.700000000001</c:v>
                </c:pt>
                <c:pt idx="19">
                  <c:v>11211.4</c:v>
                </c:pt>
                <c:pt idx="20">
                  <c:v>13270.5</c:v>
                </c:pt>
                <c:pt idx="21">
                  <c:v>11753.6</c:v>
                </c:pt>
                <c:pt idx="22">
                  <c:v>11956.1</c:v>
                </c:pt>
                <c:pt idx="23">
                  <c:v>11753.9</c:v>
                </c:pt>
                <c:pt idx="24">
                  <c:v>14540.9</c:v>
                </c:pt>
                <c:pt idx="25">
                  <c:v>11421.7</c:v>
                </c:pt>
                <c:pt idx="26">
                  <c:v>10466.6</c:v>
                </c:pt>
                <c:pt idx="27">
                  <c:v>12767.4</c:v>
                </c:pt>
                <c:pt idx="28">
                  <c:v>12931.2</c:v>
                </c:pt>
                <c:pt idx="29">
                  <c:v>12189.1</c:v>
                </c:pt>
                <c:pt idx="30">
                  <c:v>12160.2</c:v>
                </c:pt>
                <c:pt idx="31">
                  <c:v>12332.4</c:v>
                </c:pt>
                <c:pt idx="32">
                  <c:v>12574.2</c:v>
                </c:pt>
              </c:numCache>
            </c:numRef>
          </c:xVal>
          <c:y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E9-4AA0-8B3B-D3E0ED79A60A}"/>
            </c:ext>
          </c:extLst>
        </c:ser>
        <c:ser>
          <c:idx val="1"/>
          <c:order val="1"/>
          <c:tx>
            <c:v>1.AS Biotite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Analysis'!$L$136:$L$167</c:f>
                <c:numCache>
                  <c:formatCode>General</c:formatCode>
                  <c:ptCount val="32"/>
                  <c:pt idx="0">
                    <c:v>1049.49</c:v>
                  </c:pt>
                  <c:pt idx="1">
                    <c:v>829.68600000000004</c:v>
                  </c:pt>
                  <c:pt idx="2">
                    <c:v>1345.04</c:v>
                  </c:pt>
                  <c:pt idx="3">
                    <c:v>1285.6199999999999</c:v>
                  </c:pt>
                  <c:pt idx="4">
                    <c:v>2173.98</c:v>
                  </c:pt>
                  <c:pt idx="5">
                    <c:v>2357.87</c:v>
                  </c:pt>
                  <c:pt idx="6">
                    <c:v>2134.5700000000002</c:v>
                  </c:pt>
                  <c:pt idx="7">
                    <c:v>1098.58</c:v>
                  </c:pt>
                  <c:pt idx="8">
                    <c:v>670.63900000000001</c:v>
                  </c:pt>
                  <c:pt idx="9">
                    <c:v>1552.95</c:v>
                  </c:pt>
                  <c:pt idx="10">
                    <c:v>1694.93</c:v>
                  </c:pt>
                  <c:pt idx="11">
                    <c:v>1575.06</c:v>
                  </c:pt>
                  <c:pt idx="12">
                    <c:v>983.63199999999995</c:v>
                  </c:pt>
                  <c:pt idx="13">
                    <c:v>2981.48</c:v>
                  </c:pt>
                  <c:pt idx="14">
                    <c:v>2162.58</c:v>
                  </c:pt>
                  <c:pt idx="15">
                    <c:v>2303.67</c:v>
                  </c:pt>
                  <c:pt idx="16">
                    <c:v>1162.76</c:v>
                  </c:pt>
                  <c:pt idx="17">
                    <c:v>1893.56</c:v>
                  </c:pt>
                  <c:pt idx="18">
                    <c:v>1951.05</c:v>
                  </c:pt>
                  <c:pt idx="19">
                    <c:v>1849.29</c:v>
                  </c:pt>
                  <c:pt idx="20">
                    <c:v>1050.1500000000001</c:v>
                  </c:pt>
                  <c:pt idx="21">
                    <c:v>1879.13</c:v>
                  </c:pt>
                  <c:pt idx="22">
                    <c:v>1578.33</c:v>
                  </c:pt>
                  <c:pt idx="23">
                    <c:v>1449.78</c:v>
                  </c:pt>
                  <c:pt idx="24">
                    <c:v>1397.5</c:v>
                  </c:pt>
                  <c:pt idx="25">
                    <c:v>1265.97</c:v>
                  </c:pt>
                  <c:pt idx="26">
                    <c:v>1700.57</c:v>
                  </c:pt>
                  <c:pt idx="27">
                    <c:v>1175.4100000000001</c:v>
                  </c:pt>
                  <c:pt idx="28">
                    <c:v>1522.58</c:v>
                  </c:pt>
                  <c:pt idx="29">
                    <c:v>1854.59</c:v>
                  </c:pt>
                  <c:pt idx="30">
                    <c:v>2148.15</c:v>
                  </c:pt>
                  <c:pt idx="31">
                    <c:v>1933.47</c:v>
                  </c:pt>
                </c:numCache>
              </c:numRef>
            </c:plus>
            <c:minus>
              <c:numRef>
                <c:f>'Bt Tidy Analysis'!$L$136:$L$167</c:f>
                <c:numCache>
                  <c:formatCode>General</c:formatCode>
                  <c:ptCount val="32"/>
                  <c:pt idx="0">
                    <c:v>1049.49</c:v>
                  </c:pt>
                  <c:pt idx="1">
                    <c:v>829.68600000000004</c:v>
                  </c:pt>
                  <c:pt idx="2">
                    <c:v>1345.04</c:v>
                  </c:pt>
                  <c:pt idx="3">
                    <c:v>1285.6199999999999</c:v>
                  </c:pt>
                  <c:pt idx="4">
                    <c:v>2173.98</c:v>
                  </c:pt>
                  <c:pt idx="5">
                    <c:v>2357.87</c:v>
                  </c:pt>
                  <c:pt idx="6">
                    <c:v>2134.5700000000002</c:v>
                  </c:pt>
                  <c:pt idx="7">
                    <c:v>1098.58</c:v>
                  </c:pt>
                  <c:pt idx="8">
                    <c:v>670.63900000000001</c:v>
                  </c:pt>
                  <c:pt idx="9">
                    <c:v>1552.95</c:v>
                  </c:pt>
                  <c:pt idx="10">
                    <c:v>1694.93</c:v>
                  </c:pt>
                  <c:pt idx="11">
                    <c:v>1575.06</c:v>
                  </c:pt>
                  <c:pt idx="12">
                    <c:v>983.63199999999995</c:v>
                  </c:pt>
                  <c:pt idx="13">
                    <c:v>2981.48</c:v>
                  </c:pt>
                  <c:pt idx="14">
                    <c:v>2162.58</c:v>
                  </c:pt>
                  <c:pt idx="15">
                    <c:v>2303.67</c:v>
                  </c:pt>
                  <c:pt idx="16">
                    <c:v>1162.76</c:v>
                  </c:pt>
                  <c:pt idx="17">
                    <c:v>1893.56</c:v>
                  </c:pt>
                  <c:pt idx="18">
                    <c:v>1951.05</c:v>
                  </c:pt>
                  <c:pt idx="19">
                    <c:v>1849.29</c:v>
                  </c:pt>
                  <c:pt idx="20">
                    <c:v>1050.1500000000001</c:v>
                  </c:pt>
                  <c:pt idx="21">
                    <c:v>1879.13</c:v>
                  </c:pt>
                  <c:pt idx="22">
                    <c:v>1578.33</c:v>
                  </c:pt>
                  <c:pt idx="23">
                    <c:v>1449.78</c:v>
                  </c:pt>
                  <c:pt idx="24">
                    <c:v>1397.5</c:v>
                  </c:pt>
                  <c:pt idx="25">
                    <c:v>1265.97</c:v>
                  </c:pt>
                  <c:pt idx="26">
                    <c:v>1700.57</c:v>
                  </c:pt>
                  <c:pt idx="27">
                    <c:v>1175.4100000000001</c:v>
                  </c:pt>
                  <c:pt idx="28">
                    <c:v>1522.58</c:v>
                  </c:pt>
                  <c:pt idx="29">
                    <c:v>1854.59</c:v>
                  </c:pt>
                  <c:pt idx="30">
                    <c:v>2148.15</c:v>
                  </c:pt>
                  <c:pt idx="31">
                    <c:v>1933.47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Analysis'!$BC$2:$BC$33</c:f>
              <c:numCache>
                <c:formatCode>General</c:formatCode>
                <c:ptCount val="32"/>
                <c:pt idx="0">
                  <c:v>9288.99</c:v>
                </c:pt>
                <c:pt idx="1">
                  <c:v>9893.33</c:v>
                </c:pt>
                <c:pt idx="2">
                  <c:v>13072</c:v>
                </c:pt>
                <c:pt idx="3">
                  <c:v>8364.9</c:v>
                </c:pt>
                <c:pt idx="4">
                  <c:v>10901.5</c:v>
                </c:pt>
                <c:pt idx="5">
                  <c:v>12139.9</c:v>
                </c:pt>
                <c:pt idx="6">
                  <c:v>11706.8</c:v>
                </c:pt>
                <c:pt idx="7">
                  <c:v>9963.07</c:v>
                </c:pt>
                <c:pt idx="8">
                  <c:v>8255.41</c:v>
                </c:pt>
                <c:pt idx="9">
                  <c:v>11049.1</c:v>
                </c:pt>
                <c:pt idx="10">
                  <c:v>11373.2</c:v>
                </c:pt>
                <c:pt idx="11">
                  <c:v>12988.9</c:v>
                </c:pt>
                <c:pt idx="12">
                  <c:v>7915.26</c:v>
                </c:pt>
                <c:pt idx="13">
                  <c:v>16307.4</c:v>
                </c:pt>
                <c:pt idx="14">
                  <c:v>10996.4</c:v>
                </c:pt>
                <c:pt idx="15">
                  <c:v>9495.0499999999993</c:v>
                </c:pt>
                <c:pt idx="16">
                  <c:v>9425.9</c:v>
                </c:pt>
                <c:pt idx="17">
                  <c:v>11051.7</c:v>
                </c:pt>
                <c:pt idx="18">
                  <c:v>11722.4</c:v>
                </c:pt>
                <c:pt idx="19">
                  <c:v>10374.299999999999</c:v>
                </c:pt>
                <c:pt idx="20">
                  <c:v>9117.49</c:v>
                </c:pt>
                <c:pt idx="21">
                  <c:v>12984.6</c:v>
                </c:pt>
                <c:pt idx="22">
                  <c:v>12025.3</c:v>
                </c:pt>
                <c:pt idx="23">
                  <c:v>9955.73</c:v>
                </c:pt>
                <c:pt idx="24">
                  <c:v>10437.1</c:v>
                </c:pt>
                <c:pt idx="25">
                  <c:v>10271.1</c:v>
                </c:pt>
                <c:pt idx="26">
                  <c:v>15131.7</c:v>
                </c:pt>
                <c:pt idx="27">
                  <c:v>9086.5300000000007</c:v>
                </c:pt>
                <c:pt idx="28">
                  <c:v>8851.89</c:v>
                </c:pt>
                <c:pt idx="29">
                  <c:v>9823.58</c:v>
                </c:pt>
                <c:pt idx="30">
                  <c:v>12628.8</c:v>
                </c:pt>
                <c:pt idx="31">
                  <c:v>9682.27</c:v>
                </c:pt>
              </c:numCache>
            </c:numRef>
          </c:xVal>
          <c:y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E9-4AA0-8B3B-D3E0ED79A60A}"/>
            </c:ext>
          </c:extLst>
        </c:ser>
        <c:ser>
          <c:idx val="2"/>
          <c:order val="2"/>
          <c:tx>
            <c:v>1.AS.H Biotite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Analysis'!$L$284:$L$324</c:f>
                <c:numCache>
                  <c:formatCode>General</c:formatCode>
                  <c:ptCount val="41"/>
                  <c:pt idx="0">
                    <c:v>805.97</c:v>
                  </c:pt>
                  <c:pt idx="1">
                    <c:v>707.45299999999997</c:v>
                  </c:pt>
                  <c:pt idx="2">
                    <c:v>315.71800000000002</c:v>
                  </c:pt>
                  <c:pt idx="3">
                    <c:v>785.55200000000002</c:v>
                  </c:pt>
                  <c:pt idx="4">
                    <c:v>543.42100000000005</c:v>
                  </c:pt>
                  <c:pt idx="5">
                    <c:v>1398.69</c:v>
                  </c:pt>
                  <c:pt idx="6">
                    <c:v>1279.95</c:v>
                  </c:pt>
                  <c:pt idx="7">
                    <c:v>1712.23</c:v>
                  </c:pt>
                  <c:pt idx="8">
                    <c:v>1082.4000000000001</c:v>
                  </c:pt>
                  <c:pt idx="9">
                    <c:v>1356.93</c:v>
                  </c:pt>
                  <c:pt idx="10">
                    <c:v>959.91499999999996</c:v>
                  </c:pt>
                  <c:pt idx="11">
                    <c:v>2126.9899999999998</c:v>
                  </c:pt>
                  <c:pt idx="12">
                    <c:v>1023.4</c:v>
                  </c:pt>
                  <c:pt idx="13">
                    <c:v>1185.46</c:v>
                  </c:pt>
                  <c:pt idx="14">
                    <c:v>1917.43</c:v>
                  </c:pt>
                  <c:pt idx="15">
                    <c:v>1562.57</c:v>
                  </c:pt>
                  <c:pt idx="16">
                    <c:v>1309.8900000000001</c:v>
                  </c:pt>
                  <c:pt idx="17">
                    <c:v>1386.96</c:v>
                  </c:pt>
                  <c:pt idx="18">
                    <c:v>1208.2</c:v>
                  </c:pt>
                  <c:pt idx="19">
                    <c:v>1159.21</c:v>
                  </c:pt>
                  <c:pt idx="20">
                    <c:v>1795.44</c:v>
                  </c:pt>
                  <c:pt idx="21">
                    <c:v>1109.1199999999999</c:v>
                  </c:pt>
                  <c:pt idx="22">
                    <c:v>1333.11</c:v>
                  </c:pt>
                  <c:pt idx="23">
                    <c:v>1102.46</c:v>
                  </c:pt>
                  <c:pt idx="24">
                    <c:v>2073.6799999999998</c:v>
                  </c:pt>
                  <c:pt idx="25">
                    <c:v>1629.88</c:v>
                  </c:pt>
                  <c:pt idx="26">
                    <c:v>1803.05</c:v>
                  </c:pt>
                  <c:pt idx="27">
                    <c:v>1568.54</c:v>
                  </c:pt>
                  <c:pt idx="28">
                    <c:v>1833.26</c:v>
                  </c:pt>
                  <c:pt idx="29">
                    <c:v>2345.0300000000002</c:v>
                  </c:pt>
                  <c:pt idx="30">
                    <c:v>2374.19</c:v>
                  </c:pt>
                  <c:pt idx="31">
                    <c:v>2190.73</c:v>
                  </c:pt>
                  <c:pt idx="32">
                    <c:v>1616.61</c:v>
                  </c:pt>
                  <c:pt idx="33">
                    <c:v>1733.77</c:v>
                  </c:pt>
                  <c:pt idx="34">
                    <c:v>1919.45</c:v>
                  </c:pt>
                  <c:pt idx="35">
                    <c:v>1896.54</c:v>
                  </c:pt>
                  <c:pt idx="36">
                    <c:v>1702.18</c:v>
                  </c:pt>
                  <c:pt idx="37">
                    <c:v>2138.65</c:v>
                  </c:pt>
                  <c:pt idx="38">
                    <c:v>1173.6300000000001</c:v>
                  </c:pt>
                  <c:pt idx="39">
                    <c:v>1987.89</c:v>
                  </c:pt>
                  <c:pt idx="40">
                    <c:v>1764.05</c:v>
                  </c:pt>
                </c:numCache>
              </c:numRef>
            </c:plus>
            <c:minus>
              <c:numRef>
                <c:f>'Bt Tidy Analysis'!$L$284:$L$324</c:f>
                <c:numCache>
                  <c:formatCode>General</c:formatCode>
                  <c:ptCount val="41"/>
                  <c:pt idx="0">
                    <c:v>805.97</c:v>
                  </c:pt>
                  <c:pt idx="1">
                    <c:v>707.45299999999997</c:v>
                  </c:pt>
                  <c:pt idx="2">
                    <c:v>315.71800000000002</c:v>
                  </c:pt>
                  <c:pt idx="3">
                    <c:v>785.55200000000002</c:v>
                  </c:pt>
                  <c:pt idx="4">
                    <c:v>543.42100000000005</c:v>
                  </c:pt>
                  <c:pt idx="5">
                    <c:v>1398.69</c:v>
                  </c:pt>
                  <c:pt idx="6">
                    <c:v>1279.95</c:v>
                  </c:pt>
                  <c:pt idx="7">
                    <c:v>1712.23</c:v>
                  </c:pt>
                  <c:pt idx="8">
                    <c:v>1082.4000000000001</c:v>
                  </c:pt>
                  <c:pt idx="9">
                    <c:v>1356.93</c:v>
                  </c:pt>
                  <c:pt idx="10">
                    <c:v>959.91499999999996</c:v>
                  </c:pt>
                  <c:pt idx="11">
                    <c:v>2126.9899999999998</c:v>
                  </c:pt>
                  <c:pt idx="12">
                    <c:v>1023.4</c:v>
                  </c:pt>
                  <c:pt idx="13">
                    <c:v>1185.46</c:v>
                  </c:pt>
                  <c:pt idx="14">
                    <c:v>1917.43</c:v>
                  </c:pt>
                  <c:pt idx="15">
                    <c:v>1562.57</c:v>
                  </c:pt>
                  <c:pt idx="16">
                    <c:v>1309.8900000000001</c:v>
                  </c:pt>
                  <c:pt idx="17">
                    <c:v>1386.96</c:v>
                  </c:pt>
                  <c:pt idx="18">
                    <c:v>1208.2</c:v>
                  </c:pt>
                  <c:pt idx="19">
                    <c:v>1159.21</c:v>
                  </c:pt>
                  <c:pt idx="20">
                    <c:v>1795.44</c:v>
                  </c:pt>
                  <c:pt idx="21">
                    <c:v>1109.1199999999999</c:v>
                  </c:pt>
                  <c:pt idx="22">
                    <c:v>1333.11</c:v>
                  </c:pt>
                  <c:pt idx="23">
                    <c:v>1102.46</c:v>
                  </c:pt>
                  <c:pt idx="24">
                    <c:v>2073.6799999999998</c:v>
                  </c:pt>
                  <c:pt idx="25">
                    <c:v>1629.88</c:v>
                  </c:pt>
                  <c:pt idx="26">
                    <c:v>1803.05</c:v>
                  </c:pt>
                  <c:pt idx="27">
                    <c:v>1568.54</c:v>
                  </c:pt>
                  <c:pt idx="28">
                    <c:v>1833.26</c:v>
                  </c:pt>
                  <c:pt idx="29">
                    <c:v>2345.0300000000002</c:v>
                  </c:pt>
                  <c:pt idx="30">
                    <c:v>2374.19</c:v>
                  </c:pt>
                  <c:pt idx="31">
                    <c:v>2190.73</c:v>
                  </c:pt>
                  <c:pt idx="32">
                    <c:v>1616.61</c:v>
                  </c:pt>
                  <c:pt idx="33">
                    <c:v>1733.77</c:v>
                  </c:pt>
                  <c:pt idx="34">
                    <c:v>1919.45</c:v>
                  </c:pt>
                  <c:pt idx="35">
                    <c:v>1896.54</c:v>
                  </c:pt>
                  <c:pt idx="36">
                    <c:v>1702.18</c:v>
                  </c:pt>
                  <c:pt idx="37">
                    <c:v>2138.65</c:v>
                  </c:pt>
                  <c:pt idx="38">
                    <c:v>1173.6300000000001</c:v>
                  </c:pt>
                  <c:pt idx="39">
                    <c:v>1987.89</c:v>
                  </c:pt>
                  <c:pt idx="40">
                    <c:v>1764.05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Analysis'!$CS$2:$CS$42</c:f>
              <c:numCache>
                <c:formatCode>General</c:formatCode>
                <c:ptCount val="41"/>
                <c:pt idx="0">
                  <c:v>9408.5499999999993</c:v>
                </c:pt>
                <c:pt idx="1">
                  <c:v>8363.2099999999991</c:v>
                </c:pt>
                <c:pt idx="2">
                  <c:v>3148.86</c:v>
                </c:pt>
                <c:pt idx="3">
                  <c:v>9613.1</c:v>
                </c:pt>
                <c:pt idx="4">
                  <c:v>3956.02</c:v>
                </c:pt>
                <c:pt idx="5">
                  <c:v>10357.200000000001</c:v>
                </c:pt>
                <c:pt idx="6">
                  <c:v>11743.6</c:v>
                </c:pt>
                <c:pt idx="7">
                  <c:v>11216.5</c:v>
                </c:pt>
                <c:pt idx="8">
                  <c:v>8257.27</c:v>
                </c:pt>
                <c:pt idx="9">
                  <c:v>10998</c:v>
                </c:pt>
                <c:pt idx="10">
                  <c:v>10870.9</c:v>
                </c:pt>
                <c:pt idx="11">
                  <c:v>12813.9</c:v>
                </c:pt>
                <c:pt idx="12">
                  <c:v>12531.8</c:v>
                </c:pt>
                <c:pt idx="13">
                  <c:v>11277.6</c:v>
                </c:pt>
                <c:pt idx="14">
                  <c:v>12634.5</c:v>
                </c:pt>
                <c:pt idx="15">
                  <c:v>13365.8</c:v>
                </c:pt>
                <c:pt idx="16">
                  <c:v>14245.1</c:v>
                </c:pt>
                <c:pt idx="17">
                  <c:v>13269.6</c:v>
                </c:pt>
                <c:pt idx="18">
                  <c:v>8118.59</c:v>
                </c:pt>
                <c:pt idx="19">
                  <c:v>11568.8</c:v>
                </c:pt>
                <c:pt idx="20">
                  <c:v>12986.6</c:v>
                </c:pt>
                <c:pt idx="21">
                  <c:v>10147.4</c:v>
                </c:pt>
                <c:pt idx="22">
                  <c:v>12667.1</c:v>
                </c:pt>
                <c:pt idx="23">
                  <c:v>12472.3</c:v>
                </c:pt>
                <c:pt idx="24">
                  <c:v>14541.9</c:v>
                </c:pt>
                <c:pt idx="25">
                  <c:v>12491.8</c:v>
                </c:pt>
                <c:pt idx="26">
                  <c:v>11587</c:v>
                </c:pt>
                <c:pt idx="27">
                  <c:v>9715.15</c:v>
                </c:pt>
                <c:pt idx="28">
                  <c:v>17242.3</c:v>
                </c:pt>
                <c:pt idx="29">
                  <c:v>15185.7</c:v>
                </c:pt>
                <c:pt idx="30">
                  <c:v>14386.3</c:v>
                </c:pt>
                <c:pt idx="31">
                  <c:v>13971.4</c:v>
                </c:pt>
                <c:pt idx="32">
                  <c:v>12835.7</c:v>
                </c:pt>
                <c:pt idx="33">
                  <c:v>12992.3</c:v>
                </c:pt>
                <c:pt idx="34">
                  <c:v>14469.9</c:v>
                </c:pt>
                <c:pt idx="35">
                  <c:v>13091</c:v>
                </c:pt>
                <c:pt idx="36">
                  <c:v>11629.9</c:v>
                </c:pt>
                <c:pt idx="37">
                  <c:v>13465.8</c:v>
                </c:pt>
                <c:pt idx="38">
                  <c:v>11109.4</c:v>
                </c:pt>
                <c:pt idx="39">
                  <c:v>12992.3</c:v>
                </c:pt>
                <c:pt idx="40">
                  <c:v>13309.5</c:v>
                </c:pt>
              </c:numCache>
            </c:numRef>
          </c:xVal>
          <c:y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E9-4AA0-8B3B-D3E0ED79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25007"/>
        <c:axId val="57420687"/>
      </c:scatterChart>
      <c:valAx>
        <c:axId val="57425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0687"/>
        <c:crosses val="autoZero"/>
        <c:crossBetween val="midCat"/>
      </c:valAx>
      <c:valAx>
        <c:axId val="5742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5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</a:t>
            </a:r>
            <a:r>
              <a:rPr lang="en-GB" baseline="0"/>
              <a:t> Na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R'!$D$220:$D$223,'Bt C v R'!$D$225,'Bt C v R'!$D$229,'Bt C v R'!$D$231,'Bt C v R'!$D$238,'Bt C v R'!$D$247:$D$248)</c:f>
                <c:numCache>
                  <c:formatCode>General</c:formatCode>
                  <c:ptCount val="10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108.834</c:v>
                  </c:pt>
                  <c:pt idx="8">
                    <c:v>143.14699999999999</c:v>
                  </c:pt>
                  <c:pt idx="9">
                    <c:v>70.833600000000004</c:v>
                  </c:pt>
                </c:numCache>
              </c:numRef>
            </c:plus>
            <c:minus>
              <c:numRef>
                <c:f>('Bt C v R'!$D$220:$D$223,'Bt C v R'!$D$225,'Bt C v R'!$D$229,'Bt C v R'!$D$231,'Bt C v R'!$D$238,'Bt C v R'!$D$247:$D$248)</c:f>
                <c:numCache>
                  <c:formatCode>General</c:formatCode>
                  <c:ptCount val="10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108.834</c:v>
                  </c:pt>
                  <c:pt idx="8">
                    <c:v>143.14699999999999</c:v>
                  </c:pt>
                  <c:pt idx="9">
                    <c:v>70.833600000000004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R'!$GM$5:$GM$8,'Bt C v R'!$GM$10,'Bt C v R'!$GM$14,'Bt C v R'!$GM$16,'Bt C v R'!$GM$23,'Bt C v R'!$GM$32:$GM$33)</c:f>
              <c:numCache>
                <c:formatCode>General</c:formatCode>
                <c:ptCount val="10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484.24299999999999</c:v>
                </c:pt>
                <c:pt idx="8">
                  <c:v>528.33199999999999</c:v>
                </c:pt>
                <c:pt idx="9">
                  <c:v>482.15499999999997</c:v>
                </c:pt>
              </c:numCache>
            </c:numRef>
          </c:xVal>
          <c:yVal>
            <c:numRef>
              <c:f>('Bt C v R'!$HZ$5:$HZ$8,'Bt C v R'!$HZ$10,'Bt C v R'!$HZ$14,'Bt C v R'!$HZ$16,'Bt C v R'!$HZ$23,'Bt C v R'!$HZ$32:$HZ$33)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E3-41EB-9853-4237623BB9DE}"/>
            </c:ext>
          </c:extLst>
        </c:ser>
        <c:ser>
          <c:idx val="1"/>
          <c:order val="1"/>
          <c:tx>
            <c:v>1(B)MP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R'!$D$218:$D$219,'Bt C v R'!$D$224,'Bt C v R'!$D$226:$D$228,'Bt C v R'!$D$230,'Bt C v R'!$D$232:$D$233,'Bt C v R'!$D$249)</c:f>
                <c:numCache>
                  <c:formatCode>General</c:formatCode>
                  <c:ptCount val="10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65.2072</c:v>
                  </c:pt>
                </c:numCache>
              </c:numRef>
            </c:plus>
            <c:minus>
              <c:numRef>
                <c:f>('Bt C v R'!$D$218:$D$219,'Bt C v R'!$D$224,'Bt C v R'!$D$226:$D$228,'Bt C v R'!$D$230,'Bt C v R'!$D$232:$D$233,'Bt C v R'!$D$249)</c:f>
                <c:numCache>
                  <c:formatCode>General</c:formatCode>
                  <c:ptCount val="10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65.2072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R'!$GM$3:$GM$4,'Bt C v R'!$GM$9,'Bt C v R'!$GM$11:$GM$13,'Bt C v R'!$GM$15,'Bt C v R'!$GM$17:$GM$18,'Bt C v R'!$GM$34)</c:f>
              <c:numCache>
                <c:formatCode>General</c:formatCode>
                <c:ptCount val="10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449.03699999999998</c:v>
                </c:pt>
              </c:numCache>
            </c:numRef>
          </c:xVal>
          <c:yVal>
            <c:numRef>
              <c:f>('Bt C v R'!$IA$3:$IA$4,'Bt C v R'!$IA$9,'Bt C v R'!$IA$11:$IA$13,'Bt C v R'!$IA$15,'Bt C v R'!$IA$17:$IA$18,'Bt C v R'!$IA$34)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E3-41EB-9853-4237623BB9DE}"/>
            </c:ext>
          </c:extLst>
        </c:ser>
        <c:ser>
          <c:idx val="2"/>
          <c:order val="2"/>
          <c:tx>
            <c:v>1(B)MP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R'!$D$217,'Bt C v R'!$D$234:$D$237,'Bt C v R'!$D$239:$D$246)</c:f>
                <c:numCache>
                  <c:formatCode>General</c:formatCode>
                  <c:ptCount val="13"/>
                  <c:pt idx="0">
                    <c:v>120.578</c:v>
                  </c:pt>
                  <c:pt idx="1">
                    <c:v>64.489900000000006</c:v>
                  </c:pt>
                  <c:pt idx="2">
                    <c:v>115.26600000000001</c:v>
                  </c:pt>
                  <c:pt idx="3">
                    <c:v>76.735200000000006</c:v>
                  </c:pt>
                  <c:pt idx="4">
                    <c:v>107.08</c:v>
                  </c:pt>
                  <c:pt idx="5">
                    <c:v>131.786</c:v>
                  </c:pt>
                  <c:pt idx="6">
                    <c:v>98.215199999999996</c:v>
                  </c:pt>
                  <c:pt idx="7">
                    <c:v>73.191599999999994</c:v>
                  </c:pt>
                  <c:pt idx="8">
                    <c:v>103.377</c:v>
                  </c:pt>
                  <c:pt idx="9">
                    <c:v>63.166899999999998</c:v>
                  </c:pt>
                  <c:pt idx="10">
                    <c:v>65.221199999999996</c:v>
                  </c:pt>
                  <c:pt idx="11">
                    <c:v>74.494</c:v>
                  </c:pt>
                  <c:pt idx="12">
                    <c:v>59.477499999999999</c:v>
                  </c:pt>
                </c:numCache>
              </c:numRef>
            </c:plus>
            <c:minus>
              <c:numRef>
                <c:f>('Bt C v R'!$D$217,'Bt C v R'!$D$234:$D$237,'Bt C v R'!$D$239:$D$246)</c:f>
                <c:numCache>
                  <c:formatCode>General</c:formatCode>
                  <c:ptCount val="13"/>
                  <c:pt idx="0">
                    <c:v>120.578</c:v>
                  </c:pt>
                  <c:pt idx="1">
                    <c:v>64.489900000000006</c:v>
                  </c:pt>
                  <c:pt idx="2">
                    <c:v>115.26600000000001</c:v>
                  </c:pt>
                  <c:pt idx="3">
                    <c:v>76.735200000000006</c:v>
                  </c:pt>
                  <c:pt idx="4">
                    <c:v>107.08</c:v>
                  </c:pt>
                  <c:pt idx="5">
                    <c:v>131.786</c:v>
                  </c:pt>
                  <c:pt idx="6">
                    <c:v>98.215199999999996</c:v>
                  </c:pt>
                  <c:pt idx="7">
                    <c:v>73.191599999999994</c:v>
                  </c:pt>
                  <c:pt idx="8">
                    <c:v>103.377</c:v>
                  </c:pt>
                  <c:pt idx="9">
                    <c:v>63.166899999999998</c:v>
                  </c:pt>
                  <c:pt idx="10">
                    <c:v>65.221199999999996</c:v>
                  </c:pt>
                  <c:pt idx="11">
                    <c:v>74.494</c:v>
                  </c:pt>
                  <c:pt idx="12">
                    <c:v>59.477499999999999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R'!$GM$19:$GM$22,'Bt C v R'!$GM$24:$GM$31)</c:f>
              <c:numCache>
                <c:formatCode>General</c:formatCode>
                <c:ptCount val="12"/>
                <c:pt idx="0">
                  <c:v>472.738</c:v>
                </c:pt>
                <c:pt idx="1">
                  <c:v>315.44600000000003</c:v>
                </c:pt>
                <c:pt idx="2">
                  <c:v>368.74099999999999</c:v>
                </c:pt>
                <c:pt idx="3">
                  <c:v>176.74600000000001</c:v>
                </c:pt>
                <c:pt idx="4">
                  <c:v>560.14</c:v>
                </c:pt>
                <c:pt idx="5">
                  <c:v>428.23899999999998</c:v>
                </c:pt>
                <c:pt idx="6">
                  <c:v>301.74900000000002</c:v>
                </c:pt>
                <c:pt idx="7">
                  <c:v>509.23500000000001</c:v>
                </c:pt>
                <c:pt idx="8">
                  <c:v>286.74200000000002</c:v>
                </c:pt>
                <c:pt idx="9">
                  <c:v>312.32</c:v>
                </c:pt>
                <c:pt idx="10">
                  <c:v>301.71100000000001</c:v>
                </c:pt>
                <c:pt idx="11">
                  <c:v>274.483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E3-41EB-9853-4237623B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70303"/>
        <c:axId val="765366463"/>
      </c:scatterChart>
      <c:valAx>
        <c:axId val="765370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66463"/>
        <c:crosses val="autoZero"/>
        <c:crossBetween val="midCat"/>
      </c:valAx>
      <c:valAx>
        <c:axId val="765366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5370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Cr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R'!$EP$5:$EP$8,'Bt C v R'!$EP$10,'Bt C v R'!$EP$14,'Bt C v R'!$EP$16,'Bt C v R'!$EP$20,'Bt C v R'!$EP$23,'Bt C v R'!$EP$32:$EP$33)</c:f>
              <c:numCache>
                <c:formatCode>General</c:formatCode>
                <c:ptCount val="11"/>
                <c:pt idx="0">
                  <c:v>1.62632</c:v>
                </c:pt>
                <c:pt idx="1">
                  <c:v>1.1058399999999999</c:v>
                </c:pt>
                <c:pt idx="2">
                  <c:v>2.3089400000000002</c:v>
                </c:pt>
                <c:pt idx="3">
                  <c:v>0.75836800000000004</c:v>
                </c:pt>
                <c:pt idx="4">
                  <c:v>0.98352099999999998</c:v>
                </c:pt>
                <c:pt idx="5">
                  <c:v>1.07653</c:v>
                </c:pt>
                <c:pt idx="6">
                  <c:v>3.7917900000000002</c:v>
                </c:pt>
                <c:pt idx="7">
                  <c:v>0</c:v>
                </c:pt>
                <c:pt idx="8">
                  <c:v>0</c:v>
                </c:pt>
                <c:pt idx="9">
                  <c:v>1.5022800000000001</c:v>
                </c:pt>
                <c:pt idx="10">
                  <c:v>0.80912600000000001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D-4C5F-A903-3A0379EFD682}"/>
            </c:ext>
          </c:extLst>
        </c:ser>
        <c:ser>
          <c:idx val="1"/>
          <c:order val="1"/>
          <c:tx>
            <c:v>1(B)MP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R'!$EP$3:$EP$4,'Bt C v R'!$EP$9,'Bt C v R'!$EP$11:$EP$13,'Bt C v R'!$EP$15,'Bt C v R'!$EP$17:$EP$19,'Bt C v R'!$EP$21:$EP$22,'Bt C v R'!$EP$24,'Bt C v R'!$EP$34)</c:f>
              <c:numCache>
                <c:formatCode>General</c:formatCode>
                <c:ptCount val="14"/>
                <c:pt idx="0">
                  <c:v>1.49969</c:v>
                </c:pt>
                <c:pt idx="1">
                  <c:v>0.96187800000000001</c:v>
                </c:pt>
                <c:pt idx="2">
                  <c:v>1.90866</c:v>
                </c:pt>
                <c:pt idx="3">
                  <c:v>0</c:v>
                </c:pt>
                <c:pt idx="4">
                  <c:v>2.3085</c:v>
                </c:pt>
                <c:pt idx="5">
                  <c:v>8.5920300000000005E-2</c:v>
                </c:pt>
                <c:pt idx="6">
                  <c:v>0</c:v>
                </c:pt>
                <c:pt idx="7">
                  <c:v>1.8155699999999999</c:v>
                </c:pt>
                <c:pt idx="8">
                  <c:v>4.6898400000000002</c:v>
                </c:pt>
                <c:pt idx="9">
                  <c:v>2.9334699999999998</c:v>
                </c:pt>
                <c:pt idx="10">
                  <c:v>0</c:v>
                </c:pt>
                <c:pt idx="11">
                  <c:v>0.18604499999999999</c:v>
                </c:pt>
                <c:pt idx="12">
                  <c:v>0.36219699999999999</c:v>
                </c:pt>
                <c:pt idx="13">
                  <c:v>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D-4C5F-A903-3A0379EFD682}"/>
            </c:ext>
          </c:extLst>
        </c:ser>
        <c:ser>
          <c:idx val="2"/>
          <c:order val="2"/>
          <c:tx>
            <c:v>1(B)MP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R'!$EP$2,'Bt C v R'!$EP$25:$EP$31)</c:f>
              <c:numCache>
                <c:formatCode>General</c:formatCode>
                <c:ptCount val="8"/>
                <c:pt idx="0">
                  <c:v>2.8005900000000001</c:v>
                </c:pt>
                <c:pt idx="1">
                  <c:v>0</c:v>
                </c:pt>
                <c:pt idx="2">
                  <c:v>2.2696700000000001</c:v>
                </c:pt>
                <c:pt idx="3">
                  <c:v>1.83429</c:v>
                </c:pt>
                <c:pt idx="4">
                  <c:v>1.1937199999999999</c:v>
                </c:pt>
                <c:pt idx="5">
                  <c:v>2.6618300000000001</c:v>
                </c:pt>
                <c:pt idx="6">
                  <c:v>9.1085399999999997E-2</c:v>
                </c:pt>
                <c:pt idx="7">
                  <c:v>0.44051800000000002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7D-4C5F-A903-3A0379EFD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48703"/>
        <c:axId val="1824939103"/>
      </c:scatterChart>
      <c:valAx>
        <c:axId val="1824948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39103"/>
        <c:crosses val="autoZero"/>
        <c:crossBetween val="midCat"/>
      </c:valAx>
      <c:valAx>
        <c:axId val="182493910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249487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R'!$D$5:$D$8,'Bt C v R'!$D$10,'Bt C v R'!$D$14,'Bt C v R'!$D$16,'Bt C v R'!$D$20,'Bt C v R'!$D$23,'Bt C v R'!$D$32:$D$33)</c:f>
              <c:numCache>
                <c:formatCode>General</c:formatCode>
                <c:ptCount val="11"/>
                <c:pt idx="0">
                  <c:v>194.02199999999999</c:v>
                </c:pt>
                <c:pt idx="1">
                  <c:v>206.34200000000001</c:v>
                </c:pt>
                <c:pt idx="2">
                  <c:v>189.77199999999999</c:v>
                </c:pt>
                <c:pt idx="3">
                  <c:v>180.45</c:v>
                </c:pt>
                <c:pt idx="4">
                  <c:v>211.18</c:v>
                </c:pt>
                <c:pt idx="5">
                  <c:v>185.81200000000001</c:v>
                </c:pt>
                <c:pt idx="6">
                  <c:v>210.196</c:v>
                </c:pt>
                <c:pt idx="7">
                  <c:v>156.11799999999999</c:v>
                </c:pt>
                <c:pt idx="8">
                  <c:v>179.06700000000001</c:v>
                </c:pt>
                <c:pt idx="9">
                  <c:v>172.916</c:v>
                </c:pt>
                <c:pt idx="10">
                  <c:v>162.994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4-4105-8366-487945AE62A0}"/>
            </c:ext>
          </c:extLst>
        </c:ser>
        <c:ser>
          <c:idx val="1"/>
          <c:order val="1"/>
          <c:tx>
            <c:v>1(B)MP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R'!$D$3:$D$4,'Bt C v R'!$D$9,'Bt C v R'!$D$11:$D$13,'Bt C v R'!$D$15,'Bt C v R'!$D$17:$D$19,'Bt C v R'!$D$21:$D$22,'Bt C v R'!$D$24,'Bt C v R'!$D$34)</c:f>
              <c:numCache>
                <c:formatCode>General</c:formatCode>
                <c:ptCount val="14"/>
                <c:pt idx="0">
                  <c:v>182.916</c:v>
                </c:pt>
                <c:pt idx="1">
                  <c:v>205.983</c:v>
                </c:pt>
                <c:pt idx="2">
                  <c:v>177.77500000000001</c:v>
                </c:pt>
                <c:pt idx="3">
                  <c:v>158.77199999999999</c:v>
                </c:pt>
                <c:pt idx="4">
                  <c:v>189.32900000000001</c:v>
                </c:pt>
                <c:pt idx="5">
                  <c:v>183.536</c:v>
                </c:pt>
                <c:pt idx="6">
                  <c:v>173.77600000000001</c:v>
                </c:pt>
                <c:pt idx="7">
                  <c:v>192.28299999999999</c:v>
                </c:pt>
                <c:pt idx="8">
                  <c:v>194.791</c:v>
                </c:pt>
                <c:pt idx="9">
                  <c:v>160.05699999999999</c:v>
                </c:pt>
                <c:pt idx="10">
                  <c:v>154.322</c:v>
                </c:pt>
                <c:pt idx="11">
                  <c:v>164.60900000000001</c:v>
                </c:pt>
                <c:pt idx="12">
                  <c:v>183.41300000000001</c:v>
                </c:pt>
                <c:pt idx="13">
                  <c:v>179.76900000000001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A4-4105-8366-487945AE62A0}"/>
            </c:ext>
          </c:extLst>
        </c:ser>
        <c:ser>
          <c:idx val="2"/>
          <c:order val="2"/>
          <c:tx>
            <c:v>1(B)MP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R'!$D$2,'Bt C v R'!$D$25:$D$31)</c:f>
              <c:numCache>
                <c:formatCode>General</c:formatCode>
                <c:ptCount val="8"/>
                <c:pt idx="0">
                  <c:v>198.68299999999999</c:v>
                </c:pt>
                <c:pt idx="1">
                  <c:v>132.911</c:v>
                </c:pt>
                <c:pt idx="2">
                  <c:v>164.85900000000001</c:v>
                </c:pt>
                <c:pt idx="3">
                  <c:v>167.88200000000001</c:v>
                </c:pt>
                <c:pt idx="4">
                  <c:v>148.72800000000001</c:v>
                </c:pt>
                <c:pt idx="5">
                  <c:v>165.55699999999999</c:v>
                </c:pt>
                <c:pt idx="6">
                  <c:v>166.28299999999999</c:v>
                </c:pt>
                <c:pt idx="7">
                  <c:v>151.96199999999999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A4-4105-8366-487945AE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42623"/>
        <c:axId val="914817663"/>
      </c:scatterChart>
      <c:valAx>
        <c:axId val="91484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17663"/>
        <c:crosses val="autoZero"/>
        <c:crossBetween val="midCat"/>
      </c:valAx>
      <c:valAx>
        <c:axId val="914817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426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R'!$P$5:$P$8,'Bt C v R'!$P$10,'Bt C v R'!$P$14,'Bt C v R'!$P$16,'Bt C v R'!$P$20,'Bt C v R'!$P$23,'Bt C v R'!$P$32:$P$33)</c:f>
              <c:numCache>
                <c:formatCode>General</c:formatCode>
                <c:ptCount val="11"/>
                <c:pt idx="0">
                  <c:v>1840.81</c:v>
                </c:pt>
                <c:pt idx="1">
                  <c:v>1945.24</c:v>
                </c:pt>
                <c:pt idx="2">
                  <c:v>1733.38</c:v>
                </c:pt>
                <c:pt idx="3">
                  <c:v>1633.78</c:v>
                </c:pt>
                <c:pt idx="4">
                  <c:v>1970.77</c:v>
                </c:pt>
                <c:pt idx="5">
                  <c:v>1684.84</c:v>
                </c:pt>
                <c:pt idx="6">
                  <c:v>1835.73</c:v>
                </c:pt>
                <c:pt idx="7">
                  <c:v>1668.35</c:v>
                </c:pt>
                <c:pt idx="8">
                  <c:v>1636.3</c:v>
                </c:pt>
                <c:pt idx="9">
                  <c:v>1766.25</c:v>
                </c:pt>
                <c:pt idx="10">
                  <c:v>1545.23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0-4563-A1A1-E570465D50E6}"/>
            </c:ext>
          </c:extLst>
        </c:ser>
        <c:ser>
          <c:idx val="1"/>
          <c:order val="1"/>
          <c:tx>
            <c:v>1(B)MP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R'!$P$3:$P$4,'Bt C v R'!$P$9,'Bt C v R'!$P$11:$P$13,'Bt C v R'!$P$15,'Bt C v R'!$P$17:$P$19,'Bt C v R'!$P$21:$P$22,'Bt C v R'!$P$24,'Bt C v R'!$P$34)</c:f>
              <c:numCache>
                <c:formatCode>General</c:formatCode>
                <c:ptCount val="14"/>
                <c:pt idx="0">
                  <c:v>1760.36</c:v>
                </c:pt>
                <c:pt idx="1">
                  <c:v>1956.54</c:v>
                </c:pt>
                <c:pt idx="2">
                  <c:v>1777.99</c:v>
                </c:pt>
                <c:pt idx="3">
                  <c:v>1471.13</c:v>
                </c:pt>
                <c:pt idx="4">
                  <c:v>1727.82</c:v>
                </c:pt>
                <c:pt idx="5">
                  <c:v>1993.62</c:v>
                </c:pt>
                <c:pt idx="6">
                  <c:v>1647.11</c:v>
                </c:pt>
                <c:pt idx="7">
                  <c:v>1702.42</c:v>
                </c:pt>
                <c:pt idx="8">
                  <c:v>1781.04</c:v>
                </c:pt>
                <c:pt idx="9">
                  <c:v>1558.31</c:v>
                </c:pt>
                <c:pt idx="10">
                  <c:v>1577.85</c:v>
                </c:pt>
                <c:pt idx="11">
                  <c:v>1788.08</c:v>
                </c:pt>
                <c:pt idx="12">
                  <c:v>1762.75</c:v>
                </c:pt>
                <c:pt idx="13">
                  <c:v>1832.3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E0-4563-A1A1-E570465D50E6}"/>
            </c:ext>
          </c:extLst>
        </c:ser>
        <c:ser>
          <c:idx val="2"/>
          <c:order val="2"/>
          <c:tx>
            <c:v>1(B)MP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R'!$P$2,'Bt C v R'!$P$25:$P$31)</c:f>
              <c:numCache>
                <c:formatCode>General</c:formatCode>
                <c:ptCount val="8"/>
                <c:pt idx="0">
                  <c:v>1878.12</c:v>
                </c:pt>
                <c:pt idx="1">
                  <c:v>1429.55</c:v>
                </c:pt>
                <c:pt idx="2">
                  <c:v>1625.92</c:v>
                </c:pt>
                <c:pt idx="3">
                  <c:v>1669.55</c:v>
                </c:pt>
                <c:pt idx="4">
                  <c:v>1485.91</c:v>
                </c:pt>
                <c:pt idx="5">
                  <c:v>1827.58</c:v>
                </c:pt>
                <c:pt idx="6">
                  <c:v>1821.68</c:v>
                </c:pt>
                <c:pt idx="7">
                  <c:v>1518.03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E0-4563-A1A1-E570465D5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351039"/>
        <c:axId val="768359199"/>
      </c:scatterChart>
      <c:valAx>
        <c:axId val="768351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359199"/>
        <c:crosses val="autoZero"/>
        <c:crossBetween val="midCat"/>
      </c:valAx>
      <c:valAx>
        <c:axId val="7683591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351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44-4C36-AB89-1A26E2B5504D}"/>
            </c:ext>
          </c:extLst>
        </c:ser>
        <c:ser>
          <c:idx val="1"/>
          <c:order val="1"/>
          <c:tx>
            <c:v>1(B)MP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44-4C36-AB89-1A26E2B5504D}"/>
            </c:ext>
          </c:extLst>
        </c:ser>
        <c:ser>
          <c:idx val="2"/>
          <c:order val="2"/>
          <c:tx>
            <c:v>1(B)MP (M)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44-4C36-AB89-1A26E2B5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7407"/>
        <c:axId val="149687247"/>
      </c:scatterChart>
      <c:valAx>
        <c:axId val="149707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7247"/>
        <c:crosses val="autoZero"/>
        <c:crossBetween val="midCat"/>
      </c:valAx>
      <c:valAx>
        <c:axId val="149687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074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12-4C3E-B2F1-1DD679F2F2A0}"/>
            </c:ext>
          </c:extLst>
        </c:ser>
        <c:ser>
          <c:idx val="1"/>
          <c:order val="1"/>
          <c:tx>
            <c:v>1(B)MP R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12-4C3E-B2F1-1DD679F2F2A0}"/>
            </c:ext>
          </c:extLst>
        </c:ser>
        <c:ser>
          <c:idx val="2"/>
          <c:order val="2"/>
          <c:tx>
            <c:v>1(B)MP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12-4C3E-B2F1-1DD679F2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781183"/>
        <c:axId val="914781663"/>
      </c:scatterChart>
      <c:valAx>
        <c:axId val="91478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781663"/>
        <c:crosses val="autoZero"/>
        <c:crossBetween val="midCat"/>
      </c:valAx>
      <c:valAx>
        <c:axId val="914781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7811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90-4B99-BF52-5193F1169B67}"/>
            </c:ext>
          </c:extLst>
        </c:ser>
        <c:ser>
          <c:idx val="1"/>
          <c:order val="1"/>
          <c:tx>
            <c:v>1(B)MP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90-4B99-BF52-5193F1169B67}"/>
            </c:ext>
          </c:extLst>
        </c:ser>
        <c:ser>
          <c:idx val="2"/>
          <c:order val="2"/>
          <c:tx>
            <c:v>1(B)MP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90-4B99-BF52-5193F116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99711"/>
        <c:axId val="437693471"/>
      </c:scatterChart>
      <c:valAx>
        <c:axId val="437699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693471"/>
        <c:crosses val="autoZero"/>
        <c:crossBetween val="midCat"/>
      </c:valAx>
      <c:valAx>
        <c:axId val="43769347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769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R'!$GV$5:$GV$8,'Bt C v R'!$GV$10,'Bt C v R'!$GV$14,'Bt C v R'!$GV$16,'Bt C v R'!$GV$23,'Bt C v R'!$GV$32:$GV$33)</c:f>
              <c:numCache>
                <c:formatCode>General</c:formatCode>
                <c:ptCount val="10"/>
                <c:pt idx="0">
                  <c:v>2.6022799999999999</c:v>
                </c:pt>
                <c:pt idx="1">
                  <c:v>2.9309099999999999</c:v>
                </c:pt>
                <c:pt idx="2">
                  <c:v>2.3736700000000002</c:v>
                </c:pt>
                <c:pt idx="3">
                  <c:v>2.2490800000000002</c:v>
                </c:pt>
                <c:pt idx="4">
                  <c:v>2.9948299999999999</c:v>
                </c:pt>
                <c:pt idx="5">
                  <c:v>3.25285</c:v>
                </c:pt>
                <c:pt idx="6">
                  <c:v>2.6256300000000001</c:v>
                </c:pt>
                <c:pt idx="7">
                  <c:v>3.3056899999999998</c:v>
                </c:pt>
                <c:pt idx="8">
                  <c:v>21.2529</c:v>
                </c:pt>
                <c:pt idx="9">
                  <c:v>21.098800000000001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9D-49B2-BCDA-9C5D06A87E78}"/>
            </c:ext>
          </c:extLst>
        </c:ser>
        <c:ser>
          <c:idx val="1"/>
          <c:order val="1"/>
          <c:tx>
            <c:v>1(B)MP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R'!$GV$3:$GV$4,'Bt C v R'!$GV$9,'Bt C v R'!$GV$11:$GV$13,'Bt C v R'!$GV$15,'Bt C v R'!$GV$17:$GV$18,'Bt C v R'!$GV$34)</c:f>
              <c:numCache>
                <c:formatCode>General</c:formatCode>
                <c:ptCount val="10"/>
                <c:pt idx="0">
                  <c:v>3.0891899999999999</c:v>
                </c:pt>
                <c:pt idx="1">
                  <c:v>3.1933699999999998</c:v>
                </c:pt>
                <c:pt idx="2">
                  <c:v>4.4205699999999997</c:v>
                </c:pt>
                <c:pt idx="3">
                  <c:v>3.0782799999999999</c:v>
                </c:pt>
                <c:pt idx="4">
                  <c:v>3.2782800000000001</c:v>
                </c:pt>
                <c:pt idx="5">
                  <c:v>3.22</c:v>
                </c:pt>
                <c:pt idx="6">
                  <c:v>2.9008699999999998</c:v>
                </c:pt>
                <c:pt idx="7">
                  <c:v>3.2112500000000002</c:v>
                </c:pt>
                <c:pt idx="8">
                  <c:v>2.7902999999999998</c:v>
                </c:pt>
                <c:pt idx="9">
                  <c:v>23.888000000000002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9D-49B2-BCDA-9C5D06A87E78}"/>
            </c:ext>
          </c:extLst>
        </c:ser>
        <c:ser>
          <c:idx val="2"/>
          <c:order val="2"/>
          <c:tx>
            <c:v>1(B)MP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R'!$GV$19:$GV$22,'Bt C v R'!$GV$24:$GV$31)</c:f>
              <c:numCache>
                <c:formatCode>General</c:formatCode>
                <c:ptCount val="12"/>
                <c:pt idx="0">
                  <c:v>3.3874300000000002</c:v>
                </c:pt>
                <c:pt idx="1">
                  <c:v>2.98563</c:v>
                </c:pt>
                <c:pt idx="2">
                  <c:v>3.0272199999999998</c:v>
                </c:pt>
                <c:pt idx="3">
                  <c:v>3.8286899999999999</c:v>
                </c:pt>
                <c:pt idx="4">
                  <c:v>3.1814100000000001</c:v>
                </c:pt>
                <c:pt idx="5">
                  <c:v>2.9794100000000001</c:v>
                </c:pt>
                <c:pt idx="6">
                  <c:v>3.66262</c:v>
                </c:pt>
                <c:pt idx="7">
                  <c:v>2.8181500000000002</c:v>
                </c:pt>
                <c:pt idx="8">
                  <c:v>3.3808400000000001</c:v>
                </c:pt>
                <c:pt idx="9">
                  <c:v>3.3827099999999999</c:v>
                </c:pt>
                <c:pt idx="10">
                  <c:v>3.7094999999999998</c:v>
                </c:pt>
                <c:pt idx="11">
                  <c:v>3.5292599999999998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9D-49B2-BCDA-9C5D06A8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5807"/>
        <c:axId val="149688687"/>
      </c:scatterChart>
      <c:valAx>
        <c:axId val="149685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8687"/>
        <c:crosses val="autoZero"/>
        <c:crossBetween val="midCat"/>
      </c:valAx>
      <c:valAx>
        <c:axId val="1496886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6858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R'!$N$5:$N$8,'Bt C v R'!$N$10,'Bt C v R'!$N$14,'Bt C v R'!$N$16,'Bt C v R'!$N$20,'Bt C v R'!$N$23,'Bt C v R'!$N$32:$N$33)</c:f>
              <c:numCache>
                <c:formatCode>General</c:formatCode>
                <c:ptCount val="11"/>
                <c:pt idx="0">
                  <c:v>2.6022799999999999</c:v>
                </c:pt>
                <c:pt idx="1">
                  <c:v>2.9309099999999999</c:v>
                </c:pt>
                <c:pt idx="2">
                  <c:v>2.3736700000000002</c:v>
                </c:pt>
                <c:pt idx="3">
                  <c:v>2.2490800000000002</c:v>
                </c:pt>
                <c:pt idx="4">
                  <c:v>2.9948299999999999</c:v>
                </c:pt>
                <c:pt idx="5">
                  <c:v>3.25285</c:v>
                </c:pt>
                <c:pt idx="6">
                  <c:v>2.6256300000000001</c:v>
                </c:pt>
                <c:pt idx="7">
                  <c:v>2.98563</c:v>
                </c:pt>
                <c:pt idx="8">
                  <c:v>3.3056899999999998</c:v>
                </c:pt>
                <c:pt idx="9">
                  <c:v>21.2529</c:v>
                </c:pt>
                <c:pt idx="10">
                  <c:v>21.098800000000001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3D-444B-AEF4-B0DAE5D2D80E}"/>
            </c:ext>
          </c:extLst>
        </c:ser>
        <c:ser>
          <c:idx val="1"/>
          <c:order val="1"/>
          <c:tx>
            <c:v>1(B)MP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R'!$N$3:$N$4,'Bt C v R'!$N$9,'Bt C v R'!$N$11:$N$13,'Bt C v R'!$N$15,'Bt C v R'!$N$17:$N$19,'Bt C v R'!$N$21:$N$22,'Bt C v R'!$N$24,'Bt C v R'!$N$34)</c:f>
              <c:numCache>
                <c:formatCode>General</c:formatCode>
                <c:ptCount val="14"/>
                <c:pt idx="0">
                  <c:v>3.0891899999999999</c:v>
                </c:pt>
                <c:pt idx="1">
                  <c:v>3.1933699999999998</c:v>
                </c:pt>
                <c:pt idx="2">
                  <c:v>4.4205699999999997</c:v>
                </c:pt>
                <c:pt idx="3">
                  <c:v>3.0782799999999999</c:v>
                </c:pt>
                <c:pt idx="4">
                  <c:v>3.2782800000000001</c:v>
                </c:pt>
                <c:pt idx="5">
                  <c:v>3.22</c:v>
                </c:pt>
                <c:pt idx="6">
                  <c:v>2.9008699999999998</c:v>
                </c:pt>
                <c:pt idx="7">
                  <c:v>3.2112500000000002</c:v>
                </c:pt>
                <c:pt idx="8">
                  <c:v>2.7902999999999998</c:v>
                </c:pt>
                <c:pt idx="9">
                  <c:v>3.3874300000000002</c:v>
                </c:pt>
                <c:pt idx="10">
                  <c:v>3.0272199999999998</c:v>
                </c:pt>
                <c:pt idx="11">
                  <c:v>3.8286899999999999</c:v>
                </c:pt>
                <c:pt idx="12">
                  <c:v>3.1814100000000001</c:v>
                </c:pt>
                <c:pt idx="13">
                  <c:v>23.888000000000002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3D-444B-AEF4-B0DAE5D2D80E}"/>
            </c:ext>
          </c:extLst>
        </c:ser>
        <c:ser>
          <c:idx val="2"/>
          <c:order val="2"/>
          <c:tx>
            <c:v>1(B)MP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R'!$N$2,'Bt C v R'!$N$25:$N$31)</c:f>
              <c:numCache>
                <c:formatCode>General</c:formatCode>
                <c:ptCount val="8"/>
                <c:pt idx="0">
                  <c:v>2.4002500000000002</c:v>
                </c:pt>
                <c:pt idx="1">
                  <c:v>2.9794100000000001</c:v>
                </c:pt>
                <c:pt idx="2">
                  <c:v>3.66262</c:v>
                </c:pt>
                <c:pt idx="3">
                  <c:v>2.8181500000000002</c:v>
                </c:pt>
                <c:pt idx="4">
                  <c:v>3.3808400000000001</c:v>
                </c:pt>
                <c:pt idx="5">
                  <c:v>3.3827099999999999</c:v>
                </c:pt>
                <c:pt idx="6">
                  <c:v>3.7094999999999998</c:v>
                </c:pt>
                <c:pt idx="7">
                  <c:v>3.5292599999999998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3D-444B-AEF4-B0DAE5D2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5807"/>
        <c:axId val="149688687"/>
      </c:scatterChart>
      <c:valAx>
        <c:axId val="149685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8687"/>
        <c:crosses val="autoZero"/>
        <c:crossBetween val="midCat"/>
      </c:valAx>
      <c:valAx>
        <c:axId val="1496886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6858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R'!$C$220:$C$223,'Bt C v R'!$C$225,'Bt C v R'!$C$229,'Bt C v R'!$C$231,'Bt C v R'!$C$238,'Bt C v R'!$C$247:$C$248)</c:f>
                <c:numCache>
                  <c:formatCode>General</c:formatCode>
                  <c:ptCount val="10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27.1616</c:v>
                  </c:pt>
                  <c:pt idx="8">
                    <c:v>23.415900000000001</c:v>
                  </c:pt>
                  <c:pt idx="9">
                    <c:v>18.482500000000002</c:v>
                  </c:pt>
                </c:numCache>
              </c:numRef>
            </c:plus>
            <c:minus>
              <c:numRef>
                <c:f>('Bt C v R'!$C$220:$C$223,'Bt C v R'!$C$225,'Bt C v R'!$C$229,'Bt C v R'!$C$231,'Bt C v R'!$C$238,'Bt C v R'!$C$247:$C$248)</c:f>
                <c:numCache>
                  <c:formatCode>General</c:formatCode>
                  <c:ptCount val="10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27.1616</c:v>
                  </c:pt>
                  <c:pt idx="8">
                    <c:v>23.415900000000001</c:v>
                  </c:pt>
                  <c:pt idx="9">
                    <c:v>18.482500000000002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R'!$GL$5:$GL$8,'Bt C v R'!$GL$10,'Bt C v R'!$GL$14,'Bt C v R'!$GL$16,'Bt C v R'!$GL$23,'Bt C v R'!$GL$32:$GL$33)</c:f>
              <c:numCache>
                <c:formatCode>General</c:formatCode>
                <c:ptCount val="10"/>
                <c:pt idx="0">
                  <c:v>194.02199999999999</c:v>
                </c:pt>
                <c:pt idx="1">
                  <c:v>206.34200000000001</c:v>
                </c:pt>
                <c:pt idx="2">
                  <c:v>189.77199999999999</c:v>
                </c:pt>
                <c:pt idx="3">
                  <c:v>180.45</c:v>
                </c:pt>
                <c:pt idx="4">
                  <c:v>211.18</c:v>
                </c:pt>
                <c:pt idx="5">
                  <c:v>185.81200000000001</c:v>
                </c:pt>
                <c:pt idx="6">
                  <c:v>210.196</c:v>
                </c:pt>
                <c:pt idx="7">
                  <c:v>179.06700000000001</c:v>
                </c:pt>
                <c:pt idx="8">
                  <c:v>172.916</c:v>
                </c:pt>
                <c:pt idx="9">
                  <c:v>162.994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85-4596-B316-AA4E26583D28}"/>
            </c:ext>
          </c:extLst>
        </c:ser>
        <c:ser>
          <c:idx val="1"/>
          <c:order val="1"/>
          <c:tx>
            <c:v>1(B)MP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R'!$C$218:$C$219,'Bt C v R'!$C$224,'Bt C v R'!$C$226:$C$228,'Bt C v R'!$C$230,'Bt C v R'!$C$232:$C$233,'Bt C v R'!$C$249)</c:f>
                <c:numCache>
                  <c:formatCode>General</c:formatCode>
                  <c:ptCount val="10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25.189599999999999</c:v>
                  </c:pt>
                </c:numCache>
              </c:numRef>
            </c:plus>
            <c:minus>
              <c:numRef>
                <c:f>('Bt C v R'!$C$218:$C$219,'Bt C v R'!$C$224,'Bt C v R'!$C$226:$C$228,'Bt C v R'!$C$230,'Bt C v R'!$C$232:$C$233,'Bt C v R'!$C$249)</c:f>
                <c:numCache>
                  <c:formatCode>General</c:formatCode>
                  <c:ptCount val="10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25.189599999999999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R'!$GL$3:$GL$4,'Bt C v R'!$GL$9,'Bt C v R'!$GL$11:$GL$13,'Bt C v R'!$GL$15,'Bt C v R'!$GL$17:$GL$18,'Bt C v R'!$GL$34)</c:f>
              <c:numCache>
                <c:formatCode>General</c:formatCode>
                <c:ptCount val="10"/>
                <c:pt idx="0">
                  <c:v>182.916</c:v>
                </c:pt>
                <c:pt idx="1">
                  <c:v>205.983</c:v>
                </c:pt>
                <c:pt idx="2">
                  <c:v>177.77500000000001</c:v>
                </c:pt>
                <c:pt idx="3">
                  <c:v>158.77199999999999</c:v>
                </c:pt>
                <c:pt idx="4">
                  <c:v>189.32900000000001</c:v>
                </c:pt>
                <c:pt idx="5">
                  <c:v>183.536</c:v>
                </c:pt>
                <c:pt idx="6">
                  <c:v>173.77600000000001</c:v>
                </c:pt>
                <c:pt idx="7">
                  <c:v>192.28299999999999</c:v>
                </c:pt>
                <c:pt idx="8">
                  <c:v>194.791</c:v>
                </c:pt>
                <c:pt idx="9">
                  <c:v>179.76900000000001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5-4596-B316-AA4E26583D28}"/>
            </c:ext>
          </c:extLst>
        </c:ser>
        <c:ser>
          <c:idx val="2"/>
          <c:order val="2"/>
          <c:tx>
            <c:v>1(B)MP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R'!$C$217,'Bt C v R'!$C$234:$C$237,'Bt C v R'!$C$239:$C$246)</c:f>
                <c:numCache>
                  <c:formatCode>General</c:formatCode>
                  <c:ptCount val="13"/>
                  <c:pt idx="0">
                    <c:v>30.420400000000001</c:v>
                  </c:pt>
                  <c:pt idx="1">
                    <c:v>20.545999999999999</c:v>
                  </c:pt>
                  <c:pt idx="2">
                    <c:v>17.970600000000001</c:v>
                  </c:pt>
                  <c:pt idx="3">
                    <c:v>18.5656</c:v>
                  </c:pt>
                  <c:pt idx="4">
                    <c:v>24.0975</c:v>
                  </c:pt>
                  <c:pt idx="5">
                    <c:v>25.758500000000002</c:v>
                  </c:pt>
                  <c:pt idx="6">
                    <c:v>14.030900000000001</c:v>
                  </c:pt>
                  <c:pt idx="7">
                    <c:v>30.598299999999998</c:v>
                  </c:pt>
                  <c:pt idx="8">
                    <c:v>16.288699999999999</c:v>
                  </c:pt>
                  <c:pt idx="9">
                    <c:v>12.754300000000001</c:v>
                  </c:pt>
                  <c:pt idx="10">
                    <c:v>19.407599999999999</c:v>
                  </c:pt>
                  <c:pt idx="11">
                    <c:v>32.7637</c:v>
                  </c:pt>
                  <c:pt idx="12">
                    <c:v>16.057500000000001</c:v>
                  </c:pt>
                </c:numCache>
              </c:numRef>
            </c:plus>
            <c:minus>
              <c:numRef>
                <c:f>('Bt C v R'!$C$217,'Bt C v R'!$C$234:$C$237,'Bt C v R'!$C$239:$C$246)</c:f>
                <c:numCache>
                  <c:formatCode>General</c:formatCode>
                  <c:ptCount val="13"/>
                  <c:pt idx="0">
                    <c:v>30.420400000000001</c:v>
                  </c:pt>
                  <c:pt idx="1">
                    <c:v>20.545999999999999</c:v>
                  </c:pt>
                  <c:pt idx="2">
                    <c:v>17.970600000000001</c:v>
                  </c:pt>
                  <c:pt idx="3">
                    <c:v>18.5656</c:v>
                  </c:pt>
                  <c:pt idx="4">
                    <c:v>24.0975</c:v>
                  </c:pt>
                  <c:pt idx="5">
                    <c:v>25.758500000000002</c:v>
                  </c:pt>
                  <c:pt idx="6">
                    <c:v>14.030900000000001</c:v>
                  </c:pt>
                  <c:pt idx="7">
                    <c:v>30.598299999999998</c:v>
                  </c:pt>
                  <c:pt idx="8">
                    <c:v>16.288699999999999</c:v>
                  </c:pt>
                  <c:pt idx="9">
                    <c:v>12.754300000000001</c:v>
                  </c:pt>
                  <c:pt idx="10">
                    <c:v>19.407599999999999</c:v>
                  </c:pt>
                  <c:pt idx="11">
                    <c:v>32.7637</c:v>
                  </c:pt>
                  <c:pt idx="12">
                    <c:v>16.057500000000001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R'!$GL$2,'Bt C v R'!$GL$19:$GL$22,'Bt C v R'!$GL$24:$GL$31)</c:f>
              <c:numCache>
                <c:formatCode>General</c:formatCode>
                <c:ptCount val="13"/>
                <c:pt idx="0">
                  <c:v>198.68299999999999</c:v>
                </c:pt>
                <c:pt idx="1">
                  <c:v>160.05699999999999</c:v>
                </c:pt>
                <c:pt idx="2">
                  <c:v>156.11799999999999</c:v>
                </c:pt>
                <c:pt idx="3">
                  <c:v>154.322</c:v>
                </c:pt>
                <c:pt idx="4">
                  <c:v>164.60900000000001</c:v>
                </c:pt>
                <c:pt idx="5">
                  <c:v>183.41300000000001</c:v>
                </c:pt>
                <c:pt idx="6">
                  <c:v>132.911</c:v>
                </c:pt>
                <c:pt idx="7">
                  <c:v>164.85900000000001</c:v>
                </c:pt>
                <c:pt idx="8">
                  <c:v>167.88200000000001</c:v>
                </c:pt>
                <c:pt idx="9">
                  <c:v>148.72800000000001</c:v>
                </c:pt>
                <c:pt idx="10">
                  <c:v>165.55699999999999</c:v>
                </c:pt>
                <c:pt idx="11">
                  <c:v>166.28299999999999</c:v>
                </c:pt>
                <c:pt idx="12">
                  <c:v>151.96199999999999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85-4596-B316-AA4E26583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42623"/>
        <c:axId val="914817663"/>
      </c:scatterChart>
      <c:valAx>
        <c:axId val="91484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17663"/>
        <c:crosses val="autoZero"/>
        <c:crossBetween val="midCat"/>
      </c:valAx>
      <c:valAx>
        <c:axId val="914817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426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Mn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Analysis'!$O$211:$O$243</c:f>
                <c:numCache>
                  <c:formatCode>General</c:formatCode>
                  <c:ptCount val="33"/>
                  <c:pt idx="0">
                    <c:v>216.00200000000001</c:v>
                  </c:pt>
                  <c:pt idx="1">
                    <c:v>174.63399999999999</c:v>
                  </c:pt>
                  <c:pt idx="2">
                    <c:v>221.821</c:v>
                  </c:pt>
                  <c:pt idx="3">
                    <c:v>282.41300000000001</c:v>
                  </c:pt>
                  <c:pt idx="4">
                    <c:v>213.86799999999999</c:v>
                  </c:pt>
                  <c:pt idx="5">
                    <c:v>188.22300000000001</c:v>
                  </c:pt>
                  <c:pt idx="6">
                    <c:v>193.637</c:v>
                  </c:pt>
                  <c:pt idx="7">
                    <c:v>126.441</c:v>
                  </c:pt>
                  <c:pt idx="8">
                    <c:v>172.50800000000001</c:v>
                  </c:pt>
                  <c:pt idx="9">
                    <c:v>127.13</c:v>
                  </c:pt>
                  <c:pt idx="10">
                    <c:v>143.32599999999999</c:v>
                  </c:pt>
                  <c:pt idx="11">
                    <c:v>198.10599999999999</c:v>
                  </c:pt>
                  <c:pt idx="12">
                    <c:v>201.83099999999999</c:v>
                  </c:pt>
                  <c:pt idx="13">
                    <c:v>113.83499999999999</c:v>
                  </c:pt>
                  <c:pt idx="14">
                    <c:v>173.66</c:v>
                  </c:pt>
                  <c:pt idx="15">
                    <c:v>206.45400000000001</c:v>
                  </c:pt>
                  <c:pt idx="16">
                    <c:v>176.59700000000001</c:v>
                  </c:pt>
                  <c:pt idx="17">
                    <c:v>147.239</c:v>
                  </c:pt>
                  <c:pt idx="18">
                    <c:v>221.69200000000001</c:v>
                  </c:pt>
                  <c:pt idx="19">
                    <c:v>130.97200000000001</c:v>
                  </c:pt>
                  <c:pt idx="20">
                    <c:v>203.08099999999999</c:v>
                  </c:pt>
                  <c:pt idx="21">
                    <c:v>168.006</c:v>
                  </c:pt>
                  <c:pt idx="22">
                    <c:v>182.98599999999999</c:v>
                  </c:pt>
                  <c:pt idx="23">
                    <c:v>183.66399999999999</c:v>
                  </c:pt>
                  <c:pt idx="24">
                    <c:v>292.41399999999999</c:v>
                  </c:pt>
                  <c:pt idx="25">
                    <c:v>161.66800000000001</c:v>
                  </c:pt>
                  <c:pt idx="26">
                    <c:v>119.715</c:v>
                  </c:pt>
                  <c:pt idx="27">
                    <c:v>199.53</c:v>
                  </c:pt>
                  <c:pt idx="28">
                    <c:v>300.92200000000003</c:v>
                  </c:pt>
                  <c:pt idx="29">
                    <c:v>154.19300000000001</c:v>
                  </c:pt>
                  <c:pt idx="30">
                    <c:v>271.44499999999999</c:v>
                  </c:pt>
                  <c:pt idx="31">
                    <c:v>177.59200000000001</c:v>
                  </c:pt>
                  <c:pt idx="32">
                    <c:v>238.33</c:v>
                  </c:pt>
                </c:numCache>
              </c:numRef>
            </c:plus>
            <c:minus>
              <c:numRef>
                <c:f>'Bt Tidy Analysis'!$O$211:$O$243</c:f>
                <c:numCache>
                  <c:formatCode>General</c:formatCode>
                  <c:ptCount val="33"/>
                  <c:pt idx="0">
                    <c:v>216.00200000000001</c:v>
                  </c:pt>
                  <c:pt idx="1">
                    <c:v>174.63399999999999</c:v>
                  </c:pt>
                  <c:pt idx="2">
                    <c:v>221.821</c:v>
                  </c:pt>
                  <c:pt idx="3">
                    <c:v>282.41300000000001</c:v>
                  </c:pt>
                  <c:pt idx="4">
                    <c:v>213.86799999999999</c:v>
                  </c:pt>
                  <c:pt idx="5">
                    <c:v>188.22300000000001</c:v>
                  </c:pt>
                  <c:pt idx="6">
                    <c:v>193.637</c:v>
                  </c:pt>
                  <c:pt idx="7">
                    <c:v>126.441</c:v>
                  </c:pt>
                  <c:pt idx="8">
                    <c:v>172.50800000000001</c:v>
                  </c:pt>
                  <c:pt idx="9">
                    <c:v>127.13</c:v>
                  </c:pt>
                  <c:pt idx="10">
                    <c:v>143.32599999999999</c:v>
                  </c:pt>
                  <c:pt idx="11">
                    <c:v>198.10599999999999</c:v>
                  </c:pt>
                  <c:pt idx="12">
                    <c:v>201.83099999999999</c:v>
                  </c:pt>
                  <c:pt idx="13">
                    <c:v>113.83499999999999</c:v>
                  </c:pt>
                  <c:pt idx="14">
                    <c:v>173.66</c:v>
                  </c:pt>
                  <c:pt idx="15">
                    <c:v>206.45400000000001</c:v>
                  </c:pt>
                  <c:pt idx="16">
                    <c:v>176.59700000000001</c:v>
                  </c:pt>
                  <c:pt idx="17">
                    <c:v>147.239</c:v>
                  </c:pt>
                  <c:pt idx="18">
                    <c:v>221.69200000000001</c:v>
                  </c:pt>
                  <c:pt idx="19">
                    <c:v>130.97200000000001</c:v>
                  </c:pt>
                  <c:pt idx="20">
                    <c:v>203.08099999999999</c:v>
                  </c:pt>
                  <c:pt idx="21">
                    <c:v>168.006</c:v>
                  </c:pt>
                  <c:pt idx="22">
                    <c:v>182.98599999999999</c:v>
                  </c:pt>
                  <c:pt idx="23">
                    <c:v>183.66399999999999</c:v>
                  </c:pt>
                  <c:pt idx="24">
                    <c:v>292.41399999999999</c:v>
                  </c:pt>
                  <c:pt idx="25">
                    <c:v>161.66800000000001</c:v>
                  </c:pt>
                  <c:pt idx="26">
                    <c:v>119.715</c:v>
                  </c:pt>
                  <c:pt idx="27">
                    <c:v>199.53</c:v>
                  </c:pt>
                  <c:pt idx="28">
                    <c:v>300.92200000000003</c:v>
                  </c:pt>
                  <c:pt idx="29">
                    <c:v>154.19300000000001</c:v>
                  </c:pt>
                  <c:pt idx="30">
                    <c:v>271.44499999999999</c:v>
                  </c:pt>
                  <c:pt idx="31">
                    <c:v>177.59200000000001</c:v>
                  </c:pt>
                  <c:pt idx="32">
                    <c:v>238.33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Analysis'!$P$2:$P$34</c:f>
              <c:numCache>
                <c:formatCode>General</c:formatCode>
                <c:ptCount val="33"/>
                <c:pt idx="0">
                  <c:v>1878.12</c:v>
                </c:pt>
                <c:pt idx="1">
                  <c:v>1760.36</c:v>
                </c:pt>
                <c:pt idx="2">
                  <c:v>1956.54</c:v>
                </c:pt>
                <c:pt idx="3">
                  <c:v>1840.81</c:v>
                </c:pt>
                <c:pt idx="4">
                  <c:v>1945.24</c:v>
                </c:pt>
                <c:pt idx="5">
                  <c:v>1733.38</c:v>
                </c:pt>
                <c:pt idx="6">
                  <c:v>1633.78</c:v>
                </c:pt>
                <c:pt idx="7">
                  <c:v>1777.99</c:v>
                </c:pt>
                <c:pt idx="8">
                  <c:v>1970.77</c:v>
                </c:pt>
                <c:pt idx="9">
                  <c:v>1471.13</c:v>
                </c:pt>
                <c:pt idx="10">
                  <c:v>1727.82</c:v>
                </c:pt>
                <c:pt idx="11">
                  <c:v>1993.62</c:v>
                </c:pt>
                <c:pt idx="12">
                  <c:v>1684.84</c:v>
                </c:pt>
                <c:pt idx="13">
                  <c:v>1647.11</c:v>
                </c:pt>
                <c:pt idx="14">
                  <c:v>1835.73</c:v>
                </c:pt>
                <c:pt idx="15">
                  <c:v>1702.42</c:v>
                </c:pt>
                <c:pt idx="16">
                  <c:v>1781.04</c:v>
                </c:pt>
                <c:pt idx="17">
                  <c:v>1558.31</c:v>
                </c:pt>
                <c:pt idx="18">
                  <c:v>1668.35</c:v>
                </c:pt>
                <c:pt idx="19">
                  <c:v>1577.85</c:v>
                </c:pt>
                <c:pt idx="20">
                  <c:v>1788.08</c:v>
                </c:pt>
                <c:pt idx="21">
                  <c:v>1636.3</c:v>
                </c:pt>
                <c:pt idx="22">
                  <c:v>1762.75</c:v>
                </c:pt>
                <c:pt idx="23">
                  <c:v>1429.55</c:v>
                </c:pt>
                <c:pt idx="24">
                  <c:v>1625.92</c:v>
                </c:pt>
                <c:pt idx="25">
                  <c:v>1669.55</c:v>
                </c:pt>
                <c:pt idx="26">
                  <c:v>1485.91</c:v>
                </c:pt>
                <c:pt idx="27">
                  <c:v>1827.58</c:v>
                </c:pt>
                <c:pt idx="28">
                  <c:v>1821.68</c:v>
                </c:pt>
                <c:pt idx="29">
                  <c:v>1518.03</c:v>
                </c:pt>
                <c:pt idx="30">
                  <c:v>1766.25</c:v>
                </c:pt>
                <c:pt idx="31">
                  <c:v>1545.23</c:v>
                </c:pt>
                <c:pt idx="32">
                  <c:v>1832.3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14-4905-A711-3FAE63A43D0B}"/>
            </c:ext>
          </c:extLst>
        </c:ser>
        <c:ser>
          <c:idx val="1"/>
          <c:order val="1"/>
          <c:tx>
            <c:v>1.AS Biotite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Analysis'!$O$136:$O$167</c:f>
                <c:numCache>
                  <c:formatCode>General</c:formatCode>
                  <c:ptCount val="32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304.262</c:v>
                  </c:pt>
                  <c:pt idx="6">
                    <c:v>385.57799999999997</c:v>
                  </c:pt>
                  <c:pt idx="7">
                    <c:v>269.52699999999999</c:v>
                  </c:pt>
                  <c:pt idx="8">
                    <c:v>156.143</c:v>
                  </c:pt>
                  <c:pt idx="9">
                    <c:v>252.94399999999999</c:v>
                  </c:pt>
                  <c:pt idx="10">
                    <c:v>241.357</c:v>
                  </c:pt>
                  <c:pt idx="11">
                    <c:v>208.70099999999999</c:v>
                  </c:pt>
                  <c:pt idx="12">
                    <c:v>173.364</c:v>
                  </c:pt>
                  <c:pt idx="13">
                    <c:v>354.68099999999998</c:v>
                  </c:pt>
                  <c:pt idx="14">
                    <c:v>397.99099999999999</c:v>
                  </c:pt>
                  <c:pt idx="15">
                    <c:v>336.45600000000002</c:v>
                  </c:pt>
                  <c:pt idx="16">
                    <c:v>228.46</c:v>
                  </c:pt>
                  <c:pt idx="17">
                    <c:v>349.82799999999997</c:v>
                  </c:pt>
                  <c:pt idx="18">
                    <c:v>412.36599999999999</c:v>
                  </c:pt>
                  <c:pt idx="19">
                    <c:v>326.43400000000003</c:v>
                  </c:pt>
                  <c:pt idx="20">
                    <c:v>162.84100000000001</c:v>
                  </c:pt>
                  <c:pt idx="21">
                    <c:v>241.33099999999999</c:v>
                  </c:pt>
                  <c:pt idx="22">
                    <c:v>269.31299999999999</c:v>
                  </c:pt>
                  <c:pt idx="23">
                    <c:v>232.86500000000001</c:v>
                  </c:pt>
                  <c:pt idx="24">
                    <c:v>222.28299999999999</c:v>
                  </c:pt>
                  <c:pt idx="25">
                    <c:v>207.054</c:v>
                  </c:pt>
                  <c:pt idx="26">
                    <c:v>183.19499999999999</c:v>
                  </c:pt>
                  <c:pt idx="27">
                    <c:v>244.928</c:v>
                  </c:pt>
                  <c:pt idx="28">
                    <c:v>315.54199999999997</c:v>
                  </c:pt>
                  <c:pt idx="29">
                    <c:v>246.739</c:v>
                  </c:pt>
                  <c:pt idx="30">
                    <c:v>248.85400000000001</c:v>
                  </c:pt>
                  <c:pt idx="31">
                    <c:v>290.76900000000001</c:v>
                  </c:pt>
                </c:numCache>
              </c:numRef>
            </c:plus>
            <c:minus>
              <c:numRef>
                <c:f>'Bt Tidy Analysis'!$O$136:$O$167</c:f>
                <c:numCache>
                  <c:formatCode>General</c:formatCode>
                  <c:ptCount val="32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304.262</c:v>
                  </c:pt>
                  <c:pt idx="6">
                    <c:v>385.57799999999997</c:v>
                  </c:pt>
                  <c:pt idx="7">
                    <c:v>269.52699999999999</c:v>
                  </c:pt>
                  <c:pt idx="8">
                    <c:v>156.143</c:v>
                  </c:pt>
                  <c:pt idx="9">
                    <c:v>252.94399999999999</c:v>
                  </c:pt>
                  <c:pt idx="10">
                    <c:v>241.357</c:v>
                  </c:pt>
                  <c:pt idx="11">
                    <c:v>208.70099999999999</c:v>
                  </c:pt>
                  <c:pt idx="12">
                    <c:v>173.364</c:v>
                  </c:pt>
                  <c:pt idx="13">
                    <c:v>354.68099999999998</c:v>
                  </c:pt>
                  <c:pt idx="14">
                    <c:v>397.99099999999999</c:v>
                  </c:pt>
                  <c:pt idx="15">
                    <c:v>336.45600000000002</c:v>
                  </c:pt>
                  <c:pt idx="16">
                    <c:v>228.46</c:v>
                  </c:pt>
                  <c:pt idx="17">
                    <c:v>349.82799999999997</c:v>
                  </c:pt>
                  <c:pt idx="18">
                    <c:v>412.36599999999999</c:v>
                  </c:pt>
                  <c:pt idx="19">
                    <c:v>326.43400000000003</c:v>
                  </c:pt>
                  <c:pt idx="20">
                    <c:v>162.84100000000001</c:v>
                  </c:pt>
                  <c:pt idx="21">
                    <c:v>241.33099999999999</c:v>
                  </c:pt>
                  <c:pt idx="22">
                    <c:v>269.31299999999999</c:v>
                  </c:pt>
                  <c:pt idx="23">
                    <c:v>232.86500000000001</c:v>
                  </c:pt>
                  <c:pt idx="24">
                    <c:v>222.28299999999999</c:v>
                  </c:pt>
                  <c:pt idx="25">
                    <c:v>207.054</c:v>
                  </c:pt>
                  <c:pt idx="26">
                    <c:v>183.19499999999999</c:v>
                  </c:pt>
                  <c:pt idx="27">
                    <c:v>244.928</c:v>
                  </c:pt>
                  <c:pt idx="28">
                    <c:v>315.54199999999997</c:v>
                  </c:pt>
                  <c:pt idx="29">
                    <c:v>246.739</c:v>
                  </c:pt>
                  <c:pt idx="30">
                    <c:v>248.85400000000001</c:v>
                  </c:pt>
                  <c:pt idx="31">
                    <c:v>290.76900000000001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Analysis'!$BF$2:$BF$33</c:f>
              <c:numCache>
                <c:formatCode>General</c:formatCode>
                <c:ptCount val="32"/>
                <c:pt idx="0">
                  <c:v>1869.64</c:v>
                </c:pt>
                <c:pt idx="1">
                  <c:v>1712.62</c:v>
                </c:pt>
                <c:pt idx="2">
                  <c:v>1748.8</c:v>
                </c:pt>
                <c:pt idx="3">
                  <c:v>1583.61</c:v>
                </c:pt>
                <c:pt idx="4">
                  <c:v>1660.68</c:v>
                </c:pt>
                <c:pt idx="5">
                  <c:v>1931.2</c:v>
                </c:pt>
                <c:pt idx="6">
                  <c:v>1988.68</c:v>
                </c:pt>
                <c:pt idx="7">
                  <c:v>2232.65</c:v>
                </c:pt>
                <c:pt idx="8">
                  <c:v>1887.41</c:v>
                </c:pt>
                <c:pt idx="9">
                  <c:v>2294.65</c:v>
                </c:pt>
                <c:pt idx="10">
                  <c:v>2045.41</c:v>
                </c:pt>
                <c:pt idx="11">
                  <c:v>2034.57</c:v>
                </c:pt>
                <c:pt idx="12">
                  <c:v>1634.04</c:v>
                </c:pt>
                <c:pt idx="13">
                  <c:v>1964.37</c:v>
                </c:pt>
                <c:pt idx="14">
                  <c:v>2105.31</c:v>
                </c:pt>
                <c:pt idx="15">
                  <c:v>1776.63</c:v>
                </c:pt>
                <c:pt idx="16">
                  <c:v>2051.6</c:v>
                </c:pt>
                <c:pt idx="17">
                  <c:v>1943.07</c:v>
                </c:pt>
                <c:pt idx="18">
                  <c:v>2230</c:v>
                </c:pt>
                <c:pt idx="19">
                  <c:v>1874.89</c:v>
                </c:pt>
                <c:pt idx="20">
                  <c:v>1677.5</c:v>
                </c:pt>
                <c:pt idx="21">
                  <c:v>1937.62</c:v>
                </c:pt>
                <c:pt idx="22">
                  <c:v>1879.06</c:v>
                </c:pt>
                <c:pt idx="23">
                  <c:v>1610.47</c:v>
                </c:pt>
                <c:pt idx="24">
                  <c:v>1729.94</c:v>
                </c:pt>
                <c:pt idx="25">
                  <c:v>1637.88</c:v>
                </c:pt>
                <c:pt idx="26">
                  <c:v>1840.79</c:v>
                </c:pt>
                <c:pt idx="27">
                  <c:v>1604.16</c:v>
                </c:pt>
                <c:pt idx="28">
                  <c:v>1550.91</c:v>
                </c:pt>
                <c:pt idx="29">
                  <c:v>1489.7</c:v>
                </c:pt>
                <c:pt idx="30">
                  <c:v>1757.16</c:v>
                </c:pt>
                <c:pt idx="31">
                  <c:v>1657.03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14-4905-A711-3FAE63A43D0B}"/>
            </c:ext>
          </c:extLst>
        </c:ser>
        <c:ser>
          <c:idx val="2"/>
          <c:order val="2"/>
          <c:tx>
            <c:v>1.AS.H Biotite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Analysis'!$O$284:$O$324</c:f>
                <c:numCache>
                  <c:formatCode>General</c:formatCode>
                  <c:ptCount val="41"/>
                  <c:pt idx="0">
                    <c:v>26.011199999999999</c:v>
                  </c:pt>
                  <c:pt idx="1">
                    <c:v>24.1935</c:v>
                  </c:pt>
                  <c:pt idx="2">
                    <c:v>29.325299999999999</c:v>
                  </c:pt>
                  <c:pt idx="3">
                    <c:v>20.165199999999999</c:v>
                  </c:pt>
                  <c:pt idx="4">
                    <c:v>29.2667</c:v>
                  </c:pt>
                  <c:pt idx="5">
                    <c:v>35.973500000000001</c:v>
                  </c:pt>
                  <c:pt idx="6">
                    <c:v>26.5672</c:v>
                  </c:pt>
                  <c:pt idx="7">
                    <c:v>34.366999999999997</c:v>
                  </c:pt>
                  <c:pt idx="8">
                    <c:v>27.666</c:v>
                  </c:pt>
                  <c:pt idx="9">
                    <c:v>22.938800000000001</c:v>
                  </c:pt>
                  <c:pt idx="10">
                    <c:v>20.9529</c:v>
                  </c:pt>
                  <c:pt idx="11">
                    <c:v>34.566699999999997</c:v>
                  </c:pt>
                  <c:pt idx="12">
                    <c:v>19.9787</c:v>
                  </c:pt>
                  <c:pt idx="13">
                    <c:v>22.2486</c:v>
                  </c:pt>
                  <c:pt idx="14">
                    <c:v>30.935300000000002</c:v>
                  </c:pt>
                  <c:pt idx="15">
                    <c:v>28.392800000000001</c:v>
                  </c:pt>
                  <c:pt idx="16">
                    <c:v>26.840699999999998</c:v>
                  </c:pt>
                  <c:pt idx="17">
                    <c:v>24.154</c:v>
                  </c:pt>
                  <c:pt idx="18">
                    <c:v>26.636399999999998</c:v>
                  </c:pt>
                  <c:pt idx="19">
                    <c:v>21.2241</c:v>
                  </c:pt>
                  <c:pt idx="20">
                    <c:v>34.238199999999999</c:v>
                  </c:pt>
                  <c:pt idx="21">
                    <c:v>39.1706</c:v>
                  </c:pt>
                  <c:pt idx="22">
                    <c:v>24.808900000000001</c:v>
                  </c:pt>
                  <c:pt idx="23">
                    <c:v>27.558800000000002</c:v>
                  </c:pt>
                  <c:pt idx="24">
                    <c:v>27.6648</c:v>
                  </c:pt>
                  <c:pt idx="25">
                    <c:v>21.575199999999999</c:v>
                  </c:pt>
                  <c:pt idx="26">
                    <c:v>30.413399999999999</c:v>
                  </c:pt>
                  <c:pt idx="27">
                    <c:v>34.377000000000002</c:v>
                  </c:pt>
                  <c:pt idx="28">
                    <c:v>34.031599999999997</c:v>
                  </c:pt>
                  <c:pt idx="29">
                    <c:v>46.9176</c:v>
                  </c:pt>
                  <c:pt idx="30">
                    <c:v>49.150199999999998</c:v>
                  </c:pt>
                  <c:pt idx="31">
                    <c:v>52.819800000000001</c:v>
                  </c:pt>
                  <c:pt idx="32">
                    <c:v>39.164200000000001</c:v>
                  </c:pt>
                  <c:pt idx="33">
                    <c:v>38.967700000000001</c:v>
                  </c:pt>
                  <c:pt idx="34">
                    <c:v>51.514800000000001</c:v>
                  </c:pt>
                  <c:pt idx="35">
                    <c:v>51.575299999999999</c:v>
                  </c:pt>
                  <c:pt idx="36">
                    <c:v>59.561900000000001</c:v>
                  </c:pt>
                  <c:pt idx="37">
                    <c:v>68.245000000000005</c:v>
                  </c:pt>
                  <c:pt idx="38">
                    <c:v>36.817799999999998</c:v>
                  </c:pt>
                  <c:pt idx="39">
                    <c:v>62.979100000000003</c:v>
                  </c:pt>
                  <c:pt idx="40">
                    <c:v>49.530900000000003</c:v>
                  </c:pt>
                </c:numCache>
              </c:numRef>
            </c:plus>
            <c:minus>
              <c:numRef>
                <c:f>'Bt Tidy Analysis'!$O$284:$O$324</c:f>
                <c:numCache>
                  <c:formatCode>General</c:formatCode>
                  <c:ptCount val="41"/>
                  <c:pt idx="0">
                    <c:v>26.011199999999999</c:v>
                  </c:pt>
                  <c:pt idx="1">
                    <c:v>24.1935</c:v>
                  </c:pt>
                  <c:pt idx="2">
                    <c:v>29.325299999999999</c:v>
                  </c:pt>
                  <c:pt idx="3">
                    <c:v>20.165199999999999</c:v>
                  </c:pt>
                  <c:pt idx="4">
                    <c:v>29.2667</c:v>
                  </c:pt>
                  <c:pt idx="5">
                    <c:v>35.973500000000001</c:v>
                  </c:pt>
                  <c:pt idx="6">
                    <c:v>26.5672</c:v>
                  </c:pt>
                  <c:pt idx="7">
                    <c:v>34.366999999999997</c:v>
                  </c:pt>
                  <c:pt idx="8">
                    <c:v>27.666</c:v>
                  </c:pt>
                  <c:pt idx="9">
                    <c:v>22.938800000000001</c:v>
                  </c:pt>
                  <c:pt idx="10">
                    <c:v>20.9529</c:v>
                  </c:pt>
                  <c:pt idx="11">
                    <c:v>34.566699999999997</c:v>
                  </c:pt>
                  <c:pt idx="12">
                    <c:v>19.9787</c:v>
                  </c:pt>
                  <c:pt idx="13">
                    <c:v>22.2486</c:v>
                  </c:pt>
                  <c:pt idx="14">
                    <c:v>30.935300000000002</c:v>
                  </c:pt>
                  <c:pt idx="15">
                    <c:v>28.392800000000001</c:v>
                  </c:pt>
                  <c:pt idx="16">
                    <c:v>26.840699999999998</c:v>
                  </c:pt>
                  <c:pt idx="17">
                    <c:v>24.154</c:v>
                  </c:pt>
                  <c:pt idx="18">
                    <c:v>26.636399999999998</c:v>
                  </c:pt>
                  <c:pt idx="19">
                    <c:v>21.2241</c:v>
                  </c:pt>
                  <c:pt idx="20">
                    <c:v>34.238199999999999</c:v>
                  </c:pt>
                  <c:pt idx="21">
                    <c:v>39.1706</c:v>
                  </c:pt>
                  <c:pt idx="22">
                    <c:v>24.808900000000001</c:v>
                  </c:pt>
                  <c:pt idx="23">
                    <c:v>27.558800000000002</c:v>
                  </c:pt>
                  <c:pt idx="24">
                    <c:v>27.6648</c:v>
                  </c:pt>
                  <c:pt idx="25">
                    <c:v>21.575199999999999</c:v>
                  </c:pt>
                  <c:pt idx="26">
                    <c:v>30.413399999999999</c:v>
                  </c:pt>
                  <c:pt idx="27">
                    <c:v>34.377000000000002</c:v>
                  </c:pt>
                  <c:pt idx="28">
                    <c:v>34.031599999999997</c:v>
                  </c:pt>
                  <c:pt idx="29">
                    <c:v>46.9176</c:v>
                  </c:pt>
                  <c:pt idx="30">
                    <c:v>49.150199999999998</c:v>
                  </c:pt>
                  <c:pt idx="31">
                    <c:v>52.819800000000001</c:v>
                  </c:pt>
                  <c:pt idx="32">
                    <c:v>39.164200000000001</c:v>
                  </c:pt>
                  <c:pt idx="33">
                    <c:v>38.967700000000001</c:v>
                  </c:pt>
                  <c:pt idx="34">
                    <c:v>51.514800000000001</c:v>
                  </c:pt>
                  <c:pt idx="35">
                    <c:v>51.575299999999999</c:v>
                  </c:pt>
                  <c:pt idx="36">
                    <c:v>59.561900000000001</c:v>
                  </c:pt>
                  <c:pt idx="37">
                    <c:v>68.245000000000005</c:v>
                  </c:pt>
                  <c:pt idx="38">
                    <c:v>36.817799999999998</c:v>
                  </c:pt>
                  <c:pt idx="39">
                    <c:v>62.979100000000003</c:v>
                  </c:pt>
                  <c:pt idx="40">
                    <c:v>49.530900000000003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Analysis'!$CV$2:$CV$42</c:f>
              <c:numCache>
                <c:formatCode>General</c:formatCode>
                <c:ptCount val="41"/>
                <c:pt idx="0">
                  <c:v>267.18799999999999</c:v>
                </c:pt>
                <c:pt idx="1">
                  <c:v>287.22300000000001</c:v>
                </c:pt>
                <c:pt idx="2">
                  <c:v>288.30700000000002</c:v>
                </c:pt>
                <c:pt idx="3">
                  <c:v>233.971</c:v>
                </c:pt>
                <c:pt idx="4">
                  <c:v>300.69799999999998</c:v>
                </c:pt>
                <c:pt idx="5">
                  <c:v>242.91200000000001</c:v>
                </c:pt>
                <c:pt idx="6">
                  <c:v>238.114</c:v>
                </c:pt>
                <c:pt idx="7">
                  <c:v>221.04300000000001</c:v>
                </c:pt>
                <c:pt idx="8">
                  <c:v>239.256</c:v>
                </c:pt>
                <c:pt idx="9">
                  <c:v>225.142</c:v>
                </c:pt>
                <c:pt idx="10">
                  <c:v>219.43</c:v>
                </c:pt>
                <c:pt idx="11">
                  <c:v>244.56200000000001</c:v>
                </c:pt>
                <c:pt idx="12">
                  <c:v>219.43600000000001</c:v>
                </c:pt>
                <c:pt idx="13">
                  <c:v>218.09</c:v>
                </c:pt>
                <c:pt idx="14">
                  <c:v>215.898</c:v>
                </c:pt>
                <c:pt idx="15">
                  <c:v>203.404</c:v>
                </c:pt>
                <c:pt idx="16">
                  <c:v>216.726</c:v>
                </c:pt>
                <c:pt idx="17">
                  <c:v>230.68799999999999</c:v>
                </c:pt>
                <c:pt idx="18">
                  <c:v>241.005</c:v>
                </c:pt>
                <c:pt idx="19">
                  <c:v>235.74799999999999</c:v>
                </c:pt>
                <c:pt idx="20">
                  <c:v>248.50800000000001</c:v>
                </c:pt>
                <c:pt idx="21">
                  <c:v>230.51</c:v>
                </c:pt>
                <c:pt idx="22">
                  <c:v>280.69299999999998</c:v>
                </c:pt>
                <c:pt idx="23">
                  <c:v>255.61199999999999</c:v>
                </c:pt>
                <c:pt idx="24">
                  <c:v>227.13</c:v>
                </c:pt>
                <c:pt idx="25">
                  <c:v>226.053</c:v>
                </c:pt>
                <c:pt idx="26">
                  <c:v>247.52099999999999</c:v>
                </c:pt>
                <c:pt idx="27">
                  <c:v>341.6</c:v>
                </c:pt>
                <c:pt idx="28">
                  <c:v>321.48899999999998</c:v>
                </c:pt>
                <c:pt idx="29">
                  <c:v>357.18400000000003</c:v>
                </c:pt>
                <c:pt idx="30">
                  <c:v>318.90899999999999</c:v>
                </c:pt>
                <c:pt idx="31">
                  <c:v>353.05500000000001</c:v>
                </c:pt>
                <c:pt idx="32">
                  <c:v>314.69799999999998</c:v>
                </c:pt>
                <c:pt idx="33">
                  <c:v>302.75299999999999</c:v>
                </c:pt>
                <c:pt idx="34">
                  <c:v>317.25</c:v>
                </c:pt>
                <c:pt idx="35">
                  <c:v>396.84300000000002</c:v>
                </c:pt>
                <c:pt idx="36">
                  <c:v>474.33300000000003</c:v>
                </c:pt>
                <c:pt idx="37">
                  <c:v>445.24099999999999</c:v>
                </c:pt>
                <c:pt idx="38">
                  <c:v>416.80900000000003</c:v>
                </c:pt>
                <c:pt idx="39">
                  <c:v>433.55700000000002</c:v>
                </c:pt>
                <c:pt idx="40">
                  <c:v>453.65800000000002</c:v>
                </c:pt>
              </c:numCache>
            </c:numRef>
          </c:xVal>
          <c:yVal>
            <c:numRef>
              <c:f>'Bt Tidy Analysis'!$ES$2:$ES$43</c:f>
              <c:numCache>
                <c:formatCode>General</c:formatCode>
                <c:ptCount val="4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14-4905-A711-3FAE63A43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616495"/>
        <c:axId val="944250047"/>
      </c:scatterChart>
      <c:valAx>
        <c:axId val="946616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250047"/>
        <c:crosses val="autoZero"/>
        <c:crossBetween val="midCat"/>
      </c:valAx>
      <c:valAx>
        <c:axId val="944250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466164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R'!$O$220:$O$223,'Bt C v R'!$O$225,'Bt C v R'!$O$229,'Bt C v R'!$O$231,'Bt C v R'!$O$238,'Bt C v R'!$O$247:$O$248)</c:f>
                <c:numCache>
                  <c:formatCode>General</c:formatCode>
                  <c:ptCount val="10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168.006</c:v>
                  </c:pt>
                  <c:pt idx="8">
                    <c:v>271.44499999999999</c:v>
                  </c:pt>
                  <c:pt idx="9">
                    <c:v>177.59200000000001</c:v>
                  </c:pt>
                </c:numCache>
              </c:numRef>
            </c:plus>
            <c:minus>
              <c:numRef>
                <c:f>('Bt C v R'!$O$220:$O$223,'Bt C v R'!$O$225,'Bt C v R'!$O$229,'Bt C v R'!$O$231,'Bt C v R'!$O$238,'Bt C v R'!$O$247:$O$248)</c:f>
                <c:numCache>
                  <c:formatCode>General</c:formatCode>
                  <c:ptCount val="10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168.006</c:v>
                  </c:pt>
                  <c:pt idx="8">
                    <c:v>271.44499999999999</c:v>
                  </c:pt>
                  <c:pt idx="9">
                    <c:v>177.59200000000001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R'!$GX$5:$GX$8,'Bt C v R'!$GX$10,'Bt C v R'!$GX$14,'Bt C v R'!$GX$16,'Bt C v R'!$GX$23,'Bt C v R'!$GX$32:$GX$33)</c:f>
              <c:numCache>
                <c:formatCode>General</c:formatCode>
                <c:ptCount val="10"/>
                <c:pt idx="0">
                  <c:v>1840.81</c:v>
                </c:pt>
                <c:pt idx="1">
                  <c:v>1945.24</c:v>
                </c:pt>
                <c:pt idx="2">
                  <c:v>1733.38</c:v>
                </c:pt>
                <c:pt idx="3">
                  <c:v>1633.78</c:v>
                </c:pt>
                <c:pt idx="4">
                  <c:v>1970.77</c:v>
                </c:pt>
                <c:pt idx="5">
                  <c:v>1684.84</c:v>
                </c:pt>
                <c:pt idx="6">
                  <c:v>1835.73</c:v>
                </c:pt>
                <c:pt idx="7">
                  <c:v>1636.3</c:v>
                </c:pt>
                <c:pt idx="8">
                  <c:v>1766.25</c:v>
                </c:pt>
                <c:pt idx="9">
                  <c:v>1545.23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86-479A-94D0-9C69FE7C3E97}"/>
            </c:ext>
          </c:extLst>
        </c:ser>
        <c:ser>
          <c:idx val="1"/>
          <c:order val="1"/>
          <c:tx>
            <c:v>1(B)MP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R'!$O$218:$O$219,'Bt C v R'!$O$224,'Bt C v R'!$O$226:$O$228,'Bt C v R'!$O$230,'Bt C v R'!$O$232:$O$233,'Bt C v R'!$O$249)</c:f>
                <c:numCache>
                  <c:formatCode>General</c:formatCode>
                  <c:ptCount val="10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238.33</c:v>
                  </c:pt>
                </c:numCache>
              </c:numRef>
            </c:plus>
            <c:minus>
              <c:numRef>
                <c:f>('Bt C v R'!$O$218:$O$219,'Bt C v R'!$O$224,'Bt C v R'!$O$226:$O$228,'Bt C v R'!$O$230,'Bt C v R'!$O$232:$O$233,'Bt C v R'!$O$249)</c:f>
                <c:numCache>
                  <c:formatCode>General</c:formatCode>
                  <c:ptCount val="10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238.33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R'!$GX$3:$GX$4,'Bt C v R'!$GX$9,'Bt C v R'!$GX$11:$GX$13,'Bt C v R'!$GX$15,'Bt C v R'!$GX$17:$GX$18,'Bt C v R'!$GX$34)</c:f>
              <c:numCache>
                <c:formatCode>General</c:formatCode>
                <c:ptCount val="10"/>
                <c:pt idx="0">
                  <c:v>1760.36</c:v>
                </c:pt>
                <c:pt idx="1">
                  <c:v>1956.54</c:v>
                </c:pt>
                <c:pt idx="2">
                  <c:v>1777.99</c:v>
                </c:pt>
                <c:pt idx="3">
                  <c:v>1471.13</c:v>
                </c:pt>
                <c:pt idx="4">
                  <c:v>1727.82</c:v>
                </c:pt>
                <c:pt idx="5">
                  <c:v>1993.62</c:v>
                </c:pt>
                <c:pt idx="6">
                  <c:v>1647.11</c:v>
                </c:pt>
                <c:pt idx="7">
                  <c:v>1702.42</c:v>
                </c:pt>
                <c:pt idx="8">
                  <c:v>1781.04</c:v>
                </c:pt>
                <c:pt idx="9">
                  <c:v>1832.3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86-479A-94D0-9C69FE7C3E97}"/>
            </c:ext>
          </c:extLst>
        </c:ser>
        <c:ser>
          <c:idx val="2"/>
          <c:order val="2"/>
          <c:tx>
            <c:v>1(B)MP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R'!$O$217,'Bt C v R'!$O$234:$O$237,'Bt C v R'!$O$239:$O$246)</c:f>
                <c:numCache>
                  <c:formatCode>General</c:formatCode>
                  <c:ptCount val="13"/>
                  <c:pt idx="0">
                    <c:v>216.00200000000001</c:v>
                  </c:pt>
                  <c:pt idx="1">
                    <c:v>147.239</c:v>
                  </c:pt>
                  <c:pt idx="2">
                    <c:v>221.69200000000001</c:v>
                  </c:pt>
                  <c:pt idx="3">
                    <c:v>130.97200000000001</c:v>
                  </c:pt>
                  <c:pt idx="4">
                    <c:v>203.08099999999999</c:v>
                  </c:pt>
                  <c:pt idx="5">
                    <c:v>182.98599999999999</c:v>
                  </c:pt>
                  <c:pt idx="6">
                    <c:v>183.66399999999999</c:v>
                  </c:pt>
                  <c:pt idx="7">
                    <c:v>292.41399999999999</c:v>
                  </c:pt>
                  <c:pt idx="8">
                    <c:v>161.66800000000001</c:v>
                  </c:pt>
                  <c:pt idx="9">
                    <c:v>119.715</c:v>
                  </c:pt>
                  <c:pt idx="10">
                    <c:v>199.53</c:v>
                  </c:pt>
                  <c:pt idx="11">
                    <c:v>300.92200000000003</c:v>
                  </c:pt>
                  <c:pt idx="12">
                    <c:v>154.19300000000001</c:v>
                  </c:pt>
                </c:numCache>
              </c:numRef>
            </c:plus>
            <c:minus>
              <c:numRef>
                <c:f>('Bt C v R'!$O$217,'Bt C v R'!$O$234:$O$237,'Bt C v R'!$O$239:$O$246)</c:f>
                <c:numCache>
                  <c:formatCode>General</c:formatCode>
                  <c:ptCount val="13"/>
                  <c:pt idx="0">
                    <c:v>216.00200000000001</c:v>
                  </c:pt>
                  <c:pt idx="1">
                    <c:v>147.239</c:v>
                  </c:pt>
                  <c:pt idx="2">
                    <c:v>221.69200000000001</c:v>
                  </c:pt>
                  <c:pt idx="3">
                    <c:v>130.97200000000001</c:v>
                  </c:pt>
                  <c:pt idx="4">
                    <c:v>203.08099999999999</c:v>
                  </c:pt>
                  <c:pt idx="5">
                    <c:v>182.98599999999999</c:v>
                  </c:pt>
                  <c:pt idx="6">
                    <c:v>183.66399999999999</c:v>
                  </c:pt>
                  <c:pt idx="7">
                    <c:v>292.41399999999999</c:v>
                  </c:pt>
                  <c:pt idx="8">
                    <c:v>161.66800000000001</c:v>
                  </c:pt>
                  <c:pt idx="9">
                    <c:v>119.715</c:v>
                  </c:pt>
                  <c:pt idx="10">
                    <c:v>199.53</c:v>
                  </c:pt>
                  <c:pt idx="11">
                    <c:v>300.92200000000003</c:v>
                  </c:pt>
                  <c:pt idx="12">
                    <c:v>154.19300000000001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R'!$GX$2,'Bt C v R'!$GX$19:$GX$22,'Bt C v R'!$GX$24:$GX$31)</c:f>
              <c:numCache>
                <c:formatCode>General</c:formatCode>
                <c:ptCount val="13"/>
                <c:pt idx="0">
                  <c:v>1878.12</c:v>
                </c:pt>
                <c:pt idx="1">
                  <c:v>1558.31</c:v>
                </c:pt>
                <c:pt idx="2">
                  <c:v>1668.35</c:v>
                </c:pt>
                <c:pt idx="3">
                  <c:v>1577.85</c:v>
                </c:pt>
                <c:pt idx="4">
                  <c:v>1788.08</c:v>
                </c:pt>
                <c:pt idx="5">
                  <c:v>1762.75</c:v>
                </c:pt>
                <c:pt idx="6">
                  <c:v>1429.55</c:v>
                </c:pt>
                <c:pt idx="7">
                  <c:v>1625.92</c:v>
                </c:pt>
                <c:pt idx="8">
                  <c:v>1669.55</c:v>
                </c:pt>
                <c:pt idx="9">
                  <c:v>1485.91</c:v>
                </c:pt>
                <c:pt idx="10">
                  <c:v>1827.58</c:v>
                </c:pt>
                <c:pt idx="11">
                  <c:v>1821.68</c:v>
                </c:pt>
                <c:pt idx="12">
                  <c:v>1518.03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86-479A-94D0-9C69FE7C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351039"/>
        <c:axId val="768359199"/>
      </c:scatterChart>
      <c:valAx>
        <c:axId val="768351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359199"/>
        <c:crosses val="autoZero"/>
        <c:crossBetween val="midCat"/>
      </c:valAx>
      <c:valAx>
        <c:axId val="7683591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351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R'!$AK$220:$AK$223,'Bt C v R'!$AK$225,'Bt C v R'!$AK$229,'Bt C v R'!$AK$231,'Bt C v R'!$AK$238,'Bt C v R'!$AK$247:$AK$248)</c:f>
                <c:numCache>
                  <c:formatCode>General</c:formatCode>
                  <c:ptCount val="10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</c:numCache>
              </c:numRef>
            </c:plus>
            <c:minus>
              <c:numRef>
                <c:f>('Bt C v R'!$AK$220:$AK$223,'Bt C v R'!$AK$225,'Bt C v R'!$AK$229,'Bt C v R'!$AK$231,'Bt C v R'!$AK$238,'Bt C v R'!$AK$247:$AK$248)</c:f>
                <c:numCache>
                  <c:formatCode>General</c:formatCode>
                  <c:ptCount val="10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R'!$HW$5:$HW$8,'Bt C v R'!$HW$10,'Bt C v R'!$HW$14,'Bt C v R'!$HW$16,'Bt C v R'!$HW$23,'Bt C v R'!$HW$32:$HW$33)</c:f>
              <c:numCache>
                <c:formatCode>General</c:formatCode>
                <c:ptCount val="10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189800</c:v>
                </c:pt>
                <c:pt idx="8">
                  <c:v>188299.99999999997</c:v>
                </c:pt>
                <c:pt idx="9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FC-4A56-930A-A8B40432CA65}"/>
            </c:ext>
          </c:extLst>
        </c:ser>
        <c:ser>
          <c:idx val="1"/>
          <c:order val="1"/>
          <c:tx>
            <c:v>1(B)MP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R'!$AK$232:$AK$233,'Bt C v R'!$AK$249)</c:f>
                <c:numCache>
                  <c:formatCode>General</c:formatCode>
                  <c:ptCount val="10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R'!$AK$232:$AK$233,'Bt C v R'!$AK$249)</c:f>
                <c:numCache>
                  <c:formatCode>General</c:formatCode>
                  <c:ptCount val="10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R'!$HW$3:$HW$4,'Bt C v R'!$HW$9,'Bt C v R'!$HW$11:$HW$13,'Bt C v R'!$HW$15,'Bt C v R'!$HW$17:$HW$18,'Bt C v R'!$HW$34)</c:f>
              <c:numCache>
                <c:formatCode>General</c:formatCode>
                <c:ptCount val="10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FC-4A56-930A-A8B40432CA65}"/>
            </c:ext>
          </c:extLst>
        </c:ser>
        <c:ser>
          <c:idx val="2"/>
          <c:order val="2"/>
          <c:tx>
            <c:v>1(B)MP (M)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R'!$AK$217,'Bt C v R'!$AK$234:$AK$237,'Bt C v R'!$AK$239:$AK$246)</c:f>
                <c:numCache>
                  <c:formatCode>General</c:formatCode>
                  <c:ptCount val="13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</c:numCache>
              </c:numRef>
            </c:plus>
            <c:minus>
              <c:numRef>
                <c:f>('Bt C v R'!$AK$217,'Bt C v R'!$AK$234:$AK$237,'Bt C v R'!$AK$239:$AK$246)</c:f>
                <c:numCache>
                  <c:formatCode>General</c:formatCode>
                  <c:ptCount val="13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R'!$HW$2,'Bt C v R'!$HW$19:$HW$22,'Bt C v R'!$HW$24:$HW$31)</c:f>
              <c:numCache>
                <c:formatCode>General</c:formatCode>
                <c:ptCount val="13"/>
                <c:pt idx="0">
                  <c:v>148200</c:v>
                </c:pt>
                <c:pt idx="1">
                  <c:v>192600.00000000003</c:v>
                </c:pt>
                <c:pt idx="2">
                  <c:v>191800</c:v>
                </c:pt>
                <c:pt idx="3">
                  <c:v>189300</c:v>
                </c:pt>
                <c:pt idx="4">
                  <c:v>189700</c:v>
                </c:pt>
                <c:pt idx="5">
                  <c:v>190300</c:v>
                </c:pt>
                <c:pt idx="6">
                  <c:v>191300</c:v>
                </c:pt>
                <c:pt idx="7">
                  <c:v>190900</c:v>
                </c:pt>
                <c:pt idx="8">
                  <c:v>190799.99999999997</c:v>
                </c:pt>
                <c:pt idx="9">
                  <c:v>191400</c:v>
                </c:pt>
                <c:pt idx="10">
                  <c:v>193100</c:v>
                </c:pt>
                <c:pt idx="11">
                  <c:v>191000</c:v>
                </c:pt>
                <c:pt idx="12">
                  <c:v>193000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FC-4A56-930A-A8B40432C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7407"/>
        <c:axId val="149687247"/>
      </c:scatterChart>
      <c:valAx>
        <c:axId val="149707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7247"/>
        <c:crosses val="autoZero"/>
        <c:crossBetween val="midCat"/>
      </c:valAx>
      <c:valAx>
        <c:axId val="149687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074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Fe(ICP)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R'!$P$220:$P$223,'Bt C v R'!$P$225,'Bt C v R'!$P$229,'Bt C v R'!$P$231,'Bt C v R'!$P$238,'Bt C v R'!$P$247:$P$248)</c:f>
                <c:numCache>
                  <c:formatCode>General</c:formatCode>
                  <c:ptCount val="10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13956.9</c:v>
                  </c:pt>
                  <c:pt idx="8">
                    <c:v>12319.4</c:v>
                  </c:pt>
                  <c:pt idx="9">
                    <c:v>10299.5</c:v>
                  </c:pt>
                </c:numCache>
              </c:numRef>
            </c:plus>
            <c:minus>
              <c:numRef>
                <c:f>('Bt C v R'!$P$220:$P$223,'Bt C v R'!$P$225,'Bt C v R'!$P$229,'Bt C v R'!$P$231,'Bt C v R'!$P$238,'Bt C v R'!$P$247:$P$248)</c:f>
                <c:numCache>
                  <c:formatCode>General</c:formatCode>
                  <c:ptCount val="10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13956.9</c:v>
                  </c:pt>
                  <c:pt idx="8">
                    <c:v>12319.4</c:v>
                  </c:pt>
                  <c:pt idx="9">
                    <c:v>10299.5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R'!$GY$5:$GY$8,'Bt C v R'!$GY$10,'Bt C v R'!$GY$14,'Bt C v R'!$GY$16,'Bt C v R'!$GY$23,'Bt C v R'!$GY$32:$GY$33)</c:f>
              <c:numCache>
                <c:formatCode>General</c:formatCode>
                <c:ptCount val="10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114045</c:v>
                </c:pt>
                <c:pt idx="8">
                  <c:v>112787</c:v>
                </c:pt>
                <c:pt idx="9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EB-42EB-9E70-B79D5948CB40}"/>
            </c:ext>
          </c:extLst>
        </c:ser>
        <c:ser>
          <c:idx val="1"/>
          <c:order val="1"/>
          <c:tx>
            <c:v>1(B)MP R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R'!$P$218:$P$219,'Bt C v R'!$P$224,'Bt C v R'!$P$226:$P$228,'Bt C v R'!$P$230,'Bt C v R'!$P$232:$P$233,'Bt C v R'!$P$249)</c:f>
                <c:numCache>
                  <c:formatCode>General</c:formatCode>
                  <c:ptCount val="10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13575.9</c:v>
                  </c:pt>
                </c:numCache>
              </c:numRef>
            </c:plus>
            <c:minus>
              <c:numRef>
                <c:f>('Bt C v R'!$P$218:$P$219,'Bt C v R'!$P$224,'Bt C v R'!$P$226:$P$228,'Bt C v R'!$P$230,'Bt C v R'!$P$232:$P$233,'Bt C v R'!$P$249)</c:f>
                <c:numCache>
                  <c:formatCode>General</c:formatCode>
                  <c:ptCount val="10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R'!$GY$3:$GY$4,'Bt C v R'!$GY$9,'Bt C v R'!$GY$11:$GY$13,'Bt C v R'!$GY$15,'Bt C v R'!$GY$17:$GY$18,'Bt C v R'!$GY$34)</c:f>
              <c:numCache>
                <c:formatCode>General</c:formatCode>
                <c:ptCount val="10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EB-42EB-9E70-B79D5948CB40}"/>
            </c:ext>
          </c:extLst>
        </c:ser>
        <c:ser>
          <c:idx val="2"/>
          <c:order val="2"/>
          <c:tx>
            <c:v>1(B)MP (M)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R'!$P$217,'Bt C v R'!$P$234:$P$237,'Bt C v R'!$P$239:$P$246)</c:f>
                <c:numCache>
                  <c:formatCode>General</c:formatCode>
                  <c:ptCount val="13"/>
                  <c:pt idx="0">
                    <c:v>14663.2</c:v>
                  </c:pt>
                  <c:pt idx="1">
                    <c:v>9721.82</c:v>
                  </c:pt>
                  <c:pt idx="2">
                    <c:v>15205.3</c:v>
                  </c:pt>
                  <c:pt idx="3">
                    <c:v>7957.31</c:v>
                  </c:pt>
                  <c:pt idx="4">
                    <c:v>15740.9</c:v>
                  </c:pt>
                  <c:pt idx="5">
                    <c:v>15654</c:v>
                  </c:pt>
                  <c:pt idx="6">
                    <c:v>9182.7199999999993</c:v>
                  </c:pt>
                  <c:pt idx="7">
                    <c:v>19306.3</c:v>
                  </c:pt>
                  <c:pt idx="8">
                    <c:v>13261.7</c:v>
                  </c:pt>
                  <c:pt idx="9">
                    <c:v>6403.96</c:v>
                  </c:pt>
                  <c:pt idx="10">
                    <c:v>12739.5</c:v>
                  </c:pt>
                  <c:pt idx="11">
                    <c:v>15070.8</c:v>
                  </c:pt>
                  <c:pt idx="12">
                    <c:v>7424.25</c:v>
                  </c:pt>
                </c:numCache>
              </c:numRef>
            </c:plus>
            <c:minus>
              <c:numRef>
                <c:f>('Bt C v R'!$P$217,'Bt C v R'!$P$234:$P$237,'Bt C v R'!$P$239:$P$246)</c:f>
                <c:numCache>
                  <c:formatCode>General</c:formatCode>
                  <c:ptCount val="13"/>
                  <c:pt idx="0">
                    <c:v>14663.2</c:v>
                  </c:pt>
                  <c:pt idx="1">
                    <c:v>9721.82</c:v>
                  </c:pt>
                  <c:pt idx="2">
                    <c:v>15205.3</c:v>
                  </c:pt>
                  <c:pt idx="3">
                    <c:v>7957.31</c:v>
                  </c:pt>
                  <c:pt idx="4">
                    <c:v>15740.9</c:v>
                  </c:pt>
                  <c:pt idx="5">
                    <c:v>15654</c:v>
                  </c:pt>
                  <c:pt idx="6">
                    <c:v>9182.7199999999993</c:v>
                  </c:pt>
                  <c:pt idx="7">
                    <c:v>19306.3</c:v>
                  </c:pt>
                  <c:pt idx="8">
                    <c:v>13261.7</c:v>
                  </c:pt>
                  <c:pt idx="9">
                    <c:v>6403.96</c:v>
                  </c:pt>
                  <c:pt idx="10">
                    <c:v>12739.5</c:v>
                  </c:pt>
                  <c:pt idx="11">
                    <c:v>15070.8</c:v>
                  </c:pt>
                  <c:pt idx="12">
                    <c:v>7424.25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R'!$GY$2,'Bt C v R'!$GY$19:$GY$22,'Bt C v R'!$GY$24:$GY$31)</c:f>
              <c:numCache>
                <c:formatCode>General</c:formatCode>
                <c:ptCount val="13"/>
                <c:pt idx="0">
                  <c:v>145245</c:v>
                </c:pt>
                <c:pt idx="1">
                  <c:v>111138</c:v>
                </c:pt>
                <c:pt idx="2">
                  <c:v>115084</c:v>
                </c:pt>
                <c:pt idx="3">
                  <c:v>110797</c:v>
                </c:pt>
                <c:pt idx="4">
                  <c:v>115492</c:v>
                </c:pt>
                <c:pt idx="5">
                  <c:v>116322</c:v>
                </c:pt>
                <c:pt idx="6">
                  <c:v>88453.1</c:v>
                </c:pt>
                <c:pt idx="7">
                  <c:v>103393</c:v>
                </c:pt>
                <c:pt idx="8">
                  <c:v>108144</c:v>
                </c:pt>
                <c:pt idx="9">
                  <c:v>94302.3</c:v>
                </c:pt>
                <c:pt idx="10">
                  <c:v>116400</c:v>
                </c:pt>
                <c:pt idx="11">
                  <c:v>111990</c:v>
                </c:pt>
                <c:pt idx="12">
                  <c:v>94841.600000000006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EB-42EB-9E70-B79D5948C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781183"/>
        <c:axId val="914781663"/>
      </c:scatterChart>
      <c:valAx>
        <c:axId val="91478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781663"/>
        <c:crosses val="autoZero"/>
        <c:crossBetween val="midCat"/>
      </c:valAx>
      <c:valAx>
        <c:axId val="914781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7811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R'!$R$220:$R$223,'Bt C v R'!$R$225,'Bt C v R'!$R$229,'Bt C v R'!$R$231,'Bt C v R'!$R$238,'Bt C v R'!$R$247:$R$248)</c:f>
                <c:numCache>
                  <c:formatCode>General</c:formatCode>
                  <c:ptCount val="10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147.886</c:v>
                  </c:pt>
                  <c:pt idx="8">
                    <c:v>62.959899999999998</c:v>
                  </c:pt>
                  <c:pt idx="9">
                    <c:v>73.038200000000003</c:v>
                  </c:pt>
                </c:numCache>
              </c:numRef>
            </c:plus>
            <c:minus>
              <c:numRef>
                <c:f>('Bt C v R'!$R$220:$R$223,'Bt C v R'!$R$225,'Bt C v R'!$R$229,'Bt C v R'!$R$231,'Bt C v R'!$R$238,'Bt C v R'!$R$247:$R$248)</c:f>
                <c:numCache>
                  <c:formatCode>General</c:formatCode>
                  <c:ptCount val="10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147.886</c:v>
                  </c:pt>
                  <c:pt idx="8">
                    <c:v>62.959899999999998</c:v>
                  </c:pt>
                  <c:pt idx="9">
                    <c:v>73.038200000000003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B6-4442-864B-89FC080DC76A}"/>
            </c:ext>
          </c:extLst>
        </c:ser>
        <c:ser>
          <c:idx val="1"/>
          <c:order val="1"/>
          <c:tx>
            <c:v>1(B)MP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R'!$R$218:$R$219,'Bt C v R'!$R$224,'Bt C v R'!$R$226:$R$228,'Bt C v R'!$R$230,'Bt C v R'!$R$232:$R$233,'Bt C v R'!$R$249)</c:f>
                <c:numCache>
                  <c:formatCode>General</c:formatCode>
                  <c:ptCount val="10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65.963399999999993</c:v>
                  </c:pt>
                </c:numCache>
              </c:numRef>
            </c:plus>
            <c:minus>
              <c:numRef>
                <c:f>('Bt C v R'!$R$218:$R$219,'Bt C v R'!$R$224,'Bt C v R'!$R$226:$R$228,'Bt C v R'!$R$230,'Bt C v R'!$R$232:$R$233,'Bt C v R'!$R$249)</c:f>
                <c:numCache>
                  <c:formatCode>General</c:formatCode>
                  <c:ptCount val="10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B6-4442-864B-89FC080DC76A}"/>
            </c:ext>
          </c:extLst>
        </c:ser>
        <c:ser>
          <c:idx val="2"/>
          <c:order val="2"/>
          <c:tx>
            <c:v>1(B)MP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R'!$R$217,'Bt C v R'!$R$234:$R$237,'Bt C v R'!$R$239:$R$246)</c:f>
                <c:numCache>
                  <c:formatCode>General</c:formatCode>
                  <c:ptCount val="13"/>
                  <c:pt idx="0">
                    <c:v>86.154600000000002</c:v>
                  </c:pt>
                  <c:pt idx="1">
                    <c:v>86.874799999999993</c:v>
                  </c:pt>
                  <c:pt idx="2">
                    <c:v>105.384</c:v>
                  </c:pt>
                  <c:pt idx="3">
                    <c:v>83.045100000000005</c:v>
                  </c:pt>
                  <c:pt idx="4">
                    <c:v>107.622</c:v>
                  </c:pt>
                  <c:pt idx="5">
                    <c:v>102.883</c:v>
                  </c:pt>
                  <c:pt idx="6">
                    <c:v>74.506100000000004</c:v>
                  </c:pt>
                  <c:pt idx="7">
                    <c:v>66.312600000000003</c:v>
                  </c:pt>
                  <c:pt idx="8">
                    <c:v>87.046400000000006</c:v>
                  </c:pt>
                  <c:pt idx="9">
                    <c:v>50.523400000000002</c:v>
                  </c:pt>
                  <c:pt idx="10">
                    <c:v>67.827399999999997</c:v>
                  </c:pt>
                  <c:pt idx="11">
                    <c:v>94.567599999999999</c:v>
                  </c:pt>
                  <c:pt idx="12">
                    <c:v>64.307900000000004</c:v>
                  </c:pt>
                </c:numCache>
              </c:numRef>
            </c:plus>
            <c:minus>
              <c:numRef>
                <c:f>('Bt C v R'!$R$217,'Bt C v R'!$R$234:$R$237,'Bt C v R'!$R$239:$R$246)</c:f>
                <c:numCache>
                  <c:formatCode>General</c:formatCode>
                  <c:ptCount val="13"/>
                  <c:pt idx="0">
                    <c:v>86.154600000000002</c:v>
                  </c:pt>
                  <c:pt idx="1">
                    <c:v>86.874799999999993</c:v>
                  </c:pt>
                  <c:pt idx="2">
                    <c:v>105.384</c:v>
                  </c:pt>
                  <c:pt idx="3">
                    <c:v>83.045100000000005</c:v>
                  </c:pt>
                  <c:pt idx="4">
                    <c:v>107.622</c:v>
                  </c:pt>
                  <c:pt idx="5">
                    <c:v>102.883</c:v>
                  </c:pt>
                  <c:pt idx="6">
                    <c:v>74.506100000000004</c:v>
                  </c:pt>
                  <c:pt idx="7">
                    <c:v>66.312600000000003</c:v>
                  </c:pt>
                  <c:pt idx="8">
                    <c:v>87.046400000000006</c:v>
                  </c:pt>
                  <c:pt idx="9">
                    <c:v>50.523400000000002</c:v>
                  </c:pt>
                  <c:pt idx="10">
                    <c:v>67.827399999999997</c:v>
                  </c:pt>
                  <c:pt idx="11">
                    <c:v>94.567599999999999</c:v>
                  </c:pt>
                  <c:pt idx="12">
                    <c:v>64.307900000000004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R'!$HA$2,'Bt C v R'!$HA$19:$HA$22,'Bt C v R'!$HA$24:$HA$31)</c:f>
              <c:numCache>
                <c:formatCode>General</c:formatCode>
                <c:ptCount val="13"/>
                <c:pt idx="0">
                  <c:v>554.78700000000003</c:v>
                </c:pt>
                <c:pt idx="1">
                  <c:v>561.82500000000005</c:v>
                </c:pt>
                <c:pt idx="2">
                  <c:v>626.43700000000001</c:v>
                </c:pt>
                <c:pt idx="3">
                  <c:v>591.197</c:v>
                </c:pt>
                <c:pt idx="4">
                  <c:v>675.06600000000003</c:v>
                </c:pt>
                <c:pt idx="5">
                  <c:v>615.18299999999999</c:v>
                </c:pt>
                <c:pt idx="6">
                  <c:v>486.12099999999998</c:v>
                </c:pt>
                <c:pt idx="7">
                  <c:v>566.44299999999998</c:v>
                </c:pt>
                <c:pt idx="8">
                  <c:v>611.20000000000005</c:v>
                </c:pt>
                <c:pt idx="9">
                  <c:v>532.91399999999999</c:v>
                </c:pt>
                <c:pt idx="10">
                  <c:v>559.43100000000004</c:v>
                </c:pt>
                <c:pt idx="11">
                  <c:v>555.07399999999996</c:v>
                </c:pt>
                <c:pt idx="12">
                  <c:v>523.21900000000005</c:v>
                </c:pt>
              </c:numCache>
            </c:numRef>
          </c:xVal>
          <c:yVal>
            <c:numRef>
              <c:f>('Bt C v R'!$IB$2,'Bt C v R'!$IB$19:$IB$22,'Bt C v R'!$IB$24:$IB$31)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B6-4442-864B-89FC080DC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99711"/>
        <c:axId val="437693471"/>
      </c:scatterChart>
      <c:valAx>
        <c:axId val="437699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693471"/>
        <c:crosses val="autoZero"/>
        <c:crossBetween val="midCat"/>
      </c:valAx>
      <c:valAx>
        <c:axId val="43769347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769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</a:t>
            </a:r>
            <a:r>
              <a:rPr lang="en-GB" baseline="0"/>
              <a:t> Na (outliers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plus>
            <c:min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8C-4CEE-9FD7-C7D3FA0865F4}"/>
            </c:ext>
          </c:extLst>
        </c:ser>
        <c:ser>
          <c:idx val="1"/>
          <c:order val="1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R'!$D$292,'Bt C v R'!$D$294,'Bt C v R'!$D$298,'Bt C v R'!$D$300,'Bt C v R'!$D$303,'Bt C v R'!$D$306:$D$307,'Bt C v R'!$D$311,'Bt C v R'!$D$313:$D$314,'Bt C v R'!$D$316,'Bt C v R'!$D$318,'Bt C v R'!$D$323,'Bt C v R'!$D$324,'Bt C v R'!$D$327,'Bt C v R'!$D$329)</c:f>
                <c:numCache>
                  <c:formatCode>General</c:formatCode>
                  <c:ptCount val="16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177.06800000000001</c:v>
                  </c:pt>
                  <c:pt idx="15">
                    <c:v>107.208</c:v>
                  </c:pt>
                </c:numCache>
              </c:numRef>
            </c:plus>
            <c:minus>
              <c:numRef>
                <c:f>('Bt C v R'!$D$292,'Bt C v R'!$D$294,'Bt C v R'!$D$298,'Bt C v R'!$D$300,'Bt C v R'!$D$303,'Bt C v R'!$D$306:$D$307,'Bt C v R'!$D$311,'Bt C v R'!$D$313:$D$314,'Bt C v R'!$D$316,'Bt C v R'!$D$318,'Bt C v R'!$D$323,'Bt C v R'!$D$324,'Bt C v R'!$D$327,'Bt C v R'!$D$329)</c:f>
                <c:numCache>
                  <c:formatCode>General</c:formatCode>
                  <c:ptCount val="16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177.06800000000001</c:v>
                  </c:pt>
                  <c:pt idx="15">
                    <c:v>107.208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R'!$CK$39,'Bt C v R'!$CK$41)</c:f>
              <c:numCache>
                <c:formatCode>General</c:formatCode>
                <c:ptCount val="16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783.58699999999999</c:v>
                </c:pt>
                <c:pt idx="15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R'!$GA$38,'Bt C v R'!$GA$38:$GA$39,'Bt C v R'!$GA$41)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8C-4CEE-9FD7-C7D3FA0865F4}"/>
            </c:ext>
          </c:extLst>
        </c:ser>
        <c:ser>
          <c:idx val="2"/>
          <c:order val="2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plus>
            <c:min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8C-4CEE-9FD7-C7D3FA0865F4}"/>
            </c:ext>
          </c:extLst>
        </c:ser>
        <c:ser>
          <c:idx val="3"/>
          <c:order val="3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plus>
            <c:min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8C-4CEE-9FD7-C7D3FA0865F4}"/>
            </c:ext>
          </c:extLst>
        </c:ser>
        <c:ser>
          <c:idx val="4"/>
          <c:order val="4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plus>
            <c:min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8C-4CEE-9FD7-C7D3FA08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Na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Na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  <c:spPr>
              <a:ln>
                <a:noFill/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plus>
            <c:min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minus>
          </c:errBars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E21-46EB-A13B-F81E148CE81E}"/>
            </c:ext>
          </c:extLst>
        </c:ser>
        <c:ser>
          <c:idx val="6"/>
          <c:order val="1"/>
          <c:tx>
            <c:v>1(B)MP R Na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  <c:spPr>
              <a:ln>
                <a:noFill/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plus>
            <c:min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minus>
          </c:errBars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E21-46EB-A13B-F81E148CE81E}"/>
            </c:ext>
          </c:extLst>
        </c:ser>
        <c:ser>
          <c:idx val="7"/>
          <c:order val="2"/>
          <c:tx>
            <c:v>1(B)MP (M) Na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plus>
            <c:min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minus>
          </c:errBars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E21-46EB-A13B-F81E148CE81E}"/>
            </c:ext>
          </c:extLst>
        </c:ser>
        <c:ser>
          <c:idx val="8"/>
          <c:order val="3"/>
          <c:tx>
            <c:v>1.AS C Na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plus>
            <c:min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E21-46EB-A13B-F81E148CE81E}"/>
            </c:ext>
          </c:extLst>
        </c:ser>
        <c:ser>
          <c:idx val="9"/>
          <c:order val="4"/>
          <c:tx>
            <c:v>1.AS R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plus>
            <c:min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E21-46EB-A13B-F81E148CE81E}"/>
            </c:ext>
          </c:extLst>
        </c:ser>
        <c:ser>
          <c:idx val="10"/>
          <c:order val="5"/>
          <c:tx>
            <c:v>1.AS (M)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R'!$D$142:$D$146,'Bt C v R'!$D$149:$D$154,'Bt C v R'!$D$157,'Bt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104.48</c:v>
                  </c:pt>
                  <c:pt idx="6">
                    <c:v>102.24</c:v>
                  </c:pt>
                  <c:pt idx="7">
                    <c:v>104.13500000000001</c:v>
                  </c:pt>
                  <c:pt idx="8">
                    <c:v>107.236</c:v>
                  </c:pt>
                  <c:pt idx="9">
                    <c:v>94.950199999999995</c:v>
                  </c:pt>
                  <c:pt idx="10">
                    <c:v>96.595699999999994</c:v>
                  </c:pt>
                  <c:pt idx="11">
                    <c:v>129.315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plus>
            <c:minus>
              <c:numRef>
                <c:f>('Bt C v R'!$D$142:$D$146,'Bt C v R'!$D$149:$D$154,'Bt C v R'!$D$157,'Bt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104.48</c:v>
                  </c:pt>
                  <c:pt idx="6">
                    <c:v>102.24</c:v>
                  </c:pt>
                  <c:pt idx="7">
                    <c:v>104.13500000000001</c:v>
                  </c:pt>
                  <c:pt idx="8">
                    <c:v>107.236</c:v>
                  </c:pt>
                  <c:pt idx="9">
                    <c:v>94.950199999999995</c:v>
                  </c:pt>
                  <c:pt idx="10">
                    <c:v>96.595699999999994</c:v>
                  </c:pt>
                  <c:pt idx="11">
                    <c:v>129.315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R'!$AU$2:$AU$6,'Bt C v R'!$AU$9:$AU$14,'Bt C v R'!$AU$17:$AU$18,'Bt C v R'!$AU$20,'Bt C v R'!$AU$22:$AU$23,'Bt C v R'!$AU$25:$AU$26,'Bt C v R'!$AU$29,'Bt C v R'!$AU$33)</c:f>
              <c:numCache>
                <c:formatCode>General</c:formatCode>
                <c:ptCount val="20"/>
                <c:pt idx="0">
                  <c:v>2737.93</c:v>
                </c:pt>
                <c:pt idx="1">
                  <c:v>644.36599999999999</c:v>
                </c:pt>
                <c:pt idx="2">
                  <c:v>535.82100000000003</c:v>
                </c:pt>
                <c:pt idx="3">
                  <c:v>486.52800000000002</c:v>
                </c:pt>
                <c:pt idx="4">
                  <c:v>457.96899999999999</c:v>
                </c:pt>
                <c:pt idx="5">
                  <c:v>648.93399999999997</c:v>
                </c:pt>
                <c:pt idx="6">
                  <c:v>592.99599999999998</c:v>
                </c:pt>
                <c:pt idx="7">
                  <c:v>570.29</c:v>
                </c:pt>
                <c:pt idx="8">
                  <c:v>654.50699999999995</c:v>
                </c:pt>
                <c:pt idx="9">
                  <c:v>695.78700000000003</c:v>
                </c:pt>
                <c:pt idx="10">
                  <c:v>629.56700000000001</c:v>
                </c:pt>
                <c:pt idx="11">
                  <c:v>453.83800000000002</c:v>
                </c:pt>
                <c:pt idx="12">
                  <c:v>521.82299999999998</c:v>
                </c:pt>
                <c:pt idx="13">
                  <c:v>608.75199999999995</c:v>
                </c:pt>
                <c:pt idx="14">
                  <c:v>1007.42</c:v>
                </c:pt>
                <c:pt idx="15">
                  <c:v>720.15700000000004</c:v>
                </c:pt>
                <c:pt idx="16">
                  <c:v>586.404</c:v>
                </c:pt>
                <c:pt idx="17">
                  <c:v>609.45000000000005</c:v>
                </c:pt>
                <c:pt idx="18">
                  <c:v>558.51900000000001</c:v>
                </c:pt>
                <c:pt idx="19">
                  <c:v>565.57899999999995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E21-46EB-A13B-F81E148CE81E}"/>
            </c:ext>
          </c:extLst>
        </c:ser>
        <c:ser>
          <c:idx val="11"/>
          <c:order val="6"/>
          <c:tx>
            <c:v>1.AS 'Agg'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plus>
            <c:min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FE21-46EB-A13B-F81E148CE81E}"/>
            </c:ext>
          </c:extLst>
        </c:ser>
        <c:ser>
          <c:idx val="0"/>
          <c:order val="7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plus>
            <c:min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E21-46EB-A13B-F81E148CE81E}"/>
            </c:ext>
          </c:extLst>
        </c:ser>
        <c:ser>
          <c:idx val="1"/>
          <c:order val="8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R'!$D$292,'Bt C v R'!$D$294,'Bt C v R'!$D$298,'Bt C v R'!$D$300,'Bt C v R'!$D$303,'Bt C v R'!$D$306:$D$307,'Bt C v R'!$D$311,'Bt C v R'!$D$313:$D$314,'Bt C v R'!$D$316,'Bt C v R'!$D$318,'Bt C v R'!$D$323:$D$324,'Bt C v R'!$D$326:$D$327,'Bt C v R'!$D$329)</c:f>
                <c:numCache>
                  <c:formatCode>General</c:formatCode>
                  <c:ptCount val="17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453.69400000000002</c:v>
                  </c:pt>
                  <c:pt idx="15">
                    <c:v>177.06800000000001</c:v>
                  </c:pt>
                  <c:pt idx="16">
                    <c:v>107.208</c:v>
                  </c:pt>
                </c:numCache>
              </c:numRef>
            </c:plus>
            <c:minus>
              <c:numRef>
                <c:f>('Bt C v R'!$D$292,'Bt C v R'!$D$294,'Bt C v R'!$D$298,'Bt C v R'!$D$300,'Bt C v R'!$D$303,'Bt C v R'!$D$306:$D$307,'Bt C v R'!$D$311,'Bt C v R'!$D$313:$D$314,'Bt C v R'!$D$316,'Bt C v R'!$D$318,'Bt C v R'!$D$323:$D$324,'Bt C v R'!$D$326:$D$327,'Bt C v R'!$D$329)</c:f>
                <c:numCache>
                  <c:formatCode>General</c:formatCode>
                  <c:ptCount val="17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453.69400000000002</c:v>
                  </c:pt>
                  <c:pt idx="15">
                    <c:v>177.06800000000001</c:v>
                  </c:pt>
                  <c:pt idx="16">
                    <c:v>107.208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R'!$CK$38:$CK$39,'Bt C v R'!$CK$41)</c:f>
              <c:numCache>
                <c:formatCode>General</c:formatCode>
                <c:ptCount val="17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1496.11</c:v>
                </c:pt>
                <c:pt idx="15">
                  <c:v>783.58699999999999</c:v>
                </c:pt>
                <c:pt idx="16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R'!$GA$38,'Bt C v R'!$GA$38:$GA$39,'Bt C v R'!$GA$41)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E21-46EB-A13B-F81E148CE81E}"/>
            </c:ext>
          </c:extLst>
        </c:ser>
        <c:ser>
          <c:idx val="2"/>
          <c:order val="9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plus>
            <c:min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E21-46EB-A13B-F81E148CE81E}"/>
            </c:ext>
          </c:extLst>
        </c:ser>
        <c:ser>
          <c:idx val="3"/>
          <c:order val="10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plus>
            <c:min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E21-46EB-A13B-F81E148CE81E}"/>
            </c:ext>
          </c:extLst>
        </c:ser>
        <c:ser>
          <c:idx val="4"/>
          <c:order val="11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plus>
            <c:min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E21-46EB-A13B-F81E148C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Na (outliers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Na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  <c:spPr>
              <a:ln>
                <a:noFill/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plus>
            <c:min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minus>
          </c:errBars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A9A-46A3-B3E0-6264AF921C3F}"/>
            </c:ext>
          </c:extLst>
        </c:ser>
        <c:ser>
          <c:idx val="6"/>
          <c:order val="1"/>
          <c:tx>
            <c:v>1(B)MP R Na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  <c:spPr>
              <a:ln>
                <a:noFill/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plus>
            <c:min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minus>
          </c:errBars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A9A-46A3-B3E0-6264AF921C3F}"/>
            </c:ext>
          </c:extLst>
        </c:ser>
        <c:ser>
          <c:idx val="7"/>
          <c:order val="2"/>
          <c:tx>
            <c:v>1(B)MP (M) Na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plus>
            <c:min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minus>
          </c:errBars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A9A-46A3-B3E0-6264AF921C3F}"/>
            </c:ext>
          </c:extLst>
        </c:ser>
        <c:ser>
          <c:idx val="8"/>
          <c:order val="3"/>
          <c:tx>
            <c:v>1.AS C Na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plus>
            <c:min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A9A-46A3-B3E0-6264AF921C3F}"/>
            </c:ext>
          </c:extLst>
        </c:ser>
        <c:ser>
          <c:idx val="9"/>
          <c:order val="4"/>
          <c:tx>
            <c:v>1.AS R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plus>
            <c:min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A9A-46A3-B3E0-6264AF921C3F}"/>
            </c:ext>
          </c:extLst>
        </c:ser>
        <c:ser>
          <c:idx val="10"/>
          <c:order val="5"/>
          <c:tx>
            <c:v>1.AS (M)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R'!$D$143:$D$146,'Bt C v R'!$D$149:$D$154,'Bt C v R'!$D$157:$D$158,'Bt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104.48</c:v>
                  </c:pt>
                  <c:pt idx="5">
                    <c:v>102.24</c:v>
                  </c:pt>
                  <c:pt idx="6">
                    <c:v>104.13500000000001</c:v>
                  </c:pt>
                  <c:pt idx="7">
                    <c:v>107.236</c:v>
                  </c:pt>
                  <c:pt idx="8">
                    <c:v>94.950199999999995</c:v>
                  </c:pt>
                  <c:pt idx="9">
                    <c:v>96.595699999999994</c:v>
                  </c:pt>
                  <c:pt idx="10">
                    <c:v>129.315</c:v>
                  </c:pt>
                  <c:pt idx="11">
                    <c:v>68.962299999999999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plus>
            <c:minus>
              <c:numRef>
                <c:f>('Bt C v R'!$D$143:$D$146,'Bt C v R'!$D$149:$D$154,'Bt C v R'!$D$157:$D$158,'Bt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104.48</c:v>
                  </c:pt>
                  <c:pt idx="5">
                    <c:v>102.24</c:v>
                  </c:pt>
                  <c:pt idx="6">
                    <c:v>104.13500000000001</c:v>
                  </c:pt>
                  <c:pt idx="7">
                    <c:v>107.236</c:v>
                  </c:pt>
                  <c:pt idx="8">
                    <c:v>94.950199999999995</c:v>
                  </c:pt>
                  <c:pt idx="9">
                    <c:v>96.595699999999994</c:v>
                  </c:pt>
                  <c:pt idx="10">
                    <c:v>129.315</c:v>
                  </c:pt>
                  <c:pt idx="11">
                    <c:v>68.962299999999999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R'!$AU$3:$AU$6,'Bt C v R'!$AU$9:$AU$14,'Bt C v R'!$AU$17,'Bt C v R'!$AU$18,'Bt C v R'!$AU$20,'Bt C v R'!$AU$22:$AU$23,'Bt C v R'!$AU$25:$AU$26,'Bt C v R'!$AU$29,'Bt C v R'!$AU$33)</c:f>
              <c:numCache>
                <c:formatCode>General</c:formatCode>
                <c:ptCount val="19"/>
                <c:pt idx="0">
                  <c:v>644.36599999999999</c:v>
                </c:pt>
                <c:pt idx="1">
                  <c:v>535.82100000000003</c:v>
                </c:pt>
                <c:pt idx="2">
                  <c:v>486.52800000000002</c:v>
                </c:pt>
                <c:pt idx="3">
                  <c:v>457.96899999999999</c:v>
                </c:pt>
                <c:pt idx="4">
                  <c:v>648.93399999999997</c:v>
                </c:pt>
                <c:pt idx="5">
                  <c:v>592.99599999999998</c:v>
                </c:pt>
                <c:pt idx="6">
                  <c:v>570.29</c:v>
                </c:pt>
                <c:pt idx="7">
                  <c:v>654.50699999999995</c:v>
                </c:pt>
                <c:pt idx="8">
                  <c:v>695.78700000000003</c:v>
                </c:pt>
                <c:pt idx="9">
                  <c:v>629.56700000000001</c:v>
                </c:pt>
                <c:pt idx="10">
                  <c:v>453.83800000000002</c:v>
                </c:pt>
                <c:pt idx="11">
                  <c:v>521.82299999999998</c:v>
                </c:pt>
                <c:pt idx="12">
                  <c:v>608.75199999999995</c:v>
                </c:pt>
                <c:pt idx="13">
                  <c:v>1007.42</c:v>
                </c:pt>
                <c:pt idx="14">
                  <c:v>720.15700000000004</c:v>
                </c:pt>
                <c:pt idx="15">
                  <c:v>586.404</c:v>
                </c:pt>
                <c:pt idx="16">
                  <c:v>609.45000000000005</c:v>
                </c:pt>
                <c:pt idx="17">
                  <c:v>558.51900000000001</c:v>
                </c:pt>
                <c:pt idx="18">
                  <c:v>565.57899999999995</c:v>
                </c:pt>
              </c:numCache>
            </c:numRef>
          </c:xVal>
          <c:yVal>
            <c:numRef>
              <c:f>('Bt C v R'!$FJ$3:$FJ$6,'Bt C v R'!$FJ$9:$FJ$14,'Bt C v R'!$FJ$17:$FJ$18,'Bt C v R'!$FJ$20,'Bt C v R'!$FJ$22:$FJ$23,'Bt C v R'!$FJ$25:$FJ$26,'Bt C v R'!$FJ$29,'Bt C v R'!$FJ$33)</c:f>
              <c:numCache>
                <c:formatCode>General</c:formatCode>
                <c:ptCount val="1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DA9A-46A3-B3E0-6264AF921C3F}"/>
            </c:ext>
          </c:extLst>
        </c:ser>
        <c:ser>
          <c:idx val="11"/>
          <c:order val="6"/>
          <c:tx>
            <c:v>1.AS 'Agg' Na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plus>
            <c:min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DA9A-46A3-B3E0-6264AF921C3F}"/>
            </c:ext>
          </c:extLst>
        </c:ser>
        <c:ser>
          <c:idx val="0"/>
          <c:order val="7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plus>
            <c:min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A9A-46A3-B3E0-6264AF921C3F}"/>
            </c:ext>
          </c:extLst>
        </c:ser>
        <c:ser>
          <c:idx val="1"/>
          <c:order val="8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R'!$D$292,'Bt C v R'!$D$294,'Bt C v R'!$D$298,'Bt C v R'!$D$300,'Bt C v R'!$D$303,'Bt C v R'!$D$306:$D$307,'Bt C v R'!$D$311,'Bt C v R'!$D$313:$D$314,'Bt C v R'!$D$316,'Bt C v R'!$D$318,'Bt C v R'!$D$323,'Bt C v R'!$D$324,'Bt C v R'!$D$327,'Bt C v R'!$D$329)</c:f>
                <c:numCache>
                  <c:formatCode>General</c:formatCode>
                  <c:ptCount val="16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177.06800000000001</c:v>
                  </c:pt>
                  <c:pt idx="15">
                    <c:v>107.208</c:v>
                  </c:pt>
                </c:numCache>
              </c:numRef>
            </c:plus>
            <c:minus>
              <c:numRef>
                <c:f>('Bt C v R'!$D$292,'Bt C v R'!$D$294,'Bt C v R'!$D$298,'Bt C v R'!$D$300,'Bt C v R'!$D$303,'Bt C v R'!$D$306:$D$307,'Bt C v R'!$D$311,'Bt C v R'!$D$313:$D$314,'Bt C v R'!$D$316,'Bt C v R'!$D$318,'Bt C v R'!$D$323,'Bt C v R'!$D$324,'Bt C v R'!$D$327,'Bt C v R'!$D$329)</c:f>
                <c:numCache>
                  <c:formatCode>General</c:formatCode>
                  <c:ptCount val="16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177.06800000000001</c:v>
                  </c:pt>
                  <c:pt idx="15">
                    <c:v>107.208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R'!$CK$39,'Bt C v R'!$CK$41)</c:f>
              <c:numCache>
                <c:formatCode>General</c:formatCode>
                <c:ptCount val="16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783.58699999999999</c:v>
                </c:pt>
                <c:pt idx="15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R'!$GA$38,'Bt C v R'!$GA$38:$GA$39,'Bt C v R'!$GA$41)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A9A-46A3-B3E0-6264AF921C3F}"/>
            </c:ext>
          </c:extLst>
        </c:ser>
        <c:ser>
          <c:idx val="2"/>
          <c:order val="9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plus>
            <c:min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A9A-46A3-B3E0-6264AF921C3F}"/>
            </c:ext>
          </c:extLst>
        </c:ser>
        <c:ser>
          <c:idx val="3"/>
          <c:order val="10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plus>
            <c:min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A9A-46A3-B3E0-6264AF921C3F}"/>
            </c:ext>
          </c:extLst>
        </c:ser>
        <c:ser>
          <c:idx val="4"/>
          <c:order val="11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plus>
            <c:min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A9A-46A3-B3E0-6264AF921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0757571328015532E-2"/>
          <c:y val="5.3491319715680899E-2"/>
          <c:w val="0.87745584137262245"/>
          <c:h val="0.8420038451534515"/>
        </c:manualLayout>
      </c:layout>
      <c:scatterChart>
        <c:scatterStyle val="lineMarker"/>
        <c:varyColors val="0"/>
        <c:ser>
          <c:idx val="5"/>
          <c:order val="0"/>
          <c:tx>
            <c:v>1(B)MP C Cr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R'!$N$220:$N$223,'Bt C v R'!$N$225,'Bt C v R'!$N$229,'Bt C v R'!$N$231,'Bt C v R'!$N$235,'Bt C v R'!$N$238,'Bt C v R'!$N$247:$N$248)</c:f>
                <c:numCache>
                  <c:formatCode>General</c:formatCode>
                  <c:ptCount val="11"/>
                  <c:pt idx="0">
                    <c:v>2.0453600000000001</c:v>
                  </c:pt>
                  <c:pt idx="1">
                    <c:v>2.04819</c:v>
                  </c:pt>
                  <c:pt idx="2">
                    <c:v>2.3560099999999999</c:v>
                  </c:pt>
                  <c:pt idx="3">
                    <c:v>2.2134299999999998</c:v>
                  </c:pt>
                  <c:pt idx="4">
                    <c:v>2.0646800000000001</c:v>
                  </c:pt>
                  <c:pt idx="5">
                    <c:v>2.9347699999999999</c:v>
                  </c:pt>
                  <c:pt idx="6">
                    <c:v>2.8783799999999999</c:v>
                  </c:pt>
                  <c:pt idx="7">
                    <c:v>1.59259</c:v>
                  </c:pt>
                  <c:pt idx="8">
                    <c:v>1.93971</c:v>
                  </c:pt>
                  <c:pt idx="9">
                    <c:v>1.3442700000000001</c:v>
                  </c:pt>
                  <c:pt idx="10">
                    <c:v>1.91947</c:v>
                  </c:pt>
                </c:numCache>
              </c:numRef>
            </c:plus>
            <c:minus>
              <c:numRef>
                <c:f>('Bt C v R'!$N$220:$N$223,'Bt C v R'!$N$225,'Bt C v R'!$N$229,'Bt C v R'!$N$231,'Bt C v R'!$N$235,'Bt C v R'!$N$238,'Bt C v R'!$N$247:$N$248)</c:f>
                <c:numCache>
                  <c:formatCode>General</c:formatCode>
                  <c:ptCount val="11"/>
                  <c:pt idx="0">
                    <c:v>2.0453600000000001</c:v>
                  </c:pt>
                  <c:pt idx="1">
                    <c:v>2.04819</c:v>
                  </c:pt>
                  <c:pt idx="2">
                    <c:v>2.3560099999999999</c:v>
                  </c:pt>
                  <c:pt idx="3">
                    <c:v>2.2134299999999998</c:v>
                  </c:pt>
                  <c:pt idx="4">
                    <c:v>2.0646800000000001</c:v>
                  </c:pt>
                  <c:pt idx="5">
                    <c:v>2.9347699999999999</c:v>
                  </c:pt>
                  <c:pt idx="6">
                    <c:v>2.8783799999999999</c:v>
                  </c:pt>
                  <c:pt idx="7">
                    <c:v>1.59259</c:v>
                  </c:pt>
                  <c:pt idx="8">
                    <c:v>1.93971</c:v>
                  </c:pt>
                  <c:pt idx="9">
                    <c:v>1.3442700000000001</c:v>
                  </c:pt>
                  <c:pt idx="10">
                    <c:v>1.91947</c:v>
                  </c:pt>
                </c:numCache>
              </c:numRef>
            </c:minus>
          </c:errBars>
          <c:xVal>
            <c:numRef>
              <c:f>('Bt C v R'!$EP$5:$EP$8,'Bt C v R'!$EP$10,'Bt C v R'!$EP$14,'Bt C v R'!$EP$16,'Bt C v R'!$EP$20,'Bt C v R'!$EP$23,'Bt C v R'!$EP$32:$EP$33)</c:f>
              <c:numCache>
                <c:formatCode>General</c:formatCode>
                <c:ptCount val="11"/>
                <c:pt idx="0">
                  <c:v>1.62632</c:v>
                </c:pt>
                <c:pt idx="1">
                  <c:v>1.1058399999999999</c:v>
                </c:pt>
                <c:pt idx="2">
                  <c:v>2.3089400000000002</c:v>
                </c:pt>
                <c:pt idx="3">
                  <c:v>0.75836800000000004</c:v>
                </c:pt>
                <c:pt idx="4">
                  <c:v>0.98352099999999998</c:v>
                </c:pt>
                <c:pt idx="5">
                  <c:v>1.07653</c:v>
                </c:pt>
                <c:pt idx="6">
                  <c:v>3.7917900000000002</c:v>
                </c:pt>
                <c:pt idx="7">
                  <c:v>0</c:v>
                </c:pt>
                <c:pt idx="8">
                  <c:v>0</c:v>
                </c:pt>
                <c:pt idx="9">
                  <c:v>1.5022800000000001</c:v>
                </c:pt>
                <c:pt idx="10">
                  <c:v>0.80912600000000001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F85-4C23-8A08-E3363611F66F}"/>
            </c:ext>
          </c:extLst>
        </c:ser>
        <c:ser>
          <c:idx val="6"/>
          <c:order val="1"/>
          <c:tx>
            <c:v>1(B)MP R Cr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R'!$N$218:$N$219,'Bt C v R'!$N$224,'Bt C v R'!$N$226:$N$228,'Bt C v R'!$N$230,'Bt C v R'!$N$232:$N$234,'Bt C v R'!$N$236:$N$237,'Bt C v R'!$N$239,'Bt C v R'!$N$249)</c:f>
                <c:numCache>
                  <c:formatCode>General</c:formatCode>
                  <c:ptCount val="14"/>
                  <c:pt idx="0">
                    <c:v>2.0526900000000001</c:v>
                  </c:pt>
                  <c:pt idx="1">
                    <c:v>1.06654</c:v>
                  </c:pt>
                  <c:pt idx="2">
                    <c:v>2.4479700000000002</c:v>
                  </c:pt>
                  <c:pt idx="3">
                    <c:v>2.0521600000000002</c:v>
                  </c:pt>
                  <c:pt idx="4">
                    <c:v>2.4810099999999999</c:v>
                  </c:pt>
                  <c:pt idx="5">
                    <c:v>2.4402599999999999</c:v>
                  </c:pt>
                  <c:pt idx="6">
                    <c:v>3.2250899999999998</c:v>
                  </c:pt>
                  <c:pt idx="7">
                    <c:v>2.3273100000000002</c:v>
                  </c:pt>
                  <c:pt idx="8">
                    <c:v>2.22824</c:v>
                  </c:pt>
                  <c:pt idx="9">
                    <c:v>2.4959500000000001</c:v>
                  </c:pt>
                  <c:pt idx="10">
                    <c:v>2.0321400000000001</c:v>
                  </c:pt>
                  <c:pt idx="11">
                    <c:v>1.9550799999999999</c:v>
                  </c:pt>
                  <c:pt idx="12">
                    <c:v>1.4106399999999999</c:v>
                  </c:pt>
                  <c:pt idx="13">
                    <c:v>2.0581800000000001</c:v>
                  </c:pt>
                </c:numCache>
              </c:numRef>
            </c:plus>
            <c:minus>
              <c:numRef>
                <c:f>('Bt C v R'!$N$218:$N$219,'Bt C v R'!$N$224,'Bt C v R'!$N$226:$N$228,'Bt C v R'!$N$230,'Bt C v R'!$N$232:$N$234,'Bt C v R'!$N$236:$N$237,'Bt C v R'!$N$239,'Bt C v R'!$N$249)</c:f>
                <c:numCache>
                  <c:formatCode>General</c:formatCode>
                  <c:ptCount val="14"/>
                  <c:pt idx="0">
                    <c:v>2.0526900000000001</c:v>
                  </c:pt>
                  <c:pt idx="1">
                    <c:v>1.06654</c:v>
                  </c:pt>
                  <c:pt idx="2">
                    <c:v>2.4479700000000002</c:v>
                  </c:pt>
                  <c:pt idx="3">
                    <c:v>2.0521600000000002</c:v>
                  </c:pt>
                  <c:pt idx="4">
                    <c:v>2.4810099999999999</c:v>
                  </c:pt>
                  <c:pt idx="5">
                    <c:v>2.4402599999999999</c:v>
                  </c:pt>
                  <c:pt idx="6">
                    <c:v>3.2250899999999998</c:v>
                  </c:pt>
                  <c:pt idx="7">
                    <c:v>2.3273100000000002</c:v>
                  </c:pt>
                  <c:pt idx="8">
                    <c:v>2.22824</c:v>
                  </c:pt>
                  <c:pt idx="9">
                    <c:v>2.4959500000000001</c:v>
                  </c:pt>
                  <c:pt idx="10">
                    <c:v>2.0321400000000001</c:v>
                  </c:pt>
                  <c:pt idx="11">
                    <c:v>1.9550799999999999</c:v>
                  </c:pt>
                  <c:pt idx="12">
                    <c:v>1.4106399999999999</c:v>
                  </c:pt>
                  <c:pt idx="13">
                    <c:v>2.0581800000000001</c:v>
                  </c:pt>
                </c:numCache>
              </c:numRef>
            </c:minus>
          </c:errBars>
          <c:xVal>
            <c:numRef>
              <c:f>('Bt C v R'!$EP$3:$EP$4,'Bt C v R'!$EP$9,'Bt C v R'!$EP$11:$EP$13,'Bt C v R'!$EP$15,'Bt C v R'!$EP$17:$EP$19,'Bt C v R'!$EP$21:$EP$22,'Bt C v R'!$EP$24,'Bt C v R'!$EP$34)</c:f>
              <c:numCache>
                <c:formatCode>General</c:formatCode>
                <c:ptCount val="14"/>
                <c:pt idx="0">
                  <c:v>1.49969</c:v>
                </c:pt>
                <c:pt idx="1">
                  <c:v>0.96187800000000001</c:v>
                </c:pt>
                <c:pt idx="2">
                  <c:v>1.90866</c:v>
                </c:pt>
                <c:pt idx="3">
                  <c:v>0</c:v>
                </c:pt>
                <c:pt idx="4">
                  <c:v>2.3085</c:v>
                </c:pt>
                <c:pt idx="5">
                  <c:v>8.5920300000000005E-2</c:v>
                </c:pt>
                <c:pt idx="6">
                  <c:v>0</c:v>
                </c:pt>
                <c:pt idx="7">
                  <c:v>1.8155699999999999</c:v>
                </c:pt>
                <c:pt idx="8">
                  <c:v>4.6898400000000002</c:v>
                </c:pt>
                <c:pt idx="9">
                  <c:v>2.9334699999999998</c:v>
                </c:pt>
                <c:pt idx="10">
                  <c:v>0</c:v>
                </c:pt>
                <c:pt idx="11">
                  <c:v>0.18604499999999999</c:v>
                </c:pt>
                <c:pt idx="12">
                  <c:v>0.36219699999999999</c:v>
                </c:pt>
                <c:pt idx="13">
                  <c:v>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F85-4C23-8A08-E3363611F66F}"/>
            </c:ext>
          </c:extLst>
        </c:ser>
        <c:ser>
          <c:idx val="7"/>
          <c:order val="2"/>
          <c:tx>
            <c:v>1(B)MP (M) Cr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R'!$N$217,'Bt C v R'!$N$240:$N$246)</c:f>
                <c:numCache>
                  <c:formatCode>General</c:formatCode>
                  <c:ptCount val="8"/>
                  <c:pt idx="0">
                    <c:v>2.6067499999999999</c:v>
                  </c:pt>
                  <c:pt idx="1">
                    <c:v>1.44164</c:v>
                  </c:pt>
                  <c:pt idx="2">
                    <c:v>1.04755</c:v>
                  </c:pt>
                  <c:pt idx="3">
                    <c:v>1.92947</c:v>
                  </c:pt>
                  <c:pt idx="4">
                    <c:v>1.8992</c:v>
                  </c:pt>
                  <c:pt idx="5">
                    <c:v>2.08534</c:v>
                  </c:pt>
                  <c:pt idx="6">
                    <c:v>2.0794899999999998</c:v>
                  </c:pt>
                  <c:pt idx="7">
                    <c:v>2.0099300000000002</c:v>
                  </c:pt>
                </c:numCache>
              </c:numRef>
            </c:plus>
            <c:minus>
              <c:numRef>
                <c:f>('Bt C v R'!$N$217,'Bt C v R'!$N$240:$N$246)</c:f>
                <c:numCache>
                  <c:formatCode>General</c:formatCode>
                  <c:ptCount val="8"/>
                  <c:pt idx="0">
                    <c:v>2.6067499999999999</c:v>
                  </c:pt>
                  <c:pt idx="1">
                    <c:v>1.44164</c:v>
                  </c:pt>
                  <c:pt idx="2">
                    <c:v>1.04755</c:v>
                  </c:pt>
                  <c:pt idx="3">
                    <c:v>1.92947</c:v>
                  </c:pt>
                  <c:pt idx="4">
                    <c:v>1.8992</c:v>
                  </c:pt>
                  <c:pt idx="5">
                    <c:v>2.08534</c:v>
                  </c:pt>
                  <c:pt idx="6">
                    <c:v>2.0794899999999998</c:v>
                  </c:pt>
                  <c:pt idx="7">
                    <c:v>2.0099300000000002</c:v>
                  </c:pt>
                </c:numCache>
              </c:numRef>
            </c:minus>
          </c:errBars>
          <c:xVal>
            <c:numRef>
              <c:f>('Bt C v R'!$EP$2,'Bt C v R'!$EP$25:$EP$31)</c:f>
              <c:numCache>
                <c:formatCode>General</c:formatCode>
                <c:ptCount val="8"/>
                <c:pt idx="0">
                  <c:v>2.8005900000000001</c:v>
                </c:pt>
                <c:pt idx="1">
                  <c:v>0</c:v>
                </c:pt>
                <c:pt idx="2">
                  <c:v>2.2696700000000001</c:v>
                </c:pt>
                <c:pt idx="3">
                  <c:v>1.83429</c:v>
                </c:pt>
                <c:pt idx="4">
                  <c:v>1.1937199999999999</c:v>
                </c:pt>
                <c:pt idx="5">
                  <c:v>2.6618300000000001</c:v>
                </c:pt>
                <c:pt idx="6">
                  <c:v>9.1085399999999997E-2</c:v>
                </c:pt>
                <c:pt idx="7">
                  <c:v>0.44051800000000002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F85-4C23-8A08-E3363611F66F}"/>
            </c:ext>
          </c:extLst>
        </c:ser>
        <c:ser>
          <c:idx val="8"/>
          <c:order val="3"/>
          <c:tx>
            <c:v>1.AS C Cr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R'!$N$155,'Bt C v R'!$N$161,'Bt C v R'!$N$164,'Bt C v R'!$N$168,'Bt C v R'!$N$170:$N$171)</c:f>
                <c:numCache>
                  <c:formatCode>General</c:formatCode>
                  <c:ptCount val="6"/>
                  <c:pt idx="0">
                    <c:v>15.4114</c:v>
                  </c:pt>
                  <c:pt idx="1">
                    <c:v>19.703199999999999</c:v>
                  </c:pt>
                  <c:pt idx="2">
                    <c:v>22.537700000000001</c:v>
                  </c:pt>
                  <c:pt idx="3">
                    <c:v>45.968800000000002</c:v>
                  </c:pt>
                  <c:pt idx="4">
                    <c:v>37.960999999999999</c:v>
                  </c:pt>
                  <c:pt idx="5">
                    <c:v>30.450199999999999</c:v>
                  </c:pt>
                </c:numCache>
              </c:numRef>
            </c:plus>
            <c:minus>
              <c:numRef>
                <c:f>('Bt C v R'!$N$155,'Bt C v R'!$N$161,'Bt C v R'!$N$164,'Bt C v R'!$N$168,'Bt C v R'!$N$170:$N$171)</c:f>
                <c:numCache>
                  <c:formatCode>General</c:formatCode>
                  <c:ptCount val="6"/>
                  <c:pt idx="0">
                    <c:v>15.4114</c:v>
                  </c:pt>
                  <c:pt idx="1">
                    <c:v>19.703199999999999</c:v>
                  </c:pt>
                  <c:pt idx="2">
                    <c:v>22.537700000000001</c:v>
                  </c:pt>
                  <c:pt idx="3">
                    <c:v>45.968800000000002</c:v>
                  </c:pt>
                  <c:pt idx="4">
                    <c:v>37.960999999999999</c:v>
                  </c:pt>
                  <c:pt idx="5">
                    <c:v>30.450199999999999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R'!$BE$15,'Bt C v R'!$BE$21,'Bt C v R'!$BE$24,'Bt C v R'!$BE$28,'Bt C v R'!$BE$30:$BE$31)</c:f>
              <c:numCache>
                <c:formatCode>General</c:formatCode>
                <c:ptCount val="6"/>
                <c:pt idx="0">
                  <c:v>141.721</c:v>
                </c:pt>
                <c:pt idx="1">
                  <c:v>164.35</c:v>
                </c:pt>
                <c:pt idx="2">
                  <c:v>209.78100000000001</c:v>
                </c:pt>
                <c:pt idx="3">
                  <c:v>489.39699999999999</c:v>
                </c:pt>
                <c:pt idx="4">
                  <c:v>230.50800000000001</c:v>
                </c:pt>
                <c:pt idx="5">
                  <c:v>228.32499999999999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F85-4C23-8A08-E3363611F66F}"/>
            </c:ext>
          </c:extLst>
        </c:ser>
        <c:ser>
          <c:idx val="9"/>
          <c:order val="4"/>
          <c:tx>
            <c:v>1.AS R Cr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R'!$N$156,'Bt C v R'!$N$159,'Bt C v R'!$N$167,'Bt C v R'!$N$172)</c:f>
                <c:numCache>
                  <c:formatCode>General</c:formatCode>
                  <c:ptCount val="4"/>
                  <c:pt idx="0">
                    <c:v>17.9922</c:v>
                  </c:pt>
                  <c:pt idx="1">
                    <c:v>22.1081</c:v>
                  </c:pt>
                  <c:pt idx="2">
                    <c:v>20.2865</c:v>
                  </c:pt>
                  <c:pt idx="3">
                    <c:v>46.929499999999997</c:v>
                  </c:pt>
                </c:numCache>
              </c:numRef>
            </c:plus>
            <c:minus>
              <c:numRef>
                <c:f>('Bt C v R'!$N$156,'Bt C v R'!$N$159,'Bt C v R'!$N$167,'Bt C v R'!$N$172)</c:f>
                <c:numCache>
                  <c:formatCode>General</c:formatCode>
                  <c:ptCount val="4"/>
                  <c:pt idx="0">
                    <c:v>17.9922</c:v>
                  </c:pt>
                  <c:pt idx="1">
                    <c:v>22.1081</c:v>
                  </c:pt>
                  <c:pt idx="2">
                    <c:v>20.2865</c:v>
                  </c:pt>
                  <c:pt idx="3">
                    <c:v>46.929499999999997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R'!$BE$16,'Bt C v R'!$BE$19,'Bt C v R'!$BE$27,'Bt C v R'!$BE$32)</c:f>
              <c:numCache>
                <c:formatCode>General</c:formatCode>
                <c:ptCount val="4"/>
                <c:pt idx="0">
                  <c:v>115.999</c:v>
                </c:pt>
                <c:pt idx="1">
                  <c:v>194.25299999999999</c:v>
                </c:pt>
                <c:pt idx="2">
                  <c:v>247.691</c:v>
                </c:pt>
                <c:pt idx="3">
                  <c:v>329.14100000000002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F85-4C23-8A08-E3363611F66F}"/>
            </c:ext>
          </c:extLst>
        </c:ser>
        <c:ser>
          <c:idx val="10"/>
          <c:order val="5"/>
          <c:tx>
            <c:v>1.AS (M) Cr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R'!$N$142:$N$146,'Bt C v R'!$N$149:$N$154,'Bt C v R'!$N$157:$N$158,'Bt C v R'!$N$160,'Bt C v R'!$N$162:$N$163,'Bt C v R'!$N$165:$N$166,'Bt C v R'!$N$169,'Bt C v R'!$N$173)</c:f>
                <c:numCache>
                  <c:formatCode>General</c:formatCode>
                  <c:ptCount val="20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6.0196300000000003</c:v>
                  </c:pt>
                  <c:pt idx="6">
                    <c:v>7.0873799999999996</c:v>
                  </c:pt>
                  <c:pt idx="7">
                    <c:v>14.5299</c:v>
                  </c:pt>
                  <c:pt idx="8">
                    <c:v>32.684899999999999</c:v>
                  </c:pt>
                  <c:pt idx="9">
                    <c:v>31.041599999999999</c:v>
                  </c:pt>
                  <c:pt idx="10">
                    <c:v>30.5928</c:v>
                  </c:pt>
                  <c:pt idx="11">
                    <c:v>29.190300000000001</c:v>
                  </c:pt>
                  <c:pt idx="12">
                    <c:v>15.806100000000001</c:v>
                  </c:pt>
                  <c:pt idx="13">
                    <c:v>18.122399999999999</c:v>
                  </c:pt>
                  <c:pt idx="14">
                    <c:v>16.610499999999998</c:v>
                  </c:pt>
                  <c:pt idx="15">
                    <c:v>19.597100000000001</c:v>
                  </c:pt>
                  <c:pt idx="16">
                    <c:v>31.8721</c:v>
                  </c:pt>
                  <c:pt idx="17">
                    <c:v>35.286299999999997</c:v>
                  </c:pt>
                  <c:pt idx="18">
                    <c:v>39.742400000000004</c:v>
                  </c:pt>
                  <c:pt idx="19">
                    <c:v>31.763200000000001</c:v>
                  </c:pt>
                </c:numCache>
              </c:numRef>
            </c:plus>
            <c:minus>
              <c:numRef>
                <c:f>('Bt C v R'!$N$142:$N$146,'Bt C v R'!$N$149:$N$154,'Bt C v R'!$N$157:$N$158,'Bt C v R'!$N$160,'Bt C v R'!$N$162:$N$163,'Bt C v R'!$N$165:$N$166,'Bt C v R'!$N$169,'Bt C v R'!$N$173)</c:f>
                <c:numCache>
                  <c:formatCode>General</c:formatCode>
                  <c:ptCount val="20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6.0196300000000003</c:v>
                  </c:pt>
                  <c:pt idx="6">
                    <c:v>7.0873799999999996</c:v>
                  </c:pt>
                  <c:pt idx="7">
                    <c:v>14.5299</c:v>
                  </c:pt>
                  <c:pt idx="8">
                    <c:v>32.684899999999999</c:v>
                  </c:pt>
                  <c:pt idx="9">
                    <c:v>31.041599999999999</c:v>
                  </c:pt>
                  <c:pt idx="10">
                    <c:v>30.5928</c:v>
                  </c:pt>
                  <c:pt idx="11">
                    <c:v>29.190300000000001</c:v>
                  </c:pt>
                  <c:pt idx="12">
                    <c:v>15.806100000000001</c:v>
                  </c:pt>
                  <c:pt idx="13">
                    <c:v>18.122399999999999</c:v>
                  </c:pt>
                  <c:pt idx="14">
                    <c:v>16.610499999999998</c:v>
                  </c:pt>
                  <c:pt idx="15">
                    <c:v>19.597100000000001</c:v>
                  </c:pt>
                  <c:pt idx="16">
                    <c:v>31.8721</c:v>
                  </c:pt>
                  <c:pt idx="17">
                    <c:v>35.286299999999997</c:v>
                  </c:pt>
                  <c:pt idx="18">
                    <c:v>39.742400000000004</c:v>
                  </c:pt>
                  <c:pt idx="19">
                    <c:v>31.763200000000001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R'!$BE$2:$BE$6,'Bt C v R'!$BE$9:$BE$14,'Bt C v R'!$BE$17:$BE$18,'Bt C v R'!$BE$20,'Bt C v R'!$BE$22:$BE$23,'Bt C v R'!$BE$25:$BE$26,'Bt C v R'!$BE$29,'Bt C v R'!$BE$33)</c:f>
              <c:numCache>
                <c:formatCode>General</c:formatCode>
                <c:ptCount val="20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43.770299999999999</c:v>
                </c:pt>
                <c:pt idx="6">
                  <c:v>69.467699999999994</c:v>
                </c:pt>
                <c:pt idx="7">
                  <c:v>127.798</c:v>
                </c:pt>
                <c:pt idx="8">
                  <c:v>353.47800000000001</c:v>
                </c:pt>
                <c:pt idx="9">
                  <c:v>273.56299999999999</c:v>
                </c:pt>
                <c:pt idx="10">
                  <c:v>315.54500000000002</c:v>
                </c:pt>
                <c:pt idx="11">
                  <c:v>257.74799999999999</c:v>
                </c:pt>
                <c:pt idx="12">
                  <c:v>148.71199999999999</c:v>
                </c:pt>
                <c:pt idx="13">
                  <c:v>117.50700000000001</c:v>
                </c:pt>
                <c:pt idx="14">
                  <c:v>133.036</c:v>
                </c:pt>
                <c:pt idx="15">
                  <c:v>178.66800000000001</c:v>
                </c:pt>
                <c:pt idx="16">
                  <c:v>273.923</c:v>
                </c:pt>
                <c:pt idx="17">
                  <c:v>336.35399999999998</c:v>
                </c:pt>
                <c:pt idx="18">
                  <c:v>336.46600000000001</c:v>
                </c:pt>
                <c:pt idx="19">
                  <c:v>248.249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F85-4C23-8A08-E3363611F66F}"/>
            </c:ext>
          </c:extLst>
        </c:ser>
        <c:ser>
          <c:idx val="11"/>
          <c:order val="6"/>
          <c:tx>
            <c:v>1.AS 'Agg' Cr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R'!$N$147:$N$148</c:f>
                <c:numCache>
                  <c:formatCode>General</c:formatCode>
                  <c:ptCount val="2"/>
                  <c:pt idx="0">
                    <c:v>6.6988300000000001</c:v>
                  </c:pt>
                  <c:pt idx="1">
                    <c:v>21.754799999999999</c:v>
                  </c:pt>
                </c:numCache>
              </c:numRef>
            </c:plus>
            <c:minus>
              <c:numRef>
                <c:f>'Bt C v R'!$N$147:$N$148</c:f>
                <c:numCache>
                  <c:formatCode>General</c:formatCode>
                  <c:ptCount val="2"/>
                  <c:pt idx="0">
                    <c:v>6.6988300000000001</c:v>
                  </c:pt>
                  <c:pt idx="1">
                    <c:v>21.754799999999999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R'!$BE$7:$BE$8</c:f>
              <c:numCache>
                <c:formatCode>General</c:formatCode>
                <c:ptCount val="2"/>
                <c:pt idx="0">
                  <c:v>71.303600000000003</c:v>
                </c:pt>
                <c:pt idx="1">
                  <c:v>183.13800000000001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F85-4C23-8A08-E3363611F66F}"/>
            </c:ext>
          </c:extLst>
        </c:ser>
        <c:ser>
          <c:idx val="0"/>
          <c:order val="7"/>
          <c:tx>
            <c:v>1.AS.H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R'!$N$290:$N$291,'Bt C v R'!$N$293,'Bt C v R'!$N$297,'Bt C v R'!$N$299,'Bt C v R'!$N$301,'Bt C v R'!$N$304:$N$305,'Bt C v R'!$N$310,'Bt C v R'!$N$312,'Bt C v R'!$N$315,'Bt C v R'!$N$319,'Bt C v R'!$N$321:$N$322,'Bt C v R'!$N$325,'Bt C v R'!$N$328,'Bt C v R'!$N$330)</c:f>
                <c:numCache>
                  <c:formatCode>General</c:formatCode>
                  <c:ptCount val="17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4.1328399999999998</c:v>
                  </c:pt>
                  <c:pt idx="3">
                    <c:v>7.9925699999999997</c:v>
                  </c:pt>
                  <c:pt idx="4">
                    <c:v>3.6596199999999999</c:v>
                  </c:pt>
                  <c:pt idx="5">
                    <c:v>11.639699999999999</c:v>
                  </c:pt>
                  <c:pt idx="6">
                    <c:v>10.6402</c:v>
                  </c:pt>
                  <c:pt idx="7">
                    <c:v>9.8408599999999993</c:v>
                  </c:pt>
                  <c:pt idx="8">
                    <c:v>11.375500000000001</c:v>
                  </c:pt>
                  <c:pt idx="9">
                    <c:v>14.5297</c:v>
                  </c:pt>
                  <c:pt idx="10">
                    <c:v>11.1561</c:v>
                  </c:pt>
                  <c:pt idx="11">
                    <c:v>21.060700000000001</c:v>
                  </c:pt>
                  <c:pt idx="12">
                    <c:v>10.163399999999999</c:v>
                  </c:pt>
                  <c:pt idx="13">
                    <c:v>10.3283</c:v>
                  </c:pt>
                  <c:pt idx="14">
                    <c:v>12.6647</c:v>
                  </c:pt>
                  <c:pt idx="15">
                    <c:v>17.008400000000002</c:v>
                  </c:pt>
                  <c:pt idx="16">
                    <c:v>13.6496</c:v>
                  </c:pt>
                </c:numCache>
              </c:numRef>
            </c:plus>
            <c:minus>
              <c:numRef>
                <c:f>('Bt C v R'!$N$290:$N$291,'Bt C v R'!$N$293,'Bt C v R'!$N$297,'Bt C v R'!$N$299,'Bt C v R'!$N$301,'Bt C v R'!$N$304:$N$305,'Bt C v R'!$N$310,'Bt C v R'!$N$312,'Bt C v R'!$N$315,'Bt C v R'!$N$319,'Bt C v R'!$N$321:$N$322,'Bt C v R'!$N$325,'Bt C v R'!$N$328,'Bt C v R'!$N$330)</c:f>
                <c:numCache>
                  <c:formatCode>General</c:formatCode>
                  <c:ptCount val="17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4.1328399999999998</c:v>
                  </c:pt>
                  <c:pt idx="3">
                    <c:v>7.9925699999999997</c:v>
                  </c:pt>
                  <c:pt idx="4">
                    <c:v>3.6596199999999999</c:v>
                  </c:pt>
                  <c:pt idx="5">
                    <c:v>11.639699999999999</c:v>
                  </c:pt>
                  <c:pt idx="6">
                    <c:v>10.6402</c:v>
                  </c:pt>
                  <c:pt idx="7">
                    <c:v>9.8408599999999993</c:v>
                  </c:pt>
                  <c:pt idx="8">
                    <c:v>11.375500000000001</c:v>
                  </c:pt>
                  <c:pt idx="9">
                    <c:v>14.5297</c:v>
                  </c:pt>
                  <c:pt idx="10">
                    <c:v>11.1561</c:v>
                  </c:pt>
                  <c:pt idx="11">
                    <c:v>21.060700000000001</c:v>
                  </c:pt>
                  <c:pt idx="12">
                    <c:v>10.163399999999999</c:v>
                  </c:pt>
                  <c:pt idx="13">
                    <c:v>10.3283</c:v>
                  </c:pt>
                  <c:pt idx="14">
                    <c:v>12.6647</c:v>
                  </c:pt>
                  <c:pt idx="15">
                    <c:v>17.008400000000002</c:v>
                  </c:pt>
                  <c:pt idx="16">
                    <c:v>13.6496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R'!$CU$2:$CU$3,'Bt C v R'!$CU$5,'Bt C v R'!$CU$9,'Bt C v R'!$CU$11,'Bt C v R'!$CU$13,'Bt C v R'!$CU$16:$CU$17,'Bt C v R'!$CU$22,'Bt C v R'!$CU$24,'Bt C v R'!$CU$27,'Bt C v R'!$CU$31,'Bt C v R'!$CU$33:$CU$34,'Bt C v R'!$CU$37,'Bt C v R'!$CU$40,'Bt C v R'!$CU$42)</c:f>
              <c:numCache>
                <c:formatCode>General</c:formatCode>
                <c:ptCount val="17"/>
                <c:pt idx="0">
                  <c:v>204.125</c:v>
                </c:pt>
                <c:pt idx="1">
                  <c:v>68.564999999999998</c:v>
                </c:pt>
                <c:pt idx="2">
                  <c:v>57.702399999999997</c:v>
                </c:pt>
                <c:pt idx="3">
                  <c:v>83.493899999999996</c:v>
                </c:pt>
                <c:pt idx="4">
                  <c:v>61.053400000000003</c:v>
                </c:pt>
                <c:pt idx="5">
                  <c:v>97.930700000000002</c:v>
                </c:pt>
                <c:pt idx="6">
                  <c:v>82.593299999999999</c:v>
                </c:pt>
                <c:pt idx="7">
                  <c:v>94.9191</c:v>
                </c:pt>
                <c:pt idx="8">
                  <c:v>98.964600000000004</c:v>
                </c:pt>
                <c:pt idx="9">
                  <c:v>111.474</c:v>
                </c:pt>
                <c:pt idx="10">
                  <c:v>166.86099999999999</c:v>
                </c:pt>
                <c:pt idx="11">
                  <c:v>168.50800000000001</c:v>
                </c:pt>
                <c:pt idx="12">
                  <c:v>59.921599999999998</c:v>
                </c:pt>
                <c:pt idx="13">
                  <c:v>87.004000000000005</c:v>
                </c:pt>
                <c:pt idx="14">
                  <c:v>99.649900000000002</c:v>
                </c:pt>
                <c:pt idx="15">
                  <c:v>194.947</c:v>
                </c:pt>
                <c:pt idx="16">
                  <c:v>114.018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F85-4C23-8A08-E3363611F66F}"/>
            </c:ext>
          </c:extLst>
        </c:ser>
        <c:ser>
          <c:idx val="1"/>
          <c:order val="8"/>
          <c:tx>
            <c:v>1.AS.H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R'!$N$292,'Bt C v R'!$N$294,'Bt C v R'!$N$298,'Bt C v R'!$N$300,'Bt C v R'!$N$303,'Bt C v R'!$N$306,'Bt C v R'!$N$307,'Bt C v R'!$N$311,'Bt C v R'!$N$313:$N$314,'Bt C v R'!$N$316,'Bt C v R'!$N$318,'Bt C v R'!$N$323:$N$324,'Bt C v R'!$N$326:$N$327,'Bt C v R'!$N$329)</c:f>
                <c:numCache>
                  <c:formatCode>General</c:formatCode>
                  <c:ptCount val="17"/>
                  <c:pt idx="0">
                    <c:v>4.18241</c:v>
                  </c:pt>
                  <c:pt idx="1">
                    <c:v>2.9180299999999999</c:v>
                  </c:pt>
                  <c:pt idx="2">
                    <c:v>2.6734300000000002</c:v>
                  </c:pt>
                  <c:pt idx="3">
                    <c:v>5.35215</c:v>
                  </c:pt>
                  <c:pt idx="4">
                    <c:v>6.0056599999999998</c:v>
                  </c:pt>
                  <c:pt idx="5">
                    <c:v>12.3302</c:v>
                  </c:pt>
                  <c:pt idx="6">
                    <c:v>10.2006</c:v>
                  </c:pt>
                  <c:pt idx="7">
                    <c:v>9.1786700000000003</c:v>
                  </c:pt>
                  <c:pt idx="8">
                    <c:v>10.364599999999999</c:v>
                  </c:pt>
                  <c:pt idx="9">
                    <c:v>24.795400000000001</c:v>
                  </c:pt>
                  <c:pt idx="10">
                    <c:v>18.246300000000002</c:v>
                  </c:pt>
                  <c:pt idx="11">
                    <c:v>28.8673</c:v>
                  </c:pt>
                  <c:pt idx="12">
                    <c:v>9.7724899999999995</c:v>
                  </c:pt>
                  <c:pt idx="13">
                    <c:v>11.4084</c:v>
                  </c:pt>
                  <c:pt idx="14">
                    <c:v>22.941299999999998</c:v>
                  </c:pt>
                  <c:pt idx="15">
                    <c:v>31.6174</c:v>
                  </c:pt>
                  <c:pt idx="16">
                    <c:v>12.919700000000001</c:v>
                  </c:pt>
                </c:numCache>
              </c:numRef>
            </c:plus>
            <c:minus>
              <c:numRef>
                <c:f>('Bt C v R'!$N$292,'Bt C v R'!$N$294,'Bt C v R'!$N$298,'Bt C v R'!$N$300,'Bt C v R'!$N$303,'Bt C v R'!$N$306,'Bt C v R'!$N$307,'Bt C v R'!$N$311,'Bt C v R'!$N$313:$N$314,'Bt C v R'!$N$316,'Bt C v R'!$N$318,'Bt C v R'!$N$323:$N$324,'Bt C v R'!$N$326:$N$327,'Bt C v R'!$N$329)</c:f>
                <c:numCache>
                  <c:formatCode>General</c:formatCode>
                  <c:ptCount val="17"/>
                  <c:pt idx="0">
                    <c:v>4.18241</c:v>
                  </c:pt>
                  <c:pt idx="1">
                    <c:v>2.9180299999999999</c:v>
                  </c:pt>
                  <c:pt idx="2">
                    <c:v>2.6734300000000002</c:v>
                  </c:pt>
                  <c:pt idx="3">
                    <c:v>5.35215</c:v>
                  </c:pt>
                  <c:pt idx="4">
                    <c:v>6.0056599999999998</c:v>
                  </c:pt>
                  <c:pt idx="5">
                    <c:v>12.3302</c:v>
                  </c:pt>
                  <c:pt idx="6">
                    <c:v>10.2006</c:v>
                  </c:pt>
                  <c:pt idx="7">
                    <c:v>9.1786700000000003</c:v>
                  </c:pt>
                  <c:pt idx="8">
                    <c:v>10.364599999999999</c:v>
                  </c:pt>
                  <c:pt idx="9">
                    <c:v>24.795400000000001</c:v>
                  </c:pt>
                  <c:pt idx="10">
                    <c:v>18.246300000000002</c:v>
                  </c:pt>
                  <c:pt idx="11">
                    <c:v>28.8673</c:v>
                  </c:pt>
                  <c:pt idx="12">
                    <c:v>9.7724899999999995</c:v>
                  </c:pt>
                  <c:pt idx="13">
                    <c:v>11.4084</c:v>
                  </c:pt>
                  <c:pt idx="14">
                    <c:v>22.941299999999998</c:v>
                  </c:pt>
                  <c:pt idx="15">
                    <c:v>31.6174</c:v>
                  </c:pt>
                  <c:pt idx="16">
                    <c:v>12.919700000000001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R'!$CU$4,'Bt C v R'!$CU$6,'Bt C v R'!$CU$10,'Bt C v R'!$CU$12,'Bt C v R'!$CU$15,'Bt C v R'!$CU$18:$CU$19,'Bt C v R'!$CU$23,'Bt C v R'!$CU$25:$CU$26,'Bt C v R'!$CU$28,'Bt C v R'!$CU$30,'Bt C v R'!$CU$35:$CU$36,'Bt C v R'!$CU$38:$CU$39,'Bt C v R'!$CU$41)</c:f>
              <c:numCache>
                <c:formatCode>General</c:formatCode>
                <c:ptCount val="17"/>
                <c:pt idx="0">
                  <c:v>47.687600000000003</c:v>
                </c:pt>
                <c:pt idx="1">
                  <c:v>40.347000000000001</c:v>
                </c:pt>
                <c:pt idx="2">
                  <c:v>23.674600000000002</c:v>
                </c:pt>
                <c:pt idx="3">
                  <c:v>75.655299999999997</c:v>
                </c:pt>
                <c:pt idx="4">
                  <c:v>44.811300000000003</c:v>
                </c:pt>
                <c:pt idx="5">
                  <c:v>120.464</c:v>
                </c:pt>
                <c:pt idx="6">
                  <c:v>110.624</c:v>
                </c:pt>
                <c:pt idx="7">
                  <c:v>66.349599999999995</c:v>
                </c:pt>
                <c:pt idx="8">
                  <c:v>110.524</c:v>
                </c:pt>
                <c:pt idx="9">
                  <c:v>236.976</c:v>
                </c:pt>
                <c:pt idx="10">
                  <c:v>119.861</c:v>
                </c:pt>
                <c:pt idx="11">
                  <c:v>269.065</c:v>
                </c:pt>
                <c:pt idx="12">
                  <c:v>77.619799999999998</c:v>
                </c:pt>
                <c:pt idx="13">
                  <c:v>73.900599999999997</c:v>
                </c:pt>
                <c:pt idx="14">
                  <c:v>204.82599999999999</c:v>
                </c:pt>
                <c:pt idx="15">
                  <c:v>264.041</c:v>
                </c:pt>
                <c:pt idx="16">
                  <c:v>126.337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F85-4C23-8A08-E3363611F66F}"/>
            </c:ext>
          </c:extLst>
        </c:ser>
        <c:ser>
          <c:idx val="2"/>
          <c:order val="9"/>
          <c:tx>
            <c:v>1.AS.H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R'!$N$295:$N$296,'Bt C v R'!$N$308,'Bt C v R'!$N$317,'Bt C v R'!$N$320)</c:f>
                <c:numCache>
                  <c:formatCode>General</c:formatCode>
                  <c:ptCount val="5"/>
                  <c:pt idx="0">
                    <c:v>9.7984899999999993</c:v>
                  </c:pt>
                  <c:pt idx="1">
                    <c:v>10.5138</c:v>
                  </c:pt>
                  <c:pt idx="2">
                    <c:v>6.1207399999999996</c:v>
                  </c:pt>
                  <c:pt idx="3">
                    <c:v>5.9817799999999997</c:v>
                  </c:pt>
                  <c:pt idx="4">
                    <c:v>13.8489</c:v>
                  </c:pt>
                </c:numCache>
              </c:numRef>
            </c:plus>
            <c:minus>
              <c:numRef>
                <c:f>('Bt C v R'!$N$295:$N$296,'Bt C v R'!$N$308,'Bt C v R'!$N$317,'Bt C v R'!$N$320)</c:f>
                <c:numCache>
                  <c:formatCode>General</c:formatCode>
                  <c:ptCount val="5"/>
                  <c:pt idx="0">
                    <c:v>9.7984899999999993</c:v>
                  </c:pt>
                  <c:pt idx="1">
                    <c:v>10.5138</c:v>
                  </c:pt>
                  <c:pt idx="2">
                    <c:v>6.1207399999999996</c:v>
                  </c:pt>
                  <c:pt idx="3">
                    <c:v>5.9817799999999997</c:v>
                  </c:pt>
                  <c:pt idx="4">
                    <c:v>13.8489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R'!$CU$7:$CU$8,'Bt C v R'!$CU$20,'Bt C v R'!$CU$29,'Bt C v R'!$CU$32)</c:f>
              <c:numCache>
                <c:formatCode>General</c:formatCode>
                <c:ptCount val="5"/>
                <c:pt idx="0">
                  <c:v>69.302300000000002</c:v>
                </c:pt>
                <c:pt idx="1">
                  <c:v>104.07599999999999</c:v>
                </c:pt>
                <c:pt idx="2">
                  <c:v>53.911999999999999</c:v>
                </c:pt>
                <c:pt idx="3">
                  <c:v>46.918300000000002</c:v>
                </c:pt>
                <c:pt idx="4">
                  <c:v>121.364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F85-4C23-8A08-E3363611F66F}"/>
            </c:ext>
          </c:extLst>
        </c:ser>
        <c:ser>
          <c:idx val="3"/>
          <c:order val="10"/>
          <c:tx>
            <c:v>1.AS.H No Label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R'!$N$302</c:f>
                <c:numCache>
                  <c:formatCode>General</c:formatCode>
                  <c:ptCount val="1"/>
                  <c:pt idx="0">
                    <c:v>8.6588499999999993</c:v>
                  </c:pt>
                </c:numCache>
              </c:numRef>
            </c:plus>
            <c:minus>
              <c:numRef>
                <c:f>'Bt C v R'!$N$302</c:f>
                <c:numCache>
                  <c:formatCode>General</c:formatCode>
                  <c:ptCount val="1"/>
                  <c:pt idx="0">
                    <c:v>8.6588499999999993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R'!$CU$14</c:f>
              <c:numCache>
                <c:formatCode>General</c:formatCode>
                <c:ptCount val="1"/>
                <c:pt idx="0">
                  <c:v>100.48099999999999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F85-4C23-8A08-E3363611F66F}"/>
            </c:ext>
          </c:extLst>
        </c:ser>
        <c:ser>
          <c:idx val="4"/>
          <c:order val="11"/>
          <c:tx>
            <c:v>1.AS.H 'Alt'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plus>
            <c:min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R'!$CU$21</c:f>
              <c:numCache>
                <c:formatCode>General</c:formatCode>
                <c:ptCount val="1"/>
                <c:pt idx="0">
                  <c:v>62.725999999999999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F85-4C23-8A08-E3363611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63279"/>
        <c:axId val="1793755119"/>
      </c:scatterChart>
      <c:valAx>
        <c:axId val="1793763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55119"/>
        <c:crosses val="autoZero"/>
        <c:crossBetween val="midCat"/>
      </c:valAx>
      <c:valAx>
        <c:axId val="17937551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93763279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1(B)MP C V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R'!$M$220:$M$223,'Bt C v R'!$M$225,'Bt C v R'!$M$229,'Bt C v R'!$M$231,'Bt C v R'!$M$235,'Bt C v R'!$M$238,'Bt C v R'!$M$247:$M$248)</c:f>
                <c:numCache>
                  <c:formatCode>General</c:formatCode>
                  <c:ptCount val="11"/>
                  <c:pt idx="0">
                    <c:v>0.35524600000000001</c:v>
                  </c:pt>
                  <c:pt idx="1">
                    <c:v>0.44037100000000001</c:v>
                  </c:pt>
                  <c:pt idx="2">
                    <c:v>0.47661100000000001</c:v>
                  </c:pt>
                  <c:pt idx="3">
                    <c:v>0.57898099999999997</c:v>
                  </c:pt>
                  <c:pt idx="4">
                    <c:v>0.50302899999999995</c:v>
                  </c:pt>
                  <c:pt idx="5">
                    <c:v>0.64035799999999998</c:v>
                  </c:pt>
                  <c:pt idx="6">
                    <c:v>0.421043</c:v>
                  </c:pt>
                  <c:pt idx="7">
                    <c:v>0.38430300000000001</c:v>
                  </c:pt>
                  <c:pt idx="8">
                    <c:v>0.46049299999999999</c:v>
                  </c:pt>
                  <c:pt idx="9">
                    <c:v>2.7266300000000001</c:v>
                  </c:pt>
                  <c:pt idx="10">
                    <c:v>2.00101</c:v>
                  </c:pt>
                </c:numCache>
              </c:numRef>
            </c:plus>
            <c:minus>
              <c:numRef>
                <c:f>('Bt C v R'!$M$220:$M$223,'Bt C v R'!$M$225,'Bt C v R'!$M$229,'Bt C v R'!$M$231,'Bt C v R'!$M$235,'Bt C v R'!$M$238,'Bt C v R'!$M$247:$M$248)</c:f>
                <c:numCache>
                  <c:formatCode>General</c:formatCode>
                  <c:ptCount val="11"/>
                  <c:pt idx="0">
                    <c:v>0.35524600000000001</c:v>
                  </c:pt>
                  <c:pt idx="1">
                    <c:v>0.44037100000000001</c:v>
                  </c:pt>
                  <c:pt idx="2">
                    <c:v>0.47661100000000001</c:v>
                  </c:pt>
                  <c:pt idx="3">
                    <c:v>0.57898099999999997</c:v>
                  </c:pt>
                  <c:pt idx="4">
                    <c:v>0.50302899999999995</c:v>
                  </c:pt>
                  <c:pt idx="5">
                    <c:v>0.64035799999999998</c:v>
                  </c:pt>
                  <c:pt idx="6">
                    <c:v>0.421043</c:v>
                  </c:pt>
                  <c:pt idx="7">
                    <c:v>0.38430300000000001</c:v>
                  </c:pt>
                  <c:pt idx="8">
                    <c:v>0.46049299999999999</c:v>
                  </c:pt>
                  <c:pt idx="9">
                    <c:v>2.7266300000000001</c:v>
                  </c:pt>
                  <c:pt idx="10">
                    <c:v>2.00101</c:v>
                  </c:pt>
                </c:numCache>
              </c:numRef>
            </c:minus>
          </c:errBars>
          <c:xVal>
            <c:numRef>
              <c:f>('Bt C v R'!$N$5:$N$8,'Bt C v R'!$N$10,'Bt C v R'!$N$14,'Bt C v R'!$N$16,'Bt C v R'!$N$20,'Bt C v R'!$N$23,'Bt C v R'!$N$32:$N$33)</c:f>
              <c:numCache>
                <c:formatCode>General</c:formatCode>
                <c:ptCount val="11"/>
                <c:pt idx="0">
                  <c:v>2.6022799999999999</c:v>
                </c:pt>
                <c:pt idx="1">
                  <c:v>2.9309099999999999</c:v>
                </c:pt>
                <c:pt idx="2">
                  <c:v>2.3736700000000002</c:v>
                </c:pt>
                <c:pt idx="3">
                  <c:v>2.2490800000000002</c:v>
                </c:pt>
                <c:pt idx="4">
                  <c:v>2.9948299999999999</c:v>
                </c:pt>
                <c:pt idx="5">
                  <c:v>3.25285</c:v>
                </c:pt>
                <c:pt idx="6">
                  <c:v>2.6256300000000001</c:v>
                </c:pt>
                <c:pt idx="7">
                  <c:v>2.98563</c:v>
                </c:pt>
                <c:pt idx="8">
                  <c:v>3.3056899999999998</c:v>
                </c:pt>
                <c:pt idx="9">
                  <c:v>21.2529</c:v>
                </c:pt>
                <c:pt idx="10">
                  <c:v>21.098800000000001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C31-48BC-9901-630B54D8C6BA}"/>
            </c:ext>
          </c:extLst>
        </c:ser>
        <c:ser>
          <c:idx val="5"/>
          <c:order val="1"/>
          <c:tx>
            <c:v>1(B)MP R V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R'!$M$218:$M$219,'Bt C v R'!$M$224,'Bt C v R'!$M$226:$M$228,'Bt C v R'!$M$230,'Bt C v R'!$M$232:$M$234,'Bt C v R'!$M$236:$M$237,'Bt C v R'!$M$239,'Bt C v R'!$M$249)</c:f>
                <c:numCache>
                  <c:formatCode>General</c:formatCode>
                  <c:ptCount val="14"/>
                  <c:pt idx="0">
                    <c:v>0.45073299999999999</c:v>
                  </c:pt>
                  <c:pt idx="1">
                    <c:v>0.48240699999999997</c:v>
                  </c:pt>
                  <c:pt idx="2">
                    <c:v>0.87969699999999995</c:v>
                  </c:pt>
                  <c:pt idx="3">
                    <c:v>0.53666499999999995</c:v>
                  </c:pt>
                  <c:pt idx="4">
                    <c:v>0.42289500000000002</c:v>
                  </c:pt>
                  <c:pt idx="5">
                    <c:v>0.314137</c:v>
                  </c:pt>
                  <c:pt idx="6">
                    <c:v>0.39426600000000001</c:v>
                  </c:pt>
                  <c:pt idx="7">
                    <c:v>0.38071199999999999</c:v>
                  </c:pt>
                  <c:pt idx="8">
                    <c:v>0.25728400000000001</c:v>
                  </c:pt>
                  <c:pt idx="9">
                    <c:v>0.848804</c:v>
                  </c:pt>
                  <c:pt idx="10">
                    <c:v>0.484209</c:v>
                  </c:pt>
                  <c:pt idx="11">
                    <c:v>0.58401599999999998</c:v>
                  </c:pt>
                  <c:pt idx="12">
                    <c:v>0.56527000000000005</c:v>
                  </c:pt>
                  <c:pt idx="13">
                    <c:v>3.2360099999999998</c:v>
                  </c:pt>
                </c:numCache>
              </c:numRef>
            </c:plus>
            <c:minus>
              <c:numRef>
                <c:f>('Bt C v R'!$M$218:$M$219,'Bt C v R'!$M$224,'Bt C v R'!$M$226:$M$228,'Bt C v R'!$M$230,'Bt C v R'!$M$232:$M$234,'Bt C v R'!$M$236:$M$237,'Bt C v R'!$M$239,'Bt C v R'!$M$249)</c:f>
                <c:numCache>
                  <c:formatCode>General</c:formatCode>
                  <c:ptCount val="14"/>
                  <c:pt idx="0">
                    <c:v>0.45073299999999999</c:v>
                  </c:pt>
                  <c:pt idx="1">
                    <c:v>0.48240699999999997</c:v>
                  </c:pt>
                  <c:pt idx="2">
                    <c:v>0.87969699999999995</c:v>
                  </c:pt>
                  <c:pt idx="3">
                    <c:v>0.53666499999999995</c:v>
                  </c:pt>
                  <c:pt idx="4">
                    <c:v>0.42289500000000002</c:v>
                  </c:pt>
                  <c:pt idx="5">
                    <c:v>0.314137</c:v>
                  </c:pt>
                  <c:pt idx="6">
                    <c:v>0.39426600000000001</c:v>
                  </c:pt>
                  <c:pt idx="7">
                    <c:v>0.38071199999999999</c:v>
                  </c:pt>
                  <c:pt idx="8">
                    <c:v>0.25728400000000001</c:v>
                  </c:pt>
                  <c:pt idx="9">
                    <c:v>0.848804</c:v>
                  </c:pt>
                  <c:pt idx="10">
                    <c:v>0.484209</c:v>
                  </c:pt>
                  <c:pt idx="11">
                    <c:v>0.58401599999999998</c:v>
                  </c:pt>
                  <c:pt idx="12">
                    <c:v>0.56527000000000005</c:v>
                  </c:pt>
                  <c:pt idx="13">
                    <c:v>3.2360099999999998</c:v>
                  </c:pt>
                </c:numCache>
              </c:numRef>
            </c:minus>
          </c:errBars>
          <c:xVal>
            <c:numRef>
              <c:f>('Bt C v R'!$N$3:$N$4,'Bt C v R'!$N$9,'Bt C v R'!$N$11:$N$13,'Bt C v R'!$N$15,'Bt C v R'!$N$17:$N$19,'Bt C v R'!$N$21:$N$22,'Bt C v R'!$N$24,'Bt C v R'!$N$34)</c:f>
              <c:numCache>
                <c:formatCode>General</c:formatCode>
                <c:ptCount val="14"/>
                <c:pt idx="0">
                  <c:v>3.0891899999999999</c:v>
                </c:pt>
                <c:pt idx="1">
                  <c:v>3.1933699999999998</c:v>
                </c:pt>
                <c:pt idx="2">
                  <c:v>4.4205699999999997</c:v>
                </c:pt>
                <c:pt idx="3">
                  <c:v>3.0782799999999999</c:v>
                </c:pt>
                <c:pt idx="4">
                  <c:v>3.2782800000000001</c:v>
                </c:pt>
                <c:pt idx="5">
                  <c:v>3.22</c:v>
                </c:pt>
                <c:pt idx="6">
                  <c:v>2.9008699999999998</c:v>
                </c:pt>
                <c:pt idx="7">
                  <c:v>3.2112500000000002</c:v>
                </c:pt>
                <c:pt idx="8">
                  <c:v>2.7902999999999998</c:v>
                </c:pt>
                <c:pt idx="9">
                  <c:v>3.3874300000000002</c:v>
                </c:pt>
                <c:pt idx="10">
                  <c:v>3.0272199999999998</c:v>
                </c:pt>
                <c:pt idx="11">
                  <c:v>3.8286899999999999</c:v>
                </c:pt>
                <c:pt idx="12">
                  <c:v>3.1814100000000001</c:v>
                </c:pt>
                <c:pt idx="13">
                  <c:v>23.888000000000002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C31-48BC-9901-630B54D8C6BA}"/>
            </c:ext>
          </c:extLst>
        </c:ser>
        <c:ser>
          <c:idx val="6"/>
          <c:order val="2"/>
          <c:tx>
            <c:v>1(B)MP (M) V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R'!$M$217,'Bt C v R'!$M$240:$M$246)</c:f>
                <c:numCache>
                  <c:formatCode>General</c:formatCode>
                  <c:ptCount val="8"/>
                  <c:pt idx="0">
                    <c:v>0.37111</c:v>
                  </c:pt>
                  <c:pt idx="1">
                    <c:v>0.41814499999999999</c:v>
                  </c:pt>
                  <c:pt idx="2">
                    <c:v>0.78897499999999998</c:v>
                  </c:pt>
                  <c:pt idx="3">
                    <c:v>0.454984</c:v>
                  </c:pt>
                  <c:pt idx="4">
                    <c:v>0.46553099999999997</c:v>
                  </c:pt>
                  <c:pt idx="5">
                    <c:v>0.37222499999999997</c:v>
                  </c:pt>
                  <c:pt idx="6">
                    <c:v>0.62683699999999998</c:v>
                  </c:pt>
                  <c:pt idx="7">
                    <c:v>0.57476300000000002</c:v>
                  </c:pt>
                </c:numCache>
              </c:numRef>
            </c:plus>
            <c:minus>
              <c:numRef>
                <c:f>('Bt C v R'!$M$217,'Bt C v R'!$M$240:$M$246)</c:f>
                <c:numCache>
                  <c:formatCode>General</c:formatCode>
                  <c:ptCount val="8"/>
                  <c:pt idx="0">
                    <c:v>0.37111</c:v>
                  </c:pt>
                  <c:pt idx="1">
                    <c:v>0.41814499999999999</c:v>
                  </c:pt>
                  <c:pt idx="2">
                    <c:v>0.78897499999999998</c:v>
                  </c:pt>
                  <c:pt idx="3">
                    <c:v>0.454984</c:v>
                  </c:pt>
                  <c:pt idx="4">
                    <c:v>0.46553099999999997</c:v>
                  </c:pt>
                  <c:pt idx="5">
                    <c:v>0.37222499999999997</c:v>
                  </c:pt>
                  <c:pt idx="6">
                    <c:v>0.62683699999999998</c:v>
                  </c:pt>
                  <c:pt idx="7">
                    <c:v>0.57476300000000002</c:v>
                  </c:pt>
                </c:numCache>
              </c:numRef>
            </c:minus>
          </c:errBars>
          <c:xVal>
            <c:numRef>
              <c:f>('Bt C v R'!$N$2,'Bt C v R'!$N$25:$N$31)</c:f>
              <c:numCache>
                <c:formatCode>General</c:formatCode>
                <c:ptCount val="8"/>
                <c:pt idx="0">
                  <c:v>2.4002500000000002</c:v>
                </c:pt>
                <c:pt idx="1">
                  <c:v>2.9794100000000001</c:v>
                </c:pt>
                <c:pt idx="2">
                  <c:v>3.66262</c:v>
                </c:pt>
                <c:pt idx="3">
                  <c:v>2.8181500000000002</c:v>
                </c:pt>
                <c:pt idx="4">
                  <c:v>3.3808400000000001</c:v>
                </c:pt>
                <c:pt idx="5">
                  <c:v>3.3827099999999999</c:v>
                </c:pt>
                <c:pt idx="6">
                  <c:v>3.7094999999999998</c:v>
                </c:pt>
                <c:pt idx="7">
                  <c:v>3.5292599999999998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C31-48BC-9901-630B54D8C6BA}"/>
            </c:ext>
          </c:extLst>
        </c:ser>
        <c:ser>
          <c:idx val="7"/>
          <c:order val="3"/>
          <c:tx>
            <c:v>1.AS C V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R'!$M$155,'Bt C v R'!$M$161,'Bt C v R'!$M$164,'Bt C v R'!$M$168,'Bt C v R'!$M$170:$M$171)</c:f>
                <c:numCache>
                  <c:formatCode>General</c:formatCode>
                  <c:ptCount val="6"/>
                  <c:pt idx="0">
                    <c:v>38.998399999999997</c:v>
                  </c:pt>
                  <c:pt idx="1">
                    <c:v>37.145000000000003</c:v>
                  </c:pt>
                  <c:pt idx="2">
                    <c:v>44.773400000000002</c:v>
                  </c:pt>
                  <c:pt idx="3">
                    <c:v>64.472399999999993</c:v>
                  </c:pt>
                  <c:pt idx="4">
                    <c:v>80.860900000000001</c:v>
                  </c:pt>
                  <c:pt idx="5">
                    <c:v>54.622900000000001</c:v>
                  </c:pt>
                </c:numCache>
              </c:numRef>
            </c:plus>
            <c:minus>
              <c:numRef>
                <c:f>('Bt C v R'!$M$155,'Bt C v R'!$M$161,'Bt C v R'!$M$164,'Bt C v R'!$M$168,'Bt C v R'!$M$170:$M$171)</c:f>
                <c:numCache>
                  <c:formatCode>General</c:formatCode>
                  <c:ptCount val="6"/>
                  <c:pt idx="0">
                    <c:v>38.998399999999997</c:v>
                  </c:pt>
                  <c:pt idx="1">
                    <c:v>37.145000000000003</c:v>
                  </c:pt>
                  <c:pt idx="2">
                    <c:v>44.773400000000002</c:v>
                  </c:pt>
                  <c:pt idx="3">
                    <c:v>64.472399999999993</c:v>
                  </c:pt>
                  <c:pt idx="4">
                    <c:v>80.860900000000001</c:v>
                  </c:pt>
                  <c:pt idx="5">
                    <c:v>54.622900000000001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R'!$BD$15,'Bt C v R'!$BD$21,'Bt C v R'!$BD$24,'Bt C v R'!$BD$28,'Bt C v R'!$BD$30:$BD$31)</c:f>
              <c:numCache>
                <c:formatCode>General</c:formatCode>
                <c:ptCount val="6"/>
                <c:pt idx="0">
                  <c:v>260.988</c:v>
                </c:pt>
                <c:pt idx="1">
                  <c:v>262.58600000000001</c:v>
                </c:pt>
                <c:pt idx="2">
                  <c:v>366.625</c:v>
                </c:pt>
                <c:pt idx="3">
                  <c:v>671.97400000000005</c:v>
                </c:pt>
                <c:pt idx="4">
                  <c:v>489.38499999999999</c:v>
                </c:pt>
                <c:pt idx="5">
                  <c:v>481.726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C31-48BC-9901-630B54D8C6BA}"/>
            </c:ext>
          </c:extLst>
        </c:ser>
        <c:ser>
          <c:idx val="8"/>
          <c:order val="4"/>
          <c:tx>
            <c:v>1.AS R V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R'!$M$156,'Bt C v R'!$M$159,'Bt C v R'!$M$167,'Bt C v R'!$M$172)</c:f>
                <c:numCache>
                  <c:formatCode>General</c:formatCode>
                  <c:ptCount val="4"/>
                  <c:pt idx="0">
                    <c:v>41.8307</c:v>
                  </c:pt>
                  <c:pt idx="1">
                    <c:v>48.587200000000003</c:v>
                  </c:pt>
                  <c:pt idx="2">
                    <c:v>47.832799999999999</c:v>
                  </c:pt>
                  <c:pt idx="3">
                    <c:v>93.415999999999997</c:v>
                  </c:pt>
                </c:numCache>
              </c:numRef>
            </c:plus>
            <c:minus>
              <c:numRef>
                <c:f>('Bt C v R'!$M$156,'Bt C v R'!$M$159,'Bt C v R'!$M$167,'Bt C v R'!$M$172)</c:f>
                <c:numCache>
                  <c:formatCode>General</c:formatCode>
                  <c:ptCount val="4"/>
                  <c:pt idx="0">
                    <c:v>41.8307</c:v>
                  </c:pt>
                  <c:pt idx="1">
                    <c:v>48.587200000000003</c:v>
                  </c:pt>
                  <c:pt idx="2">
                    <c:v>47.832799999999999</c:v>
                  </c:pt>
                  <c:pt idx="3">
                    <c:v>93.415999999999997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R'!$BD$16,'Bt C v R'!$BD$19,'Bt C v R'!$BD$27,'Bt C v R'!$BD$32)</c:f>
              <c:numCache>
                <c:formatCode>General</c:formatCode>
                <c:ptCount val="4"/>
                <c:pt idx="0">
                  <c:v>280.04000000000002</c:v>
                </c:pt>
                <c:pt idx="1">
                  <c:v>288.76100000000002</c:v>
                </c:pt>
                <c:pt idx="2">
                  <c:v>504.173</c:v>
                </c:pt>
                <c:pt idx="3">
                  <c:v>626.48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C31-48BC-9901-630B54D8C6BA}"/>
            </c:ext>
          </c:extLst>
        </c:ser>
        <c:ser>
          <c:idx val="9"/>
          <c:order val="5"/>
          <c:tx>
            <c:v>1.AS (M) V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R'!$M$142:$M$146,'Bt C v R'!$M$149:$M$154,'Bt C v R'!$M$157:$M$158,'Bt C v R'!$M$160,'Bt C v R'!$M$162:$M$163,'Bt C v R'!$M$165:$M$166,'Bt C v R'!$M$169,'Bt C v R'!$M$173)</c:f>
                <c:numCache>
                  <c:formatCode>General</c:formatCode>
                  <c:ptCount val="20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13.5009</c:v>
                  </c:pt>
                  <c:pt idx="6">
                    <c:v>16.334</c:v>
                  </c:pt>
                  <c:pt idx="7">
                    <c:v>28.5014</c:v>
                  </c:pt>
                  <c:pt idx="8">
                    <c:v>39.325800000000001</c:v>
                  </c:pt>
                  <c:pt idx="9">
                    <c:v>30.721399999999999</c:v>
                  </c:pt>
                  <c:pt idx="10">
                    <c:v>25.1417</c:v>
                  </c:pt>
                  <c:pt idx="11">
                    <c:v>37.441800000000001</c:v>
                  </c:pt>
                  <c:pt idx="12">
                    <c:v>33.057200000000002</c:v>
                  </c:pt>
                  <c:pt idx="13">
                    <c:v>41.057200000000002</c:v>
                  </c:pt>
                  <c:pt idx="14">
                    <c:v>31.193999999999999</c:v>
                  </c:pt>
                  <c:pt idx="15">
                    <c:v>33.773400000000002</c:v>
                  </c:pt>
                  <c:pt idx="16">
                    <c:v>61.548299999999998</c:v>
                  </c:pt>
                  <c:pt idx="17">
                    <c:v>44.270200000000003</c:v>
                  </c:pt>
                  <c:pt idx="18">
                    <c:v>69.655500000000004</c:v>
                  </c:pt>
                  <c:pt idx="19">
                    <c:v>80.007300000000001</c:v>
                  </c:pt>
                </c:numCache>
              </c:numRef>
            </c:plus>
            <c:minus>
              <c:numRef>
                <c:f>('Bt C v R'!$M$142:$M$146,'Bt C v R'!$M$149:$M$154,'Bt C v R'!$M$157:$M$158,'Bt C v R'!$M$160,'Bt C v R'!$M$162:$M$163,'Bt C v R'!$M$165:$M$166,'Bt C v R'!$M$169,'Bt C v R'!$M$173)</c:f>
                <c:numCache>
                  <c:formatCode>General</c:formatCode>
                  <c:ptCount val="20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13.5009</c:v>
                  </c:pt>
                  <c:pt idx="6">
                    <c:v>16.334</c:v>
                  </c:pt>
                  <c:pt idx="7">
                    <c:v>28.5014</c:v>
                  </c:pt>
                  <c:pt idx="8">
                    <c:v>39.325800000000001</c:v>
                  </c:pt>
                  <c:pt idx="9">
                    <c:v>30.721399999999999</c:v>
                  </c:pt>
                  <c:pt idx="10">
                    <c:v>25.1417</c:v>
                  </c:pt>
                  <c:pt idx="11">
                    <c:v>37.441800000000001</c:v>
                  </c:pt>
                  <c:pt idx="12">
                    <c:v>33.057200000000002</c:v>
                  </c:pt>
                  <c:pt idx="13">
                    <c:v>41.057200000000002</c:v>
                  </c:pt>
                  <c:pt idx="14">
                    <c:v>31.193999999999999</c:v>
                  </c:pt>
                  <c:pt idx="15">
                    <c:v>33.773400000000002</c:v>
                  </c:pt>
                  <c:pt idx="16">
                    <c:v>61.548299999999998</c:v>
                  </c:pt>
                  <c:pt idx="17">
                    <c:v>44.270200000000003</c:v>
                  </c:pt>
                  <c:pt idx="18">
                    <c:v>69.655500000000004</c:v>
                  </c:pt>
                  <c:pt idx="19">
                    <c:v>80.007300000000001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R'!$BD$2:$BD$6,'Bt C v R'!$BD$9:$BD$14,'Bt C v R'!$BD$17:$BD$18,'Bt C v R'!$BD$20,'Bt C v R'!$BD$22:$BD$23,'Bt C v R'!$BD$25:$BD$26,'Bt C v R'!$BD$29,'Bt C v R'!$BD$33)</c:f>
              <c:numCache>
                <c:formatCode>General</c:formatCode>
                <c:ptCount val="20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142.56899999999999</c:v>
                </c:pt>
                <c:pt idx="6">
                  <c:v>180.85400000000001</c:v>
                </c:pt>
                <c:pt idx="7">
                  <c:v>251.42500000000001</c:v>
                </c:pt>
                <c:pt idx="8">
                  <c:v>370.86799999999999</c:v>
                </c:pt>
                <c:pt idx="9">
                  <c:v>340.47</c:v>
                </c:pt>
                <c:pt idx="10">
                  <c:v>269.286</c:v>
                </c:pt>
                <c:pt idx="11">
                  <c:v>266.964</c:v>
                </c:pt>
                <c:pt idx="12">
                  <c:v>295.78100000000001</c:v>
                </c:pt>
                <c:pt idx="13">
                  <c:v>311.64499999999998</c:v>
                </c:pt>
                <c:pt idx="14">
                  <c:v>293.19</c:v>
                </c:pt>
                <c:pt idx="15">
                  <c:v>321.83999999999997</c:v>
                </c:pt>
                <c:pt idx="16">
                  <c:v>397.88</c:v>
                </c:pt>
                <c:pt idx="17">
                  <c:v>432.85300000000001</c:v>
                </c:pt>
                <c:pt idx="18">
                  <c:v>513.83900000000006</c:v>
                </c:pt>
                <c:pt idx="19">
                  <c:v>504.80200000000002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C31-48BC-9901-630B54D8C6BA}"/>
            </c:ext>
          </c:extLst>
        </c:ser>
        <c:ser>
          <c:idx val="10"/>
          <c:order val="6"/>
          <c:tx>
            <c:v>1.AS 'Agg' V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R'!$M$147:$M$148</c:f>
                <c:numCache>
                  <c:formatCode>General</c:formatCode>
                  <c:ptCount val="2"/>
                  <c:pt idx="0">
                    <c:v>38.297600000000003</c:v>
                  </c:pt>
                  <c:pt idx="1">
                    <c:v>39.432200000000002</c:v>
                  </c:pt>
                </c:numCache>
              </c:numRef>
            </c:plus>
            <c:minus>
              <c:numRef>
                <c:f>'Bt C v R'!$M$147:$M$148</c:f>
                <c:numCache>
                  <c:formatCode>General</c:formatCode>
                  <c:ptCount val="2"/>
                  <c:pt idx="0">
                    <c:v>38.297600000000003</c:v>
                  </c:pt>
                  <c:pt idx="1">
                    <c:v>39.432200000000002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R'!$BD$7:$BD$8</c:f>
              <c:numCache>
                <c:formatCode>General</c:formatCode>
                <c:ptCount val="2"/>
                <c:pt idx="0">
                  <c:v>261.27300000000002</c:v>
                </c:pt>
                <c:pt idx="1">
                  <c:v>256.65699999999998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C31-48BC-9901-630B54D8C6BA}"/>
            </c:ext>
          </c:extLst>
        </c:ser>
        <c:ser>
          <c:idx val="27"/>
          <c:order val="7"/>
          <c:tx>
            <c:v>1.AS.H C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R'!$M$290:$M$291,'Bt C v R'!$M$293,'Bt C v R'!$M$297,'Bt C v R'!$M$299,'Bt C v R'!$M$301,'Bt C v R'!$M$304:$M$305,'Bt C v R'!$M$310,'Bt C v R'!$M$312,'Bt C v R'!$M$315,'Bt C v R'!$M$319,'Bt C v R'!$M$321:$M$322,'Bt C v R'!$M$325,'Bt C v R'!$M$328,'Bt C v R'!$M$330)</c:f>
                <c:numCache>
                  <c:formatCode>General</c:formatCode>
                  <c:ptCount val="17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19.340699999999998</c:v>
                  </c:pt>
                  <c:pt idx="3">
                    <c:v>45.7395</c:v>
                  </c:pt>
                  <c:pt idx="4">
                    <c:v>41.8399</c:v>
                  </c:pt>
                  <c:pt idx="5">
                    <c:v>51.613999999999997</c:v>
                  </c:pt>
                  <c:pt idx="6">
                    <c:v>46.137</c:v>
                  </c:pt>
                  <c:pt idx="7">
                    <c:v>42.968499999999999</c:v>
                  </c:pt>
                  <c:pt idx="8">
                    <c:v>59.091000000000001</c:v>
                  </c:pt>
                  <c:pt idx="9">
                    <c:v>45.268700000000003</c:v>
                  </c:pt>
                  <c:pt idx="10">
                    <c:v>38.111899999999999</c:v>
                  </c:pt>
                  <c:pt idx="11">
                    <c:v>84.514300000000006</c:v>
                  </c:pt>
                  <c:pt idx="12">
                    <c:v>62.224400000000003</c:v>
                  </c:pt>
                  <c:pt idx="13">
                    <c:v>41.414499999999997</c:v>
                  </c:pt>
                  <c:pt idx="14">
                    <c:v>62.677500000000002</c:v>
                  </c:pt>
                  <c:pt idx="15">
                    <c:v>45.591700000000003</c:v>
                  </c:pt>
                  <c:pt idx="16">
                    <c:v>53.504899999999999</c:v>
                  </c:pt>
                </c:numCache>
              </c:numRef>
            </c:plus>
            <c:minus>
              <c:numRef>
                <c:f>('Bt C v R'!$M$290:$M$291,'Bt C v R'!$M$293,'Bt C v R'!$M$297,'Bt C v R'!$M$299,'Bt C v R'!$M$301,'Bt C v R'!$M$304:$M$305,'Bt C v R'!$M$310,'Bt C v R'!$M$312,'Bt C v R'!$M$315,'Bt C v R'!$M$319,'Bt C v R'!$M$321:$M$322,'Bt C v R'!$M$325,'Bt C v R'!$M$328,'Bt C v R'!$M$330)</c:f>
                <c:numCache>
                  <c:formatCode>General</c:formatCode>
                  <c:ptCount val="17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19.340699999999998</c:v>
                  </c:pt>
                  <c:pt idx="3">
                    <c:v>45.7395</c:v>
                  </c:pt>
                  <c:pt idx="4">
                    <c:v>41.8399</c:v>
                  </c:pt>
                  <c:pt idx="5">
                    <c:v>51.613999999999997</c:v>
                  </c:pt>
                  <c:pt idx="6">
                    <c:v>46.137</c:v>
                  </c:pt>
                  <c:pt idx="7">
                    <c:v>42.968499999999999</c:v>
                  </c:pt>
                  <c:pt idx="8">
                    <c:v>59.091000000000001</c:v>
                  </c:pt>
                  <c:pt idx="9">
                    <c:v>45.268700000000003</c:v>
                  </c:pt>
                  <c:pt idx="10">
                    <c:v>38.111899999999999</c:v>
                  </c:pt>
                  <c:pt idx="11">
                    <c:v>84.514300000000006</c:v>
                  </c:pt>
                  <c:pt idx="12">
                    <c:v>62.224400000000003</c:v>
                  </c:pt>
                  <c:pt idx="13">
                    <c:v>41.414499999999997</c:v>
                  </c:pt>
                  <c:pt idx="14">
                    <c:v>62.677500000000002</c:v>
                  </c:pt>
                  <c:pt idx="15">
                    <c:v>45.591700000000003</c:v>
                  </c:pt>
                  <c:pt idx="16">
                    <c:v>53.504899999999999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R'!$CT$2:$CT$3,'Bt C v R'!$CT$5,'Bt C v R'!$CT$9,'Bt C v R'!$CT$11,'Bt C v R'!$CT$13,'Bt C v R'!$CT$16:$CT$17,'Bt C v R'!$CT$22,'Bt C v R'!$CT$24,'Bt C v R'!$CT$27,'Bt C v R'!$CT$31,'Bt C v R'!$CT$33:$CT$34,'Bt C v R'!$CT$37,'Bt C v R'!$CT$40,'Bt C v R'!$CT$42)</c:f>
              <c:numCache>
                <c:formatCode>General</c:formatCode>
                <c:ptCount val="17"/>
                <c:pt idx="0">
                  <c:v>481.30700000000002</c:v>
                </c:pt>
                <c:pt idx="1">
                  <c:v>325.53100000000001</c:v>
                </c:pt>
                <c:pt idx="2">
                  <c:v>355.50900000000001</c:v>
                </c:pt>
                <c:pt idx="3">
                  <c:v>395.976</c:v>
                </c:pt>
                <c:pt idx="4">
                  <c:v>421.21</c:v>
                </c:pt>
                <c:pt idx="5">
                  <c:v>448.66199999999998</c:v>
                </c:pt>
                <c:pt idx="6">
                  <c:v>451.28899999999999</c:v>
                </c:pt>
                <c:pt idx="7">
                  <c:v>461.988</c:v>
                </c:pt>
                <c:pt idx="8">
                  <c:v>495.416</c:v>
                </c:pt>
                <c:pt idx="9">
                  <c:v>548.03300000000002</c:v>
                </c:pt>
                <c:pt idx="10">
                  <c:v>484.56799999999998</c:v>
                </c:pt>
                <c:pt idx="11">
                  <c:v>716.57500000000005</c:v>
                </c:pt>
                <c:pt idx="12">
                  <c:v>534.44799999999998</c:v>
                </c:pt>
                <c:pt idx="13">
                  <c:v>525.03800000000001</c:v>
                </c:pt>
                <c:pt idx="14">
                  <c:v>546.99800000000005</c:v>
                </c:pt>
                <c:pt idx="15">
                  <c:v>454.834</c:v>
                </c:pt>
                <c:pt idx="16">
                  <c:v>561.04700000000003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C31-48BC-9901-630B54D8C6BA}"/>
            </c:ext>
          </c:extLst>
        </c:ser>
        <c:ser>
          <c:idx val="0"/>
          <c:order val="8"/>
          <c:tx>
            <c:v>1.AS.H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R'!$M$292,'Bt C v R'!$M$294,'Bt C v R'!$M$298,'Bt C v R'!$M$300,'Bt C v R'!$M$303,'Bt C v R'!$M$306:$M$307,'Bt C v R'!$M$311,'Bt C v R'!$M$313:$M$314,'Bt C v R'!$M$316,'Bt C v R'!$M$318,'Bt C v R'!$M$323:$M$324,'Bt C v R'!$M$326:$M$327,'Bt C v R'!$M$329)</c:f>
                <c:numCache>
                  <c:formatCode>General</c:formatCode>
                  <c:ptCount val="17"/>
                  <c:pt idx="0">
                    <c:v>17.1036</c:v>
                  </c:pt>
                  <c:pt idx="1">
                    <c:v>17.313800000000001</c:v>
                  </c:pt>
                  <c:pt idx="2">
                    <c:v>23.7789</c:v>
                  </c:pt>
                  <c:pt idx="3">
                    <c:v>31.9923</c:v>
                  </c:pt>
                  <c:pt idx="4">
                    <c:v>40.869900000000001</c:v>
                  </c:pt>
                  <c:pt idx="5">
                    <c:v>46.509900000000002</c:v>
                  </c:pt>
                  <c:pt idx="6">
                    <c:v>59.6892</c:v>
                  </c:pt>
                  <c:pt idx="7">
                    <c:v>52.151299999999999</c:v>
                  </c:pt>
                  <c:pt idx="8">
                    <c:v>34.406399999999998</c:v>
                  </c:pt>
                  <c:pt idx="9">
                    <c:v>67.552300000000002</c:v>
                  </c:pt>
                  <c:pt idx="10">
                    <c:v>54.429900000000004</c:v>
                  </c:pt>
                  <c:pt idx="11">
                    <c:v>78.650400000000005</c:v>
                  </c:pt>
                  <c:pt idx="12">
                    <c:v>45.1023</c:v>
                  </c:pt>
                  <c:pt idx="13">
                    <c:v>61.061</c:v>
                  </c:pt>
                  <c:pt idx="14">
                    <c:v>46.619500000000002</c:v>
                  </c:pt>
                  <c:pt idx="15">
                    <c:v>56.997900000000001</c:v>
                  </c:pt>
                  <c:pt idx="16">
                    <c:v>52.828400000000002</c:v>
                  </c:pt>
                </c:numCache>
              </c:numRef>
            </c:plus>
            <c:minus>
              <c:numRef>
                <c:f>('Bt C v R'!$M$292,'Bt C v R'!$M$294,'Bt C v R'!$M$298,'Bt C v R'!$M$300,'Bt C v R'!$M$303,'Bt C v R'!$M$306:$M$307,'Bt C v R'!$M$311,'Bt C v R'!$M$313:$M$314,'Bt C v R'!$M$316,'Bt C v R'!$M$318,'Bt C v R'!$M$323:$M$324,'Bt C v R'!$M$326:$M$327,'Bt C v R'!$M$329)</c:f>
                <c:numCache>
                  <c:formatCode>General</c:formatCode>
                  <c:ptCount val="17"/>
                  <c:pt idx="0">
                    <c:v>17.1036</c:v>
                  </c:pt>
                  <c:pt idx="1">
                    <c:v>17.313800000000001</c:v>
                  </c:pt>
                  <c:pt idx="2">
                    <c:v>23.7789</c:v>
                  </c:pt>
                  <c:pt idx="3">
                    <c:v>31.9923</c:v>
                  </c:pt>
                  <c:pt idx="4">
                    <c:v>40.869900000000001</c:v>
                  </c:pt>
                  <c:pt idx="5">
                    <c:v>46.509900000000002</c:v>
                  </c:pt>
                  <c:pt idx="6">
                    <c:v>59.6892</c:v>
                  </c:pt>
                  <c:pt idx="7">
                    <c:v>52.151299999999999</c:v>
                  </c:pt>
                  <c:pt idx="8">
                    <c:v>34.406399999999998</c:v>
                  </c:pt>
                  <c:pt idx="9">
                    <c:v>67.552300000000002</c:v>
                  </c:pt>
                  <c:pt idx="10">
                    <c:v>54.429900000000004</c:v>
                  </c:pt>
                  <c:pt idx="11">
                    <c:v>78.650400000000005</c:v>
                  </c:pt>
                  <c:pt idx="12">
                    <c:v>45.1023</c:v>
                  </c:pt>
                  <c:pt idx="13">
                    <c:v>61.061</c:v>
                  </c:pt>
                  <c:pt idx="14">
                    <c:v>46.619500000000002</c:v>
                  </c:pt>
                  <c:pt idx="15">
                    <c:v>56.997900000000001</c:v>
                  </c:pt>
                  <c:pt idx="16">
                    <c:v>52.828400000000002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R'!$CT$4,'Bt C v R'!$CT$10,'Bt C v R'!$CT$12,'Bt C v R'!$CT$15,'Bt C v R'!$CT$18:$CT$19,'Bt C v R'!$CT$23,'Bt C v R'!$CT$25:$CT$26,'Bt C v R'!$CT$28,'Bt C v R'!$CT$30,'Bt C v R'!$CT$35:$CT$36,'Bt C v R'!$CT$38:$CT$39,'Bt C v R'!$CT$41)</c:f>
              <c:numCache>
                <c:formatCode>General</c:formatCode>
                <c:ptCount val="16"/>
                <c:pt idx="0">
                  <c:v>179.233</c:v>
                </c:pt>
                <c:pt idx="1">
                  <c:v>284.70299999999997</c:v>
                </c:pt>
                <c:pt idx="2">
                  <c:v>401.697</c:v>
                </c:pt>
                <c:pt idx="3">
                  <c:v>419.834</c:v>
                </c:pt>
                <c:pt idx="4">
                  <c:v>511.113</c:v>
                </c:pt>
                <c:pt idx="5">
                  <c:v>490.47399999999999</c:v>
                </c:pt>
                <c:pt idx="6">
                  <c:v>420.94299999999998</c:v>
                </c:pt>
                <c:pt idx="7">
                  <c:v>472.48200000000003</c:v>
                </c:pt>
                <c:pt idx="8">
                  <c:v>590.17999999999995</c:v>
                </c:pt>
                <c:pt idx="9">
                  <c:v>473.20699999999999</c:v>
                </c:pt>
                <c:pt idx="10">
                  <c:v>803.64200000000005</c:v>
                </c:pt>
                <c:pt idx="11">
                  <c:v>480.52800000000002</c:v>
                </c:pt>
                <c:pt idx="12">
                  <c:v>549.88800000000003</c:v>
                </c:pt>
                <c:pt idx="13">
                  <c:v>511.32100000000003</c:v>
                </c:pt>
                <c:pt idx="14">
                  <c:v>505.85</c:v>
                </c:pt>
                <c:pt idx="15">
                  <c:v>526.803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C31-48BC-9901-630B54D8C6BA}"/>
            </c:ext>
          </c:extLst>
        </c:ser>
        <c:ser>
          <c:idx val="1"/>
          <c:order val="9"/>
          <c:tx>
            <c:v>1.AS.H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R'!$M$295:$M$296,'Bt C v R'!$M$308,'Bt C v R'!$M$317,'Bt C v R'!$M$320)</c:f>
                <c:numCache>
                  <c:formatCode>General</c:formatCode>
                  <c:ptCount val="5"/>
                  <c:pt idx="0">
                    <c:v>40.949100000000001</c:v>
                  </c:pt>
                  <c:pt idx="1">
                    <c:v>31.736899999999999</c:v>
                  </c:pt>
                  <c:pt idx="2">
                    <c:v>15.4529</c:v>
                  </c:pt>
                  <c:pt idx="3">
                    <c:v>58.175899999999999</c:v>
                  </c:pt>
                  <c:pt idx="4">
                    <c:v>87.7971</c:v>
                  </c:pt>
                </c:numCache>
              </c:numRef>
            </c:plus>
            <c:minus>
              <c:numRef>
                <c:f>('Bt C v R'!$M$295:$M$296,'Bt C v R'!$M$308,'Bt C v R'!$M$317,'Bt C v R'!$M$320)</c:f>
                <c:numCache>
                  <c:formatCode>General</c:formatCode>
                  <c:ptCount val="5"/>
                  <c:pt idx="0">
                    <c:v>40.949100000000001</c:v>
                  </c:pt>
                  <c:pt idx="1">
                    <c:v>31.736899999999999</c:v>
                  </c:pt>
                  <c:pt idx="2">
                    <c:v>15.4529</c:v>
                  </c:pt>
                  <c:pt idx="3">
                    <c:v>58.175899999999999</c:v>
                  </c:pt>
                  <c:pt idx="4">
                    <c:v>87.7971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R'!$CT$7:$CT$8,'Bt C v R'!$CT$20,'Bt C v R'!$CT$29,'Bt C v R'!$CT$32)</c:f>
              <c:numCache>
                <c:formatCode>General</c:formatCode>
                <c:ptCount val="5"/>
                <c:pt idx="0">
                  <c:v>396.928</c:v>
                </c:pt>
                <c:pt idx="1">
                  <c:v>400.48</c:v>
                </c:pt>
                <c:pt idx="2">
                  <c:v>297.09300000000002</c:v>
                </c:pt>
                <c:pt idx="3">
                  <c:v>544.928</c:v>
                </c:pt>
                <c:pt idx="4">
                  <c:v>688.85599999999999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C31-48BC-9901-630B54D8C6BA}"/>
            </c:ext>
          </c:extLst>
        </c:ser>
        <c:ser>
          <c:idx val="2"/>
          <c:order val="10"/>
          <c:tx>
            <c:v>1.AS.H No Label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R'!$M$302</c:f>
                <c:numCache>
                  <c:formatCode>General</c:formatCode>
                  <c:ptCount val="1"/>
                  <c:pt idx="0">
                    <c:v>33.040500000000002</c:v>
                  </c:pt>
                </c:numCache>
              </c:numRef>
            </c:plus>
            <c:minus>
              <c:numRef>
                <c:f>'Bt C v R'!$M$302</c:f>
                <c:numCache>
                  <c:formatCode>General</c:formatCode>
                  <c:ptCount val="1"/>
                  <c:pt idx="0">
                    <c:v>33.040500000000002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R'!$CT$14</c:f>
              <c:numCache>
                <c:formatCode>General</c:formatCode>
                <c:ptCount val="1"/>
                <c:pt idx="0">
                  <c:v>413.286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C31-48BC-9901-630B54D8C6BA}"/>
            </c:ext>
          </c:extLst>
        </c:ser>
        <c:ser>
          <c:idx val="3"/>
          <c:order val="11"/>
          <c:tx>
            <c:v>1.AS.H 'Alt'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R'!$M$309</c:f>
                <c:numCache>
                  <c:formatCode>General</c:formatCode>
                  <c:ptCount val="1"/>
                  <c:pt idx="0">
                    <c:v>49.851700000000001</c:v>
                  </c:pt>
                </c:numCache>
              </c:numRef>
            </c:plus>
            <c:minus>
              <c:numRef>
                <c:f>'Bt C v R'!$M$309</c:f>
                <c:numCache>
                  <c:formatCode>General</c:formatCode>
                  <c:ptCount val="1"/>
                  <c:pt idx="0">
                    <c:v>49.851700000000001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R'!$CT$21</c:f>
              <c:numCache>
                <c:formatCode>General</c:formatCode>
                <c:ptCount val="1"/>
                <c:pt idx="0">
                  <c:v>476.387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C31-48BC-9901-630B54D8C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22303"/>
        <c:axId val="914918463"/>
      </c:scatterChart>
      <c:valAx>
        <c:axId val="914922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18463"/>
        <c:crosses val="autoZero"/>
        <c:crossBetween val="midCat"/>
      </c:valAx>
      <c:valAx>
        <c:axId val="914918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22303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Li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Li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R'!$C$220:$C$223,'Bt C v R'!$C$225,'Bt C v R'!$C$229,'Bt C v R'!$C$231,'Bt C v R'!$C$235,'Bt C v R'!$C$238,'Bt C v R'!$C$247:$C$248)</c:f>
                <c:numCache>
                  <c:formatCode>General</c:formatCode>
                  <c:ptCount val="11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17.970600000000001</c:v>
                  </c:pt>
                  <c:pt idx="8">
                    <c:v>27.1616</c:v>
                  </c:pt>
                  <c:pt idx="9">
                    <c:v>23.415900000000001</c:v>
                  </c:pt>
                  <c:pt idx="10">
                    <c:v>18.482500000000002</c:v>
                  </c:pt>
                </c:numCache>
              </c:numRef>
            </c:plus>
            <c:minus>
              <c:numRef>
                <c:f>('Bt C v R'!$C$220:$C$223,'Bt C v R'!$C$225,'Bt C v R'!$C$229,'Bt C v R'!$C$231,'Bt C v R'!$C$235,'Bt C v R'!$C$238,'Bt C v R'!$C$247:$C$248)</c:f>
                <c:numCache>
                  <c:formatCode>General</c:formatCode>
                  <c:ptCount val="11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17.970600000000001</c:v>
                  </c:pt>
                  <c:pt idx="8">
                    <c:v>27.1616</c:v>
                  </c:pt>
                  <c:pt idx="9">
                    <c:v>23.415900000000001</c:v>
                  </c:pt>
                  <c:pt idx="10">
                    <c:v>18.482500000000002</c:v>
                  </c:pt>
                </c:numCache>
              </c:numRef>
            </c:minus>
          </c:errBars>
          <c:xVal>
            <c:numRef>
              <c:f>('Bt C v R'!$D$5:$D$8,'Bt C v R'!$D$10,'Bt C v R'!$D$14,'Bt C v R'!$D$16,'Bt C v R'!$D$20,'Bt C v R'!$D$23,'Bt C v R'!$D$32:$D$33)</c:f>
              <c:numCache>
                <c:formatCode>General</c:formatCode>
                <c:ptCount val="11"/>
                <c:pt idx="0">
                  <c:v>194.02199999999999</c:v>
                </c:pt>
                <c:pt idx="1">
                  <c:v>206.34200000000001</c:v>
                </c:pt>
                <c:pt idx="2">
                  <c:v>189.77199999999999</c:v>
                </c:pt>
                <c:pt idx="3">
                  <c:v>180.45</c:v>
                </c:pt>
                <c:pt idx="4">
                  <c:v>211.18</c:v>
                </c:pt>
                <c:pt idx="5">
                  <c:v>185.81200000000001</c:v>
                </c:pt>
                <c:pt idx="6">
                  <c:v>210.196</c:v>
                </c:pt>
                <c:pt idx="7">
                  <c:v>156.11799999999999</c:v>
                </c:pt>
                <c:pt idx="8">
                  <c:v>179.06700000000001</c:v>
                </c:pt>
                <c:pt idx="9">
                  <c:v>172.916</c:v>
                </c:pt>
                <c:pt idx="10">
                  <c:v>162.994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2698-4567-BFB2-3911079B3EC3}"/>
            </c:ext>
          </c:extLst>
        </c:ser>
        <c:ser>
          <c:idx val="6"/>
          <c:order val="1"/>
          <c:tx>
            <c:v>1(B)MP R Li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R'!$C$218:$C$219,'Bt C v R'!$C$224,'Bt C v R'!$C$226:$C$228,'Bt C v R'!$C$230,'Bt C v R'!$C$232:$C$234,'Bt C v R'!$C$236:$C$237,'Bt C v R'!$C$239,'Bt C v R'!$C$249)</c:f>
                <c:numCache>
                  <c:formatCode>General</c:formatCode>
                  <c:ptCount val="14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20.545999999999999</c:v>
                  </c:pt>
                  <c:pt idx="10">
                    <c:v>18.5656</c:v>
                  </c:pt>
                  <c:pt idx="11">
                    <c:v>24.0975</c:v>
                  </c:pt>
                  <c:pt idx="12">
                    <c:v>25.758500000000002</c:v>
                  </c:pt>
                  <c:pt idx="13">
                    <c:v>25.189599999999999</c:v>
                  </c:pt>
                </c:numCache>
              </c:numRef>
            </c:plus>
            <c:minus>
              <c:numRef>
                <c:f>('Bt C v R'!$C$218:$C$219,'Bt C v R'!$C$224,'Bt C v R'!$C$226:$C$228,'Bt C v R'!$C$230,'Bt C v R'!$C$232:$C$234,'Bt C v R'!$C$236:$C$237,'Bt C v R'!$C$239,'Bt C v R'!$C$249)</c:f>
                <c:numCache>
                  <c:formatCode>General</c:formatCode>
                  <c:ptCount val="14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20.545999999999999</c:v>
                  </c:pt>
                  <c:pt idx="10">
                    <c:v>18.5656</c:v>
                  </c:pt>
                  <c:pt idx="11">
                    <c:v>24.0975</c:v>
                  </c:pt>
                  <c:pt idx="12">
                    <c:v>25.758500000000002</c:v>
                  </c:pt>
                  <c:pt idx="13">
                    <c:v>25.189599999999999</c:v>
                  </c:pt>
                </c:numCache>
              </c:numRef>
            </c:minus>
          </c:errBars>
          <c:xVal>
            <c:numRef>
              <c:f>('Bt C v R'!$D$3:$D$4,'Bt C v R'!$D$9,'Bt C v R'!$D$11:$D$13,'Bt C v R'!$D$15,'Bt C v R'!$D$17:$D$19,'Bt C v R'!$D$21:$D$22,'Bt C v R'!$D$24,'Bt C v R'!$D$34)</c:f>
              <c:numCache>
                <c:formatCode>General</c:formatCode>
                <c:ptCount val="14"/>
                <c:pt idx="0">
                  <c:v>182.916</c:v>
                </c:pt>
                <c:pt idx="1">
                  <c:v>205.983</c:v>
                </c:pt>
                <c:pt idx="2">
                  <c:v>177.77500000000001</c:v>
                </c:pt>
                <c:pt idx="3">
                  <c:v>158.77199999999999</c:v>
                </c:pt>
                <c:pt idx="4">
                  <c:v>189.32900000000001</c:v>
                </c:pt>
                <c:pt idx="5">
                  <c:v>183.536</c:v>
                </c:pt>
                <c:pt idx="6">
                  <c:v>173.77600000000001</c:v>
                </c:pt>
                <c:pt idx="7">
                  <c:v>192.28299999999999</c:v>
                </c:pt>
                <c:pt idx="8">
                  <c:v>194.791</c:v>
                </c:pt>
                <c:pt idx="9">
                  <c:v>160.05699999999999</c:v>
                </c:pt>
                <c:pt idx="10">
                  <c:v>154.322</c:v>
                </c:pt>
                <c:pt idx="11">
                  <c:v>164.60900000000001</c:v>
                </c:pt>
                <c:pt idx="12">
                  <c:v>183.41300000000001</c:v>
                </c:pt>
                <c:pt idx="13">
                  <c:v>179.76900000000001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698-4567-BFB2-3911079B3EC3}"/>
            </c:ext>
          </c:extLst>
        </c:ser>
        <c:ser>
          <c:idx val="7"/>
          <c:order val="2"/>
          <c:tx>
            <c:v>1(B)MP (M) Li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R'!$C$217,'Bt C v R'!$C$240:$C$246)</c:f>
                <c:numCache>
                  <c:formatCode>General</c:formatCode>
                  <c:ptCount val="8"/>
                  <c:pt idx="0">
                    <c:v>30.420400000000001</c:v>
                  </c:pt>
                  <c:pt idx="1">
                    <c:v>14.030900000000001</c:v>
                  </c:pt>
                  <c:pt idx="2">
                    <c:v>30.598299999999998</c:v>
                  </c:pt>
                  <c:pt idx="3">
                    <c:v>16.288699999999999</c:v>
                  </c:pt>
                  <c:pt idx="4">
                    <c:v>12.754300000000001</c:v>
                  </c:pt>
                  <c:pt idx="5">
                    <c:v>19.407599999999999</c:v>
                  </c:pt>
                  <c:pt idx="6">
                    <c:v>32.7637</c:v>
                  </c:pt>
                  <c:pt idx="7">
                    <c:v>16.057500000000001</c:v>
                  </c:pt>
                </c:numCache>
              </c:numRef>
            </c:plus>
            <c:minus>
              <c:numRef>
                <c:f>('Bt C v R'!$C$217,'Bt C v R'!$C$240:$C$246)</c:f>
                <c:numCache>
                  <c:formatCode>General</c:formatCode>
                  <c:ptCount val="8"/>
                  <c:pt idx="0">
                    <c:v>30.420400000000001</c:v>
                  </c:pt>
                  <c:pt idx="1">
                    <c:v>14.030900000000001</c:v>
                  </c:pt>
                  <c:pt idx="2">
                    <c:v>30.598299999999998</c:v>
                  </c:pt>
                  <c:pt idx="3">
                    <c:v>16.288699999999999</c:v>
                  </c:pt>
                  <c:pt idx="4">
                    <c:v>12.754300000000001</c:v>
                  </c:pt>
                  <c:pt idx="5">
                    <c:v>19.407599999999999</c:v>
                  </c:pt>
                  <c:pt idx="6">
                    <c:v>32.7637</c:v>
                  </c:pt>
                  <c:pt idx="7">
                    <c:v>16.057500000000001</c:v>
                  </c:pt>
                </c:numCache>
              </c:numRef>
            </c:minus>
          </c:errBars>
          <c:xVal>
            <c:numRef>
              <c:f>('Bt C v R'!$D$2,'Bt C v R'!$D$25:$D$31)</c:f>
              <c:numCache>
                <c:formatCode>General</c:formatCode>
                <c:ptCount val="8"/>
                <c:pt idx="0">
                  <c:v>198.68299999999999</c:v>
                </c:pt>
                <c:pt idx="1">
                  <c:v>132.911</c:v>
                </c:pt>
                <c:pt idx="2">
                  <c:v>164.85900000000001</c:v>
                </c:pt>
                <c:pt idx="3">
                  <c:v>167.88200000000001</c:v>
                </c:pt>
                <c:pt idx="4">
                  <c:v>148.72800000000001</c:v>
                </c:pt>
                <c:pt idx="5">
                  <c:v>165.55699999999999</c:v>
                </c:pt>
                <c:pt idx="6">
                  <c:v>166.28299999999999</c:v>
                </c:pt>
                <c:pt idx="7">
                  <c:v>151.96199999999999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2698-4567-BFB2-3911079B3EC3}"/>
            </c:ext>
          </c:extLst>
        </c:ser>
        <c:ser>
          <c:idx val="8"/>
          <c:order val="3"/>
          <c:tx>
            <c:v>1.AS C Li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R'!$C$155,'Bt C v R'!$C$161,'Bt C v R'!$C$164,'Bt C v R'!$C$168,'Bt C v R'!$C$170:$C$171)</c:f>
                <c:numCache>
                  <c:formatCode>General</c:formatCode>
                  <c:ptCount val="6"/>
                  <c:pt idx="0">
                    <c:v>25.955200000000001</c:v>
                  </c:pt>
                  <c:pt idx="1">
                    <c:v>28.085899999999999</c:v>
                  </c:pt>
                  <c:pt idx="2">
                    <c:v>19.927900000000001</c:v>
                  </c:pt>
                  <c:pt idx="3">
                    <c:v>15.2707</c:v>
                  </c:pt>
                  <c:pt idx="4">
                    <c:v>23.218299999999999</c:v>
                  </c:pt>
                  <c:pt idx="5">
                    <c:v>20.517499999999998</c:v>
                  </c:pt>
                </c:numCache>
              </c:numRef>
            </c:plus>
            <c:minus>
              <c:numRef>
                <c:f>('Bt C v R'!$C$155,'Bt C v R'!$C$161,'Bt C v R'!$C$164,'Bt C v R'!$C$168,'Bt C v R'!$C$170:$C$171)</c:f>
                <c:numCache>
                  <c:formatCode>General</c:formatCode>
                  <c:ptCount val="6"/>
                  <c:pt idx="0">
                    <c:v>25.955200000000001</c:v>
                  </c:pt>
                  <c:pt idx="1">
                    <c:v>28.085899999999999</c:v>
                  </c:pt>
                  <c:pt idx="2">
                    <c:v>19.927900000000001</c:v>
                  </c:pt>
                  <c:pt idx="3">
                    <c:v>15.2707</c:v>
                  </c:pt>
                  <c:pt idx="4">
                    <c:v>23.218299999999999</c:v>
                  </c:pt>
                  <c:pt idx="5">
                    <c:v>20.517499999999998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R'!$AT$15,'Bt C v R'!$AT$21,'Bt C v R'!$AT$24,'Bt C v R'!$AT$28,'Bt C v R'!$AT$30:$AT$31)</c:f>
              <c:numCache>
                <c:formatCode>General</c:formatCode>
                <c:ptCount val="6"/>
                <c:pt idx="0">
                  <c:v>160.15700000000001</c:v>
                </c:pt>
                <c:pt idx="1">
                  <c:v>183.65799999999999</c:v>
                </c:pt>
                <c:pt idx="2">
                  <c:v>159.67099999999999</c:v>
                </c:pt>
                <c:pt idx="3">
                  <c:v>187.82300000000001</c:v>
                </c:pt>
                <c:pt idx="4">
                  <c:v>156.89099999999999</c:v>
                </c:pt>
                <c:pt idx="5">
                  <c:v>168.64500000000001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698-4567-BFB2-3911079B3EC3}"/>
            </c:ext>
          </c:extLst>
        </c:ser>
        <c:ser>
          <c:idx val="9"/>
          <c:order val="4"/>
          <c:tx>
            <c:v>1.AS R Li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R'!$C$156,'Bt C v R'!$C$159,'Bt C v R'!$C$167,'Bt C v R'!$C$172)</c:f>
                <c:numCache>
                  <c:formatCode>General</c:formatCode>
                  <c:ptCount val="4"/>
                  <c:pt idx="0">
                    <c:v>24.689399999999999</c:v>
                  </c:pt>
                  <c:pt idx="1">
                    <c:v>29.726199999999999</c:v>
                  </c:pt>
                  <c:pt idx="2">
                    <c:v>24.398099999999999</c:v>
                  </c:pt>
                  <c:pt idx="3">
                    <c:v>27.875800000000002</c:v>
                  </c:pt>
                </c:numCache>
              </c:numRef>
            </c:plus>
            <c:minus>
              <c:numRef>
                <c:f>('Bt C v R'!$C$156,'Bt C v R'!$C$159,'Bt C v R'!$C$167,'Bt C v R'!$C$172)</c:f>
                <c:numCache>
                  <c:formatCode>General</c:formatCode>
                  <c:ptCount val="4"/>
                  <c:pt idx="0">
                    <c:v>24.689399999999999</c:v>
                  </c:pt>
                  <c:pt idx="1">
                    <c:v>29.726199999999999</c:v>
                  </c:pt>
                  <c:pt idx="2">
                    <c:v>24.398099999999999</c:v>
                  </c:pt>
                  <c:pt idx="3">
                    <c:v>27.875800000000002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R'!$AT$16,'Bt C v R'!$AT$19,'Bt C v R'!$AT$27,'Bt C v R'!$AT$32)</c:f>
              <c:numCache>
                <c:formatCode>General</c:formatCode>
                <c:ptCount val="4"/>
                <c:pt idx="0">
                  <c:v>171.07499999999999</c:v>
                </c:pt>
                <c:pt idx="1">
                  <c:v>171.917</c:v>
                </c:pt>
                <c:pt idx="2">
                  <c:v>161.839</c:v>
                </c:pt>
                <c:pt idx="3">
                  <c:v>171.66200000000001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2698-4567-BFB2-3911079B3EC3}"/>
            </c:ext>
          </c:extLst>
        </c:ser>
        <c:ser>
          <c:idx val="10"/>
          <c:order val="5"/>
          <c:tx>
            <c:v>1.AS (M) Li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R'!$C$142:$C$146,'Bt C v R'!$C$149:$C$154,'Bt C v R'!$C$157:$C$158,'Bt C v R'!$C$160,'Bt C v R'!$C$162:$C$163,'Bt C v R'!$C$165:$C$166,'Bt C v R'!$C$169,'Bt C v R'!$C$173)</c:f>
                <c:numCache>
                  <c:formatCode>General</c:formatCode>
                  <c:ptCount val="20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22.7012</c:v>
                  </c:pt>
                  <c:pt idx="6">
                    <c:v>16.223600000000001</c:v>
                  </c:pt>
                  <c:pt idx="7">
                    <c:v>20.479700000000001</c:v>
                  </c:pt>
                  <c:pt idx="8">
                    <c:v>16.713699999999999</c:v>
                  </c:pt>
                  <c:pt idx="9">
                    <c:v>19.981000000000002</c:v>
                  </c:pt>
                  <c:pt idx="10">
                    <c:v>13.752800000000001</c:v>
                  </c:pt>
                  <c:pt idx="11">
                    <c:v>23.173200000000001</c:v>
                  </c:pt>
                  <c:pt idx="12">
                    <c:v>17.454799999999999</c:v>
                  </c:pt>
                  <c:pt idx="13">
                    <c:v>33.635599999999997</c:v>
                  </c:pt>
                  <c:pt idx="14">
                    <c:v>22.1081</c:v>
                  </c:pt>
                  <c:pt idx="15">
                    <c:v>23.977499999999999</c:v>
                  </c:pt>
                  <c:pt idx="16">
                    <c:v>19.845500000000001</c:v>
                  </c:pt>
                  <c:pt idx="17">
                    <c:v>21.727</c:v>
                  </c:pt>
                  <c:pt idx="18">
                    <c:v>26.743200000000002</c:v>
                  </c:pt>
                  <c:pt idx="19">
                    <c:v>28.032499999999999</c:v>
                  </c:pt>
                </c:numCache>
              </c:numRef>
            </c:plus>
            <c:minus>
              <c:numRef>
                <c:f>('Bt C v R'!$C$142:$C$146,'Bt C v R'!$C$149:$C$154,'Bt C v R'!$C$157:$C$158,'Bt C v R'!$C$160,'Bt C v R'!$C$162:$C$163,'Bt C v R'!$C$165:$C$166,'Bt C v R'!$C$169,'Bt C v R'!$C$173)</c:f>
                <c:numCache>
                  <c:formatCode>General</c:formatCode>
                  <c:ptCount val="20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22.7012</c:v>
                  </c:pt>
                  <c:pt idx="6">
                    <c:v>16.223600000000001</c:v>
                  </c:pt>
                  <c:pt idx="7">
                    <c:v>20.479700000000001</c:v>
                  </c:pt>
                  <c:pt idx="8">
                    <c:v>16.713699999999999</c:v>
                  </c:pt>
                  <c:pt idx="9">
                    <c:v>19.981000000000002</c:v>
                  </c:pt>
                  <c:pt idx="10">
                    <c:v>13.752800000000001</c:v>
                  </c:pt>
                  <c:pt idx="11">
                    <c:v>23.173200000000001</c:v>
                  </c:pt>
                  <c:pt idx="12">
                    <c:v>17.454799999999999</c:v>
                  </c:pt>
                  <c:pt idx="13">
                    <c:v>33.635599999999997</c:v>
                  </c:pt>
                  <c:pt idx="14">
                    <c:v>22.1081</c:v>
                  </c:pt>
                  <c:pt idx="15">
                    <c:v>23.977499999999999</c:v>
                  </c:pt>
                  <c:pt idx="16">
                    <c:v>19.845500000000001</c:v>
                  </c:pt>
                  <c:pt idx="17">
                    <c:v>21.727</c:v>
                  </c:pt>
                  <c:pt idx="18">
                    <c:v>26.743200000000002</c:v>
                  </c:pt>
                  <c:pt idx="19">
                    <c:v>28.032499999999999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R'!$AT$2:$AT$6,'Bt C v R'!$AT$9:$AT$14,'Bt C v R'!$AT$17:$AT$18,'Bt C v R'!$AT$20,'Bt C v R'!$AT$22:$AT$23,'Bt C v R'!$AT$25:$AT$26,'Bt C v R'!$AT$29,'Bt C v R'!$AT$33)</c:f>
              <c:numCache>
                <c:formatCode>General</c:formatCode>
                <c:ptCount val="20"/>
                <c:pt idx="0">
                  <c:v>174.696</c:v>
                </c:pt>
                <c:pt idx="1">
                  <c:v>174.63</c:v>
                </c:pt>
                <c:pt idx="2">
                  <c:v>169.952</c:v>
                </c:pt>
                <c:pt idx="3">
                  <c:v>157.56100000000001</c:v>
                </c:pt>
                <c:pt idx="4">
                  <c:v>164.97900000000001</c:v>
                </c:pt>
                <c:pt idx="5">
                  <c:v>170.23099999999999</c:v>
                </c:pt>
                <c:pt idx="6">
                  <c:v>147.142</c:v>
                </c:pt>
                <c:pt idx="7">
                  <c:v>156.18100000000001</c:v>
                </c:pt>
                <c:pt idx="8">
                  <c:v>152.36000000000001</c:v>
                </c:pt>
                <c:pt idx="9">
                  <c:v>163.51400000000001</c:v>
                </c:pt>
                <c:pt idx="10">
                  <c:v>127.77500000000001</c:v>
                </c:pt>
                <c:pt idx="11">
                  <c:v>143.71899999999999</c:v>
                </c:pt>
                <c:pt idx="12">
                  <c:v>140.88300000000001</c:v>
                </c:pt>
                <c:pt idx="13">
                  <c:v>214.26599999999999</c:v>
                </c:pt>
                <c:pt idx="14">
                  <c:v>174.69</c:v>
                </c:pt>
                <c:pt idx="15">
                  <c:v>166.92500000000001</c:v>
                </c:pt>
                <c:pt idx="16">
                  <c:v>169.22200000000001</c:v>
                </c:pt>
                <c:pt idx="17">
                  <c:v>182.256</c:v>
                </c:pt>
                <c:pt idx="18">
                  <c:v>166.11500000000001</c:v>
                </c:pt>
                <c:pt idx="19">
                  <c:v>154.78200000000001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698-4567-BFB2-3911079B3EC3}"/>
            </c:ext>
          </c:extLst>
        </c:ser>
        <c:ser>
          <c:idx val="11"/>
          <c:order val="6"/>
          <c:tx>
            <c:v>1.AS 'Agg' Li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R'!$C$147:$C$148</c:f>
                <c:numCache>
                  <c:formatCode>General</c:formatCode>
                  <c:ptCount val="2"/>
                  <c:pt idx="0">
                    <c:v>26.614000000000001</c:v>
                  </c:pt>
                  <c:pt idx="1">
                    <c:v>22.269300000000001</c:v>
                  </c:pt>
                </c:numCache>
              </c:numRef>
            </c:plus>
            <c:minus>
              <c:numRef>
                <c:f>'Bt C v R'!$C$147:$C$148</c:f>
                <c:numCache>
                  <c:formatCode>General</c:formatCode>
                  <c:ptCount val="2"/>
                  <c:pt idx="0">
                    <c:v>26.614000000000001</c:v>
                  </c:pt>
                  <c:pt idx="1">
                    <c:v>22.269300000000001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R'!$AT$7:$AT$8</c:f>
              <c:numCache>
                <c:formatCode>General</c:formatCode>
                <c:ptCount val="2"/>
                <c:pt idx="0">
                  <c:v>169.422</c:v>
                </c:pt>
                <c:pt idx="1">
                  <c:v>168.21199999999999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2698-4567-BFB2-3911079B3EC3}"/>
            </c:ext>
          </c:extLst>
        </c:ser>
        <c:ser>
          <c:idx val="0"/>
          <c:order val="7"/>
          <c:tx>
            <c:v>1.AS.H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R'!$C$290:$C$291,'Bt C v R'!$C$293,'Bt C v R'!$C$297,'Bt C v R'!$C$299,'Bt C v R'!$C$301,'Bt C v R'!$C$304:$C$305,'Bt C v R'!$C$310,'Bt C v R'!$C$312,'Bt C v R'!$C$315,'Bt C v R'!$C$319,'Bt C v R'!$C$321:$C$322,'Bt C v R'!$C$325,'Bt C v R'!$C$328,'Bt C v R'!$C$330)</c:f>
                <c:numCache>
                  <c:formatCode>General</c:formatCode>
                  <c:ptCount val="17"/>
                  <c:pt idx="0">
                    <c:v>23.6099</c:v>
                  </c:pt>
                  <c:pt idx="1">
                    <c:v>27.1892</c:v>
                  </c:pt>
                  <c:pt idx="2">
                    <c:v>18.116599999999998</c:v>
                  </c:pt>
                  <c:pt idx="3">
                    <c:v>24.928699999999999</c:v>
                  </c:pt>
                  <c:pt idx="4">
                    <c:v>30.753900000000002</c:v>
                  </c:pt>
                  <c:pt idx="5">
                    <c:v>32.351500000000001</c:v>
                  </c:pt>
                  <c:pt idx="6">
                    <c:v>28.271100000000001</c:v>
                  </c:pt>
                  <c:pt idx="7">
                    <c:v>25.6267</c:v>
                  </c:pt>
                  <c:pt idx="8">
                    <c:v>44.079300000000003</c:v>
                  </c:pt>
                  <c:pt idx="9">
                    <c:v>36.268900000000002</c:v>
                  </c:pt>
                  <c:pt idx="10">
                    <c:v>28.522300000000001</c:v>
                  </c:pt>
                  <c:pt idx="11">
                    <c:v>33.090899999999998</c:v>
                  </c:pt>
                  <c:pt idx="12">
                    <c:v>35.436199999999999</c:v>
                  </c:pt>
                  <c:pt idx="13">
                    <c:v>24.7393</c:v>
                  </c:pt>
                  <c:pt idx="14">
                    <c:v>35.295099999999998</c:v>
                  </c:pt>
                  <c:pt idx="15">
                    <c:v>19.489899999999999</c:v>
                  </c:pt>
                  <c:pt idx="16">
                    <c:v>26.5337</c:v>
                  </c:pt>
                </c:numCache>
              </c:numRef>
            </c:plus>
            <c:minus>
              <c:numRef>
                <c:f>('Bt C v R'!$C$290:$C$291,'Bt C v R'!$C$293,'Bt C v R'!$C$297,'Bt C v R'!$C$299,'Bt C v R'!$C$301,'Bt C v R'!$C$304:$C$305,'Bt C v R'!$C$310,'Bt C v R'!$C$312,'Bt C v R'!$C$315,'Bt C v R'!$C$319,'Bt C v R'!$C$321:$C$322,'Bt C v R'!$C$325,'Bt C v R'!$C$328,'Bt C v R'!$C$330)</c:f>
                <c:numCache>
                  <c:formatCode>General</c:formatCode>
                  <c:ptCount val="17"/>
                  <c:pt idx="0">
                    <c:v>23.6099</c:v>
                  </c:pt>
                  <c:pt idx="1">
                    <c:v>27.1892</c:v>
                  </c:pt>
                  <c:pt idx="2">
                    <c:v>18.116599999999998</c:v>
                  </c:pt>
                  <c:pt idx="3">
                    <c:v>24.928699999999999</c:v>
                  </c:pt>
                  <c:pt idx="4">
                    <c:v>30.753900000000002</c:v>
                  </c:pt>
                  <c:pt idx="5">
                    <c:v>32.351500000000001</c:v>
                  </c:pt>
                  <c:pt idx="6">
                    <c:v>28.271100000000001</c:v>
                  </c:pt>
                  <c:pt idx="7">
                    <c:v>25.6267</c:v>
                  </c:pt>
                  <c:pt idx="8">
                    <c:v>44.079300000000003</c:v>
                  </c:pt>
                  <c:pt idx="9">
                    <c:v>36.268900000000002</c:v>
                  </c:pt>
                  <c:pt idx="10">
                    <c:v>28.522300000000001</c:v>
                  </c:pt>
                  <c:pt idx="11">
                    <c:v>33.090899999999998</c:v>
                  </c:pt>
                  <c:pt idx="12">
                    <c:v>35.436199999999999</c:v>
                  </c:pt>
                  <c:pt idx="13">
                    <c:v>24.7393</c:v>
                  </c:pt>
                  <c:pt idx="14">
                    <c:v>35.295099999999998</c:v>
                  </c:pt>
                  <c:pt idx="15">
                    <c:v>19.489899999999999</c:v>
                  </c:pt>
                  <c:pt idx="16">
                    <c:v>26.5337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R'!$CJ$2:$CJ$3,'Bt C v R'!$CJ$5,'Bt C v R'!$CJ$9,'Bt C v R'!$CJ$11,'Bt C v R'!$CJ$13,'Bt C v R'!$CJ$16:$CJ$17,'Bt C v R'!$CJ$22,'Bt C v R'!$CJ$24,'Bt C v R'!$CJ$27,'Bt C v R'!$CJ$31,'Bt C v R'!$CJ$33:$CJ$34,'Bt C v R'!$CJ$37,'Bt C v R'!$CJ$40,'Bt C v R'!$CJ$42)</c:f>
              <c:numCache>
                <c:formatCode>General</c:formatCode>
                <c:ptCount val="17"/>
                <c:pt idx="0">
                  <c:v>246.75700000000001</c:v>
                </c:pt>
                <c:pt idx="1">
                  <c:v>262.27100000000002</c:v>
                </c:pt>
                <c:pt idx="2">
                  <c:v>232.869</c:v>
                </c:pt>
                <c:pt idx="3">
                  <c:v>226.32499999999999</c:v>
                </c:pt>
                <c:pt idx="4">
                  <c:v>244.21100000000001</c:v>
                </c:pt>
                <c:pt idx="5">
                  <c:v>237.82400000000001</c:v>
                </c:pt>
                <c:pt idx="6">
                  <c:v>228.57599999999999</c:v>
                </c:pt>
                <c:pt idx="7">
                  <c:v>227.89699999999999</c:v>
                </c:pt>
                <c:pt idx="8">
                  <c:v>272.72699999999998</c:v>
                </c:pt>
                <c:pt idx="9">
                  <c:v>290.66899999999998</c:v>
                </c:pt>
                <c:pt idx="10">
                  <c:v>240.77</c:v>
                </c:pt>
                <c:pt idx="11">
                  <c:v>275.08699999999999</c:v>
                </c:pt>
                <c:pt idx="12">
                  <c:v>253.81299999999999</c:v>
                </c:pt>
                <c:pt idx="13">
                  <c:v>245.52500000000001</c:v>
                </c:pt>
                <c:pt idx="14">
                  <c:v>260.78399999999999</c:v>
                </c:pt>
                <c:pt idx="15">
                  <c:v>215.51599999999999</c:v>
                </c:pt>
                <c:pt idx="16">
                  <c:v>251.21199999999999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698-4567-BFB2-3911079B3EC3}"/>
            </c:ext>
          </c:extLst>
        </c:ser>
        <c:ser>
          <c:idx val="1"/>
          <c:order val="8"/>
          <c:tx>
            <c:v>1.AS.H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R'!$C$292,'Bt C v R'!$C$294,'Bt C v R'!$C$298,'Bt C v R'!$C$300,'Bt C v R'!$C$303,'Bt C v R'!$C$306:$C$307,'Bt C v R'!$C$311,'Bt C v R'!$C$313:$C$314,'Bt C v R'!$C$316,'Bt C v R'!$C$318,'Bt C v R'!$C$323:$C$324,'Bt C v R'!$C$326:$C$327,'Bt C v R'!$C$329)</c:f>
                <c:numCache>
                  <c:formatCode>General</c:formatCode>
                  <c:ptCount val="17"/>
                  <c:pt idx="0">
                    <c:v>18.612100000000002</c:v>
                  </c:pt>
                  <c:pt idx="1">
                    <c:v>23.454799999999999</c:v>
                  </c:pt>
                  <c:pt idx="2">
                    <c:v>26.126999999999999</c:v>
                  </c:pt>
                  <c:pt idx="3">
                    <c:v>24.328600000000002</c:v>
                  </c:pt>
                  <c:pt idx="4">
                    <c:v>15.863099999999999</c:v>
                  </c:pt>
                  <c:pt idx="5">
                    <c:v>20.979500000000002</c:v>
                  </c:pt>
                  <c:pt idx="6">
                    <c:v>35.152500000000003</c:v>
                  </c:pt>
                  <c:pt idx="7">
                    <c:v>25.7225</c:v>
                  </c:pt>
                  <c:pt idx="8">
                    <c:v>16.382400000000001</c:v>
                  </c:pt>
                  <c:pt idx="9">
                    <c:v>28.1036</c:v>
                  </c:pt>
                  <c:pt idx="10">
                    <c:v>32.165399999999998</c:v>
                  </c:pt>
                  <c:pt idx="11">
                    <c:v>26.205200000000001</c:v>
                  </c:pt>
                  <c:pt idx="12">
                    <c:v>27.511199999999999</c:v>
                  </c:pt>
                  <c:pt idx="13">
                    <c:v>41.756300000000003</c:v>
                  </c:pt>
                  <c:pt idx="14">
                    <c:v>33.955100000000002</c:v>
                  </c:pt>
                  <c:pt idx="15">
                    <c:v>36.405200000000001</c:v>
                  </c:pt>
                  <c:pt idx="16">
                    <c:v>32.193100000000001</c:v>
                  </c:pt>
                </c:numCache>
              </c:numRef>
            </c:plus>
            <c:minus>
              <c:numRef>
                <c:f>('Bt C v R'!$C$292,'Bt C v R'!$C$294,'Bt C v R'!$C$298,'Bt C v R'!$C$300,'Bt C v R'!$C$303,'Bt C v R'!$C$306:$C$307,'Bt C v R'!$C$311,'Bt C v R'!$C$313:$C$314,'Bt C v R'!$C$316,'Bt C v R'!$C$318,'Bt C v R'!$C$323:$C$324,'Bt C v R'!$C$326:$C$327,'Bt C v R'!$C$329)</c:f>
                <c:numCache>
                  <c:formatCode>General</c:formatCode>
                  <c:ptCount val="17"/>
                  <c:pt idx="0">
                    <c:v>18.612100000000002</c:v>
                  </c:pt>
                  <c:pt idx="1">
                    <c:v>23.454799999999999</c:v>
                  </c:pt>
                  <c:pt idx="2">
                    <c:v>26.126999999999999</c:v>
                  </c:pt>
                  <c:pt idx="3">
                    <c:v>24.328600000000002</c:v>
                  </c:pt>
                  <c:pt idx="4">
                    <c:v>15.863099999999999</c:v>
                  </c:pt>
                  <c:pt idx="5">
                    <c:v>20.979500000000002</c:v>
                  </c:pt>
                  <c:pt idx="6">
                    <c:v>35.152500000000003</c:v>
                  </c:pt>
                  <c:pt idx="7">
                    <c:v>25.7225</c:v>
                  </c:pt>
                  <c:pt idx="8">
                    <c:v>16.382400000000001</c:v>
                  </c:pt>
                  <c:pt idx="9">
                    <c:v>28.1036</c:v>
                  </c:pt>
                  <c:pt idx="10">
                    <c:v>32.165399999999998</c:v>
                  </c:pt>
                  <c:pt idx="11">
                    <c:v>26.205200000000001</c:v>
                  </c:pt>
                  <c:pt idx="12">
                    <c:v>27.511199999999999</c:v>
                  </c:pt>
                  <c:pt idx="13">
                    <c:v>41.756300000000003</c:v>
                  </c:pt>
                  <c:pt idx="14">
                    <c:v>33.955100000000002</c:v>
                  </c:pt>
                  <c:pt idx="15">
                    <c:v>36.405200000000001</c:v>
                  </c:pt>
                  <c:pt idx="16">
                    <c:v>32.193100000000001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R'!$CJ$4,'Bt C v R'!$CJ$6,'Bt C v R'!$CJ$10,'Bt C v R'!$CJ$12,'Bt C v R'!$CJ$15,'Bt C v R'!$CJ$18:$CJ$19,'Bt C v R'!$CJ$23,'Bt C v R'!$CJ$25:$CJ$26,'Bt C v R'!$CJ$28,'Bt C v R'!$CJ$30,'Bt C v R'!$CJ$35:$CJ$36,'Bt C v R'!$CJ$38:$CJ$39,'Bt C v R'!$CJ$41)</c:f>
              <c:numCache>
                <c:formatCode>General</c:formatCode>
                <c:ptCount val="17"/>
                <c:pt idx="0">
                  <c:v>238.08799999999999</c:v>
                </c:pt>
                <c:pt idx="1">
                  <c:v>249.202</c:v>
                </c:pt>
                <c:pt idx="2">
                  <c:v>242.95400000000001</c:v>
                </c:pt>
                <c:pt idx="3">
                  <c:v>237.35499999999999</c:v>
                </c:pt>
                <c:pt idx="4">
                  <c:v>217.09399999999999</c:v>
                </c:pt>
                <c:pt idx="5">
                  <c:v>204.06399999999999</c:v>
                </c:pt>
                <c:pt idx="6">
                  <c:v>266.20400000000001</c:v>
                </c:pt>
                <c:pt idx="7">
                  <c:v>231.87</c:v>
                </c:pt>
                <c:pt idx="8">
                  <c:v>240.38900000000001</c:v>
                </c:pt>
                <c:pt idx="9">
                  <c:v>251.15700000000001</c:v>
                </c:pt>
                <c:pt idx="10">
                  <c:v>226.78100000000001</c:v>
                </c:pt>
                <c:pt idx="11">
                  <c:v>231.33799999999999</c:v>
                </c:pt>
                <c:pt idx="12">
                  <c:v>231.28899999999999</c:v>
                </c:pt>
                <c:pt idx="13">
                  <c:v>241.536</c:v>
                </c:pt>
                <c:pt idx="14">
                  <c:v>271.28300000000002</c:v>
                </c:pt>
                <c:pt idx="15">
                  <c:v>254.06</c:v>
                </c:pt>
                <c:pt idx="16">
                  <c:v>276.22399999999999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698-4567-BFB2-3911079B3EC3}"/>
            </c:ext>
          </c:extLst>
        </c:ser>
        <c:ser>
          <c:idx val="2"/>
          <c:order val="9"/>
          <c:tx>
            <c:v>1.AS.H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R'!$C$295:$C$296,'Bt C v R'!$C$308,'Bt C v R'!$C$317,'Bt C v R'!$C$320)</c:f>
                <c:numCache>
                  <c:formatCode>General</c:formatCode>
                  <c:ptCount val="5"/>
                  <c:pt idx="0">
                    <c:v>23.5565</c:v>
                  </c:pt>
                  <c:pt idx="1">
                    <c:v>22.478400000000001</c:v>
                  </c:pt>
                  <c:pt idx="2">
                    <c:v>19.439800000000002</c:v>
                  </c:pt>
                  <c:pt idx="3">
                    <c:v>34.6233</c:v>
                  </c:pt>
                  <c:pt idx="4">
                    <c:v>33.231099999999998</c:v>
                  </c:pt>
                </c:numCache>
              </c:numRef>
            </c:plus>
            <c:minus>
              <c:numRef>
                <c:f>('Bt C v R'!$C$295:$C$296,'Bt C v R'!$C$308,'Bt C v R'!$C$317,'Bt C v R'!$C$320)</c:f>
                <c:numCache>
                  <c:formatCode>General</c:formatCode>
                  <c:ptCount val="5"/>
                  <c:pt idx="0">
                    <c:v>23.5565</c:v>
                  </c:pt>
                  <c:pt idx="1">
                    <c:v>22.478400000000001</c:v>
                  </c:pt>
                  <c:pt idx="2">
                    <c:v>19.439800000000002</c:v>
                  </c:pt>
                  <c:pt idx="3">
                    <c:v>34.6233</c:v>
                  </c:pt>
                  <c:pt idx="4">
                    <c:v>33.231099999999998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R'!$CJ$7:$CJ$8,'Bt C v R'!$CJ$20,'Bt C v R'!$CJ$29,'Bt C v R'!$CJ$32)</c:f>
              <c:numCache>
                <c:formatCode>General</c:formatCode>
                <c:ptCount val="5"/>
                <c:pt idx="0">
                  <c:v>232.095</c:v>
                </c:pt>
                <c:pt idx="1">
                  <c:v>231.029</c:v>
                </c:pt>
                <c:pt idx="2">
                  <c:v>184.98400000000001</c:v>
                </c:pt>
                <c:pt idx="3">
                  <c:v>309.42</c:v>
                </c:pt>
                <c:pt idx="4">
                  <c:v>253.518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698-4567-BFB2-3911079B3EC3}"/>
            </c:ext>
          </c:extLst>
        </c:ser>
        <c:ser>
          <c:idx val="3"/>
          <c:order val="10"/>
          <c:tx>
            <c:v>1.AS.H No Label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R'!$C$302</c:f>
                <c:numCache>
                  <c:formatCode>General</c:formatCode>
                  <c:ptCount val="1"/>
                  <c:pt idx="0">
                    <c:v>23.623799999999999</c:v>
                  </c:pt>
                </c:numCache>
              </c:numRef>
            </c:plus>
            <c:minus>
              <c:numRef>
                <c:f>'Bt C v R'!$C$302</c:f>
                <c:numCache>
                  <c:formatCode>General</c:formatCode>
                  <c:ptCount val="1"/>
                  <c:pt idx="0">
                    <c:v>23.623799999999999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R'!$CJ$14</c:f>
              <c:numCache>
                <c:formatCode>General</c:formatCode>
                <c:ptCount val="1"/>
                <c:pt idx="0">
                  <c:v>225.25299999999999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698-4567-BFB2-3911079B3EC3}"/>
            </c:ext>
          </c:extLst>
        </c:ser>
        <c:ser>
          <c:idx val="4"/>
          <c:order val="11"/>
          <c:tx>
            <c:v>1.AS.H 'Alt'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R'!$C$309</c:f>
                <c:numCache>
                  <c:formatCode>General</c:formatCode>
                  <c:ptCount val="1"/>
                  <c:pt idx="0">
                    <c:v>29.213200000000001</c:v>
                  </c:pt>
                </c:numCache>
              </c:numRef>
            </c:plus>
            <c:minus>
              <c:numRef>
                <c:f>'Bt C v R'!$C$309</c:f>
                <c:numCache>
                  <c:formatCode>General</c:formatCode>
                  <c:ptCount val="1"/>
                  <c:pt idx="0">
                    <c:v>29.213200000000001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R'!$CJ$21</c:f>
              <c:numCache>
                <c:formatCode>General</c:formatCode>
                <c:ptCount val="1"/>
                <c:pt idx="0">
                  <c:v>250.643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698-4567-BFB2-3911079B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56543"/>
        <c:axId val="914876223"/>
      </c:scatterChart>
      <c:valAx>
        <c:axId val="91485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76223"/>
        <c:crosses val="autoZero"/>
        <c:crossBetween val="midCat"/>
      </c:valAx>
      <c:valAx>
        <c:axId val="9148762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5654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ppm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EDS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xVal>
          <c:yVal>
            <c:numRef>
              <c:f>'Bt Tidy Analysis'!$EQ$2:$EQ$44</c:f>
              <c:numCache>
                <c:formatCode>General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0A-40F0-A11D-D42FBD3C5716}"/>
            </c:ext>
          </c:extLst>
        </c:ser>
        <c:ser>
          <c:idx val="1"/>
          <c:order val="1"/>
          <c:tx>
            <c:v>1.AS Fe EDS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xVal>
          <c:yVal>
            <c:numRef>
              <c:f>'Bt Tidy Analysis'!$ER$2:$ER$38</c:f>
              <c:numCache>
                <c:formatCode>General</c:formatCode>
                <c:ptCount val="3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A-40F0-A11D-D42FBD3C5716}"/>
            </c:ext>
          </c:extLst>
        </c:ser>
        <c:ser>
          <c:idx val="2"/>
          <c:order val="2"/>
          <c:tx>
            <c:v>1.AS.H Fe EDS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xVal>
          <c:yVal>
            <c:numRef>
              <c:f>'Bt Tidy Analysis'!$ES$2:$ES$44</c:f>
              <c:numCache>
                <c:formatCode>General</c:formatCode>
                <c:ptCount val="4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0A-40F0-A11D-D42FBD3C5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70496"/>
        <c:axId val="321166656"/>
      </c:scatterChart>
      <c:valAx>
        <c:axId val="32117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 ppm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166656"/>
        <c:crosses val="autoZero"/>
        <c:crossBetween val="midCat"/>
      </c:valAx>
      <c:valAx>
        <c:axId val="321166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117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Mn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Mn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R'!$O$220:$O$223,'Bt C v R'!$O$225,'Bt C v R'!$O$229,'Bt C v R'!$O$231,'Bt C v R'!$O$235,'Bt C v R'!$O$238,'Bt C v R'!$O$247:$O$248)</c:f>
                <c:numCache>
                  <c:formatCode>General</c:formatCode>
                  <c:ptCount val="11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221.69200000000001</c:v>
                  </c:pt>
                  <c:pt idx="8">
                    <c:v>168.006</c:v>
                  </c:pt>
                  <c:pt idx="9">
                    <c:v>271.44499999999999</c:v>
                  </c:pt>
                  <c:pt idx="10">
                    <c:v>177.59200000000001</c:v>
                  </c:pt>
                </c:numCache>
              </c:numRef>
            </c:plus>
            <c:minus>
              <c:numRef>
                <c:f>('Bt C v R'!$O$220:$O$223,'Bt C v R'!$O$225,'Bt C v R'!$O$229,'Bt C v R'!$O$231,'Bt C v R'!$O$235,'Bt C v R'!$O$238,'Bt C v R'!$O$247:$O$248)</c:f>
                <c:numCache>
                  <c:formatCode>General</c:formatCode>
                  <c:ptCount val="11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221.69200000000001</c:v>
                  </c:pt>
                  <c:pt idx="8">
                    <c:v>168.006</c:v>
                  </c:pt>
                  <c:pt idx="9">
                    <c:v>271.44499999999999</c:v>
                  </c:pt>
                  <c:pt idx="10">
                    <c:v>177.59200000000001</c:v>
                  </c:pt>
                </c:numCache>
              </c:numRef>
            </c:minus>
          </c:errBars>
          <c:xVal>
            <c:numRef>
              <c:f>('Bt C v R'!$P$5:$P$8,'Bt C v R'!$P$10,'Bt C v R'!$P$14,'Bt C v R'!$P$16,'Bt C v R'!$P$20,'Bt C v R'!$P$23,'Bt C v R'!$P$32:$P$33)</c:f>
              <c:numCache>
                <c:formatCode>General</c:formatCode>
                <c:ptCount val="11"/>
                <c:pt idx="0">
                  <c:v>1840.81</c:v>
                </c:pt>
                <c:pt idx="1">
                  <c:v>1945.24</c:v>
                </c:pt>
                <c:pt idx="2">
                  <c:v>1733.38</c:v>
                </c:pt>
                <c:pt idx="3">
                  <c:v>1633.78</c:v>
                </c:pt>
                <c:pt idx="4">
                  <c:v>1970.77</c:v>
                </c:pt>
                <c:pt idx="5">
                  <c:v>1684.84</c:v>
                </c:pt>
                <c:pt idx="6">
                  <c:v>1835.73</c:v>
                </c:pt>
                <c:pt idx="7">
                  <c:v>1668.35</c:v>
                </c:pt>
                <c:pt idx="8">
                  <c:v>1636.3</c:v>
                </c:pt>
                <c:pt idx="9">
                  <c:v>1766.25</c:v>
                </c:pt>
                <c:pt idx="10">
                  <c:v>1545.23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EDA-4FC6-8ED3-63949DDD3E7D}"/>
            </c:ext>
          </c:extLst>
        </c:ser>
        <c:ser>
          <c:idx val="6"/>
          <c:order val="1"/>
          <c:tx>
            <c:v>1(B)MP R Mn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R'!$O$218:$O$219,'Bt C v R'!$O$224,'Bt C v R'!$O$226:$O$228,'Bt C v R'!$O$230,'Bt C v R'!$O$232:$O$234,'Bt C v R'!$O$236:$O$237,'Bt C v R'!$O$239,'Bt C v R'!$O$249)</c:f>
                <c:numCache>
                  <c:formatCode>General</c:formatCode>
                  <c:ptCount val="14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147.239</c:v>
                  </c:pt>
                  <c:pt idx="10">
                    <c:v>130.97200000000001</c:v>
                  </c:pt>
                  <c:pt idx="11">
                    <c:v>203.08099999999999</c:v>
                  </c:pt>
                  <c:pt idx="12">
                    <c:v>182.98599999999999</c:v>
                  </c:pt>
                  <c:pt idx="13">
                    <c:v>238.33</c:v>
                  </c:pt>
                </c:numCache>
              </c:numRef>
            </c:plus>
            <c:minus>
              <c:numRef>
                <c:f>('Bt C v R'!$O$218:$O$219,'Bt C v R'!$O$224,'Bt C v R'!$O$226:$O$228,'Bt C v R'!$O$230,'Bt C v R'!$O$232:$O$234,'Bt C v R'!$O$236:$O$237,'Bt C v R'!$O$239,'Bt C v R'!$O$249)</c:f>
                <c:numCache>
                  <c:formatCode>General</c:formatCode>
                  <c:ptCount val="14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147.239</c:v>
                  </c:pt>
                  <c:pt idx="10">
                    <c:v>130.97200000000001</c:v>
                  </c:pt>
                  <c:pt idx="11">
                    <c:v>203.08099999999999</c:v>
                  </c:pt>
                  <c:pt idx="12">
                    <c:v>182.98599999999999</c:v>
                  </c:pt>
                  <c:pt idx="13">
                    <c:v>238.33</c:v>
                  </c:pt>
                </c:numCache>
              </c:numRef>
            </c:minus>
          </c:errBars>
          <c:xVal>
            <c:numRef>
              <c:f>('Bt C v R'!$P$3:$P$4,'Bt C v R'!$P$9,'Bt C v R'!$P$11:$P$13,'Bt C v R'!$P$15,'Bt C v R'!$P$17:$P$19,'Bt C v R'!$P$21:$P$22,'Bt C v R'!$P$24,'Bt C v R'!$P$34)</c:f>
              <c:numCache>
                <c:formatCode>General</c:formatCode>
                <c:ptCount val="14"/>
                <c:pt idx="0">
                  <c:v>1760.36</c:v>
                </c:pt>
                <c:pt idx="1">
                  <c:v>1956.54</c:v>
                </c:pt>
                <c:pt idx="2">
                  <c:v>1777.99</c:v>
                </c:pt>
                <c:pt idx="3">
                  <c:v>1471.13</c:v>
                </c:pt>
                <c:pt idx="4">
                  <c:v>1727.82</c:v>
                </c:pt>
                <c:pt idx="5">
                  <c:v>1993.62</c:v>
                </c:pt>
                <c:pt idx="6">
                  <c:v>1647.11</c:v>
                </c:pt>
                <c:pt idx="7">
                  <c:v>1702.42</c:v>
                </c:pt>
                <c:pt idx="8">
                  <c:v>1781.04</c:v>
                </c:pt>
                <c:pt idx="9">
                  <c:v>1558.31</c:v>
                </c:pt>
                <c:pt idx="10">
                  <c:v>1577.85</c:v>
                </c:pt>
                <c:pt idx="11">
                  <c:v>1788.08</c:v>
                </c:pt>
                <c:pt idx="12">
                  <c:v>1762.75</c:v>
                </c:pt>
                <c:pt idx="13">
                  <c:v>1832.3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EDA-4FC6-8ED3-63949DDD3E7D}"/>
            </c:ext>
          </c:extLst>
        </c:ser>
        <c:ser>
          <c:idx val="7"/>
          <c:order val="2"/>
          <c:tx>
            <c:v>1(B)MP (M) Mn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R'!$O$217,'Bt C v R'!$O$240:$O$246)</c:f>
                <c:numCache>
                  <c:formatCode>General</c:formatCode>
                  <c:ptCount val="8"/>
                  <c:pt idx="0">
                    <c:v>216.00200000000001</c:v>
                  </c:pt>
                  <c:pt idx="1">
                    <c:v>183.66399999999999</c:v>
                  </c:pt>
                  <c:pt idx="2">
                    <c:v>292.41399999999999</c:v>
                  </c:pt>
                  <c:pt idx="3">
                    <c:v>161.66800000000001</c:v>
                  </c:pt>
                  <c:pt idx="4">
                    <c:v>119.715</c:v>
                  </c:pt>
                  <c:pt idx="5">
                    <c:v>199.53</c:v>
                  </c:pt>
                  <c:pt idx="6">
                    <c:v>300.92200000000003</c:v>
                  </c:pt>
                  <c:pt idx="7">
                    <c:v>154.19300000000001</c:v>
                  </c:pt>
                </c:numCache>
              </c:numRef>
            </c:plus>
            <c:minus>
              <c:numRef>
                <c:f>('Bt C v R'!$O$217,'Bt C v R'!$O$240:$O$246)</c:f>
                <c:numCache>
                  <c:formatCode>General</c:formatCode>
                  <c:ptCount val="8"/>
                  <c:pt idx="0">
                    <c:v>216.00200000000001</c:v>
                  </c:pt>
                  <c:pt idx="1">
                    <c:v>183.66399999999999</c:v>
                  </c:pt>
                  <c:pt idx="2">
                    <c:v>292.41399999999999</c:v>
                  </c:pt>
                  <c:pt idx="3">
                    <c:v>161.66800000000001</c:v>
                  </c:pt>
                  <c:pt idx="4">
                    <c:v>119.715</c:v>
                  </c:pt>
                  <c:pt idx="5">
                    <c:v>199.53</c:v>
                  </c:pt>
                  <c:pt idx="6">
                    <c:v>300.92200000000003</c:v>
                  </c:pt>
                  <c:pt idx="7">
                    <c:v>154.19300000000001</c:v>
                  </c:pt>
                </c:numCache>
              </c:numRef>
            </c:minus>
          </c:errBars>
          <c:xVal>
            <c:numRef>
              <c:f>('Bt C v R'!$P$2,'Bt C v R'!$P$25:$P$31)</c:f>
              <c:numCache>
                <c:formatCode>General</c:formatCode>
                <c:ptCount val="8"/>
                <c:pt idx="0">
                  <c:v>1878.12</c:v>
                </c:pt>
                <c:pt idx="1">
                  <c:v>1429.55</c:v>
                </c:pt>
                <c:pt idx="2">
                  <c:v>1625.92</c:v>
                </c:pt>
                <c:pt idx="3">
                  <c:v>1669.55</c:v>
                </c:pt>
                <c:pt idx="4">
                  <c:v>1485.91</c:v>
                </c:pt>
                <c:pt idx="5">
                  <c:v>1827.58</c:v>
                </c:pt>
                <c:pt idx="6">
                  <c:v>1821.68</c:v>
                </c:pt>
                <c:pt idx="7">
                  <c:v>1518.03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EDA-4FC6-8ED3-63949DDD3E7D}"/>
            </c:ext>
          </c:extLst>
        </c:ser>
        <c:ser>
          <c:idx val="8"/>
          <c:order val="3"/>
          <c:tx>
            <c:v>1.AS C Mn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plus>
            <c:min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R'!$BF$15,'Bt C v R'!$BF$21,'Bt C v R'!$BF$24,'Bt C v R'!$BF$28,'Bt C v R'!$BF$30:$BF$31)</c:f>
              <c:numCache>
                <c:formatCode>General</c:formatCode>
                <c:ptCount val="6"/>
                <c:pt idx="0">
                  <c:v>1964.37</c:v>
                </c:pt>
                <c:pt idx="1">
                  <c:v>1874.89</c:v>
                </c:pt>
                <c:pt idx="2">
                  <c:v>1879.06</c:v>
                </c:pt>
                <c:pt idx="3">
                  <c:v>1840.79</c:v>
                </c:pt>
                <c:pt idx="4">
                  <c:v>1550.91</c:v>
                </c:pt>
                <c:pt idx="5">
                  <c:v>1489.7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EDA-4FC6-8ED3-63949DDD3E7D}"/>
            </c:ext>
          </c:extLst>
        </c:ser>
        <c:ser>
          <c:idx val="9"/>
          <c:order val="4"/>
          <c:tx>
            <c:v>1.AS R Mn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plus>
            <c:min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R'!$BF$16,'Bt C v R'!$BF$19,'Bt C v R'!$BF$27,'Bt C v R'!$BF$32)</c:f>
              <c:numCache>
                <c:formatCode>General</c:formatCode>
                <c:ptCount val="4"/>
                <c:pt idx="0">
                  <c:v>2105.31</c:v>
                </c:pt>
                <c:pt idx="1">
                  <c:v>1943.07</c:v>
                </c:pt>
                <c:pt idx="2">
                  <c:v>1637.88</c:v>
                </c:pt>
                <c:pt idx="3">
                  <c:v>1757.16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EDA-4FC6-8ED3-63949DDD3E7D}"/>
            </c:ext>
          </c:extLst>
        </c:ser>
        <c:ser>
          <c:idx val="10"/>
          <c:order val="5"/>
          <c:tx>
            <c:v>1.AS (M) Mn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R'!$O$142:$O$146,'Bt C v R'!$O$149:$O$154,'Bt C v R'!$O$157:$O$158,'Bt C v R'!$O$160,'Bt C v R'!$O$162:$O$163,'Bt C v R'!$O$165:$O$166,'Bt C v R'!$O$169,'Bt C v R'!$O$173)</c:f>
                <c:numCache>
                  <c:formatCode>General</c:formatCode>
                  <c:ptCount val="20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269.52699999999999</c:v>
                  </c:pt>
                  <c:pt idx="6">
                    <c:v>156.143</c:v>
                  </c:pt>
                  <c:pt idx="7">
                    <c:v>252.94399999999999</c:v>
                  </c:pt>
                  <c:pt idx="8">
                    <c:v>241.357</c:v>
                  </c:pt>
                  <c:pt idx="9">
                    <c:v>208.70099999999999</c:v>
                  </c:pt>
                  <c:pt idx="10">
                    <c:v>173.364</c:v>
                  </c:pt>
                  <c:pt idx="11">
                    <c:v>336.45600000000002</c:v>
                  </c:pt>
                  <c:pt idx="12">
                    <c:v>228.46</c:v>
                  </c:pt>
                  <c:pt idx="13">
                    <c:v>412.36599999999999</c:v>
                  </c:pt>
                  <c:pt idx="14">
                    <c:v>162.84100000000001</c:v>
                  </c:pt>
                  <c:pt idx="15">
                    <c:v>241.33099999999999</c:v>
                  </c:pt>
                  <c:pt idx="16">
                    <c:v>232.86500000000001</c:v>
                  </c:pt>
                  <c:pt idx="17">
                    <c:v>222.28299999999999</c:v>
                  </c:pt>
                  <c:pt idx="18">
                    <c:v>244.928</c:v>
                  </c:pt>
                  <c:pt idx="19">
                    <c:v>290.76900000000001</c:v>
                  </c:pt>
                </c:numCache>
              </c:numRef>
            </c:plus>
            <c:minus>
              <c:numRef>
                <c:f>('Bt C v R'!$O$142:$O$146,'Bt C v R'!$O$149:$O$154,'Bt C v R'!$O$157:$O$158,'Bt C v R'!$O$160,'Bt C v R'!$O$162:$O$163,'Bt C v R'!$O$165:$O$166,'Bt C v R'!$O$169,'Bt C v R'!$O$173)</c:f>
                <c:numCache>
                  <c:formatCode>General</c:formatCode>
                  <c:ptCount val="20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269.52699999999999</c:v>
                  </c:pt>
                  <c:pt idx="6">
                    <c:v>156.143</c:v>
                  </c:pt>
                  <c:pt idx="7">
                    <c:v>252.94399999999999</c:v>
                  </c:pt>
                  <c:pt idx="8">
                    <c:v>241.357</c:v>
                  </c:pt>
                  <c:pt idx="9">
                    <c:v>208.70099999999999</c:v>
                  </c:pt>
                  <c:pt idx="10">
                    <c:v>173.364</c:v>
                  </c:pt>
                  <c:pt idx="11">
                    <c:v>336.45600000000002</c:v>
                  </c:pt>
                  <c:pt idx="12">
                    <c:v>228.46</c:v>
                  </c:pt>
                  <c:pt idx="13">
                    <c:v>412.36599999999999</c:v>
                  </c:pt>
                  <c:pt idx="14">
                    <c:v>162.84100000000001</c:v>
                  </c:pt>
                  <c:pt idx="15">
                    <c:v>241.33099999999999</c:v>
                  </c:pt>
                  <c:pt idx="16">
                    <c:v>232.86500000000001</c:v>
                  </c:pt>
                  <c:pt idx="17">
                    <c:v>222.28299999999999</c:v>
                  </c:pt>
                  <c:pt idx="18">
                    <c:v>244.928</c:v>
                  </c:pt>
                  <c:pt idx="19">
                    <c:v>290.76900000000001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R'!$BF$2:$BF$6,'Bt C v R'!$BF$9:$BF$14,'Bt C v R'!$BF$17:$BF$18,'Bt C v R'!$BF$20,'Bt C v R'!$BF$22:$BF$23,'Bt C v R'!$BF$25:$BF$26,'Bt C v R'!$BF$29,'Bt C v R'!$BF$33)</c:f>
              <c:numCache>
                <c:formatCode>General</c:formatCode>
                <c:ptCount val="20"/>
                <c:pt idx="0">
                  <c:v>1869.64</c:v>
                </c:pt>
                <c:pt idx="1">
                  <c:v>1712.62</c:v>
                </c:pt>
                <c:pt idx="2">
                  <c:v>1748.8</c:v>
                </c:pt>
                <c:pt idx="3">
                  <c:v>1583.61</c:v>
                </c:pt>
                <c:pt idx="4">
                  <c:v>1660.68</c:v>
                </c:pt>
                <c:pt idx="5">
                  <c:v>2232.65</c:v>
                </c:pt>
                <c:pt idx="6">
                  <c:v>1887.41</c:v>
                </c:pt>
                <c:pt idx="7">
                  <c:v>2294.65</c:v>
                </c:pt>
                <c:pt idx="8">
                  <c:v>2045.41</c:v>
                </c:pt>
                <c:pt idx="9">
                  <c:v>2034.57</c:v>
                </c:pt>
                <c:pt idx="10">
                  <c:v>1634.04</c:v>
                </c:pt>
                <c:pt idx="11">
                  <c:v>1776.63</c:v>
                </c:pt>
                <c:pt idx="12">
                  <c:v>2051.6</c:v>
                </c:pt>
                <c:pt idx="13">
                  <c:v>2230</c:v>
                </c:pt>
                <c:pt idx="14">
                  <c:v>1677.5</c:v>
                </c:pt>
                <c:pt idx="15">
                  <c:v>1937.62</c:v>
                </c:pt>
                <c:pt idx="16">
                  <c:v>1610.47</c:v>
                </c:pt>
                <c:pt idx="17">
                  <c:v>1729.94</c:v>
                </c:pt>
                <c:pt idx="18">
                  <c:v>1604.16</c:v>
                </c:pt>
                <c:pt idx="19">
                  <c:v>1657.03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EDA-4FC6-8ED3-63949DDD3E7D}"/>
            </c:ext>
          </c:extLst>
        </c:ser>
        <c:ser>
          <c:idx val="11"/>
          <c:order val="6"/>
          <c:tx>
            <c:v>1.AS 'Agg' Mn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R'!$O$147:$O$148</c:f>
                <c:numCache>
                  <c:formatCode>General</c:formatCode>
                  <c:ptCount val="2"/>
                  <c:pt idx="0">
                    <c:v>304.262</c:v>
                  </c:pt>
                  <c:pt idx="1">
                    <c:v>385.57799999999997</c:v>
                  </c:pt>
                </c:numCache>
              </c:numRef>
            </c:plus>
            <c:minus>
              <c:numRef>
                <c:f>'Bt C v R'!$O$147:$O$148</c:f>
                <c:numCache>
                  <c:formatCode>General</c:formatCode>
                  <c:ptCount val="2"/>
                  <c:pt idx="0">
                    <c:v>304.262</c:v>
                  </c:pt>
                  <c:pt idx="1">
                    <c:v>385.57799999999997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R'!$BF$7:$BF$8</c:f>
              <c:numCache>
                <c:formatCode>General</c:formatCode>
                <c:ptCount val="2"/>
                <c:pt idx="0">
                  <c:v>1931.2</c:v>
                </c:pt>
                <c:pt idx="1">
                  <c:v>1988.68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EDA-4FC6-8ED3-63949DDD3E7D}"/>
            </c:ext>
          </c:extLst>
        </c:ser>
        <c:ser>
          <c:idx val="0"/>
          <c:order val="7"/>
          <c:tx>
            <c:v>1.AS.H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R'!$O$290:$O$291,'Bt C v R'!$O$293,'Bt C v R'!$O$297,'Bt C v R'!$O$299,'Bt C v R'!$O$301,'Bt C v R'!$O$304:$O$305,'Bt C v R'!$O$310,'Bt C v R'!$O$312,'Bt C v R'!$O$315,'Bt C v R'!$O$319,'Bt C v R'!$O$321:$O$322,'Bt C v R'!$O$325,'Bt C v R'!$O$328,'Bt C v R'!$O$330)</c:f>
                <c:numCache>
                  <c:formatCode>General</c:formatCode>
                  <c:ptCount val="17"/>
                  <c:pt idx="0">
                    <c:v>26.011199999999999</c:v>
                  </c:pt>
                  <c:pt idx="1">
                    <c:v>24.1935</c:v>
                  </c:pt>
                  <c:pt idx="2">
                    <c:v>20.165199999999999</c:v>
                  </c:pt>
                  <c:pt idx="3">
                    <c:v>34.366999999999997</c:v>
                  </c:pt>
                  <c:pt idx="4">
                    <c:v>22.938800000000001</c:v>
                  </c:pt>
                  <c:pt idx="5">
                    <c:v>34.566699999999997</c:v>
                  </c:pt>
                  <c:pt idx="6">
                    <c:v>30.935300000000002</c:v>
                  </c:pt>
                  <c:pt idx="7">
                    <c:v>28.392800000000001</c:v>
                  </c:pt>
                  <c:pt idx="8">
                    <c:v>34.238199999999999</c:v>
                  </c:pt>
                  <c:pt idx="9">
                    <c:v>24.808900000000001</c:v>
                  </c:pt>
                  <c:pt idx="10">
                    <c:v>21.575199999999999</c:v>
                  </c:pt>
                  <c:pt idx="11">
                    <c:v>46.9176</c:v>
                  </c:pt>
                  <c:pt idx="12">
                    <c:v>52.819800000000001</c:v>
                  </c:pt>
                  <c:pt idx="13">
                    <c:v>39.164200000000001</c:v>
                  </c:pt>
                  <c:pt idx="14">
                    <c:v>51.575299999999999</c:v>
                  </c:pt>
                  <c:pt idx="15">
                    <c:v>36.817799999999998</c:v>
                  </c:pt>
                  <c:pt idx="16">
                    <c:v>49.530900000000003</c:v>
                  </c:pt>
                </c:numCache>
              </c:numRef>
            </c:plus>
            <c:minus>
              <c:numRef>
                <c:f>('Bt C v R'!$O$290:$O$291,'Bt C v R'!$O$293,'Bt C v R'!$O$297,'Bt C v R'!$O$299,'Bt C v R'!$O$301,'Bt C v R'!$O$304:$O$305,'Bt C v R'!$O$310,'Bt C v R'!$O$312,'Bt C v R'!$O$315,'Bt C v R'!$O$319,'Bt C v R'!$O$321:$O$322,'Bt C v R'!$O$325,'Bt C v R'!$O$328,'Bt C v R'!$O$330)</c:f>
                <c:numCache>
                  <c:formatCode>General</c:formatCode>
                  <c:ptCount val="17"/>
                  <c:pt idx="0">
                    <c:v>26.011199999999999</c:v>
                  </c:pt>
                  <c:pt idx="1">
                    <c:v>24.1935</c:v>
                  </c:pt>
                  <c:pt idx="2">
                    <c:v>20.165199999999999</c:v>
                  </c:pt>
                  <c:pt idx="3">
                    <c:v>34.366999999999997</c:v>
                  </c:pt>
                  <c:pt idx="4">
                    <c:v>22.938800000000001</c:v>
                  </c:pt>
                  <c:pt idx="5">
                    <c:v>34.566699999999997</c:v>
                  </c:pt>
                  <c:pt idx="6">
                    <c:v>30.935300000000002</c:v>
                  </c:pt>
                  <c:pt idx="7">
                    <c:v>28.392800000000001</c:v>
                  </c:pt>
                  <c:pt idx="8">
                    <c:v>34.238199999999999</c:v>
                  </c:pt>
                  <c:pt idx="9">
                    <c:v>24.808900000000001</c:v>
                  </c:pt>
                  <c:pt idx="10">
                    <c:v>21.575199999999999</c:v>
                  </c:pt>
                  <c:pt idx="11">
                    <c:v>46.9176</c:v>
                  </c:pt>
                  <c:pt idx="12">
                    <c:v>52.819800000000001</c:v>
                  </c:pt>
                  <c:pt idx="13">
                    <c:v>39.164200000000001</c:v>
                  </c:pt>
                  <c:pt idx="14">
                    <c:v>51.575299999999999</c:v>
                  </c:pt>
                  <c:pt idx="15">
                    <c:v>36.817799999999998</c:v>
                  </c:pt>
                  <c:pt idx="16">
                    <c:v>49.530900000000003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R'!$CV$2:$CV$3,'Bt C v R'!$CV$5,'Bt C v R'!$CV$9,'Bt C v R'!$CV$11,'Bt C v R'!$CV$13,'Bt C v R'!$CV$16:$CV$17,'Bt C v R'!$CV$22,'Bt C v R'!$CV$24,'Bt C v R'!$CV$27,'Bt C v R'!$CV$31,'Bt C v R'!$CV$33:$CV$34,'Bt C v R'!$CV$37,'Bt C v R'!$CV$40,'Bt C v R'!$CV$42)</c:f>
              <c:numCache>
                <c:formatCode>General</c:formatCode>
                <c:ptCount val="17"/>
                <c:pt idx="0">
                  <c:v>267.18799999999999</c:v>
                </c:pt>
                <c:pt idx="1">
                  <c:v>287.22300000000001</c:v>
                </c:pt>
                <c:pt idx="2">
                  <c:v>233.971</c:v>
                </c:pt>
                <c:pt idx="3">
                  <c:v>221.04300000000001</c:v>
                </c:pt>
                <c:pt idx="4">
                  <c:v>225.142</c:v>
                </c:pt>
                <c:pt idx="5">
                  <c:v>244.56200000000001</c:v>
                </c:pt>
                <c:pt idx="6">
                  <c:v>215.898</c:v>
                </c:pt>
                <c:pt idx="7">
                  <c:v>203.404</c:v>
                </c:pt>
                <c:pt idx="8">
                  <c:v>248.50800000000001</c:v>
                </c:pt>
                <c:pt idx="9">
                  <c:v>280.69299999999998</c:v>
                </c:pt>
                <c:pt idx="10">
                  <c:v>226.053</c:v>
                </c:pt>
                <c:pt idx="11">
                  <c:v>357.18400000000003</c:v>
                </c:pt>
                <c:pt idx="12">
                  <c:v>353.05500000000001</c:v>
                </c:pt>
                <c:pt idx="13">
                  <c:v>314.69799999999998</c:v>
                </c:pt>
                <c:pt idx="14">
                  <c:v>396.84300000000002</c:v>
                </c:pt>
                <c:pt idx="15">
                  <c:v>416.80900000000003</c:v>
                </c:pt>
                <c:pt idx="16">
                  <c:v>453.65800000000002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EDA-4FC6-8ED3-63949DDD3E7D}"/>
            </c:ext>
          </c:extLst>
        </c:ser>
        <c:ser>
          <c:idx val="1"/>
          <c:order val="8"/>
          <c:tx>
            <c:v>1.AS.H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R'!$O$292,'Bt C v R'!$O$294,'Bt C v R'!$O$298,'Bt C v R'!$O$300,'Bt C v R'!$O$303,'Bt C v R'!$O$306:$O$307,'Bt C v R'!$O$311,'Bt C v R'!$O$313:$O$314,'Bt C v R'!$O$316,'Bt C v R'!$O$318,'Bt C v R'!$O$323:$O$324,'Bt C v R'!$O$326:$O$327,'Bt C v R'!$O$329)</c:f>
                <c:numCache>
                  <c:formatCode>General</c:formatCode>
                  <c:ptCount val="17"/>
                  <c:pt idx="0">
                    <c:v>29.325299999999999</c:v>
                  </c:pt>
                  <c:pt idx="1">
                    <c:v>29.2667</c:v>
                  </c:pt>
                  <c:pt idx="2">
                    <c:v>27.666</c:v>
                  </c:pt>
                  <c:pt idx="3">
                    <c:v>20.9529</c:v>
                  </c:pt>
                  <c:pt idx="4">
                    <c:v>22.2486</c:v>
                  </c:pt>
                  <c:pt idx="5">
                    <c:v>26.840699999999998</c:v>
                  </c:pt>
                  <c:pt idx="6">
                    <c:v>24.154</c:v>
                  </c:pt>
                  <c:pt idx="7">
                    <c:v>39.1706</c:v>
                  </c:pt>
                  <c:pt idx="8">
                    <c:v>27.558800000000002</c:v>
                  </c:pt>
                  <c:pt idx="9">
                    <c:v>27.6648</c:v>
                  </c:pt>
                  <c:pt idx="10">
                    <c:v>30.413399999999999</c:v>
                  </c:pt>
                  <c:pt idx="11">
                    <c:v>34.031599999999997</c:v>
                  </c:pt>
                  <c:pt idx="12">
                    <c:v>38.967700000000001</c:v>
                  </c:pt>
                  <c:pt idx="13">
                    <c:v>51.514800000000001</c:v>
                  </c:pt>
                  <c:pt idx="14">
                    <c:v>59.561900000000001</c:v>
                  </c:pt>
                  <c:pt idx="15">
                    <c:v>68.245000000000005</c:v>
                  </c:pt>
                  <c:pt idx="16">
                    <c:v>62.979100000000003</c:v>
                  </c:pt>
                </c:numCache>
              </c:numRef>
            </c:plus>
            <c:minus>
              <c:numRef>
                <c:f>('Bt C v R'!$O$292,'Bt C v R'!$O$294,'Bt C v R'!$O$298,'Bt C v R'!$O$300,'Bt C v R'!$O$303,'Bt C v R'!$O$306:$O$307,'Bt C v R'!$O$311,'Bt C v R'!$O$313:$O$314,'Bt C v R'!$O$316,'Bt C v R'!$O$318,'Bt C v R'!$O$323:$O$324,'Bt C v R'!$O$326:$O$327,'Bt C v R'!$O$329)</c:f>
                <c:numCache>
                  <c:formatCode>General</c:formatCode>
                  <c:ptCount val="17"/>
                  <c:pt idx="0">
                    <c:v>29.325299999999999</c:v>
                  </c:pt>
                  <c:pt idx="1">
                    <c:v>29.2667</c:v>
                  </c:pt>
                  <c:pt idx="2">
                    <c:v>27.666</c:v>
                  </c:pt>
                  <c:pt idx="3">
                    <c:v>20.9529</c:v>
                  </c:pt>
                  <c:pt idx="4">
                    <c:v>22.2486</c:v>
                  </c:pt>
                  <c:pt idx="5">
                    <c:v>26.840699999999998</c:v>
                  </c:pt>
                  <c:pt idx="6">
                    <c:v>24.154</c:v>
                  </c:pt>
                  <c:pt idx="7">
                    <c:v>39.1706</c:v>
                  </c:pt>
                  <c:pt idx="8">
                    <c:v>27.558800000000002</c:v>
                  </c:pt>
                  <c:pt idx="9">
                    <c:v>27.6648</c:v>
                  </c:pt>
                  <c:pt idx="10">
                    <c:v>30.413399999999999</c:v>
                  </c:pt>
                  <c:pt idx="11">
                    <c:v>34.031599999999997</c:v>
                  </c:pt>
                  <c:pt idx="12">
                    <c:v>38.967700000000001</c:v>
                  </c:pt>
                  <c:pt idx="13">
                    <c:v>51.514800000000001</c:v>
                  </c:pt>
                  <c:pt idx="14">
                    <c:v>59.561900000000001</c:v>
                  </c:pt>
                  <c:pt idx="15">
                    <c:v>68.245000000000005</c:v>
                  </c:pt>
                  <c:pt idx="16">
                    <c:v>62.979100000000003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R'!$CV$4,'Bt C v R'!$CV$6,'Bt C v R'!$CV$10,'Bt C v R'!$CV$12,'Bt C v R'!$CV$15,'Bt C v R'!$CV$18:$CV$19,'Bt C v R'!$CV$23,'Bt C v R'!$CV$25:$CV$26,'Bt C v R'!$CV$28,'Bt C v R'!$CV$30,'Bt C v R'!$CV$35:$CV$36,'Bt C v R'!$CV$38:$CV$39,'Bt C v R'!$CV$41)</c:f>
              <c:numCache>
                <c:formatCode>General</c:formatCode>
                <c:ptCount val="17"/>
                <c:pt idx="0">
                  <c:v>288.30700000000002</c:v>
                </c:pt>
                <c:pt idx="1">
                  <c:v>300.69799999999998</c:v>
                </c:pt>
                <c:pt idx="2">
                  <c:v>239.256</c:v>
                </c:pt>
                <c:pt idx="3">
                  <c:v>219.43</c:v>
                </c:pt>
                <c:pt idx="4">
                  <c:v>218.09</c:v>
                </c:pt>
                <c:pt idx="5">
                  <c:v>216.726</c:v>
                </c:pt>
                <c:pt idx="6">
                  <c:v>230.68799999999999</c:v>
                </c:pt>
                <c:pt idx="7">
                  <c:v>230.51</c:v>
                </c:pt>
                <c:pt idx="8">
                  <c:v>255.61199999999999</c:v>
                </c:pt>
                <c:pt idx="9">
                  <c:v>227.13</c:v>
                </c:pt>
                <c:pt idx="10">
                  <c:v>247.52099999999999</c:v>
                </c:pt>
                <c:pt idx="11">
                  <c:v>321.48899999999998</c:v>
                </c:pt>
                <c:pt idx="12">
                  <c:v>302.75299999999999</c:v>
                </c:pt>
                <c:pt idx="13">
                  <c:v>317.25</c:v>
                </c:pt>
                <c:pt idx="14">
                  <c:v>474.33300000000003</c:v>
                </c:pt>
                <c:pt idx="15">
                  <c:v>445.24099999999999</c:v>
                </c:pt>
                <c:pt idx="16">
                  <c:v>433.55700000000002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EDA-4FC6-8ED3-63949DDD3E7D}"/>
            </c:ext>
          </c:extLst>
        </c:ser>
        <c:ser>
          <c:idx val="2"/>
          <c:order val="9"/>
          <c:tx>
            <c:v>1.AS.H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R'!$O$295:$O$296,'Bt C v R'!$O$308,'Bt C v R'!$O$317,'Bt C v R'!$O$320)</c:f>
                <c:numCache>
                  <c:formatCode>General</c:formatCode>
                  <c:ptCount val="5"/>
                  <c:pt idx="0">
                    <c:v>35.973500000000001</c:v>
                  </c:pt>
                  <c:pt idx="1">
                    <c:v>26.5672</c:v>
                  </c:pt>
                  <c:pt idx="2">
                    <c:v>26.636399999999998</c:v>
                  </c:pt>
                  <c:pt idx="3">
                    <c:v>34.377000000000002</c:v>
                  </c:pt>
                  <c:pt idx="4">
                    <c:v>49.150199999999998</c:v>
                  </c:pt>
                </c:numCache>
              </c:numRef>
            </c:plus>
            <c:minus>
              <c:numRef>
                <c:f>('Bt C v R'!$O$295:$O$296,'Bt C v R'!$O$308,'Bt C v R'!$O$317,'Bt C v R'!$O$320)</c:f>
                <c:numCache>
                  <c:formatCode>General</c:formatCode>
                  <c:ptCount val="5"/>
                  <c:pt idx="0">
                    <c:v>35.973500000000001</c:v>
                  </c:pt>
                  <c:pt idx="1">
                    <c:v>26.5672</c:v>
                  </c:pt>
                  <c:pt idx="2">
                    <c:v>26.636399999999998</c:v>
                  </c:pt>
                  <c:pt idx="3">
                    <c:v>34.377000000000002</c:v>
                  </c:pt>
                  <c:pt idx="4">
                    <c:v>49.150199999999998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R'!$CV$7:$CV$8,'Bt C v R'!$CV$20,'Bt C v R'!$CV$29,'Bt C v R'!$CV$32)</c:f>
              <c:numCache>
                <c:formatCode>General</c:formatCode>
                <c:ptCount val="5"/>
                <c:pt idx="0">
                  <c:v>242.91200000000001</c:v>
                </c:pt>
                <c:pt idx="1">
                  <c:v>238.114</c:v>
                </c:pt>
                <c:pt idx="2">
                  <c:v>241.005</c:v>
                </c:pt>
                <c:pt idx="3">
                  <c:v>341.6</c:v>
                </c:pt>
                <c:pt idx="4">
                  <c:v>318.90899999999999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EDA-4FC6-8ED3-63949DDD3E7D}"/>
            </c:ext>
          </c:extLst>
        </c:ser>
        <c:ser>
          <c:idx val="3"/>
          <c:order val="10"/>
          <c:tx>
            <c:v>1.AS.H No Label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R'!$O$302</c:f>
                <c:numCache>
                  <c:formatCode>General</c:formatCode>
                  <c:ptCount val="1"/>
                  <c:pt idx="0">
                    <c:v>19.9787</c:v>
                  </c:pt>
                </c:numCache>
              </c:numRef>
            </c:plus>
            <c:minus>
              <c:numRef>
                <c:f>'Bt C v R'!$O$302</c:f>
                <c:numCache>
                  <c:formatCode>General</c:formatCode>
                  <c:ptCount val="1"/>
                  <c:pt idx="0">
                    <c:v>19.9787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R'!$CV$14</c:f>
              <c:numCache>
                <c:formatCode>General</c:formatCode>
                <c:ptCount val="1"/>
                <c:pt idx="0">
                  <c:v>219.43600000000001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EDA-4FC6-8ED3-63949DDD3E7D}"/>
            </c:ext>
          </c:extLst>
        </c:ser>
        <c:ser>
          <c:idx val="4"/>
          <c:order val="11"/>
          <c:tx>
            <c:v>1.SA.H 'Alt'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plus>
            <c:min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R'!$CV$21</c:f>
              <c:numCache>
                <c:formatCode>General</c:formatCode>
                <c:ptCount val="1"/>
                <c:pt idx="0">
                  <c:v>235.74799999999999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EDA-4FC6-8ED3-63949DDD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267039"/>
        <c:axId val="768269439"/>
      </c:scatterChart>
      <c:valAx>
        <c:axId val="768267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269439"/>
        <c:crosses val="autoZero"/>
        <c:crossBetween val="midCat"/>
      </c:valAx>
      <c:valAx>
        <c:axId val="7682694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267039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Fe(EDS)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plus>
            <c:min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minus>
          </c:errBars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CFE-493C-8C18-CC895DB04427}"/>
            </c:ext>
          </c:extLst>
        </c:ser>
        <c:ser>
          <c:idx val="6"/>
          <c:order val="1"/>
          <c:tx>
            <c:v>1(B)MP R Fe(EDS)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</c:errBars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CFE-493C-8C18-CC895DB04427}"/>
            </c:ext>
          </c:extLst>
        </c:ser>
        <c:ser>
          <c:idx val="7"/>
          <c:order val="2"/>
          <c:tx>
            <c:v>1(B)MP (M) Fe (EDS)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plus>
            <c:min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minus>
          </c:errBars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CFE-493C-8C18-CC895DB04427}"/>
            </c:ext>
          </c:extLst>
        </c:ser>
        <c:ser>
          <c:idx val="8"/>
          <c:order val="3"/>
          <c:tx>
            <c:v>1.AS C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plus>
            <c:min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CFE-493C-8C18-CC895DB04427}"/>
            </c:ext>
          </c:extLst>
        </c:ser>
        <c:ser>
          <c:idx val="9"/>
          <c:order val="4"/>
          <c:tx>
            <c:v>1.AS R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plus>
            <c:min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CFE-493C-8C18-CC895DB04427}"/>
            </c:ext>
          </c:extLst>
        </c:ser>
        <c:ser>
          <c:idx val="10"/>
          <c:order val="5"/>
          <c:tx>
            <c:v>1.AS (M)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plus>
            <c:min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CFE-493C-8C18-CC895DB04427}"/>
            </c:ext>
          </c:extLst>
        </c:ser>
        <c:ser>
          <c:idx val="11"/>
          <c:order val="6"/>
          <c:tx>
            <c:v>1.AS 'Agg'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plus>
            <c:min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ACFE-493C-8C18-CC895DB04427}"/>
            </c:ext>
          </c:extLst>
        </c:ser>
        <c:ser>
          <c:idx val="0"/>
          <c:order val="7"/>
          <c:tx>
            <c:v>1.AS.H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CFE-493C-8C18-CC895DB04427}"/>
            </c:ext>
          </c:extLst>
        </c:ser>
        <c:ser>
          <c:idx val="1"/>
          <c:order val="8"/>
          <c:tx>
            <c:v>1.AS.H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CFE-493C-8C18-CC895DB04427}"/>
            </c:ext>
          </c:extLst>
        </c:ser>
        <c:ser>
          <c:idx val="2"/>
          <c:order val="9"/>
          <c:tx>
            <c:v>1.AS.H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plus>
            <c:min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CFE-493C-8C18-CC895DB04427}"/>
            </c:ext>
          </c:extLst>
        </c:ser>
        <c:ser>
          <c:idx val="3"/>
          <c:order val="10"/>
          <c:tx>
            <c:v>1.AS.H  No Label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CFE-493C-8C18-CC895DB04427}"/>
            </c:ext>
          </c:extLst>
        </c:ser>
        <c:ser>
          <c:idx val="4"/>
          <c:order val="11"/>
          <c:tx>
            <c:v>1.AS.H 'Alt'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CFE-493C-8C18-CC895DB04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17567"/>
        <c:axId val="1025004607"/>
      </c:scatterChart>
      <c:valAx>
        <c:axId val="1025017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004607"/>
        <c:crosses val="autoZero"/>
        <c:crossBetween val="midCat"/>
      </c:valAx>
      <c:valAx>
        <c:axId val="1025004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0175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Fe(EDS)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plus>
            <c:minus>
              <c:numRef>
                <c:f>('Bt C v R'!$AK$220:$AK$223,'Bt C v R'!$AK$225,'Bt C v R'!$AK$229,'Bt C v R'!$AK$231,'Bt C v R'!$AK$235,'Bt C v R'!$AK$238,'Bt C v R'!$AK$247:$AK$248)</c:f>
                <c:numCache>
                  <c:formatCode>General</c:formatCode>
                  <c:ptCount val="11"/>
                  <c:pt idx="0">
                    <c:v>2216.6666666666702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</c:numCache>
              </c:numRef>
            </c:minus>
          </c:errBars>
          <c:x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F9-4743-9A98-DF7B16DCB0AD}"/>
            </c:ext>
          </c:extLst>
        </c:ser>
        <c:ser>
          <c:idx val="6"/>
          <c:order val="1"/>
          <c:tx>
            <c:v>1(B)MP R Fe(EDS)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</c:errBars>
          <c:x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F9-4743-9A98-DF7B16DCB0AD}"/>
            </c:ext>
          </c:extLst>
        </c:ser>
        <c:ser>
          <c:idx val="7"/>
          <c:order val="2"/>
          <c:tx>
            <c:v>1(B)MP (M) Fe (EDS)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plus>
            <c:minus>
              <c:numRef>
                <c:f>('Bt C v R'!$AK$217,'Bt C v R'!$AK$240:$AK$246)</c:f>
                <c:numCache>
                  <c:formatCode>General</c:formatCode>
                  <c:ptCount val="8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</c:numCache>
              </c:numRef>
            </c:minus>
          </c:errBars>
          <c:x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F9-4743-9A98-DF7B16DCB0AD}"/>
            </c:ext>
          </c:extLst>
        </c:ser>
        <c:ser>
          <c:idx val="8"/>
          <c:order val="3"/>
          <c:tx>
            <c:v>1.AS C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plus>
            <c:minus>
              <c:numRef>
                <c:f>('Bt C v R'!$AL$155,'Bt C v R'!$AL$161,'Bt C v R'!$AL$164,'Bt C v R'!$AL$168,'Bt C v R'!$AL$170:$AL$171)</c:f>
                <c:numCache>
                  <c:formatCode>General</c:formatCode>
                  <c:ptCount val="6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xVal>
          <c:yVal>
            <c:numRef>
              <c:f>('Bt C v R'!$FH$15,'Bt C v R'!$FH$21,'Bt C v R'!$FH$24,'Bt C v R'!$FH$28,'Bt C v R'!$FH$30,'Bt C v R'!$FH$30:$FH$31)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F9-4743-9A98-DF7B16DCB0AD}"/>
            </c:ext>
          </c:extLst>
        </c:ser>
        <c:ser>
          <c:idx val="9"/>
          <c:order val="4"/>
          <c:tx>
            <c:v>1.AS R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plus>
            <c:minus>
              <c:numRef>
                <c:f>('Bt C v R'!$AL$156,'Bt C v R'!$AL$159,'Bt C v R'!$AL$167,'Bt C v R'!$AL$172)</c:f>
                <c:numCache>
                  <c:formatCode>General</c:formatCode>
                  <c:ptCount val="4"/>
                  <c:pt idx="0">
                    <c:v>1766.6666666666699</c:v>
                  </c:pt>
                  <c:pt idx="1">
                    <c:v>1766.6666666666699</c:v>
                  </c:pt>
                  <c:pt idx="2">
                    <c:v>1766.6666666666699</c:v>
                  </c:pt>
                  <c:pt idx="3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F9-4743-9A98-DF7B16DCB0AD}"/>
            </c:ext>
          </c:extLst>
        </c:ser>
        <c:ser>
          <c:idx val="10"/>
          <c:order val="5"/>
          <c:tx>
            <c:v>1.AS (M)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plus>
            <c:minus>
              <c:numRef>
                <c:f>('Bt C v R'!$AL$142:$AL$146,'Bt C v R'!$AL$149:$AL$154,'Bt C v R'!$AL$157:$AL$158,'Bt C v R'!$AL$160,'Bt C v R'!$AL$162,'Bt C v R'!$AL$163,'Bt C v R'!$AL$165:$AL$166,'Bt C v R'!$AL$169,'Bt C v R'!$AL$173)</c:f>
                <c:numCache>
                  <c:formatCode>General</c:formatCode>
                  <c:ptCount val="20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F9-4743-9A98-DF7B16DCB0AD}"/>
            </c:ext>
          </c:extLst>
        </c:ser>
        <c:ser>
          <c:idx val="11"/>
          <c:order val="6"/>
          <c:tx>
            <c:v>1.AS 'Agg' Fe(EDS)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plus>
            <c:minus>
              <c:numRef>
                <c:f>'Bt C v R'!$AL$147:$AL$148</c:f>
                <c:numCache>
                  <c:formatCode>General</c:formatCode>
                  <c:ptCount val="2"/>
                  <c:pt idx="0">
                    <c:v>1766.6666666666699</c:v>
                  </c:pt>
                  <c:pt idx="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F9-4743-9A98-DF7B16DCB0AD}"/>
            </c:ext>
          </c:extLst>
        </c:ser>
        <c:ser>
          <c:idx val="0"/>
          <c:order val="7"/>
          <c:tx>
            <c:v>1.AS.H C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R'!$AK$290:$AK$291,'Bt C v R'!$AK$293,'Bt C v R'!$AK$297,'Bt C v R'!$AK$299,'Bt C v R'!$AK$301,'Bt C v R'!$AK$304:$AK$305,'Bt C v R'!$AK$310,'Bt C v R'!$AK$312,'Bt C v R'!$AK$315,'Bt C v R'!$AK$319,'Bt C v R'!$AK$321:$AK$322,'Bt C v R'!$AK$325,'Bt C v R'!$AK$328,'Bt C v R'!$AK$330)</c:f>
                <c:numCache>
                  <c:formatCode>General</c:formatCode>
                  <c:ptCount val="17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F9-4743-9A98-DF7B16DCB0AD}"/>
            </c:ext>
          </c:extLst>
        </c:ser>
        <c:ser>
          <c:idx val="1"/>
          <c:order val="8"/>
          <c:tx>
            <c:v>1.AS.H R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plus>
            <c:minus>
              <c:numRef>
                <c:f>('Bt C v R'!$AK$292,'Bt C v R'!$AK$294,'Bt C v R'!$AK$298,'Bt C v R'!$AK$300,'Bt C v R'!$AK$303,'Bt C v R'!$AK$306:$AK$307,'Bt C v R'!$AK$311,'Bt C v R'!$AK$313:$AK$314,'Bt C v R'!$AK$316,'Bt C v R'!$AK$318,'Bt C v R'!$AK$323:$AK$324,'Bt C v R'!$AK$326:$AK$327,'Bt C v R'!$AK$329)</c:f>
                <c:numCache>
                  <c:formatCode>General</c:formatCode>
                  <c:ptCount val="17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BF9-4743-9A98-DF7B16DCB0AD}"/>
            </c:ext>
          </c:extLst>
        </c:ser>
        <c:ser>
          <c:idx val="2"/>
          <c:order val="9"/>
          <c:tx>
            <c:v>1.AS.H (M)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plus>
            <c:minus>
              <c:numRef>
                <c:f>('Bt C v R'!$AK$295:$AK$296,'Bt C v R'!$AK$308,'Bt C v R'!$AK$317,'Bt C v R'!$AK$320)</c:f>
                <c:numCache>
                  <c:formatCode>General</c:formatCode>
                  <c:ptCount val="5"/>
                  <c:pt idx="0">
                    <c:v>900</c:v>
                  </c:pt>
                  <c:pt idx="1">
                    <c:v>900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BF9-4743-9A98-DF7B16DCB0AD}"/>
            </c:ext>
          </c:extLst>
        </c:ser>
        <c:ser>
          <c:idx val="3"/>
          <c:order val="10"/>
          <c:tx>
            <c:v>1.AS.H  No Label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R'!$AK$302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BF9-4743-9A98-DF7B16DCB0AD}"/>
            </c:ext>
          </c:extLst>
        </c:ser>
        <c:ser>
          <c:idx val="4"/>
          <c:order val="11"/>
          <c:tx>
            <c:v>1.AS.H 'Alt' Fe(EDS)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plus>
            <c:minus>
              <c:numRef>
                <c:f>'Bt C v R'!$AK$309</c:f>
                <c:numCache>
                  <c:formatCode>General</c:formatCode>
                  <c:ptCount val="1"/>
                  <c:pt idx="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BF9-4743-9A98-DF7B16DC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17567"/>
        <c:axId val="1025004607"/>
      </c:scatterChart>
      <c:valAx>
        <c:axId val="1025017567"/>
        <c:scaling>
          <c:orientation val="minMax"/>
          <c:min val="1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004607"/>
        <c:crosses val="autoZero"/>
        <c:crossBetween val="midCat"/>
      </c:valAx>
      <c:valAx>
        <c:axId val="1025004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50175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Fe(ICP)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R'!$P$220:$P$223,'Bt C v R'!$P$225,'Bt C v R'!$P$229,'Bt C v R'!$P$231,'Bt C v R'!$P$235,'Bt C v R'!$P$238,'Bt C v R'!$P$247:$P$248)</c:f>
                <c:numCache>
                  <c:formatCode>General</c:formatCode>
                  <c:ptCount val="11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15205.3</c:v>
                  </c:pt>
                  <c:pt idx="8">
                    <c:v>13956.9</c:v>
                  </c:pt>
                  <c:pt idx="9">
                    <c:v>12319.4</c:v>
                  </c:pt>
                  <c:pt idx="10">
                    <c:v>10299.5</c:v>
                  </c:pt>
                </c:numCache>
              </c:numRef>
            </c:plus>
            <c:minus>
              <c:numRef>
                <c:f>('Bt C v R'!$P$220:$P$223,'Bt C v R'!$P$225,'Bt C v R'!$P$229,'Bt C v R'!$P$231,'Bt C v R'!$P$235,'Bt C v R'!$P$238,'Bt C v R'!$P$247:$P$248)</c:f>
                <c:numCache>
                  <c:formatCode>General</c:formatCode>
                  <c:ptCount val="11"/>
                  <c:pt idx="0">
                    <c:v>22346.9</c:v>
                  </c:pt>
                  <c:pt idx="1">
                    <c:v>16958.3</c:v>
                  </c:pt>
                  <c:pt idx="2">
                    <c:v>13589.1</c:v>
                  </c:pt>
                  <c:pt idx="3">
                    <c:v>15024.1</c:v>
                  </c:pt>
                  <c:pt idx="4">
                    <c:v>15585.7</c:v>
                  </c:pt>
                  <c:pt idx="5">
                    <c:v>16022.4</c:v>
                  </c:pt>
                  <c:pt idx="6">
                    <c:v>18238.2</c:v>
                  </c:pt>
                  <c:pt idx="7">
                    <c:v>15205.3</c:v>
                  </c:pt>
                  <c:pt idx="8">
                    <c:v>13956.9</c:v>
                  </c:pt>
                  <c:pt idx="9">
                    <c:v>12319.4</c:v>
                  </c:pt>
                  <c:pt idx="10">
                    <c:v>10299.5</c:v>
                  </c:pt>
                </c:numCache>
              </c:numRef>
            </c:minus>
          </c:errBars>
          <c:x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925-4D67-B5FE-9A5DFD6EF41D}"/>
            </c:ext>
          </c:extLst>
        </c:ser>
        <c:ser>
          <c:idx val="6"/>
          <c:order val="1"/>
          <c:tx>
            <c:v>1(B)MP R Fe(ICP)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plus>
            <c:min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minus>
          </c:errBars>
          <c:x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925-4D67-B5FE-9A5DFD6EF41D}"/>
            </c:ext>
          </c:extLst>
        </c:ser>
        <c:ser>
          <c:idx val="7"/>
          <c:order val="2"/>
          <c:tx>
            <c:v>1(B)MP (M) Fe(ICP)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plus>
            <c:min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minus>
          </c:errBars>
          <c:x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925-4D67-B5FE-9A5DFD6EF41D}"/>
            </c:ext>
          </c:extLst>
        </c:ser>
        <c:ser>
          <c:idx val="8"/>
          <c:order val="3"/>
          <c:tx>
            <c:v>1.AS C Fe (ICP)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plus>
            <c:min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925-4D67-B5FE-9A5DFD6EF41D}"/>
            </c:ext>
          </c:extLst>
        </c:ser>
        <c:ser>
          <c:idx val="9"/>
          <c:order val="4"/>
          <c:tx>
            <c:v>1.AS R Fe 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plus>
            <c:min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925-4D67-B5FE-9A5DFD6EF41D}"/>
            </c:ext>
          </c:extLst>
        </c:ser>
        <c:ser>
          <c:idx val="10"/>
          <c:order val="5"/>
          <c:tx>
            <c:v>1.AS (M) Fe(ICP)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plus>
            <c:min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925-4D67-B5FE-9A5DFD6EF41D}"/>
            </c:ext>
          </c:extLst>
        </c:ser>
        <c:ser>
          <c:idx val="11"/>
          <c:order val="6"/>
          <c:tx>
            <c:v>1.AS 'Agg' Fe 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plus>
            <c:min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925-4D67-B5FE-9A5DFD6EF41D}"/>
            </c:ext>
          </c:extLst>
        </c:ser>
        <c:ser>
          <c:idx val="0"/>
          <c:order val="7"/>
          <c:tx>
            <c:v>1.AS.H C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R'!$P$290:$P$291,'Bt C v R'!$P$293,'Bt C v R'!$P$297,'Bt C v R'!$P$299,'Bt C v R'!$P$301,'Bt C v R'!$P$304,'Bt C v R'!$P$305,'Bt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plus>
            <c:minus>
              <c:numRef>
                <c:f>('Bt C v R'!$P$290:$P$291,'Bt C v R'!$P$293,'Bt C v R'!$P$297,'Bt C v R'!$P$299,'Bt C v R'!$P$301,'Bt C v R'!$P$304,'Bt C v R'!$P$305,'Bt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925-4D67-B5FE-9A5DFD6EF41D}"/>
            </c:ext>
          </c:extLst>
        </c:ser>
        <c:ser>
          <c:idx val="1"/>
          <c:order val="8"/>
          <c:tx>
            <c:v>1.AS.H R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plus>
            <c:min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R'!$CW$4,'Bt C v R'!$CW$10,'Bt C v R'!$CW$12,'Bt C v R'!$CW$15,'Bt C v R'!$CW$18:$CW$19,'Bt C v R'!$CW$23,'Bt C v R'!$CW$25:$CW$26,'Bt C v R'!$CW$28,'Bt C v R'!$CW$30,'Bt C v R'!$CW$35:$CW$36,'Bt C v R'!$CW$38:$CW$39,'Bt C v R'!$CW$41)</c:f>
              <c:numCache>
                <c:formatCode>General</c:formatCode>
                <c:ptCount val="16"/>
                <c:pt idx="0">
                  <c:v>84313.3</c:v>
                </c:pt>
                <c:pt idx="1">
                  <c:v>97947.8</c:v>
                </c:pt>
                <c:pt idx="2">
                  <c:v>90932.4</c:v>
                </c:pt>
                <c:pt idx="3">
                  <c:v>95082.8</c:v>
                </c:pt>
                <c:pt idx="4">
                  <c:v>91173</c:v>
                </c:pt>
                <c:pt idx="5">
                  <c:v>99430.3</c:v>
                </c:pt>
                <c:pt idx="6">
                  <c:v>98072.5</c:v>
                </c:pt>
                <c:pt idx="7">
                  <c:v>102287</c:v>
                </c:pt>
                <c:pt idx="8">
                  <c:v>104632</c:v>
                </c:pt>
                <c:pt idx="9">
                  <c:v>104782</c:v>
                </c:pt>
                <c:pt idx="10">
                  <c:v>100000</c:v>
                </c:pt>
                <c:pt idx="11">
                  <c:v>101099</c:v>
                </c:pt>
                <c:pt idx="12">
                  <c:v>94958.5</c:v>
                </c:pt>
                <c:pt idx="13">
                  <c:v>132005</c:v>
                </c:pt>
                <c:pt idx="14">
                  <c:v>112214</c:v>
                </c:pt>
                <c:pt idx="15">
                  <c:v>121854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925-4D67-B5FE-9A5DFD6EF41D}"/>
            </c:ext>
          </c:extLst>
        </c:ser>
        <c:ser>
          <c:idx val="2"/>
          <c:order val="9"/>
          <c:tx>
            <c:v>1.AS.H (M)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plus>
            <c:min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925-4D67-B5FE-9A5DFD6EF41D}"/>
            </c:ext>
          </c:extLst>
        </c:ser>
        <c:ser>
          <c:idx val="3"/>
          <c:order val="10"/>
          <c:tx>
            <c:v>1.AS.H No Label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plus>
            <c:min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925-4D67-B5FE-9A5DFD6EF41D}"/>
            </c:ext>
          </c:extLst>
        </c:ser>
        <c:ser>
          <c:idx val="4"/>
          <c:order val="11"/>
          <c:tx>
            <c:v>1.AS.H 'Alt'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plus>
            <c:min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925-4D67-B5FE-9A5DFD6EF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31903"/>
        <c:axId val="914938623"/>
      </c:scatterChart>
      <c:valAx>
        <c:axId val="914931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38623"/>
        <c:crosses val="autoZero"/>
        <c:crossBetween val="midCat"/>
      </c:valAx>
      <c:valAx>
        <c:axId val="9149386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3190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Zn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Zn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plus>
            <c:min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minus>
          </c:errBars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2FC-4493-9D2D-CEB217D27997}"/>
            </c:ext>
          </c:extLst>
        </c:ser>
        <c:ser>
          <c:idx val="6"/>
          <c:order val="1"/>
          <c:tx>
            <c:v>1(B)MP R Zn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plus>
            <c:min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minus>
          </c:errBars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2FC-4493-9D2D-CEB217D27997}"/>
            </c:ext>
          </c:extLst>
        </c:ser>
        <c:ser>
          <c:idx val="7"/>
          <c:order val="2"/>
          <c:tx>
            <c:v>1(B)MP (M) Zn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plus>
            <c:min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minus>
          </c:errBars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2FC-4493-9D2D-CEB217D27997}"/>
            </c:ext>
          </c:extLst>
        </c:ser>
        <c:ser>
          <c:idx val="8"/>
          <c:order val="3"/>
          <c:tx>
            <c:v>1.AS C Zn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plus>
            <c:min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R'!$BI$15,'Bt C v R'!$BI$21,'Bt C v R'!$BI$24,'Bt C v R'!$BI$28,'Bt C v R'!$BI$30:$BI$31)</c:f>
              <c:numCache>
                <c:formatCode>General</c:formatCode>
                <c:ptCount val="6"/>
                <c:pt idx="0">
                  <c:v>476.50299999999999</c:v>
                </c:pt>
                <c:pt idx="1">
                  <c:v>550.26199999999994</c:v>
                </c:pt>
                <c:pt idx="2">
                  <c:v>535.30899999999997</c:v>
                </c:pt>
                <c:pt idx="3">
                  <c:v>543.37900000000002</c:v>
                </c:pt>
                <c:pt idx="4">
                  <c:v>535.78399999999999</c:v>
                </c:pt>
                <c:pt idx="5">
                  <c:v>539.928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2FC-4493-9D2D-CEB217D27997}"/>
            </c:ext>
          </c:extLst>
        </c:ser>
        <c:ser>
          <c:idx val="9"/>
          <c:order val="4"/>
          <c:tx>
            <c:v>1.AS R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R'!$BI$16,'Bt C v R'!$BI$19,'Bt C v R'!$BI$27,'Bt C v R'!$BI$32)</c:f>
              <c:numCache>
                <c:formatCode>General</c:formatCode>
                <c:ptCount val="4"/>
                <c:pt idx="0">
                  <c:v>638.99300000000005</c:v>
                </c:pt>
                <c:pt idx="1">
                  <c:v>562.86099999999999</c:v>
                </c:pt>
                <c:pt idx="2">
                  <c:v>519.68200000000002</c:v>
                </c:pt>
                <c:pt idx="3">
                  <c:v>520.09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2FC-4493-9D2D-CEB217D27997}"/>
            </c:ext>
          </c:extLst>
        </c:ser>
        <c:ser>
          <c:idx val="10"/>
          <c:order val="5"/>
          <c:tx>
            <c:v>1.AS (M)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R'!$R$142:$R$146,'Bt C v R'!$R$149:$R$154,'Bt C v R'!$R$157:$R$158,'Bt C v R'!$R$160,'Bt C v R'!$R$162:$R$163,'Bt C v R'!$R$165:$R$166,'Bt C v R'!$R$169,'Bt C v R'!$R$173)</c:f>
                <c:numCache>
                  <c:formatCode>General</c:formatCode>
                  <c:ptCount val="20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73.070899999999995</c:v>
                  </c:pt>
                  <c:pt idx="6">
                    <c:v>75.144099999999995</c:v>
                  </c:pt>
                  <c:pt idx="7">
                    <c:v>92.046800000000005</c:v>
                  </c:pt>
                  <c:pt idx="8">
                    <c:v>74.181899999999999</c:v>
                  </c:pt>
                  <c:pt idx="9">
                    <c:v>84.147499999999994</c:v>
                  </c:pt>
                  <c:pt idx="10">
                    <c:v>58.9559</c:v>
                  </c:pt>
                  <c:pt idx="11">
                    <c:v>78.261499999999998</c:v>
                  </c:pt>
                  <c:pt idx="12">
                    <c:v>77.768900000000002</c:v>
                  </c:pt>
                  <c:pt idx="13">
                    <c:v>109.425</c:v>
                  </c:pt>
                  <c:pt idx="14">
                    <c:v>59.743499999999997</c:v>
                  </c:pt>
                  <c:pt idx="15">
                    <c:v>67.178399999999996</c:v>
                  </c:pt>
                  <c:pt idx="16">
                    <c:v>91.794899999999998</c:v>
                  </c:pt>
                  <c:pt idx="17">
                    <c:v>60.682099999999998</c:v>
                  </c:pt>
                  <c:pt idx="18">
                    <c:v>75.354500000000002</c:v>
                  </c:pt>
                  <c:pt idx="19">
                    <c:v>122.286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R'!$BI$2:$BI$6,'Bt C v R'!$BI$9:$BI$14,'Bt C v R'!$BI$17:$BI$18,'Bt C v R'!$BI$20,'Bt C v R'!$BI$22:$BI$23,'Bt C v R'!$BI$25:$BI$26,'Bt C v R'!$BI$29,'Bt C v R'!$BI$33)</c:f>
              <c:numCache>
                <c:formatCode>General</c:formatCode>
                <c:ptCount val="20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560.28099999999995</c:v>
                </c:pt>
                <c:pt idx="6">
                  <c:v>536.50199999999995</c:v>
                </c:pt>
                <c:pt idx="7">
                  <c:v>632.73699999999997</c:v>
                </c:pt>
                <c:pt idx="8">
                  <c:v>530.505</c:v>
                </c:pt>
                <c:pt idx="9">
                  <c:v>589.53800000000001</c:v>
                </c:pt>
                <c:pt idx="10">
                  <c:v>439.77300000000002</c:v>
                </c:pt>
                <c:pt idx="11">
                  <c:v>472.19200000000001</c:v>
                </c:pt>
                <c:pt idx="12">
                  <c:v>549.245</c:v>
                </c:pt>
                <c:pt idx="13">
                  <c:v>583.529</c:v>
                </c:pt>
                <c:pt idx="14">
                  <c:v>518.11800000000005</c:v>
                </c:pt>
                <c:pt idx="15">
                  <c:v>533.97799999999995</c:v>
                </c:pt>
                <c:pt idx="16">
                  <c:v>536.91499999999996</c:v>
                </c:pt>
                <c:pt idx="17">
                  <c:v>522.06700000000001</c:v>
                </c:pt>
                <c:pt idx="18">
                  <c:v>499.74299999999999</c:v>
                </c:pt>
                <c:pt idx="19">
                  <c:v>543.904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2FC-4493-9D2D-CEB217D27997}"/>
            </c:ext>
          </c:extLst>
        </c:ser>
        <c:ser>
          <c:idx val="11"/>
          <c:order val="6"/>
          <c:tx>
            <c:v>1.AS 'Agg'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plus>
            <c:min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R'!$BI$7:$BI$8</c:f>
              <c:numCache>
                <c:formatCode>General</c:formatCode>
                <c:ptCount val="2"/>
                <c:pt idx="0">
                  <c:v>563.30899999999997</c:v>
                </c:pt>
                <c:pt idx="1">
                  <c:v>537.51599999999996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2FC-4493-9D2D-CEB217D27997}"/>
            </c:ext>
          </c:extLst>
        </c:ser>
        <c:ser>
          <c:idx val="0"/>
          <c:order val="7"/>
          <c:tx>
            <c:v>1.AS.H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plus>
            <c:min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R'!$CY$2:$CY$3,'Bt C v R'!$CY$5,'Bt C v R'!$CY$9,'Bt C v R'!$CY$11,'Bt C v R'!$CY$13,'Bt C v R'!$CY$16:$CY$17,'Bt C v R'!$CY$22,'Bt C v R'!$CY$24,'Bt C v R'!$CY$27,'Bt C v R'!$CY$31,'Bt C v R'!$CY$33:$CY$34,'Bt C v R'!$CY$37,'Bt C v R'!$CY$40,'Bt C v R'!$CY$42)</c:f>
              <c:numCache>
                <c:formatCode>General</c:formatCode>
                <c:ptCount val="17"/>
                <c:pt idx="0">
                  <c:v>475.52100000000002</c:v>
                </c:pt>
                <c:pt idx="1">
                  <c:v>457.53199999999998</c:v>
                </c:pt>
                <c:pt idx="2">
                  <c:v>470.39100000000002</c:v>
                </c:pt>
                <c:pt idx="3">
                  <c:v>505.62</c:v>
                </c:pt>
                <c:pt idx="4">
                  <c:v>491.28100000000001</c:v>
                </c:pt>
                <c:pt idx="5">
                  <c:v>540.52099999999996</c:v>
                </c:pt>
                <c:pt idx="6">
                  <c:v>475.56</c:v>
                </c:pt>
                <c:pt idx="7">
                  <c:v>473.40699999999998</c:v>
                </c:pt>
                <c:pt idx="8">
                  <c:v>479.00599999999997</c:v>
                </c:pt>
                <c:pt idx="9">
                  <c:v>536.16399999999999</c:v>
                </c:pt>
                <c:pt idx="10">
                  <c:v>497.52600000000001</c:v>
                </c:pt>
                <c:pt idx="11">
                  <c:v>484.40300000000002</c:v>
                </c:pt>
                <c:pt idx="12">
                  <c:v>512.73900000000003</c:v>
                </c:pt>
                <c:pt idx="13">
                  <c:v>545.02200000000005</c:v>
                </c:pt>
                <c:pt idx="14">
                  <c:v>635.38</c:v>
                </c:pt>
                <c:pt idx="15">
                  <c:v>550.30899999999997</c:v>
                </c:pt>
                <c:pt idx="16">
                  <c:v>644.94299999999998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2FC-4493-9D2D-CEB217D27997}"/>
            </c:ext>
          </c:extLst>
        </c:ser>
        <c:ser>
          <c:idx val="1"/>
          <c:order val="8"/>
          <c:tx>
            <c:v>1.AS.H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plus>
            <c:min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R'!$CY$4,'Bt C v R'!$CY$6,'Bt C v R'!$CY$10,'Bt C v R'!$CY$12,'Bt C v R'!$CY$15,'Bt C v R'!$CY$18:$CY$19,'Bt C v R'!$CY$23,'Bt C v R'!$CY$25:$CY$26,'Bt C v R'!$CY$28,'Bt C v R'!$CY$30,'Bt C v R'!$CY$35:$CY$36,'Bt C v R'!$CY$38:$CY$39,'Bt C v R'!$CY$41)</c:f>
              <c:numCache>
                <c:formatCode>General</c:formatCode>
                <c:ptCount val="17"/>
                <c:pt idx="0">
                  <c:v>473.911</c:v>
                </c:pt>
                <c:pt idx="1">
                  <c:v>531.774</c:v>
                </c:pt>
                <c:pt idx="2">
                  <c:v>529.64400000000001</c:v>
                </c:pt>
                <c:pt idx="3">
                  <c:v>464.51400000000001</c:v>
                </c:pt>
                <c:pt idx="4">
                  <c:v>476.34899999999999</c:v>
                </c:pt>
                <c:pt idx="5">
                  <c:v>443.65</c:v>
                </c:pt>
                <c:pt idx="6">
                  <c:v>501.76799999999997</c:v>
                </c:pt>
                <c:pt idx="7">
                  <c:v>500.93700000000001</c:v>
                </c:pt>
                <c:pt idx="8">
                  <c:v>546.96400000000006</c:v>
                </c:pt>
                <c:pt idx="9">
                  <c:v>628.16499999999996</c:v>
                </c:pt>
                <c:pt idx="10">
                  <c:v>587.851</c:v>
                </c:pt>
                <c:pt idx="11">
                  <c:v>458.62400000000002</c:v>
                </c:pt>
                <c:pt idx="12">
                  <c:v>472.79700000000003</c:v>
                </c:pt>
                <c:pt idx="13">
                  <c:v>480.00099999999998</c:v>
                </c:pt>
                <c:pt idx="14">
                  <c:v>553.28499999999997</c:v>
                </c:pt>
                <c:pt idx="15">
                  <c:v>519.40499999999997</c:v>
                </c:pt>
                <c:pt idx="16">
                  <c:v>525.84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2FC-4493-9D2D-CEB217D27997}"/>
            </c:ext>
          </c:extLst>
        </c:ser>
        <c:ser>
          <c:idx val="2"/>
          <c:order val="9"/>
          <c:tx>
            <c:v>1.AS.H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plus>
            <c:min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R'!$CY$7:$CY$8,'Bt C v R'!$CY$20,'Bt C v R'!$CY$29,'Bt C v R'!$CY$32)</c:f>
              <c:numCache>
                <c:formatCode>General</c:formatCode>
                <c:ptCount val="5"/>
                <c:pt idx="0">
                  <c:v>425.16300000000001</c:v>
                </c:pt>
                <c:pt idx="1">
                  <c:v>486.185</c:v>
                </c:pt>
                <c:pt idx="2">
                  <c:v>465.39299999999997</c:v>
                </c:pt>
                <c:pt idx="3">
                  <c:v>581.654</c:v>
                </c:pt>
                <c:pt idx="4">
                  <c:v>510.19799999999998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2FC-4493-9D2D-CEB217D27997}"/>
            </c:ext>
          </c:extLst>
        </c:ser>
        <c:ser>
          <c:idx val="3"/>
          <c:order val="10"/>
          <c:tx>
            <c:v>1.AS.H No Label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plus>
            <c:min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R'!$CY$14</c:f>
              <c:numCache>
                <c:formatCode>General</c:formatCode>
                <c:ptCount val="1"/>
                <c:pt idx="0">
                  <c:v>512.25199999999995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2FC-4493-9D2D-CEB217D27997}"/>
            </c:ext>
          </c:extLst>
        </c:ser>
        <c:ser>
          <c:idx val="4"/>
          <c:order val="11"/>
          <c:tx>
            <c:v>1.AS.H 'Alt'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plus>
            <c:min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R'!$CY$21</c:f>
              <c:numCache>
                <c:formatCode>General</c:formatCode>
                <c:ptCount val="1"/>
                <c:pt idx="0">
                  <c:v>504.25400000000002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2FC-4493-9D2D-CEB217D2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7087"/>
        <c:axId val="149728047"/>
      </c:scatterChart>
      <c:valAx>
        <c:axId val="14972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8047"/>
        <c:crosses val="autoZero"/>
        <c:crossBetween val="midCat"/>
      </c:valAx>
      <c:valAx>
        <c:axId val="149728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27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Zn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Zn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plus>
            <c:minus>
              <c:numRef>
                <c:f>('Bt C v R'!$R$220:$R$223,'Bt C v R'!$R$225,'Bt C v R'!$R$229,'Bt C v R'!$R$231,'Bt C v R'!$R$235,'Bt C v R'!$R$238,'Bt C v R'!$R$247:$R$248)</c:f>
                <c:numCache>
                  <c:formatCode>General</c:formatCode>
                  <c:ptCount val="11"/>
                  <c:pt idx="0">
                    <c:v>85.087800000000001</c:v>
                  </c:pt>
                  <c:pt idx="1">
                    <c:v>130.36099999999999</c:v>
                  </c:pt>
                  <c:pt idx="2">
                    <c:v>86.101200000000006</c:v>
                  </c:pt>
                  <c:pt idx="3">
                    <c:v>90.273300000000006</c:v>
                  </c:pt>
                  <c:pt idx="4">
                    <c:v>85.697599999999994</c:v>
                  </c:pt>
                  <c:pt idx="5">
                    <c:v>74.216999999999999</c:v>
                  </c:pt>
                  <c:pt idx="6">
                    <c:v>98.448800000000006</c:v>
                  </c:pt>
                  <c:pt idx="7">
                    <c:v>105.384</c:v>
                  </c:pt>
                  <c:pt idx="8">
                    <c:v>147.886</c:v>
                  </c:pt>
                  <c:pt idx="9">
                    <c:v>62.959899999999998</c:v>
                  </c:pt>
                  <c:pt idx="10">
                    <c:v>73.038200000000003</c:v>
                  </c:pt>
                </c:numCache>
              </c:numRef>
            </c:minus>
          </c:errBars>
          <c:xVal>
            <c:numRef>
              <c:f>('Bt C v R'!$S$5:$S$8,'Bt C v R'!$S$10,'Bt C v R'!$S$14,'Bt C v R'!$S$16,'Bt C v R'!$S$20,'Bt C v R'!$S$23,'Bt C v R'!$S$32:$S$33)</c:f>
              <c:numCache>
                <c:formatCode>General</c:formatCode>
                <c:ptCount val="11"/>
                <c:pt idx="0">
                  <c:v>555.35299999999995</c:v>
                </c:pt>
                <c:pt idx="1">
                  <c:v>649.34400000000005</c:v>
                </c:pt>
                <c:pt idx="2">
                  <c:v>637.28300000000002</c:v>
                </c:pt>
                <c:pt idx="3">
                  <c:v>515.64200000000005</c:v>
                </c:pt>
                <c:pt idx="4">
                  <c:v>727.24400000000003</c:v>
                </c:pt>
                <c:pt idx="5">
                  <c:v>575.38900000000001</c:v>
                </c:pt>
                <c:pt idx="6">
                  <c:v>668.78499999999997</c:v>
                </c:pt>
                <c:pt idx="7">
                  <c:v>626.43700000000001</c:v>
                </c:pt>
                <c:pt idx="8">
                  <c:v>695.78099999999995</c:v>
                </c:pt>
                <c:pt idx="9">
                  <c:v>554.56500000000005</c:v>
                </c:pt>
                <c:pt idx="10">
                  <c:v>526.65200000000004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40-43DA-B8E4-FE2F9823942B}"/>
            </c:ext>
          </c:extLst>
        </c:ser>
        <c:ser>
          <c:idx val="6"/>
          <c:order val="1"/>
          <c:tx>
            <c:v>1(B)MP R Zn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plus>
            <c:minus>
              <c:numRef>
                <c:f>('Bt C v R'!$R$218:$R$219,'Bt C v R'!$R$224,'Bt C v R'!$R$226:$R$228,'Bt C v R'!$R$230,'Bt C v R'!$R$232:$R$234,'Bt C v R'!$R$236:$R$237,'Bt C v R'!$R$239,'Bt C v R'!$R$249)</c:f>
                <c:numCache>
                  <c:formatCode>General</c:formatCode>
                  <c:ptCount val="14"/>
                  <c:pt idx="0">
                    <c:v>85.1511</c:v>
                  </c:pt>
                  <c:pt idx="1">
                    <c:v>95.834400000000002</c:v>
                  </c:pt>
                  <c:pt idx="2">
                    <c:v>104.18</c:v>
                  </c:pt>
                  <c:pt idx="3">
                    <c:v>54.388599999999997</c:v>
                  </c:pt>
                  <c:pt idx="4">
                    <c:v>109.729</c:v>
                  </c:pt>
                  <c:pt idx="5">
                    <c:v>68.401600000000002</c:v>
                  </c:pt>
                  <c:pt idx="6">
                    <c:v>63.134900000000002</c:v>
                  </c:pt>
                  <c:pt idx="7">
                    <c:v>88.122100000000003</c:v>
                  </c:pt>
                  <c:pt idx="8">
                    <c:v>103.759</c:v>
                  </c:pt>
                  <c:pt idx="9">
                    <c:v>86.874799999999993</c:v>
                  </c:pt>
                  <c:pt idx="10">
                    <c:v>83.045100000000005</c:v>
                  </c:pt>
                  <c:pt idx="11">
                    <c:v>107.622</c:v>
                  </c:pt>
                  <c:pt idx="12">
                    <c:v>102.883</c:v>
                  </c:pt>
                  <c:pt idx="13">
                    <c:v>65.963399999999993</c:v>
                  </c:pt>
                </c:numCache>
              </c:numRef>
            </c:minus>
          </c:errBars>
          <c:xVal>
            <c:numRef>
              <c:f>('Bt C v R'!$S$3:$S$4,'Bt C v R'!$S$9,'Bt C v R'!$S$11:$S$13,'Bt C v R'!$S$15,'Bt C v R'!$S$17:$S$19,'Bt C v R'!$S$21:$S$22,'Bt C v R'!$S$24,'Bt C v R'!$S$34)</c:f>
              <c:numCache>
                <c:formatCode>General</c:formatCode>
                <c:ptCount val="14"/>
                <c:pt idx="0">
                  <c:v>574.81399999999996</c:v>
                </c:pt>
                <c:pt idx="1">
                  <c:v>637.83399999999995</c:v>
                </c:pt>
                <c:pt idx="2">
                  <c:v>646.04899999999998</c:v>
                </c:pt>
                <c:pt idx="3">
                  <c:v>534.26400000000001</c:v>
                </c:pt>
                <c:pt idx="4">
                  <c:v>605.77200000000005</c:v>
                </c:pt>
                <c:pt idx="5">
                  <c:v>611.19200000000001</c:v>
                </c:pt>
                <c:pt idx="6">
                  <c:v>552.90700000000004</c:v>
                </c:pt>
                <c:pt idx="7">
                  <c:v>613.16899999999998</c:v>
                </c:pt>
                <c:pt idx="8">
                  <c:v>627.36900000000003</c:v>
                </c:pt>
                <c:pt idx="9">
                  <c:v>561.82500000000005</c:v>
                </c:pt>
                <c:pt idx="10">
                  <c:v>591.197</c:v>
                </c:pt>
                <c:pt idx="11">
                  <c:v>675.06600000000003</c:v>
                </c:pt>
                <c:pt idx="12">
                  <c:v>615.18299999999999</c:v>
                </c:pt>
                <c:pt idx="13">
                  <c:v>610.25300000000004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40-43DA-B8E4-FE2F9823942B}"/>
            </c:ext>
          </c:extLst>
        </c:ser>
        <c:ser>
          <c:idx val="7"/>
          <c:order val="2"/>
          <c:tx>
            <c:v>1(B)MP (M) Zn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plus>
            <c:minus>
              <c:numRef>
                <c:f>('Bt C v R'!$R$217,'Bt C v R'!$R$240:$R$246)</c:f>
                <c:numCache>
                  <c:formatCode>General</c:formatCode>
                  <c:ptCount val="8"/>
                  <c:pt idx="0">
                    <c:v>86.154600000000002</c:v>
                  </c:pt>
                  <c:pt idx="1">
                    <c:v>74.506100000000004</c:v>
                  </c:pt>
                  <c:pt idx="2">
                    <c:v>66.312600000000003</c:v>
                  </c:pt>
                  <c:pt idx="3">
                    <c:v>87.046400000000006</c:v>
                  </c:pt>
                  <c:pt idx="4">
                    <c:v>50.523400000000002</c:v>
                  </c:pt>
                  <c:pt idx="5">
                    <c:v>67.827399999999997</c:v>
                  </c:pt>
                  <c:pt idx="6">
                    <c:v>94.567599999999999</c:v>
                  </c:pt>
                  <c:pt idx="7">
                    <c:v>64.307900000000004</c:v>
                  </c:pt>
                </c:numCache>
              </c:numRef>
            </c:minus>
          </c:errBars>
          <c:xVal>
            <c:numRef>
              <c:f>('Bt C v R'!$S$2,'Bt C v R'!$S$25:$S$31)</c:f>
              <c:numCache>
                <c:formatCode>General</c:formatCode>
                <c:ptCount val="8"/>
                <c:pt idx="0">
                  <c:v>554.78700000000003</c:v>
                </c:pt>
                <c:pt idx="1">
                  <c:v>486.12099999999998</c:v>
                </c:pt>
                <c:pt idx="2">
                  <c:v>566.44299999999998</c:v>
                </c:pt>
                <c:pt idx="3">
                  <c:v>611.20000000000005</c:v>
                </c:pt>
                <c:pt idx="4">
                  <c:v>532.91399999999999</c:v>
                </c:pt>
                <c:pt idx="5">
                  <c:v>559.43100000000004</c:v>
                </c:pt>
                <c:pt idx="6">
                  <c:v>555.07399999999996</c:v>
                </c:pt>
                <c:pt idx="7">
                  <c:v>523.21900000000005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0-43DA-B8E4-FE2F9823942B}"/>
            </c:ext>
          </c:extLst>
        </c:ser>
        <c:ser>
          <c:idx val="8"/>
          <c:order val="3"/>
          <c:tx>
            <c:v>1.AS C Zn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plus>
            <c:minus>
              <c:numRef>
                <c:f>('Bt C v R'!$R$155,'Bt C v R'!$R$161,'Bt C v R'!$R$164,'Bt C v R'!$R$168,'Bt C v R'!$R$170:$R$171)</c:f>
                <c:numCache>
                  <c:formatCode>General</c:formatCode>
                  <c:ptCount val="6"/>
                  <c:pt idx="0">
                    <c:v>103.681</c:v>
                  </c:pt>
                  <c:pt idx="1">
                    <c:v>111.16500000000001</c:v>
                  </c:pt>
                  <c:pt idx="2">
                    <c:v>75.206500000000005</c:v>
                  </c:pt>
                  <c:pt idx="3">
                    <c:v>97.448700000000002</c:v>
                  </c:pt>
                  <c:pt idx="4">
                    <c:v>111.593</c:v>
                  </c:pt>
                  <c:pt idx="5">
                    <c:v>90.996899999999997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R'!$BI$15,'Bt C v R'!$BI$21,'Bt C v R'!$BI$24,'Bt C v R'!$BI$28,'Bt C v R'!$BI$30:$BI$31)</c:f>
              <c:numCache>
                <c:formatCode>General</c:formatCode>
                <c:ptCount val="6"/>
                <c:pt idx="0">
                  <c:v>476.50299999999999</c:v>
                </c:pt>
                <c:pt idx="1">
                  <c:v>550.26199999999994</c:v>
                </c:pt>
                <c:pt idx="2">
                  <c:v>535.30899999999997</c:v>
                </c:pt>
                <c:pt idx="3">
                  <c:v>543.37900000000002</c:v>
                </c:pt>
                <c:pt idx="4">
                  <c:v>535.78399999999999</c:v>
                </c:pt>
                <c:pt idx="5">
                  <c:v>539.928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40-43DA-B8E4-FE2F9823942B}"/>
            </c:ext>
          </c:extLst>
        </c:ser>
        <c:ser>
          <c:idx val="9"/>
          <c:order val="4"/>
          <c:tx>
            <c:v>1.AS R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R'!$BI$16,'Bt C v R'!$BI$19,'Bt C v R'!$BI$27,'Bt C v R'!$BI$32)</c:f>
              <c:numCache>
                <c:formatCode>General</c:formatCode>
                <c:ptCount val="4"/>
                <c:pt idx="0">
                  <c:v>638.99300000000005</c:v>
                </c:pt>
                <c:pt idx="1">
                  <c:v>562.86099999999999</c:v>
                </c:pt>
                <c:pt idx="2">
                  <c:v>519.68200000000002</c:v>
                </c:pt>
                <c:pt idx="3">
                  <c:v>520.09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40-43DA-B8E4-FE2F9823942B}"/>
            </c:ext>
          </c:extLst>
        </c:ser>
        <c:ser>
          <c:idx val="10"/>
          <c:order val="5"/>
          <c:tx>
            <c:v>1.AS (M)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R'!$R$142:$R$146,'Bt C v R'!$R$149:$R$154,'Bt C v R'!$R$157:$R$158,'Bt C v R'!$R$160,'Bt C v R'!$R$162:$R$163,'Bt C v R'!$R$165:$R$166,'Bt C v R'!$R$169,'Bt C v R'!$R$173)</c:f>
                <c:numCache>
                  <c:formatCode>General</c:formatCode>
                  <c:ptCount val="20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73.070899999999995</c:v>
                  </c:pt>
                  <c:pt idx="6">
                    <c:v>75.144099999999995</c:v>
                  </c:pt>
                  <c:pt idx="7">
                    <c:v>92.046800000000005</c:v>
                  </c:pt>
                  <c:pt idx="8">
                    <c:v>74.181899999999999</c:v>
                  </c:pt>
                  <c:pt idx="9">
                    <c:v>84.147499999999994</c:v>
                  </c:pt>
                  <c:pt idx="10">
                    <c:v>58.9559</c:v>
                  </c:pt>
                  <c:pt idx="11">
                    <c:v>78.261499999999998</c:v>
                  </c:pt>
                  <c:pt idx="12">
                    <c:v>77.768900000000002</c:v>
                  </c:pt>
                  <c:pt idx="13">
                    <c:v>109.425</c:v>
                  </c:pt>
                  <c:pt idx="14">
                    <c:v>59.743499999999997</c:v>
                  </c:pt>
                  <c:pt idx="15">
                    <c:v>67.178399999999996</c:v>
                  </c:pt>
                  <c:pt idx="16">
                    <c:v>91.794899999999998</c:v>
                  </c:pt>
                  <c:pt idx="17">
                    <c:v>60.682099999999998</c:v>
                  </c:pt>
                  <c:pt idx="18">
                    <c:v>75.354500000000002</c:v>
                  </c:pt>
                  <c:pt idx="19">
                    <c:v>122.286</c:v>
                  </c:pt>
                </c:numCache>
              </c:numRef>
            </c:plus>
            <c:minus>
              <c:numRef>
                <c:f>('Bt C v R'!$R$156,'Bt C v R'!$R$159,'Bt C v R'!$R$167,'Bt C v R'!$R$172)</c:f>
                <c:numCache>
                  <c:formatCode>General</c:formatCode>
                  <c:ptCount val="4"/>
                  <c:pt idx="0">
                    <c:v>144.18700000000001</c:v>
                  </c:pt>
                  <c:pt idx="1">
                    <c:v>126.779</c:v>
                  </c:pt>
                  <c:pt idx="2">
                    <c:v>77.5154</c:v>
                  </c:pt>
                  <c:pt idx="3">
                    <c:v>101.499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R'!$BI$2:$BI$6,'Bt C v R'!$BI$9:$BI$14,'Bt C v R'!$BI$17:$BI$18,'Bt C v R'!$BI$20,'Bt C v R'!$BI$22:$BI$23,'Bt C v R'!$BI$25:$BI$26,'Bt C v R'!$BI$29,'Bt C v R'!$BI$33)</c:f>
              <c:numCache>
                <c:formatCode>General</c:formatCode>
                <c:ptCount val="20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560.28099999999995</c:v>
                </c:pt>
                <c:pt idx="6">
                  <c:v>536.50199999999995</c:v>
                </c:pt>
                <c:pt idx="7">
                  <c:v>632.73699999999997</c:v>
                </c:pt>
                <c:pt idx="8">
                  <c:v>530.505</c:v>
                </c:pt>
                <c:pt idx="9">
                  <c:v>589.53800000000001</c:v>
                </c:pt>
                <c:pt idx="10">
                  <c:v>439.77300000000002</c:v>
                </c:pt>
                <c:pt idx="11">
                  <c:v>472.19200000000001</c:v>
                </c:pt>
                <c:pt idx="12">
                  <c:v>549.245</c:v>
                </c:pt>
                <c:pt idx="13">
                  <c:v>583.529</c:v>
                </c:pt>
                <c:pt idx="14">
                  <c:v>518.11800000000005</c:v>
                </c:pt>
                <c:pt idx="15">
                  <c:v>533.97799999999995</c:v>
                </c:pt>
                <c:pt idx="16">
                  <c:v>536.91499999999996</c:v>
                </c:pt>
                <c:pt idx="17">
                  <c:v>522.06700000000001</c:v>
                </c:pt>
                <c:pt idx="18">
                  <c:v>499.74299999999999</c:v>
                </c:pt>
                <c:pt idx="19">
                  <c:v>543.904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40-43DA-B8E4-FE2F9823942B}"/>
            </c:ext>
          </c:extLst>
        </c:ser>
        <c:ser>
          <c:idx val="11"/>
          <c:order val="6"/>
          <c:tx>
            <c:v>1.AS 'Agg' Zn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plus>
            <c:minus>
              <c:numRef>
                <c:f>'Bt C v R'!$R$147:$R$148</c:f>
                <c:numCache>
                  <c:formatCode>General</c:formatCode>
                  <c:ptCount val="2"/>
                  <c:pt idx="0">
                    <c:v>109.93300000000001</c:v>
                  </c:pt>
                  <c:pt idx="1">
                    <c:v>105.355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R'!$BI$7:$BI$8</c:f>
              <c:numCache>
                <c:formatCode>General</c:formatCode>
                <c:ptCount val="2"/>
                <c:pt idx="0">
                  <c:v>563.30899999999997</c:v>
                </c:pt>
                <c:pt idx="1">
                  <c:v>537.51599999999996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40-43DA-B8E4-FE2F9823942B}"/>
            </c:ext>
          </c:extLst>
        </c:ser>
        <c:ser>
          <c:idx val="0"/>
          <c:order val="7"/>
          <c:tx>
            <c:v>1.AS.H C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plus>
            <c:minus>
              <c:numRef>
                <c:f>('Bt C v R'!$R$290:$R$291,'Bt C v R'!$R$293,'Bt C v R'!$R$297,'Bt C v R'!$R$299,'Bt C v R'!$R$301,'Bt C v R'!$R$304:$R$305,'Bt C v R'!$R$310,'Bt C v R'!$R$312,'Bt C v R'!$R$315,'Bt C v R'!$R$319,'Bt C v R'!$R$321:$R$322,'Bt C v R'!$R$325,'Bt C v R'!$R$328,'Bt C v R'!$R$330)</c:f>
                <c:numCache>
                  <c:formatCode>General</c:formatCode>
                  <c:ptCount val="17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51.420699999999997</c:v>
                  </c:pt>
                  <c:pt idx="3">
                    <c:v>60.384999999999998</c:v>
                  </c:pt>
                  <c:pt idx="4">
                    <c:v>83.042299999999997</c:v>
                  </c:pt>
                  <c:pt idx="5">
                    <c:v>88.946799999999996</c:v>
                  </c:pt>
                  <c:pt idx="6">
                    <c:v>77.705299999999994</c:v>
                  </c:pt>
                  <c:pt idx="7">
                    <c:v>83.283100000000005</c:v>
                  </c:pt>
                  <c:pt idx="8">
                    <c:v>66.794399999999996</c:v>
                  </c:pt>
                  <c:pt idx="9">
                    <c:v>73.638900000000007</c:v>
                  </c:pt>
                  <c:pt idx="10">
                    <c:v>61.592599999999997</c:v>
                  </c:pt>
                  <c:pt idx="11">
                    <c:v>74.012600000000006</c:v>
                  </c:pt>
                  <c:pt idx="12">
                    <c:v>86.202299999999994</c:v>
                  </c:pt>
                  <c:pt idx="13">
                    <c:v>84.906099999999995</c:v>
                  </c:pt>
                  <c:pt idx="14">
                    <c:v>98.883700000000005</c:v>
                  </c:pt>
                  <c:pt idx="15">
                    <c:v>61.587699999999998</c:v>
                  </c:pt>
                  <c:pt idx="16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R'!$CY$2:$CY$3,'Bt C v R'!$CY$5,'Bt C v R'!$CY$9,'Bt C v R'!$CY$11,'Bt C v R'!$CY$13,'Bt C v R'!$CY$16:$CY$17,'Bt C v R'!$CY$22,'Bt C v R'!$CY$24,'Bt C v R'!$CY$27,'Bt C v R'!$CY$31,'Bt C v R'!$CY$33:$CY$34,'Bt C v R'!$CY$37,'Bt C v R'!$CY$40,'Bt C v R'!$CY$42)</c:f>
              <c:numCache>
                <c:formatCode>General</c:formatCode>
                <c:ptCount val="17"/>
                <c:pt idx="0">
                  <c:v>475.52100000000002</c:v>
                </c:pt>
                <c:pt idx="1">
                  <c:v>457.53199999999998</c:v>
                </c:pt>
                <c:pt idx="2">
                  <c:v>470.39100000000002</c:v>
                </c:pt>
                <c:pt idx="3">
                  <c:v>505.62</c:v>
                </c:pt>
                <c:pt idx="4">
                  <c:v>491.28100000000001</c:v>
                </c:pt>
                <c:pt idx="5">
                  <c:v>540.52099999999996</c:v>
                </c:pt>
                <c:pt idx="6">
                  <c:v>475.56</c:v>
                </c:pt>
                <c:pt idx="7">
                  <c:v>473.40699999999998</c:v>
                </c:pt>
                <c:pt idx="8">
                  <c:v>479.00599999999997</c:v>
                </c:pt>
                <c:pt idx="9">
                  <c:v>536.16399999999999</c:v>
                </c:pt>
                <c:pt idx="10">
                  <c:v>497.52600000000001</c:v>
                </c:pt>
                <c:pt idx="11">
                  <c:v>484.40300000000002</c:v>
                </c:pt>
                <c:pt idx="12">
                  <c:v>512.73900000000003</c:v>
                </c:pt>
                <c:pt idx="13">
                  <c:v>545.02200000000005</c:v>
                </c:pt>
                <c:pt idx="14">
                  <c:v>635.38</c:v>
                </c:pt>
                <c:pt idx="15">
                  <c:v>550.30899999999997</c:v>
                </c:pt>
                <c:pt idx="16">
                  <c:v>644.94299999999998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40-43DA-B8E4-FE2F9823942B}"/>
            </c:ext>
          </c:extLst>
        </c:ser>
        <c:ser>
          <c:idx val="1"/>
          <c:order val="8"/>
          <c:tx>
            <c:v>1.AS.H R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plus>
            <c:minus>
              <c:numRef>
                <c:f>('Bt C v R'!$R$292,'Bt C v R'!$R$294,'Bt C v R'!$R$298,'Bt C v R'!$R$300,'Bt C v R'!$R$303,'Bt C v R'!$R$306:$R$307,'Bt C v R'!$R$311,'Bt C v R'!$R$313:$R$314,'Bt C v R'!$R$316,'Bt C v R'!$R$318,'Bt C v R'!$R$323:$R$324,'Bt C v R'!$R$326:$R$327,'Bt C v R'!$R$329)</c:f>
                <c:numCache>
                  <c:formatCode>General</c:formatCode>
                  <c:ptCount val="17"/>
                  <c:pt idx="0">
                    <c:v>64.615200000000002</c:v>
                  </c:pt>
                  <c:pt idx="1">
                    <c:v>84.458799999999997</c:v>
                  </c:pt>
                  <c:pt idx="2">
                    <c:v>69.584400000000002</c:v>
                  </c:pt>
                  <c:pt idx="3">
                    <c:v>52.999499999999998</c:v>
                  </c:pt>
                  <c:pt idx="4">
                    <c:v>80.686800000000005</c:v>
                  </c:pt>
                  <c:pt idx="5">
                    <c:v>75.863900000000001</c:v>
                  </c:pt>
                  <c:pt idx="6">
                    <c:v>83.375500000000002</c:v>
                  </c:pt>
                  <c:pt idx="7">
                    <c:v>97.457599999999999</c:v>
                  </c:pt>
                  <c:pt idx="8">
                    <c:v>88.753500000000003</c:v>
                  </c:pt>
                  <c:pt idx="9">
                    <c:v>151</c:v>
                  </c:pt>
                  <c:pt idx="10">
                    <c:v>123.81100000000001</c:v>
                  </c:pt>
                  <c:pt idx="11">
                    <c:v>77.878900000000002</c:v>
                  </c:pt>
                  <c:pt idx="12">
                    <c:v>66.291399999999996</c:v>
                  </c:pt>
                  <c:pt idx="13">
                    <c:v>72.732299999999995</c:v>
                  </c:pt>
                  <c:pt idx="14">
                    <c:v>83.873599999999996</c:v>
                  </c:pt>
                  <c:pt idx="15">
                    <c:v>95.393199999999993</c:v>
                  </c:pt>
                  <c:pt idx="16">
                    <c:v>88.556799999999996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R'!$CY$4,'Bt C v R'!$CY$6,'Bt C v R'!$CY$10,'Bt C v R'!$CY$12,'Bt C v R'!$CY$15,'Bt C v R'!$CY$18:$CY$19,'Bt C v R'!$CY$23,'Bt C v R'!$CY$25:$CY$26,'Bt C v R'!$CY$28,'Bt C v R'!$CY$30,'Bt C v R'!$CY$35:$CY$36,'Bt C v R'!$CY$38:$CY$39,'Bt C v R'!$CY$41)</c:f>
              <c:numCache>
                <c:formatCode>General</c:formatCode>
                <c:ptCount val="17"/>
                <c:pt idx="0">
                  <c:v>473.911</c:v>
                </c:pt>
                <c:pt idx="1">
                  <c:v>531.774</c:v>
                </c:pt>
                <c:pt idx="2">
                  <c:v>529.64400000000001</c:v>
                </c:pt>
                <c:pt idx="3">
                  <c:v>464.51400000000001</c:v>
                </c:pt>
                <c:pt idx="4">
                  <c:v>476.34899999999999</c:v>
                </c:pt>
                <c:pt idx="5">
                  <c:v>443.65</c:v>
                </c:pt>
                <c:pt idx="6">
                  <c:v>501.76799999999997</c:v>
                </c:pt>
                <c:pt idx="7">
                  <c:v>500.93700000000001</c:v>
                </c:pt>
                <c:pt idx="8">
                  <c:v>546.96400000000006</c:v>
                </c:pt>
                <c:pt idx="9">
                  <c:v>628.16499999999996</c:v>
                </c:pt>
                <c:pt idx="10">
                  <c:v>587.851</c:v>
                </c:pt>
                <c:pt idx="11">
                  <c:v>458.62400000000002</c:v>
                </c:pt>
                <c:pt idx="12">
                  <c:v>472.79700000000003</c:v>
                </c:pt>
                <c:pt idx="13">
                  <c:v>480.00099999999998</c:v>
                </c:pt>
                <c:pt idx="14">
                  <c:v>553.28499999999997</c:v>
                </c:pt>
                <c:pt idx="15">
                  <c:v>519.40499999999997</c:v>
                </c:pt>
                <c:pt idx="16">
                  <c:v>525.84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40-43DA-B8E4-FE2F9823942B}"/>
            </c:ext>
          </c:extLst>
        </c:ser>
        <c:ser>
          <c:idx val="2"/>
          <c:order val="9"/>
          <c:tx>
            <c:v>1.AS.H (M)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plus>
            <c:minus>
              <c:numRef>
                <c:f>('Bt C v R'!$R$295:$R$296,'Bt C v R'!$R$308,'Bt C v R'!$R$317,'Bt C v R'!$R$320)</c:f>
                <c:numCache>
                  <c:formatCode>General</c:formatCode>
                  <c:ptCount val="5"/>
                  <c:pt idx="0">
                    <c:v>55.5608</c:v>
                  </c:pt>
                  <c:pt idx="1">
                    <c:v>78.452500000000001</c:v>
                  </c:pt>
                  <c:pt idx="2">
                    <c:v>60.264899999999997</c:v>
                  </c:pt>
                  <c:pt idx="3">
                    <c:v>81.465299999999999</c:v>
                  </c:pt>
                  <c:pt idx="4">
                    <c:v>97.692300000000003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R'!$CY$7:$CY$8,'Bt C v R'!$CY$20,'Bt C v R'!$CY$29,'Bt C v R'!$CY$32)</c:f>
              <c:numCache>
                <c:formatCode>General</c:formatCode>
                <c:ptCount val="5"/>
                <c:pt idx="0">
                  <c:v>425.16300000000001</c:v>
                </c:pt>
                <c:pt idx="1">
                  <c:v>486.185</c:v>
                </c:pt>
                <c:pt idx="2">
                  <c:v>465.39299999999997</c:v>
                </c:pt>
                <c:pt idx="3">
                  <c:v>581.654</c:v>
                </c:pt>
                <c:pt idx="4">
                  <c:v>510.19799999999998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640-43DA-B8E4-FE2F9823942B}"/>
            </c:ext>
          </c:extLst>
        </c:ser>
        <c:ser>
          <c:idx val="3"/>
          <c:order val="10"/>
          <c:tx>
            <c:v>1.AS.H No Label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plus>
            <c:minus>
              <c:numRef>
                <c:f>'Bt C v R'!$R$302</c:f>
                <c:numCache>
                  <c:formatCode>General</c:formatCode>
                  <c:ptCount val="1"/>
                  <c:pt idx="0">
                    <c:v>84.45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R'!$CY$14</c:f>
              <c:numCache>
                <c:formatCode>General</c:formatCode>
                <c:ptCount val="1"/>
                <c:pt idx="0">
                  <c:v>512.25199999999995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640-43DA-B8E4-FE2F9823942B}"/>
            </c:ext>
          </c:extLst>
        </c:ser>
        <c:ser>
          <c:idx val="4"/>
          <c:order val="11"/>
          <c:tx>
            <c:v>1.AS.H 'Alt'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plus>
            <c:minus>
              <c:numRef>
                <c:f>'Bt C v R'!$R$309</c:f>
                <c:numCache>
                  <c:formatCode>General</c:formatCode>
                  <c:ptCount val="1"/>
                  <c:pt idx="0">
                    <c:v>79.608699999999999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R'!$CY$21</c:f>
              <c:numCache>
                <c:formatCode>General</c:formatCode>
                <c:ptCount val="1"/>
                <c:pt idx="0">
                  <c:v>504.25400000000002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640-43DA-B8E4-FE2F9823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7087"/>
        <c:axId val="149728047"/>
      </c:scatterChart>
      <c:valAx>
        <c:axId val="149727087"/>
        <c:scaling>
          <c:orientation val="minMax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8047"/>
        <c:crosses val="autoZero"/>
        <c:crossBetween val="midCat"/>
      </c:valAx>
      <c:valAx>
        <c:axId val="149728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727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Bt C Mg vs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C2E-4EE3-8B05-38718AA7A6BA}"/>
            </c:ext>
          </c:extLst>
        </c:ser>
        <c:ser>
          <c:idx val="6"/>
          <c:order val="1"/>
          <c:tx>
            <c:v>1(B)MP R Mg v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plus>
            <c:min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minus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C2E-4EE3-8B05-38718AA7A6BA}"/>
            </c:ext>
          </c:extLst>
        </c:ser>
        <c:ser>
          <c:idx val="7"/>
          <c:order val="2"/>
          <c:tx>
            <c:v>1(B)MP (M) Mg v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C2E-4EE3-8B05-38718AA7A6BA}"/>
            </c:ext>
          </c:extLst>
        </c:ser>
        <c:ser>
          <c:idx val="8"/>
          <c:order val="3"/>
          <c:tx>
            <c:v>1.AS C Mg v Fe (EDS)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C2E-4EE3-8B05-38718AA7A6BA}"/>
            </c:ext>
          </c:extLst>
        </c:ser>
        <c:ser>
          <c:idx val="9"/>
          <c:order val="4"/>
          <c:tx>
            <c:v>1.AS R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C2E-4EE3-8B05-38718AA7A6BA}"/>
            </c:ext>
          </c:extLst>
        </c:ser>
        <c:ser>
          <c:idx val="10"/>
          <c:order val="5"/>
          <c:tx>
            <c:v>1.AS (M)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C2E-4EE3-8B05-38718AA7A6BA}"/>
            </c:ext>
          </c:extLst>
        </c:ser>
        <c:ser>
          <c:idx val="11"/>
          <c:order val="6"/>
          <c:tx>
            <c:v>1.AS 'Agg'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C2E-4EE3-8B05-38718AA7A6BA}"/>
            </c:ext>
          </c:extLst>
        </c:ser>
        <c:ser>
          <c:idx val="0"/>
          <c:order val="7"/>
          <c:tx>
            <c:v>1.AS.H Bt C Mg v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C2E-4EE3-8B05-38718AA7A6BA}"/>
            </c:ext>
          </c:extLst>
        </c:ser>
        <c:ser>
          <c:idx val="1"/>
          <c:order val="8"/>
          <c:tx>
            <c:v>1.AS.H R Mg v Fe (ppm)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R'!$DP$25:$DP$26,'Bt C v R'!$DP$28,'Bt C v R'!$DP$30,'Bt C v R'!$DP$35:$DP$36,'Bt C v R'!$DP$38:$DP$39,'Bt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C2E-4EE3-8B05-38718AA7A6BA}"/>
            </c:ext>
          </c:extLst>
        </c:ser>
        <c:ser>
          <c:idx val="2"/>
          <c:order val="9"/>
          <c:tx>
            <c:v>1.AS.H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C2E-4EE3-8B05-38718AA7A6BA}"/>
            </c:ext>
          </c:extLst>
        </c:ser>
        <c:ser>
          <c:idx val="3"/>
          <c:order val="10"/>
          <c:tx>
            <c:v>1.AS.H No Label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C2E-4EE3-8B05-38718AA7A6BA}"/>
            </c:ext>
          </c:extLst>
        </c:ser>
        <c:ser>
          <c:idx val="4"/>
          <c:order val="11"/>
          <c:tx>
            <c:v>1.AS.H 'Alt'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C2E-4EE3-8B05-38718AA7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46271"/>
        <c:axId val="1378250111"/>
      </c:scatterChart>
      <c:valAx>
        <c:axId val="13782462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50111"/>
        <c:crosses val="autoZero"/>
        <c:crossBetween val="midCat"/>
      </c:valAx>
      <c:valAx>
        <c:axId val="1378250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4627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Bt C Mg vs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97-4386-AAB1-61687583128F}"/>
            </c:ext>
          </c:extLst>
        </c:ser>
        <c:ser>
          <c:idx val="6"/>
          <c:order val="1"/>
          <c:tx>
            <c:v>1(B)MP R Mg v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plus>
            <c:min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minus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97-4386-AAB1-61687583128F}"/>
            </c:ext>
          </c:extLst>
        </c:ser>
        <c:ser>
          <c:idx val="7"/>
          <c:order val="2"/>
          <c:tx>
            <c:v>1(B)MP (M) Mg v Fe (EDS)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97-4386-AAB1-61687583128F}"/>
            </c:ext>
          </c:extLst>
        </c:ser>
        <c:ser>
          <c:idx val="8"/>
          <c:order val="3"/>
          <c:tx>
            <c:v>1.AS C Mg v Fe (EDS)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97-4386-AAB1-61687583128F}"/>
            </c:ext>
          </c:extLst>
        </c:ser>
        <c:ser>
          <c:idx val="9"/>
          <c:order val="4"/>
          <c:tx>
            <c:v>1.AS R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97-4386-AAB1-61687583128F}"/>
            </c:ext>
          </c:extLst>
        </c:ser>
        <c:ser>
          <c:idx val="10"/>
          <c:order val="5"/>
          <c:tx>
            <c:v>1.AS (M)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97-4386-AAB1-61687583128F}"/>
            </c:ext>
          </c:extLst>
        </c:ser>
        <c:ser>
          <c:idx val="11"/>
          <c:order val="6"/>
          <c:tx>
            <c:v>1.AS 'Agg' Mg v Fe (EDS)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97-4386-AAB1-61687583128F}"/>
            </c:ext>
          </c:extLst>
        </c:ser>
        <c:ser>
          <c:idx val="0"/>
          <c:order val="7"/>
          <c:tx>
            <c:v>1.AS.H Bt C Mg v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97-4386-AAB1-61687583128F}"/>
            </c:ext>
          </c:extLst>
        </c:ser>
        <c:ser>
          <c:idx val="1"/>
          <c:order val="8"/>
          <c:tx>
            <c:v>1.AS.H R Mg v Fe (ppm)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R'!$DP$25:$DP$26,'Bt C v R'!$DP$28,'Bt C v R'!$DP$30,'Bt C v R'!$DP$35:$DP$36,'Bt C v R'!$DP$38:$DP$39,'Bt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97-4386-AAB1-61687583128F}"/>
            </c:ext>
          </c:extLst>
        </c:ser>
        <c:ser>
          <c:idx val="2"/>
          <c:order val="9"/>
          <c:tx>
            <c:v>1.AS.H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97-4386-AAB1-61687583128F}"/>
            </c:ext>
          </c:extLst>
        </c:ser>
        <c:ser>
          <c:idx val="3"/>
          <c:order val="10"/>
          <c:tx>
            <c:v>1.AS.H No Label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C97-4386-AAB1-61687583128F}"/>
            </c:ext>
          </c:extLst>
        </c:ser>
        <c:ser>
          <c:idx val="4"/>
          <c:order val="11"/>
          <c:tx>
            <c:v>1.AS.H 'Alt'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C97-4386-AAB1-61687583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46271"/>
        <c:axId val="1378250111"/>
      </c:scatterChart>
      <c:valAx>
        <c:axId val="1378246271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50111"/>
        <c:crosses val="autoZero"/>
        <c:crossBetween val="midCat"/>
      </c:valAx>
      <c:valAx>
        <c:axId val="1378250111"/>
        <c:scaling>
          <c:orientation val="minMax"/>
          <c:max val="2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4627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Mg v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Mg v Fe 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89-466C-9988-1E586285D057}"/>
            </c:ext>
          </c:extLst>
        </c:ser>
        <c:ser>
          <c:idx val="1"/>
          <c:order val="1"/>
          <c:tx>
            <c:v>1.AS R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89-466C-9988-1E586285D057}"/>
            </c:ext>
          </c:extLst>
        </c:ser>
        <c:ser>
          <c:idx val="2"/>
          <c:order val="2"/>
          <c:tx>
            <c:v>1.AS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89-466C-9988-1E586285D057}"/>
            </c:ext>
          </c:extLst>
        </c:ser>
        <c:ser>
          <c:idx val="3"/>
          <c:order val="3"/>
          <c:tx>
            <c:v>1.AS 'Agg'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89-466C-9988-1E586285D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81999"/>
        <c:axId val="1793782959"/>
      </c:scatterChart>
      <c:valAx>
        <c:axId val="1793781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82959"/>
        <c:crosses val="autoZero"/>
        <c:crossBetween val="midCat"/>
      </c:valAx>
      <c:valAx>
        <c:axId val="1793782959"/>
        <c:scaling>
          <c:orientation val="minMax"/>
          <c:min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819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Mg v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C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1C-4890-A261-294618840B9C}"/>
            </c:ext>
          </c:extLst>
        </c:ser>
        <c:ser>
          <c:idx val="1"/>
          <c:order val="1"/>
          <c:tx>
            <c:v>1(B)MP R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plus>
            <c:min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1C-4890-A261-294618840B9C}"/>
            </c:ext>
          </c:extLst>
        </c:ser>
        <c:ser>
          <c:idx val="2"/>
          <c:order val="2"/>
          <c:tx>
            <c:v>1(B)MP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1C-4890-A261-29461884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28719"/>
        <c:axId val="1793729199"/>
      </c:scatterChart>
      <c:valAx>
        <c:axId val="1793728719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29199"/>
        <c:crosses val="autoZero"/>
        <c:crossBetween val="midCat"/>
      </c:valAx>
      <c:valAx>
        <c:axId val="1793729199"/>
        <c:scaling>
          <c:orientation val="minMax"/>
          <c:min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28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</a:t>
            </a:r>
            <a:r>
              <a:rPr lang="en-GB" baseline="0"/>
              <a:t> (Laser ICP-MS) ppm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Laser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Analysis'!$EQ$2:$EQ$33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3C-42A4-B862-2C75E2991387}"/>
            </c:ext>
          </c:extLst>
        </c:ser>
        <c:ser>
          <c:idx val="1"/>
          <c:order val="1"/>
          <c:tx>
            <c:v>1.AS Fe Laser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3C-42A4-B862-2C75E2991387}"/>
            </c:ext>
          </c:extLst>
        </c:ser>
        <c:ser>
          <c:idx val="2"/>
          <c:order val="2"/>
          <c:tx>
            <c:v>1.AS.H Fe Laser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3C-42A4-B862-2C75E2991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20208"/>
        <c:axId val="330316368"/>
      </c:scatterChart>
      <c:valAx>
        <c:axId val="330320208"/>
        <c:scaling>
          <c:orientation val="minMax"/>
          <c:max val="16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316368"/>
        <c:crosses val="autoZero"/>
        <c:crossBetween val="midCat"/>
      </c:valAx>
      <c:valAx>
        <c:axId val="330316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0320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Mg(EDS)</a:t>
            </a:r>
            <a:r>
              <a:rPr lang="en-GB" baseline="0"/>
              <a:t>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1(B)MP C Mg (EDS) v Fe (ICP)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.1"/>
          </c:errBars>
          <c:errBars>
            <c:errDir val="x"/>
            <c:errBarType val="both"/>
            <c:errValType val="fixedVal"/>
            <c:noEndCap val="0"/>
            <c:val val="941.66666669999984"/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E81D-4C4F-88BC-4FC209E24C62}"/>
            </c:ext>
          </c:extLst>
        </c:ser>
        <c:ser>
          <c:idx val="5"/>
          <c:order val="1"/>
          <c:tx>
            <c:v>1(B)MP R Mg (EDS) v Fe (ICP)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plus>
            <c:min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941.66666669999984"/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81D-4C4F-88BC-4FC209E24C62}"/>
            </c:ext>
          </c:extLst>
        </c:ser>
        <c:ser>
          <c:idx val="6"/>
          <c:order val="2"/>
          <c:tx>
            <c:v>1(B)MP (M) Mg(EDS) v Fe(ICP)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plus>
            <c:min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941.66666669999984"/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E81D-4C4F-88BC-4FC209E24C62}"/>
            </c:ext>
          </c:extLst>
        </c:ser>
        <c:ser>
          <c:idx val="7"/>
          <c:order val="3"/>
          <c:tx>
            <c:v>1.AS C Mg(EDS) v Fe(ICP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plus>
            <c:min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E81D-4C4F-88BC-4FC209E24C62}"/>
            </c:ext>
          </c:extLst>
        </c:ser>
        <c:ser>
          <c:idx val="8"/>
          <c:order val="4"/>
          <c:tx>
            <c:v>1.AS R Mg(EDS) v Fe(ICP)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plus>
            <c:min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E81D-4C4F-88BC-4FC209E24C62}"/>
            </c:ext>
          </c:extLst>
        </c:ser>
        <c:ser>
          <c:idx val="9"/>
          <c:order val="5"/>
          <c:tx>
            <c:v>1.AS (M) Mg(EDS) v Fe(ICP)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plus>
            <c:min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81D-4C4F-88BC-4FC209E24C62}"/>
            </c:ext>
          </c:extLst>
        </c:ser>
        <c:ser>
          <c:idx val="10"/>
          <c:order val="6"/>
          <c:tx>
            <c:v>1.AS 'Agg' Mg(EDS) v Fe (ICP)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plus>
            <c:min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E81D-4C4F-88BC-4FC209E24C62}"/>
            </c:ext>
          </c:extLst>
        </c:ser>
        <c:ser>
          <c:idx val="27"/>
          <c:order val="7"/>
          <c:tx>
            <c:v>1.AS.H C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81D-4C4F-88BC-4FC209E24C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2-E81D-4C4F-88BC-4FC209E24C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4-E81D-4C4F-88BC-4FC209E24C62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plus>
            <c:min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81D-4C4F-88BC-4FC209E24C62}"/>
            </c:ext>
          </c:extLst>
        </c:ser>
        <c:ser>
          <c:idx val="0"/>
          <c:order val="8"/>
          <c:tx>
            <c:v>1.AS.H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plus>
            <c:min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R'!$DP$25,'Bt C v R'!$DP$26,'Bt C v R'!$DP$28,'Bt C v R'!$DP$30,'Bt C v R'!$DP$35,'Bt C v R'!$DP$36,'Bt C v R'!$DP$38,'Bt C v R'!$DP$39,'Bt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R'!$CW$4,'Bt C v R'!$CW$6,'Bt C v R'!$CW$10,'Bt C v R'!$CW$12,'Bt C v R'!$CW$15,'Bt C v R'!$CW$18,'Bt C v R'!$CW$19,'Bt C v R'!$CW$23,'Bt C v R'!$CW$25,'Bt C v R'!$CW$26,'Bt C v R'!$CW$28,'Bt C v R'!$CW$30,'Bt C v R'!$CW$35,'Bt C v R'!$CW$36,'Bt C v R'!$CW$38,'Bt C v R'!$CW$39,'Bt C v R'!$CW$41)</c:f>
              <c:numCache>
                <c:formatCode>General</c:formatCode>
                <c:ptCount val="17"/>
                <c:pt idx="0">
                  <c:v>84313.3</c:v>
                </c:pt>
                <c:pt idx="1">
                  <c:v>90993.7</c:v>
                </c:pt>
                <c:pt idx="2">
                  <c:v>97947.8</c:v>
                </c:pt>
                <c:pt idx="3">
                  <c:v>90932.4</c:v>
                </c:pt>
                <c:pt idx="4">
                  <c:v>95082.8</c:v>
                </c:pt>
                <c:pt idx="5">
                  <c:v>91173</c:v>
                </c:pt>
                <c:pt idx="6">
                  <c:v>99430.3</c:v>
                </c:pt>
                <c:pt idx="7">
                  <c:v>98072.5</c:v>
                </c:pt>
                <c:pt idx="8">
                  <c:v>102287</c:v>
                </c:pt>
                <c:pt idx="9">
                  <c:v>104632</c:v>
                </c:pt>
                <c:pt idx="10">
                  <c:v>104782</c:v>
                </c:pt>
                <c:pt idx="11">
                  <c:v>100000</c:v>
                </c:pt>
                <c:pt idx="12">
                  <c:v>101099</c:v>
                </c:pt>
                <c:pt idx="13">
                  <c:v>94958.5</c:v>
                </c:pt>
                <c:pt idx="14">
                  <c:v>132005</c:v>
                </c:pt>
                <c:pt idx="15">
                  <c:v>112214</c:v>
                </c:pt>
                <c:pt idx="16">
                  <c:v>121854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81D-4C4F-88BC-4FC209E24C62}"/>
            </c:ext>
          </c:extLst>
        </c:ser>
        <c:ser>
          <c:idx val="1"/>
          <c:order val="9"/>
          <c:tx>
            <c:v>1.AS.H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plus>
            <c:min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81D-4C4F-88BC-4FC209E24C62}"/>
            </c:ext>
          </c:extLst>
        </c:ser>
        <c:ser>
          <c:idx val="2"/>
          <c:order val="10"/>
          <c:tx>
            <c:v>1.AS.H No Label Mg(EDS)vFe(ICP)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plus>
            <c:min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81D-4C4F-88BC-4FC209E24C62}"/>
            </c:ext>
          </c:extLst>
        </c:ser>
        <c:ser>
          <c:idx val="3"/>
          <c:order val="11"/>
          <c:tx>
            <c:v>1.AS.H 'Alt'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plus>
            <c:min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81D-4C4F-88BC-4FC209E2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25183"/>
        <c:axId val="1824926623"/>
      </c:scatterChart>
      <c:valAx>
        <c:axId val="182492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6623"/>
        <c:crosses val="autoZero"/>
        <c:crossBetween val="midCat"/>
      </c:valAx>
      <c:valAx>
        <c:axId val="1824926623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(ICP)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5183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Mg(EDS)</a:t>
            </a:r>
            <a:r>
              <a:rPr lang="en-GB" baseline="0"/>
              <a:t>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7"/>
          <c:order val="0"/>
          <c:tx>
            <c:v>1.AS.H C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14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D-4D8A-BB90-0163CB8F7877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2D-4D8A-BB90-0163CB8F7877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2D-4D8A-BB90-0163CB8F787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plus>
            <c:min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2D-4D8A-BB90-0163CB8F7877}"/>
            </c:ext>
          </c:extLst>
        </c:ser>
        <c:ser>
          <c:idx val="0"/>
          <c:order val="1"/>
          <c:tx>
            <c:v>1.AS.H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plus>
            <c:min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R'!$DP$25,'Bt C v R'!$DP$26,'Bt C v R'!$DP$28,'Bt C v R'!$DP$30,'Bt C v R'!$DP$35,'Bt C v R'!$DP$36,'Bt C v R'!$DP$38,'Bt C v R'!$DP$39,'Bt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R'!$CW$4,'Bt C v R'!$CW$6,'Bt C v R'!$CW$10,'Bt C v R'!$CW$12,'Bt C v R'!$CW$15,'Bt C v R'!$CW$18,'Bt C v R'!$CW$19,'Bt C v R'!$CW$23,'Bt C v R'!$CW$25,'Bt C v R'!$CW$26,'Bt C v R'!$CW$28,'Bt C v R'!$CW$30,'Bt C v R'!$CW$35,'Bt C v R'!$CW$36,'Bt C v R'!$CW$38,'Bt C v R'!$CW$39,'Bt C v R'!$CW$41)</c:f>
              <c:numCache>
                <c:formatCode>General</c:formatCode>
                <c:ptCount val="17"/>
                <c:pt idx="0">
                  <c:v>84313.3</c:v>
                </c:pt>
                <c:pt idx="1">
                  <c:v>90993.7</c:v>
                </c:pt>
                <c:pt idx="2">
                  <c:v>97947.8</c:v>
                </c:pt>
                <c:pt idx="3">
                  <c:v>90932.4</c:v>
                </c:pt>
                <c:pt idx="4">
                  <c:v>95082.8</c:v>
                </c:pt>
                <c:pt idx="5">
                  <c:v>91173</c:v>
                </c:pt>
                <c:pt idx="6">
                  <c:v>99430.3</c:v>
                </c:pt>
                <c:pt idx="7">
                  <c:v>98072.5</c:v>
                </c:pt>
                <c:pt idx="8">
                  <c:v>102287</c:v>
                </c:pt>
                <c:pt idx="9">
                  <c:v>104632</c:v>
                </c:pt>
                <c:pt idx="10">
                  <c:v>104782</c:v>
                </c:pt>
                <c:pt idx="11">
                  <c:v>100000</c:v>
                </c:pt>
                <c:pt idx="12">
                  <c:v>101099</c:v>
                </c:pt>
                <c:pt idx="13">
                  <c:v>94958.5</c:v>
                </c:pt>
                <c:pt idx="14">
                  <c:v>132005</c:v>
                </c:pt>
                <c:pt idx="15">
                  <c:v>112214</c:v>
                </c:pt>
                <c:pt idx="16">
                  <c:v>121854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2D-4D8A-BB90-0163CB8F7877}"/>
            </c:ext>
          </c:extLst>
        </c:ser>
        <c:ser>
          <c:idx val="1"/>
          <c:order val="2"/>
          <c:tx>
            <c:v>1.AS.H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plus>
            <c:min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2D-4D8A-BB90-0163CB8F7877}"/>
            </c:ext>
          </c:extLst>
        </c:ser>
        <c:ser>
          <c:idx val="2"/>
          <c:order val="3"/>
          <c:tx>
            <c:v>1.AS.H No Label Mg(EDS)vFe(ICP)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plus>
            <c:min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A2D-4D8A-BB90-0163CB8F7877}"/>
            </c:ext>
          </c:extLst>
        </c:ser>
        <c:ser>
          <c:idx val="3"/>
          <c:order val="4"/>
          <c:tx>
            <c:v>1.AS.H 'Alt'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plus>
            <c:min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A2D-4D8A-BB90-0163CB8F7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25183"/>
        <c:axId val="1824926623"/>
      </c:scatterChart>
      <c:valAx>
        <c:axId val="1824925183"/>
        <c:scaling>
          <c:orientation val="minMax"/>
          <c:max val="78000"/>
          <c:min val="68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6623"/>
        <c:crosses val="autoZero"/>
        <c:crossBetween val="midCat"/>
      </c:valAx>
      <c:valAx>
        <c:axId val="1824926623"/>
        <c:scaling>
          <c:orientation val="minMax"/>
          <c:max val="150000"/>
          <c:min val="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(ICP)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51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Al v Si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Al v Si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1425"/>
          </c:errBars>
          <c:errBars>
            <c:errDir val="x"/>
            <c:errBarType val="both"/>
            <c:errValType val="fixedVal"/>
            <c:noEndCap val="0"/>
            <c:val val="1166.6666670000002"/>
          </c:errBars>
          <c:xVal>
            <c:numRef>
              <c:f>('Bt C v R'!$AK$5:$AK$8,'Bt C v R'!$AK$10,'Bt C v R'!$AK$14,'Bt C v R'!$AK$16,'Bt C v R'!$AK$20,'Bt C v R'!$AK$23,'Bt C v R'!$AK$32:$AK$33)</c:f>
              <c:numCache>
                <c:formatCode>General</c:formatCode>
                <c:ptCount val="11"/>
                <c:pt idx="0">
                  <c:v>107200</c:v>
                </c:pt>
                <c:pt idx="1">
                  <c:v>107000</c:v>
                </c:pt>
                <c:pt idx="2">
                  <c:v>107200</c:v>
                </c:pt>
                <c:pt idx="3">
                  <c:v>106199.99999999999</c:v>
                </c:pt>
                <c:pt idx="4">
                  <c:v>106700</c:v>
                </c:pt>
                <c:pt idx="5">
                  <c:v>109200</c:v>
                </c:pt>
                <c:pt idx="6">
                  <c:v>108600</c:v>
                </c:pt>
                <c:pt idx="7">
                  <c:v>99100</c:v>
                </c:pt>
                <c:pt idx="8">
                  <c:v>98200</c:v>
                </c:pt>
                <c:pt idx="9">
                  <c:v>98100</c:v>
                </c:pt>
                <c:pt idx="10">
                  <c:v>98500</c:v>
                </c:pt>
              </c:numCache>
            </c:numRef>
          </c:xVal>
          <c:yVal>
            <c:numRef>
              <c:f>('Bt C v R'!$AL$5:$AL$8,'Bt C v R'!$AL$10,'Bt C v R'!$AL$14,'Bt C v R'!$AL$16,'Bt C v R'!$AL$20,'Bt C v R'!$AL$23,'Bt C v R'!$AL$32:$AL$33)</c:f>
              <c:numCache>
                <c:formatCode>General</c:formatCode>
                <c:ptCount val="11"/>
                <c:pt idx="0">
                  <c:v>187000</c:v>
                </c:pt>
                <c:pt idx="1">
                  <c:v>185400</c:v>
                </c:pt>
                <c:pt idx="2">
                  <c:v>188000</c:v>
                </c:pt>
                <c:pt idx="3">
                  <c:v>185600</c:v>
                </c:pt>
                <c:pt idx="4">
                  <c:v>187200</c:v>
                </c:pt>
                <c:pt idx="5">
                  <c:v>190600</c:v>
                </c:pt>
                <c:pt idx="6">
                  <c:v>188400</c:v>
                </c:pt>
                <c:pt idx="7">
                  <c:v>171900</c:v>
                </c:pt>
                <c:pt idx="8">
                  <c:v>172900</c:v>
                </c:pt>
                <c:pt idx="9">
                  <c:v>173299.99999999997</c:v>
                </c:pt>
                <c:pt idx="10">
                  <c:v>173200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8B3-4CAD-B78A-8E9BAA2D50EA}"/>
            </c:ext>
          </c:extLst>
        </c:ser>
        <c:ser>
          <c:idx val="6"/>
          <c:order val="1"/>
          <c:tx>
            <c:v>1(B)MP R Al v Si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1425"/>
          </c:errBars>
          <c:errBars>
            <c:errDir val="x"/>
            <c:errBarType val="both"/>
            <c:errValType val="fixedVal"/>
            <c:noEndCap val="0"/>
            <c:val val="1166.6666670000002"/>
          </c:errBars>
          <c:xVal>
            <c:numRef>
              <c:f>('Bt C v R'!$AK$3:$AK$4,'Bt C v R'!$AK$9,'Bt C v R'!$AK$11:$AK$13,'Bt C v R'!$AK$15,'Bt C v R'!$AK$17:$AK$19,'Bt C v R'!$AK$21:$AK$22,'Bt C v R'!$AK$24,'Bt C v R'!$AK$34)</c:f>
              <c:numCache>
                <c:formatCode>General</c:formatCode>
                <c:ptCount val="14"/>
                <c:pt idx="0">
                  <c:v>109700</c:v>
                </c:pt>
                <c:pt idx="1">
                  <c:v>108300</c:v>
                </c:pt>
                <c:pt idx="2">
                  <c:v>108800.00000000001</c:v>
                </c:pt>
                <c:pt idx="3">
                  <c:v>106500</c:v>
                </c:pt>
                <c:pt idx="4">
                  <c:v>107500</c:v>
                </c:pt>
                <c:pt idx="5">
                  <c:v>107400</c:v>
                </c:pt>
                <c:pt idx="6">
                  <c:v>107700</c:v>
                </c:pt>
                <c:pt idx="7">
                  <c:v>107899.99999999999</c:v>
                </c:pt>
                <c:pt idx="8">
                  <c:v>107400</c:v>
                </c:pt>
                <c:pt idx="9">
                  <c:v>98900</c:v>
                </c:pt>
                <c:pt idx="10">
                  <c:v>98400</c:v>
                </c:pt>
                <c:pt idx="11">
                  <c:v>99800</c:v>
                </c:pt>
                <c:pt idx="12">
                  <c:v>97800</c:v>
                </c:pt>
                <c:pt idx="13">
                  <c:v>98900</c:v>
                </c:pt>
              </c:numCache>
            </c:numRef>
          </c:xVal>
          <c:yVal>
            <c:numRef>
              <c:f>('Bt C v R'!$AL$3:$AL$4,'Bt C v R'!$AL$9,'Bt C v R'!$AL$11:$AL$13,'Bt C v R'!$AL$15,'Bt C v R'!$AL$17:$AL$19,'Bt C v R'!$AL$21,'Bt C v R'!$AL$22,'Bt C v R'!$AL$24,'Bt C v R'!$AL$34)</c:f>
              <c:numCache>
                <c:formatCode>General</c:formatCode>
                <c:ptCount val="14"/>
                <c:pt idx="0">
                  <c:v>187200</c:v>
                </c:pt>
                <c:pt idx="1">
                  <c:v>189600</c:v>
                </c:pt>
                <c:pt idx="2">
                  <c:v>188900</c:v>
                </c:pt>
                <c:pt idx="3">
                  <c:v>189200.00000000003</c:v>
                </c:pt>
                <c:pt idx="4">
                  <c:v>187700</c:v>
                </c:pt>
                <c:pt idx="5">
                  <c:v>191500</c:v>
                </c:pt>
                <c:pt idx="6">
                  <c:v>188500</c:v>
                </c:pt>
                <c:pt idx="7">
                  <c:v>190799.99999999997</c:v>
                </c:pt>
                <c:pt idx="8">
                  <c:v>189800</c:v>
                </c:pt>
                <c:pt idx="9">
                  <c:v>172000</c:v>
                </c:pt>
                <c:pt idx="10">
                  <c:v>173400</c:v>
                </c:pt>
                <c:pt idx="11">
                  <c:v>173400</c:v>
                </c:pt>
                <c:pt idx="12">
                  <c:v>172900</c:v>
                </c:pt>
                <c:pt idx="13">
                  <c:v>173600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8B3-4CAD-B78A-8E9BAA2D50EA}"/>
            </c:ext>
          </c:extLst>
        </c:ser>
        <c:ser>
          <c:idx val="7"/>
          <c:order val="2"/>
          <c:tx>
            <c:v>1(B)MP (M) Al v Si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1425"/>
          </c:errBars>
          <c:errBars>
            <c:errDir val="x"/>
            <c:errBarType val="both"/>
            <c:errValType val="fixedVal"/>
            <c:noEndCap val="0"/>
            <c:val val="1166.6666670000002"/>
          </c:errBars>
          <c:xVal>
            <c:numRef>
              <c:f>('Bt C v R'!$AK$2,'Bt C v R'!$AK$25:$AK$31)</c:f>
              <c:numCache>
                <c:formatCode>General</c:formatCode>
                <c:ptCount val="8"/>
                <c:pt idx="0">
                  <c:v>109500</c:v>
                </c:pt>
                <c:pt idx="1">
                  <c:v>98800.000000000015</c:v>
                </c:pt>
                <c:pt idx="2">
                  <c:v>98100</c:v>
                </c:pt>
                <c:pt idx="3">
                  <c:v>98400</c:v>
                </c:pt>
                <c:pt idx="4">
                  <c:v>99500</c:v>
                </c:pt>
                <c:pt idx="5">
                  <c:v>97700</c:v>
                </c:pt>
                <c:pt idx="6">
                  <c:v>98100</c:v>
                </c:pt>
                <c:pt idx="7">
                  <c:v>97700</c:v>
                </c:pt>
              </c:numCache>
            </c:numRef>
          </c:xVal>
          <c:yVal>
            <c:numRef>
              <c:f>('Bt C v R'!$AL$2,'Bt C v R'!$AL$25:$AL$31)</c:f>
              <c:numCache>
                <c:formatCode>General</c:formatCode>
                <c:ptCount val="8"/>
                <c:pt idx="0">
                  <c:v>188900</c:v>
                </c:pt>
                <c:pt idx="1">
                  <c:v>171700.00000000003</c:v>
                </c:pt>
                <c:pt idx="2">
                  <c:v>172100</c:v>
                </c:pt>
                <c:pt idx="3">
                  <c:v>172600.00000000003</c:v>
                </c:pt>
                <c:pt idx="4">
                  <c:v>171000</c:v>
                </c:pt>
                <c:pt idx="5">
                  <c:v>171500</c:v>
                </c:pt>
                <c:pt idx="6">
                  <c:v>172500</c:v>
                </c:pt>
                <c:pt idx="7">
                  <c:v>171000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8B3-4CAD-B78A-8E9BAA2D50EA}"/>
            </c:ext>
          </c:extLst>
        </c:ser>
        <c:ser>
          <c:idx val="8"/>
          <c:order val="3"/>
          <c:tx>
            <c:v>1.AS C Al v Si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R'!$CA$15,'Bt C v R'!$CA$21,'Bt C v R'!$CA$24,'Bt C v R'!$CA$30:$CA$31)</c:f>
              <c:numCache>
                <c:formatCode>General</c:formatCode>
                <c:ptCount val="5"/>
                <c:pt idx="0">
                  <c:v>98200</c:v>
                </c:pt>
                <c:pt idx="1">
                  <c:v>100100</c:v>
                </c:pt>
                <c:pt idx="2">
                  <c:v>97800</c:v>
                </c:pt>
                <c:pt idx="3">
                  <c:v>98699.999999999985</c:v>
                </c:pt>
                <c:pt idx="4">
                  <c:v>100399.99999999999</c:v>
                </c:pt>
              </c:numCache>
            </c:numRef>
          </c:xVal>
          <c:yVal>
            <c:numRef>
              <c:f>('Bt C v R'!$CB$15,'Bt C v R'!$CB$21,'Bt C v R'!$CB$24,'Bt C v R'!$CB$30:$CB$31)</c:f>
              <c:numCache>
                <c:formatCode>General</c:formatCode>
                <c:ptCount val="5"/>
                <c:pt idx="0">
                  <c:v>177000</c:v>
                </c:pt>
                <c:pt idx="1">
                  <c:v>180100.00000000003</c:v>
                </c:pt>
                <c:pt idx="2">
                  <c:v>174899.99999999997</c:v>
                </c:pt>
                <c:pt idx="3">
                  <c:v>175100.00000000003</c:v>
                </c:pt>
                <c:pt idx="4">
                  <c:v>179700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8B3-4CAD-B78A-8E9BAA2D50EA}"/>
            </c:ext>
          </c:extLst>
        </c:ser>
        <c:ser>
          <c:idx val="9"/>
          <c:order val="4"/>
          <c:tx>
            <c:v>1.AS R Al v Si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R'!$CA$16,'Bt C v R'!$CA$19,'Bt C v R'!$CA$27,'Bt C v R'!$CA$32)</c:f>
              <c:numCache>
                <c:formatCode>General</c:formatCode>
                <c:ptCount val="4"/>
                <c:pt idx="0">
                  <c:v>104200</c:v>
                </c:pt>
                <c:pt idx="1">
                  <c:v>100399.99999999999</c:v>
                </c:pt>
                <c:pt idx="2">
                  <c:v>100000</c:v>
                </c:pt>
                <c:pt idx="3">
                  <c:v>100100</c:v>
                </c:pt>
              </c:numCache>
            </c:numRef>
          </c:xVal>
          <c:yVal>
            <c:numRef>
              <c:f>('Bt C v R'!$CB$16,'Bt C v R'!$CB$19,'Bt C v R'!$CB$27,'Bt C v R'!$CB$32)</c:f>
              <c:numCache>
                <c:formatCode>General</c:formatCode>
                <c:ptCount val="4"/>
                <c:pt idx="0">
                  <c:v>177600.00000000003</c:v>
                </c:pt>
                <c:pt idx="1">
                  <c:v>180300</c:v>
                </c:pt>
                <c:pt idx="2">
                  <c:v>178700</c:v>
                </c:pt>
                <c:pt idx="3">
                  <c:v>179800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8B3-4CAD-B78A-8E9BAA2D50EA}"/>
            </c:ext>
          </c:extLst>
        </c:ser>
        <c:ser>
          <c:idx val="10"/>
          <c:order val="5"/>
          <c:tx>
            <c:v>1.AS (M) Al v Si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R'!$CA$2:$CA$6,'Bt C v R'!$CA$9:$CA$14,'Bt C v R'!$CA$17:$CA$18,'Bt C v R'!$CA$20,'Bt C v R'!$CA$22:$CA$23,'Bt C v R'!$CA$25:$CA$26,'Bt C v R'!$CA$28:$CA$29,'Bt C v R'!$CA$33)</c:f>
              <c:numCache>
                <c:formatCode>General</c:formatCode>
                <c:ptCount val="21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99800</c:v>
                </c:pt>
                <c:pt idx="6">
                  <c:v>100900</c:v>
                </c:pt>
                <c:pt idx="7">
                  <c:v>98100</c:v>
                </c:pt>
                <c:pt idx="8">
                  <c:v>103300</c:v>
                </c:pt>
                <c:pt idx="9">
                  <c:v>101199.99999999999</c:v>
                </c:pt>
                <c:pt idx="10">
                  <c:v>100700</c:v>
                </c:pt>
                <c:pt idx="11">
                  <c:v>100600</c:v>
                </c:pt>
                <c:pt idx="12">
                  <c:v>102200</c:v>
                </c:pt>
                <c:pt idx="13">
                  <c:v>105300</c:v>
                </c:pt>
                <c:pt idx="14">
                  <c:v>101000</c:v>
                </c:pt>
                <c:pt idx="15">
                  <c:v>98600</c:v>
                </c:pt>
                <c:pt idx="16">
                  <c:v>101600</c:v>
                </c:pt>
                <c:pt idx="17">
                  <c:v>102600</c:v>
                </c:pt>
                <c:pt idx="18">
                  <c:v>99600.000000000015</c:v>
                </c:pt>
                <c:pt idx="19">
                  <c:v>98800.000000000015</c:v>
                </c:pt>
                <c:pt idx="20">
                  <c:v>100200</c:v>
                </c:pt>
              </c:numCache>
            </c:numRef>
          </c:xVal>
          <c:yVal>
            <c:numRef>
              <c:f>('Bt C v R'!$CB$2:$CB$6,'Bt C v R'!$CB$9:$CB$14,'Bt C v R'!$CB$17,'Bt C v R'!$CB$18,'Bt C v R'!$CB$20,'Bt C v R'!$CB$22:$CB$23,'Bt C v R'!$CB$25:$CB$26,'Bt C v R'!$CB$28:$CB$29,'Bt C v R'!$CB$33)</c:f>
              <c:numCache>
                <c:formatCode>General</c:formatCode>
                <c:ptCount val="21"/>
                <c:pt idx="0">
                  <c:v>183600</c:v>
                </c:pt>
                <c:pt idx="1">
                  <c:v>185000</c:v>
                </c:pt>
                <c:pt idx="2">
                  <c:v>184700</c:v>
                </c:pt>
                <c:pt idx="3">
                  <c:v>183500</c:v>
                </c:pt>
                <c:pt idx="4">
                  <c:v>186600</c:v>
                </c:pt>
                <c:pt idx="5">
                  <c:v>178400</c:v>
                </c:pt>
                <c:pt idx="6">
                  <c:v>177500</c:v>
                </c:pt>
                <c:pt idx="7">
                  <c:v>178400</c:v>
                </c:pt>
                <c:pt idx="8">
                  <c:v>181600</c:v>
                </c:pt>
                <c:pt idx="9">
                  <c:v>182500</c:v>
                </c:pt>
                <c:pt idx="10">
                  <c:v>179000</c:v>
                </c:pt>
                <c:pt idx="11">
                  <c:v>176400</c:v>
                </c:pt>
                <c:pt idx="12">
                  <c:v>179000</c:v>
                </c:pt>
                <c:pt idx="13">
                  <c:v>180600</c:v>
                </c:pt>
                <c:pt idx="14">
                  <c:v>180700</c:v>
                </c:pt>
                <c:pt idx="15">
                  <c:v>175900</c:v>
                </c:pt>
                <c:pt idx="16">
                  <c:v>178800</c:v>
                </c:pt>
                <c:pt idx="17">
                  <c:v>179200.00000000003</c:v>
                </c:pt>
                <c:pt idx="18">
                  <c:v>178900</c:v>
                </c:pt>
                <c:pt idx="19">
                  <c:v>174899.99999999997</c:v>
                </c:pt>
                <c:pt idx="20">
                  <c:v>179100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8B3-4CAD-B78A-8E9BAA2D50EA}"/>
            </c:ext>
          </c:extLst>
        </c:ser>
        <c:ser>
          <c:idx val="11"/>
          <c:order val="6"/>
          <c:tx>
            <c:v>1.AS 'Agg' Al v Si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R'!$CA$7:$CA$8</c:f>
              <c:numCache>
                <c:formatCode>General</c:formatCode>
                <c:ptCount val="2"/>
                <c:pt idx="0">
                  <c:v>99900</c:v>
                </c:pt>
                <c:pt idx="1">
                  <c:v>101100</c:v>
                </c:pt>
              </c:numCache>
            </c:numRef>
          </c:xVal>
          <c:yVal>
            <c:numRef>
              <c:f>'Bt C v R'!$CB$7:$CB$8</c:f>
              <c:numCache>
                <c:formatCode>General</c:formatCode>
                <c:ptCount val="2"/>
                <c:pt idx="0">
                  <c:v>177600.00000000003</c:v>
                </c:pt>
                <c:pt idx="1">
                  <c:v>176400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8B3-4CAD-B78A-8E9BAA2D50EA}"/>
            </c:ext>
          </c:extLst>
        </c:ser>
        <c:ser>
          <c:idx val="0"/>
          <c:order val="7"/>
          <c:tx>
            <c:v>1.AS.H C Al v Si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R'!$DQ$2:$DQ$3,'Bt C v R'!$DQ$5,'Bt C v R'!$DQ$9,'Bt C v R'!$DQ$11,'Bt C v R'!$DQ$13,'Bt C v R'!$DQ$16:$DQ$17,'Bt C v R'!$DQ$22,'Bt C v R'!$DQ$24,'Bt C v R'!$DQ$27,'Bt C v R'!$DQ$31,'Bt C v R'!$DQ$33:$DQ$34,'Bt C v R'!$DQ$37,'Bt C v R'!$DQ$40,'Bt C v R'!$DQ$42)</c:f>
              <c:numCache>
                <c:formatCode>General</c:formatCode>
                <c:ptCount val="17"/>
                <c:pt idx="0">
                  <c:v>107200</c:v>
                </c:pt>
                <c:pt idx="1">
                  <c:v>107700</c:v>
                </c:pt>
                <c:pt idx="2">
                  <c:v>107600</c:v>
                </c:pt>
                <c:pt idx="3">
                  <c:v>104500</c:v>
                </c:pt>
                <c:pt idx="4">
                  <c:v>106600</c:v>
                </c:pt>
                <c:pt idx="5">
                  <c:v>105700</c:v>
                </c:pt>
                <c:pt idx="6">
                  <c:v>105900</c:v>
                </c:pt>
                <c:pt idx="7">
                  <c:v>105200</c:v>
                </c:pt>
                <c:pt idx="8">
                  <c:v>104100</c:v>
                </c:pt>
                <c:pt idx="9">
                  <c:v>105399.99999999999</c:v>
                </c:pt>
                <c:pt idx="10">
                  <c:v>103699.99999999999</c:v>
                </c:pt>
                <c:pt idx="11">
                  <c:v>108300</c:v>
                </c:pt>
                <c:pt idx="12">
                  <c:v>105000</c:v>
                </c:pt>
                <c:pt idx="13">
                  <c:v>106199.99999999999</c:v>
                </c:pt>
                <c:pt idx="14">
                  <c:v>104800</c:v>
                </c:pt>
                <c:pt idx="15">
                  <c:v>105000</c:v>
                </c:pt>
                <c:pt idx="16">
                  <c:v>104700</c:v>
                </c:pt>
              </c:numCache>
            </c:numRef>
          </c:xVal>
          <c:yVal>
            <c:numRef>
              <c:f>('Bt C v R'!$DR$2:$DR$3,'Bt C v R'!$DR$5,'Bt C v R'!$DR$9,'Bt C v R'!$DR$11,'Bt C v R'!$DR$13,'Bt C v R'!$DR$16:$DR$17,'Bt C v R'!$DR$22,'Bt C v R'!$DR$24,'Bt C v R'!$DR$27,'Bt C v R'!$DR$31,'Bt C v R'!$DR$33:$DR$34,'Bt C v R'!$DR$37,'Bt C v R'!$DR$40,'Bt C v R'!$DR$42)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191500</c:v>
                </c:pt>
                <c:pt idx="2">
                  <c:v>190600</c:v>
                </c:pt>
                <c:pt idx="3">
                  <c:v>190600</c:v>
                </c:pt>
                <c:pt idx="4">
                  <c:v>190400</c:v>
                </c:pt>
                <c:pt idx="5">
                  <c:v>190300</c:v>
                </c:pt>
                <c:pt idx="6">
                  <c:v>190400</c:v>
                </c:pt>
                <c:pt idx="7">
                  <c:v>192500</c:v>
                </c:pt>
                <c:pt idx="8">
                  <c:v>191500</c:v>
                </c:pt>
                <c:pt idx="9">
                  <c:v>190900</c:v>
                </c:pt>
                <c:pt idx="10">
                  <c:v>190400</c:v>
                </c:pt>
                <c:pt idx="11">
                  <c:v>190200</c:v>
                </c:pt>
                <c:pt idx="12">
                  <c:v>191000</c:v>
                </c:pt>
                <c:pt idx="13">
                  <c:v>191000</c:v>
                </c:pt>
                <c:pt idx="14">
                  <c:v>190000</c:v>
                </c:pt>
                <c:pt idx="15">
                  <c:v>189800</c:v>
                </c:pt>
                <c:pt idx="16">
                  <c:v>191200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8B3-4CAD-B78A-8E9BAA2D50EA}"/>
            </c:ext>
          </c:extLst>
        </c:ser>
        <c:ser>
          <c:idx val="1"/>
          <c:order val="8"/>
          <c:tx>
            <c:v>1.AS.H R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R'!$DQ$4,'Bt C v R'!$DQ$6,'Bt C v R'!$DQ$10,'Bt C v R'!$DQ$12,'Bt C v R'!$DQ$15,'Bt C v R'!$DQ$18:$DQ$19,'Bt C v R'!$DQ$23,'Bt C v R'!$DQ$25:$DQ$26,'Bt C v R'!$DQ$28,'Bt C v R'!$DQ$30,'Bt C v R'!$DQ$35:$DQ$36,'Bt C v R'!$DQ$38:$DQ$39,'Bt C v R'!$DQ$41)</c:f>
              <c:numCache>
                <c:formatCode>General</c:formatCode>
                <c:ptCount val="17"/>
                <c:pt idx="0">
                  <c:v>114400</c:v>
                </c:pt>
                <c:pt idx="1">
                  <c:v>115200</c:v>
                </c:pt>
                <c:pt idx="2">
                  <c:v>106900</c:v>
                </c:pt>
                <c:pt idx="3">
                  <c:v>107000</c:v>
                </c:pt>
                <c:pt idx="4">
                  <c:v>106000</c:v>
                </c:pt>
                <c:pt idx="5">
                  <c:v>104500</c:v>
                </c:pt>
                <c:pt idx="6">
                  <c:v>108100</c:v>
                </c:pt>
                <c:pt idx="7">
                  <c:v>104600.00000000001</c:v>
                </c:pt>
                <c:pt idx="8">
                  <c:v>106900</c:v>
                </c:pt>
                <c:pt idx="9">
                  <c:v>105500</c:v>
                </c:pt>
                <c:pt idx="10">
                  <c:v>105100</c:v>
                </c:pt>
                <c:pt idx="11">
                  <c:v>106199.99999999999</c:v>
                </c:pt>
                <c:pt idx="12">
                  <c:v>106500</c:v>
                </c:pt>
                <c:pt idx="13">
                  <c:v>104400</c:v>
                </c:pt>
                <c:pt idx="14">
                  <c:v>104700</c:v>
                </c:pt>
                <c:pt idx="15">
                  <c:v>103000</c:v>
                </c:pt>
                <c:pt idx="16">
                  <c:v>105500</c:v>
                </c:pt>
              </c:numCache>
            </c:numRef>
          </c:xVal>
          <c:yVal>
            <c:numRef>
              <c:f>('Bt C v R'!$DR$4,'Bt C v R'!$DR$6,'Bt C v R'!$DR$10,'Bt C v R'!$DR$12,'Bt C v R'!$DR$15,'Bt C v R'!$DR$18:$DR$19,'Bt C v R'!$DR$23,'Bt C v R'!$DR$25:$DR$26,'Bt C v R'!$DR$28,'Bt C v R'!$DR$30,'Bt C v R'!$DR$35:$DR$36,'Bt C v R'!$DR$38:$DR$39,'Bt C v R'!$DR$41)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188000</c:v>
                </c:pt>
                <c:pt idx="2">
                  <c:v>189500</c:v>
                </c:pt>
                <c:pt idx="3">
                  <c:v>189500</c:v>
                </c:pt>
                <c:pt idx="4">
                  <c:v>190000</c:v>
                </c:pt>
                <c:pt idx="5">
                  <c:v>191300</c:v>
                </c:pt>
                <c:pt idx="6">
                  <c:v>191100</c:v>
                </c:pt>
                <c:pt idx="7">
                  <c:v>191800</c:v>
                </c:pt>
                <c:pt idx="8">
                  <c:v>190400</c:v>
                </c:pt>
                <c:pt idx="9">
                  <c:v>190000</c:v>
                </c:pt>
                <c:pt idx="10">
                  <c:v>190100.00000000003</c:v>
                </c:pt>
                <c:pt idx="11">
                  <c:v>189700</c:v>
                </c:pt>
                <c:pt idx="12">
                  <c:v>189000</c:v>
                </c:pt>
                <c:pt idx="13">
                  <c:v>190100.00000000003</c:v>
                </c:pt>
                <c:pt idx="14">
                  <c:v>191700.00000000003</c:v>
                </c:pt>
                <c:pt idx="15">
                  <c:v>189400</c:v>
                </c:pt>
                <c:pt idx="16">
                  <c:v>188700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8B3-4CAD-B78A-8E9BAA2D50EA}"/>
            </c:ext>
          </c:extLst>
        </c:ser>
        <c:ser>
          <c:idx val="2"/>
          <c:order val="9"/>
          <c:tx>
            <c:v>1.AS.H (M)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R'!$DQ$7:$DQ$8,'Bt C v R'!$DQ$20,'Bt C v R'!$DQ$29,'Bt C v R'!$DQ$32)</c:f>
              <c:numCache>
                <c:formatCode>General</c:formatCode>
                <c:ptCount val="5"/>
                <c:pt idx="0">
                  <c:v>106600</c:v>
                </c:pt>
                <c:pt idx="1">
                  <c:v>104800</c:v>
                </c:pt>
                <c:pt idx="2">
                  <c:v>105399.99999999999</c:v>
                </c:pt>
                <c:pt idx="3">
                  <c:v>108200</c:v>
                </c:pt>
                <c:pt idx="4">
                  <c:v>107100.00000000001</c:v>
                </c:pt>
              </c:numCache>
            </c:numRef>
          </c:xVal>
          <c:yVal>
            <c:numRef>
              <c:f>('Bt C v R'!$DR$7:$DR$8,'Bt C v R'!$DR$20,'Bt C v R'!$DR$29,'Bt C v R'!$DR$32)</c:f>
              <c:numCache>
                <c:formatCode>General</c:formatCode>
                <c:ptCount val="5"/>
                <c:pt idx="0">
                  <c:v>188700</c:v>
                </c:pt>
                <c:pt idx="1">
                  <c:v>191000</c:v>
                </c:pt>
                <c:pt idx="2">
                  <c:v>189600</c:v>
                </c:pt>
                <c:pt idx="3">
                  <c:v>190700</c:v>
                </c:pt>
                <c:pt idx="4">
                  <c:v>189700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8B3-4CAD-B78A-8E9BAA2D50EA}"/>
            </c:ext>
          </c:extLst>
        </c:ser>
        <c:ser>
          <c:idx val="3"/>
          <c:order val="10"/>
          <c:tx>
            <c:v>1.AS.H No Label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R'!$DQ$14</c:f>
              <c:numCache>
                <c:formatCode>General</c:formatCode>
                <c:ptCount val="1"/>
                <c:pt idx="0">
                  <c:v>105700</c:v>
                </c:pt>
              </c:numCache>
            </c:numRef>
          </c:xVal>
          <c:yVal>
            <c:numRef>
              <c:f>'Bt C v R'!$DR$14</c:f>
              <c:numCache>
                <c:formatCode>General</c:formatCode>
                <c:ptCount val="1"/>
                <c:pt idx="0">
                  <c:v>190400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8B3-4CAD-B78A-8E9BAA2D50EA}"/>
            </c:ext>
          </c:extLst>
        </c:ser>
        <c:ser>
          <c:idx val="4"/>
          <c:order val="11"/>
          <c:tx>
            <c:v>1.AS.H 'Agg'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R'!$DQ$21</c:f>
              <c:numCache>
                <c:formatCode>General</c:formatCode>
                <c:ptCount val="1"/>
                <c:pt idx="0">
                  <c:v>104400</c:v>
                </c:pt>
              </c:numCache>
            </c:numRef>
          </c:xVal>
          <c:yVal>
            <c:numRef>
              <c:f>'Bt C v R'!$DR$21</c:f>
              <c:numCache>
                <c:formatCode>General</c:formatCode>
                <c:ptCount val="1"/>
                <c:pt idx="0">
                  <c:v>189899.99999999997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8B3-4CAD-B78A-8E9BAA2D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3087"/>
        <c:axId val="149695887"/>
      </c:scatterChart>
      <c:valAx>
        <c:axId val="149703087"/>
        <c:scaling>
          <c:orientation val="minMax"/>
          <c:max val="118000"/>
          <c:min val="9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95887"/>
        <c:crosses val="autoZero"/>
        <c:crossBetween val="midCat"/>
      </c:valAx>
      <c:valAx>
        <c:axId val="14969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03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Muscovite v Biotite</a:t>
            </a:r>
            <a:r>
              <a:rPr lang="en-GB" baseline="0"/>
              <a:t> V v Cr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83187800470959E-2"/>
          <c:y val="9.951510357710408E-2"/>
          <c:w val="0.72897138251539306"/>
          <c:h val="0.83017491510298558"/>
        </c:manualLayout>
      </c:layout>
      <c:scatterChart>
        <c:scatterStyle val="lineMarker"/>
        <c:varyColors val="0"/>
        <c:ser>
          <c:idx val="0"/>
          <c:order val="0"/>
          <c:tx>
            <c:v>Muscovite 1.AS V v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('[1]Ms SEM+ICP Tidy'!$K$145:$K$168,'[1]Ms SEM+ICP Tidy'!$K$189:$K$208)</c:f>
                <c:numCache>
                  <c:formatCode>General</c:formatCode>
                  <c:ptCount val="44"/>
                  <c:pt idx="0">
                    <c:v>2.9263699999999999</c:v>
                  </c:pt>
                  <c:pt idx="1">
                    <c:v>24.464500000000001</c:v>
                  </c:pt>
                  <c:pt idx="2">
                    <c:v>11.377000000000001</c:v>
                  </c:pt>
                  <c:pt idx="3">
                    <c:v>15.8354</c:v>
                  </c:pt>
                  <c:pt idx="4">
                    <c:v>12.0944</c:v>
                  </c:pt>
                  <c:pt idx="5">
                    <c:v>21.767099999999999</c:v>
                  </c:pt>
                  <c:pt idx="6">
                    <c:v>20.252300000000002</c:v>
                  </c:pt>
                  <c:pt idx="7">
                    <c:v>19.033000000000001</c:v>
                  </c:pt>
                  <c:pt idx="8">
                    <c:v>13.0801</c:v>
                  </c:pt>
                  <c:pt idx="9">
                    <c:v>19.019200000000001</c:v>
                  </c:pt>
                  <c:pt idx="10">
                    <c:v>15.777699999999999</c:v>
                  </c:pt>
                  <c:pt idx="11">
                    <c:v>6.7213000000000003</c:v>
                  </c:pt>
                  <c:pt idx="12">
                    <c:v>4.1229699999999996</c:v>
                  </c:pt>
                  <c:pt idx="13">
                    <c:v>2.3825599999999998</c:v>
                  </c:pt>
                  <c:pt idx="14">
                    <c:v>4.9526000000000003</c:v>
                  </c:pt>
                  <c:pt idx="15">
                    <c:v>11.6271</c:v>
                  </c:pt>
                  <c:pt idx="16">
                    <c:v>15.1191</c:v>
                  </c:pt>
                  <c:pt idx="17">
                    <c:v>12.676500000000001</c:v>
                  </c:pt>
                  <c:pt idx="18">
                    <c:v>10.0268</c:v>
                  </c:pt>
                  <c:pt idx="19">
                    <c:v>16.983699999999999</c:v>
                  </c:pt>
                  <c:pt idx="20">
                    <c:v>15.9053</c:v>
                  </c:pt>
                  <c:pt idx="21">
                    <c:v>29.842300000000002</c:v>
                  </c:pt>
                  <c:pt idx="22">
                    <c:v>18.1282</c:v>
                  </c:pt>
                  <c:pt idx="23">
                    <c:v>17.9849</c:v>
                  </c:pt>
                  <c:pt idx="24">
                    <c:v>34.055599999999998</c:v>
                  </c:pt>
                  <c:pt idx="25">
                    <c:v>19.094799999999999</c:v>
                  </c:pt>
                  <c:pt idx="26">
                    <c:v>18.2774</c:v>
                  </c:pt>
                  <c:pt idx="27">
                    <c:v>12.0275</c:v>
                  </c:pt>
                  <c:pt idx="28">
                    <c:v>15.327999999999999</c:v>
                  </c:pt>
                  <c:pt idx="29">
                    <c:v>14.9537</c:v>
                  </c:pt>
                  <c:pt idx="30">
                    <c:v>17.506699999999999</c:v>
                  </c:pt>
                  <c:pt idx="31">
                    <c:v>16.0944</c:v>
                  </c:pt>
                  <c:pt idx="32">
                    <c:v>18.9391</c:v>
                  </c:pt>
                  <c:pt idx="33">
                    <c:v>24.6982</c:v>
                  </c:pt>
                  <c:pt idx="34">
                    <c:v>16.434999999999999</c:v>
                  </c:pt>
                  <c:pt idx="35">
                    <c:v>17.979099999999999</c:v>
                  </c:pt>
                  <c:pt idx="36">
                    <c:v>17.909700000000001</c:v>
                  </c:pt>
                  <c:pt idx="37">
                    <c:v>22.340499999999999</c:v>
                  </c:pt>
                  <c:pt idx="38">
                    <c:v>23.349699999999999</c:v>
                  </c:pt>
                  <c:pt idx="39">
                    <c:v>14.999599999999999</c:v>
                  </c:pt>
                  <c:pt idx="40">
                    <c:v>20.590199999999999</c:v>
                  </c:pt>
                  <c:pt idx="41">
                    <c:v>15.7606</c:v>
                  </c:pt>
                  <c:pt idx="42">
                    <c:v>17.931100000000001</c:v>
                  </c:pt>
                  <c:pt idx="43">
                    <c:v>13.5753</c:v>
                  </c:pt>
                </c:numCache>
              </c:numRef>
            </c:plus>
            <c:minus>
              <c:numRef>
                <c:f>('[1]Ms SEM+ICP Tidy'!$K$145:$K$168,'[1]Ms SEM+ICP Tidy'!$K$189:$K$208)</c:f>
                <c:numCache>
                  <c:formatCode>General</c:formatCode>
                  <c:ptCount val="44"/>
                  <c:pt idx="0">
                    <c:v>2.9263699999999999</c:v>
                  </c:pt>
                  <c:pt idx="1">
                    <c:v>24.464500000000001</c:v>
                  </c:pt>
                  <c:pt idx="2">
                    <c:v>11.377000000000001</c:v>
                  </c:pt>
                  <c:pt idx="3">
                    <c:v>15.8354</c:v>
                  </c:pt>
                  <c:pt idx="4">
                    <c:v>12.0944</c:v>
                  </c:pt>
                  <c:pt idx="5">
                    <c:v>21.767099999999999</c:v>
                  </c:pt>
                  <c:pt idx="6">
                    <c:v>20.252300000000002</c:v>
                  </c:pt>
                  <c:pt idx="7">
                    <c:v>19.033000000000001</c:v>
                  </c:pt>
                  <c:pt idx="8">
                    <c:v>13.0801</c:v>
                  </c:pt>
                  <c:pt idx="9">
                    <c:v>19.019200000000001</c:v>
                  </c:pt>
                  <c:pt idx="10">
                    <c:v>15.777699999999999</c:v>
                  </c:pt>
                  <c:pt idx="11">
                    <c:v>6.7213000000000003</c:v>
                  </c:pt>
                  <c:pt idx="12">
                    <c:v>4.1229699999999996</c:v>
                  </c:pt>
                  <c:pt idx="13">
                    <c:v>2.3825599999999998</c:v>
                  </c:pt>
                  <c:pt idx="14">
                    <c:v>4.9526000000000003</c:v>
                  </c:pt>
                  <c:pt idx="15">
                    <c:v>11.6271</c:v>
                  </c:pt>
                  <c:pt idx="16">
                    <c:v>15.1191</c:v>
                  </c:pt>
                  <c:pt idx="17">
                    <c:v>12.676500000000001</c:v>
                  </c:pt>
                  <c:pt idx="18">
                    <c:v>10.0268</c:v>
                  </c:pt>
                  <c:pt idx="19">
                    <c:v>16.983699999999999</c:v>
                  </c:pt>
                  <c:pt idx="20">
                    <c:v>15.9053</c:v>
                  </c:pt>
                  <c:pt idx="21">
                    <c:v>29.842300000000002</c:v>
                  </c:pt>
                  <c:pt idx="22">
                    <c:v>18.1282</c:v>
                  </c:pt>
                  <c:pt idx="23">
                    <c:v>17.9849</c:v>
                  </c:pt>
                  <c:pt idx="24">
                    <c:v>34.055599999999998</c:v>
                  </c:pt>
                  <c:pt idx="25">
                    <c:v>19.094799999999999</c:v>
                  </c:pt>
                  <c:pt idx="26">
                    <c:v>18.2774</c:v>
                  </c:pt>
                  <c:pt idx="27">
                    <c:v>12.0275</c:v>
                  </c:pt>
                  <c:pt idx="28">
                    <c:v>15.327999999999999</c:v>
                  </c:pt>
                  <c:pt idx="29">
                    <c:v>14.9537</c:v>
                  </c:pt>
                  <c:pt idx="30">
                    <c:v>17.506699999999999</c:v>
                  </c:pt>
                  <c:pt idx="31">
                    <c:v>16.0944</c:v>
                  </c:pt>
                  <c:pt idx="32">
                    <c:v>18.9391</c:v>
                  </c:pt>
                  <c:pt idx="33">
                    <c:v>24.6982</c:v>
                  </c:pt>
                  <c:pt idx="34">
                    <c:v>16.434999999999999</c:v>
                  </c:pt>
                  <c:pt idx="35">
                    <c:v>17.979099999999999</c:v>
                  </c:pt>
                  <c:pt idx="36">
                    <c:v>17.909700000000001</c:v>
                  </c:pt>
                  <c:pt idx="37">
                    <c:v>22.340499999999999</c:v>
                  </c:pt>
                  <c:pt idx="38">
                    <c:v>23.349699999999999</c:v>
                  </c:pt>
                  <c:pt idx="39">
                    <c:v>14.999599999999999</c:v>
                  </c:pt>
                  <c:pt idx="40">
                    <c:v>20.590199999999999</c:v>
                  </c:pt>
                  <c:pt idx="41">
                    <c:v>15.7606</c:v>
                  </c:pt>
                  <c:pt idx="42">
                    <c:v>17.931100000000001</c:v>
                  </c:pt>
                  <c:pt idx="43">
                    <c:v>13.5753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('[1]Ms SEM+ICP Tidy'!$J$145:$J$168,'[1]Ms SEM+ICP Tidy'!$J$189:$J$208)</c:f>
                <c:numCache>
                  <c:formatCode>General</c:formatCode>
                  <c:ptCount val="44"/>
                  <c:pt idx="0">
                    <c:v>17.196300000000001</c:v>
                  </c:pt>
                  <c:pt idx="1">
                    <c:v>42.951799999999999</c:v>
                  </c:pt>
                  <c:pt idx="2">
                    <c:v>25.488299999999999</c:v>
                  </c:pt>
                  <c:pt idx="3">
                    <c:v>31.148399999999999</c:v>
                  </c:pt>
                  <c:pt idx="4">
                    <c:v>24.62</c:v>
                  </c:pt>
                  <c:pt idx="5">
                    <c:v>45.8142</c:v>
                  </c:pt>
                  <c:pt idx="6">
                    <c:v>40.937899999999999</c:v>
                  </c:pt>
                  <c:pt idx="7">
                    <c:v>29.092199999999998</c:v>
                  </c:pt>
                  <c:pt idx="8">
                    <c:v>26.276199999999999</c:v>
                  </c:pt>
                  <c:pt idx="9">
                    <c:v>29.9087</c:v>
                  </c:pt>
                  <c:pt idx="10">
                    <c:v>30.650300000000001</c:v>
                  </c:pt>
                  <c:pt idx="11">
                    <c:v>16.023399999999999</c:v>
                  </c:pt>
                  <c:pt idx="12">
                    <c:v>12.108700000000001</c:v>
                  </c:pt>
                  <c:pt idx="13">
                    <c:v>5.6634799999999998</c:v>
                  </c:pt>
                  <c:pt idx="14">
                    <c:v>9.8886000000000003</c:v>
                  </c:pt>
                  <c:pt idx="15">
                    <c:v>25.427299999999999</c:v>
                  </c:pt>
                  <c:pt idx="16">
                    <c:v>30.04</c:v>
                  </c:pt>
                  <c:pt idx="17">
                    <c:v>21.9971</c:v>
                  </c:pt>
                  <c:pt idx="18">
                    <c:v>15.0311</c:v>
                  </c:pt>
                  <c:pt idx="19">
                    <c:v>26.330200000000001</c:v>
                  </c:pt>
                  <c:pt idx="20">
                    <c:v>30.2042</c:v>
                  </c:pt>
                  <c:pt idx="21">
                    <c:v>42.733699999999999</c:v>
                  </c:pt>
                  <c:pt idx="22">
                    <c:v>26.637799999999999</c:v>
                  </c:pt>
                  <c:pt idx="23">
                    <c:v>29.0761</c:v>
                  </c:pt>
                  <c:pt idx="24">
                    <c:v>37.344000000000001</c:v>
                  </c:pt>
                  <c:pt idx="25">
                    <c:v>32.860500000000002</c:v>
                  </c:pt>
                  <c:pt idx="26">
                    <c:v>44.618499999999997</c:v>
                  </c:pt>
                  <c:pt idx="27">
                    <c:v>27.569700000000001</c:v>
                  </c:pt>
                  <c:pt idx="28">
                    <c:v>32.974800000000002</c:v>
                  </c:pt>
                  <c:pt idx="29">
                    <c:v>36.095500000000001</c:v>
                  </c:pt>
                  <c:pt idx="30">
                    <c:v>21.688400000000001</c:v>
                  </c:pt>
                  <c:pt idx="31">
                    <c:v>32.293700000000001</c:v>
                  </c:pt>
                  <c:pt idx="32">
                    <c:v>31.008900000000001</c:v>
                  </c:pt>
                  <c:pt idx="33">
                    <c:v>48.991500000000002</c:v>
                  </c:pt>
                  <c:pt idx="34">
                    <c:v>50.418399999999998</c:v>
                  </c:pt>
                  <c:pt idx="35">
                    <c:v>34.208399999999997</c:v>
                  </c:pt>
                  <c:pt idx="36">
                    <c:v>30.456700000000001</c:v>
                  </c:pt>
                  <c:pt idx="37">
                    <c:v>30.337299999999999</c:v>
                  </c:pt>
                  <c:pt idx="38">
                    <c:v>29.146699999999999</c:v>
                  </c:pt>
                  <c:pt idx="39">
                    <c:v>35.656999999999996</c:v>
                  </c:pt>
                  <c:pt idx="40">
                    <c:v>32.528500000000001</c:v>
                  </c:pt>
                  <c:pt idx="41">
                    <c:v>31.780799999999999</c:v>
                  </c:pt>
                  <c:pt idx="42">
                    <c:v>21.452000000000002</c:v>
                  </c:pt>
                  <c:pt idx="43">
                    <c:v>33.536200000000001</c:v>
                  </c:pt>
                </c:numCache>
              </c:numRef>
            </c:plus>
            <c:minus>
              <c:numRef>
                <c:f>('[1]Ms SEM+ICP Tidy'!$J$145:$J$168,'[1]Ms SEM+ICP Tidy'!$J$189:$J$208)</c:f>
                <c:numCache>
                  <c:formatCode>General</c:formatCode>
                  <c:ptCount val="44"/>
                  <c:pt idx="0">
                    <c:v>17.196300000000001</c:v>
                  </c:pt>
                  <c:pt idx="1">
                    <c:v>42.951799999999999</c:v>
                  </c:pt>
                  <c:pt idx="2">
                    <c:v>25.488299999999999</c:v>
                  </c:pt>
                  <c:pt idx="3">
                    <c:v>31.148399999999999</c:v>
                  </c:pt>
                  <c:pt idx="4">
                    <c:v>24.62</c:v>
                  </c:pt>
                  <c:pt idx="5">
                    <c:v>45.8142</c:v>
                  </c:pt>
                  <c:pt idx="6">
                    <c:v>40.937899999999999</c:v>
                  </c:pt>
                  <c:pt idx="7">
                    <c:v>29.092199999999998</c:v>
                  </c:pt>
                  <c:pt idx="8">
                    <c:v>26.276199999999999</c:v>
                  </c:pt>
                  <c:pt idx="9">
                    <c:v>29.9087</c:v>
                  </c:pt>
                  <c:pt idx="10">
                    <c:v>30.650300000000001</c:v>
                  </c:pt>
                  <c:pt idx="11">
                    <c:v>16.023399999999999</c:v>
                  </c:pt>
                  <c:pt idx="12">
                    <c:v>12.108700000000001</c:v>
                  </c:pt>
                  <c:pt idx="13">
                    <c:v>5.6634799999999998</c:v>
                  </c:pt>
                  <c:pt idx="14">
                    <c:v>9.8886000000000003</c:v>
                  </c:pt>
                  <c:pt idx="15">
                    <c:v>25.427299999999999</c:v>
                  </c:pt>
                  <c:pt idx="16">
                    <c:v>30.04</c:v>
                  </c:pt>
                  <c:pt idx="17">
                    <c:v>21.9971</c:v>
                  </c:pt>
                  <c:pt idx="18">
                    <c:v>15.0311</c:v>
                  </c:pt>
                  <c:pt idx="19">
                    <c:v>26.330200000000001</c:v>
                  </c:pt>
                  <c:pt idx="20">
                    <c:v>30.2042</c:v>
                  </c:pt>
                  <c:pt idx="21">
                    <c:v>42.733699999999999</c:v>
                  </c:pt>
                  <c:pt idx="22">
                    <c:v>26.637799999999999</c:v>
                  </c:pt>
                  <c:pt idx="23">
                    <c:v>29.0761</c:v>
                  </c:pt>
                  <c:pt idx="24">
                    <c:v>37.344000000000001</c:v>
                  </c:pt>
                  <c:pt idx="25">
                    <c:v>32.860500000000002</c:v>
                  </c:pt>
                  <c:pt idx="26">
                    <c:v>44.618499999999997</c:v>
                  </c:pt>
                  <c:pt idx="27">
                    <c:v>27.569700000000001</c:v>
                  </c:pt>
                  <c:pt idx="28">
                    <c:v>32.974800000000002</c:v>
                  </c:pt>
                  <c:pt idx="29">
                    <c:v>36.095500000000001</c:v>
                  </c:pt>
                  <c:pt idx="30">
                    <c:v>21.688400000000001</c:v>
                  </c:pt>
                  <c:pt idx="31">
                    <c:v>32.293700000000001</c:v>
                  </c:pt>
                  <c:pt idx="32">
                    <c:v>31.008900000000001</c:v>
                  </c:pt>
                  <c:pt idx="33">
                    <c:v>48.991500000000002</c:v>
                  </c:pt>
                  <c:pt idx="34">
                    <c:v>50.418399999999998</c:v>
                  </c:pt>
                  <c:pt idx="35">
                    <c:v>34.208399999999997</c:v>
                  </c:pt>
                  <c:pt idx="36">
                    <c:v>30.456700000000001</c:v>
                  </c:pt>
                  <c:pt idx="37">
                    <c:v>30.337299999999999</c:v>
                  </c:pt>
                  <c:pt idx="38">
                    <c:v>29.146699999999999</c:v>
                  </c:pt>
                  <c:pt idx="39">
                    <c:v>35.656999999999996</c:v>
                  </c:pt>
                  <c:pt idx="40">
                    <c:v>32.528500000000001</c:v>
                  </c:pt>
                  <c:pt idx="41">
                    <c:v>31.780799999999999</c:v>
                  </c:pt>
                  <c:pt idx="42">
                    <c:v>21.452000000000002</c:v>
                  </c:pt>
                  <c:pt idx="43">
                    <c:v>33.536200000000001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'[1]Ms SEM+ICP Tidy'!$I$2:$I$45</c:f>
              <c:numCache>
                <c:formatCode>General</c:formatCode>
                <c:ptCount val="44"/>
                <c:pt idx="0">
                  <c:v>157.922</c:v>
                </c:pt>
                <c:pt idx="1">
                  <c:v>379.50099999999998</c:v>
                </c:pt>
                <c:pt idx="2">
                  <c:v>285.935</c:v>
                </c:pt>
                <c:pt idx="3">
                  <c:v>290.41699999999997</c:v>
                </c:pt>
                <c:pt idx="4">
                  <c:v>249.27500000000001</c:v>
                </c:pt>
                <c:pt idx="5">
                  <c:v>397.22899999999998</c:v>
                </c:pt>
                <c:pt idx="6">
                  <c:v>390.06599999999997</c:v>
                </c:pt>
                <c:pt idx="7">
                  <c:v>290.834</c:v>
                </c:pt>
                <c:pt idx="8">
                  <c:v>313.35000000000002</c:v>
                </c:pt>
                <c:pt idx="9">
                  <c:v>301.21100000000001</c:v>
                </c:pt>
                <c:pt idx="10">
                  <c:v>257.29500000000002</c:v>
                </c:pt>
                <c:pt idx="11">
                  <c:v>209.553</c:v>
                </c:pt>
                <c:pt idx="12">
                  <c:v>172.95400000000001</c:v>
                </c:pt>
                <c:pt idx="13">
                  <c:v>65.474900000000005</c:v>
                </c:pt>
                <c:pt idx="14">
                  <c:v>88.84</c:v>
                </c:pt>
                <c:pt idx="15">
                  <c:v>251.405</c:v>
                </c:pt>
                <c:pt idx="16">
                  <c:v>292.166</c:v>
                </c:pt>
                <c:pt idx="17">
                  <c:v>262.25299999999999</c:v>
                </c:pt>
                <c:pt idx="18">
                  <c:v>278.00599999999997</c:v>
                </c:pt>
                <c:pt idx="19">
                  <c:v>276.08</c:v>
                </c:pt>
                <c:pt idx="20">
                  <c:v>318.27199999999999</c:v>
                </c:pt>
                <c:pt idx="21">
                  <c:v>398.08300000000003</c:v>
                </c:pt>
                <c:pt idx="22">
                  <c:v>276.25700000000001</c:v>
                </c:pt>
                <c:pt idx="23">
                  <c:v>296.46100000000001</c:v>
                </c:pt>
                <c:pt idx="24">
                  <c:v>338.505</c:v>
                </c:pt>
                <c:pt idx="25">
                  <c:v>301.36799999999999</c:v>
                </c:pt>
                <c:pt idx="26">
                  <c:v>350.53500000000003</c:v>
                </c:pt>
                <c:pt idx="27">
                  <c:v>300.90600000000001</c:v>
                </c:pt>
                <c:pt idx="28">
                  <c:v>284.137</c:v>
                </c:pt>
                <c:pt idx="29">
                  <c:v>290.28500000000003</c:v>
                </c:pt>
                <c:pt idx="30">
                  <c:v>275.94099999999997</c:v>
                </c:pt>
                <c:pt idx="31">
                  <c:v>302.721</c:v>
                </c:pt>
                <c:pt idx="32">
                  <c:v>288.827</c:v>
                </c:pt>
                <c:pt idx="33">
                  <c:v>519.88499999999999</c:v>
                </c:pt>
                <c:pt idx="34">
                  <c:v>301.471</c:v>
                </c:pt>
                <c:pt idx="35">
                  <c:v>326.3</c:v>
                </c:pt>
                <c:pt idx="36">
                  <c:v>293.57499999999999</c:v>
                </c:pt>
                <c:pt idx="37">
                  <c:v>270.78899999999999</c:v>
                </c:pt>
                <c:pt idx="38">
                  <c:v>315.74900000000002</c:v>
                </c:pt>
                <c:pt idx="39">
                  <c:v>299.83</c:v>
                </c:pt>
                <c:pt idx="40">
                  <c:v>285.23099999999999</c:v>
                </c:pt>
                <c:pt idx="41">
                  <c:v>281.59300000000002</c:v>
                </c:pt>
                <c:pt idx="42">
                  <c:v>394.62400000000002</c:v>
                </c:pt>
                <c:pt idx="43">
                  <c:v>293.935</c:v>
                </c:pt>
              </c:numCache>
            </c:numRef>
          </c:xVal>
          <c:yVal>
            <c:numRef>
              <c:f>'[1]Ms SEM+ICP Tidy'!$J$2:$J$45</c:f>
              <c:numCache>
                <c:formatCode>General</c:formatCode>
                <c:ptCount val="44"/>
                <c:pt idx="0">
                  <c:v>21.869800000000001</c:v>
                </c:pt>
                <c:pt idx="1">
                  <c:v>180.6</c:v>
                </c:pt>
                <c:pt idx="2">
                  <c:v>128.04400000000001</c:v>
                </c:pt>
                <c:pt idx="3">
                  <c:v>148.267</c:v>
                </c:pt>
                <c:pt idx="4">
                  <c:v>129.989</c:v>
                </c:pt>
                <c:pt idx="5">
                  <c:v>216.81100000000001</c:v>
                </c:pt>
                <c:pt idx="6">
                  <c:v>189.66800000000001</c:v>
                </c:pt>
                <c:pt idx="7">
                  <c:v>143.61199999999999</c:v>
                </c:pt>
                <c:pt idx="8">
                  <c:v>165.02699999999999</c:v>
                </c:pt>
                <c:pt idx="9">
                  <c:v>152.631</c:v>
                </c:pt>
                <c:pt idx="10">
                  <c:v>155.71799999999999</c:v>
                </c:pt>
                <c:pt idx="11">
                  <c:v>85.609899999999996</c:v>
                </c:pt>
                <c:pt idx="12">
                  <c:v>34.307200000000002</c:v>
                </c:pt>
                <c:pt idx="13">
                  <c:v>10.8878</c:v>
                </c:pt>
                <c:pt idx="14">
                  <c:v>28.6921</c:v>
                </c:pt>
                <c:pt idx="15">
                  <c:v>128.404</c:v>
                </c:pt>
                <c:pt idx="16">
                  <c:v>132.173</c:v>
                </c:pt>
                <c:pt idx="17">
                  <c:v>132.94999999999999</c:v>
                </c:pt>
                <c:pt idx="18">
                  <c:v>133.75200000000001</c:v>
                </c:pt>
                <c:pt idx="19">
                  <c:v>137.58500000000001</c:v>
                </c:pt>
                <c:pt idx="20">
                  <c:v>177.351</c:v>
                </c:pt>
                <c:pt idx="21">
                  <c:v>247.68799999999999</c:v>
                </c:pt>
                <c:pt idx="22">
                  <c:v>161.33000000000001</c:v>
                </c:pt>
                <c:pt idx="23">
                  <c:v>139.636</c:v>
                </c:pt>
                <c:pt idx="24">
                  <c:v>300.50900000000001</c:v>
                </c:pt>
                <c:pt idx="25">
                  <c:v>173.99299999999999</c:v>
                </c:pt>
                <c:pt idx="26">
                  <c:v>183.452</c:v>
                </c:pt>
                <c:pt idx="27">
                  <c:v>105.755</c:v>
                </c:pt>
                <c:pt idx="28">
                  <c:v>106.55200000000001</c:v>
                </c:pt>
                <c:pt idx="29">
                  <c:v>140.584</c:v>
                </c:pt>
                <c:pt idx="30">
                  <c:v>177.923</c:v>
                </c:pt>
                <c:pt idx="31">
                  <c:v>155.529</c:v>
                </c:pt>
                <c:pt idx="32">
                  <c:v>161.29900000000001</c:v>
                </c:pt>
                <c:pt idx="33">
                  <c:v>260.90600000000001</c:v>
                </c:pt>
                <c:pt idx="34">
                  <c:v>145.80500000000001</c:v>
                </c:pt>
                <c:pt idx="35">
                  <c:v>190.77799999999999</c:v>
                </c:pt>
                <c:pt idx="36">
                  <c:v>179.91900000000001</c:v>
                </c:pt>
                <c:pt idx="37">
                  <c:v>167.608</c:v>
                </c:pt>
                <c:pt idx="38">
                  <c:v>188.92099999999999</c:v>
                </c:pt>
                <c:pt idx="39">
                  <c:v>158.80000000000001</c:v>
                </c:pt>
                <c:pt idx="40">
                  <c:v>135.62</c:v>
                </c:pt>
                <c:pt idx="41">
                  <c:v>170.85400000000001</c:v>
                </c:pt>
                <c:pt idx="42">
                  <c:v>137.773</c:v>
                </c:pt>
                <c:pt idx="43">
                  <c:v>123.21899999999999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C6-4318-A1F1-F2235EB4C693}"/>
            </c:ext>
          </c:extLst>
        </c:ser>
        <c:ser>
          <c:idx val="1"/>
          <c:order val="1"/>
          <c:tx>
            <c:v>Muscovite 1(B)MP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('[1]Ms SEM+ICP Tidy'!$K$238:$K$267,'[1]Ms SEM+ICP Tidy'!$K$285:$K$299)</c:f>
                <c:numCache>
                  <c:formatCode>General</c:formatCode>
                  <c:ptCount val="45"/>
                  <c:pt idx="0">
                    <c:v>2.3087200000000001</c:v>
                  </c:pt>
                  <c:pt idx="1">
                    <c:v>1.3996200000000001</c:v>
                  </c:pt>
                  <c:pt idx="2">
                    <c:v>1.4738100000000001</c:v>
                  </c:pt>
                  <c:pt idx="3">
                    <c:v>2.0860799999999999</c:v>
                  </c:pt>
                  <c:pt idx="4">
                    <c:v>2.0826099999999999</c:v>
                  </c:pt>
                  <c:pt idx="5">
                    <c:v>1.7616400000000001</c:v>
                  </c:pt>
                  <c:pt idx="6">
                    <c:v>1.1930799999999999</c:v>
                  </c:pt>
                  <c:pt idx="7">
                    <c:v>1.7593799999999999</c:v>
                  </c:pt>
                  <c:pt idx="8">
                    <c:v>1.5088200000000001</c:v>
                  </c:pt>
                  <c:pt idx="9">
                    <c:v>1.1256600000000001</c:v>
                  </c:pt>
                  <c:pt idx="10">
                    <c:v>1.3793</c:v>
                  </c:pt>
                  <c:pt idx="11">
                    <c:v>1.29121</c:v>
                  </c:pt>
                  <c:pt idx="12">
                    <c:v>1.99275</c:v>
                  </c:pt>
                  <c:pt idx="13">
                    <c:v>1.65622</c:v>
                  </c:pt>
                  <c:pt idx="14">
                    <c:v>1.7456</c:v>
                  </c:pt>
                  <c:pt idx="15">
                    <c:v>0.74276399999999998</c:v>
                  </c:pt>
                  <c:pt idx="16">
                    <c:v>1.3910899999999999</c:v>
                  </c:pt>
                  <c:pt idx="17">
                    <c:v>1.23726</c:v>
                  </c:pt>
                  <c:pt idx="18">
                    <c:v>2.5798899999999998</c:v>
                  </c:pt>
                  <c:pt idx="19">
                    <c:v>1.21086</c:v>
                  </c:pt>
                  <c:pt idx="20">
                    <c:v>1.6468100000000001</c:v>
                  </c:pt>
                  <c:pt idx="21">
                    <c:v>1.51403</c:v>
                  </c:pt>
                  <c:pt idx="22">
                    <c:v>1.51867</c:v>
                  </c:pt>
                  <c:pt idx="23">
                    <c:v>1.3948499999999999</c:v>
                  </c:pt>
                  <c:pt idx="24">
                    <c:v>1.93852</c:v>
                  </c:pt>
                  <c:pt idx="25">
                    <c:v>1.42343</c:v>
                  </c:pt>
                  <c:pt idx="26">
                    <c:v>1.2944</c:v>
                  </c:pt>
                  <c:pt idx="27">
                    <c:v>1.8246100000000001</c:v>
                  </c:pt>
                  <c:pt idx="28">
                    <c:v>1.77946</c:v>
                  </c:pt>
                  <c:pt idx="29">
                    <c:v>1.6773</c:v>
                  </c:pt>
                  <c:pt idx="30">
                    <c:v>1.06253</c:v>
                  </c:pt>
                  <c:pt idx="31">
                    <c:v>1.2702199999999999</c:v>
                  </c:pt>
                  <c:pt idx="32">
                    <c:v>1.35023</c:v>
                  </c:pt>
                  <c:pt idx="33">
                    <c:v>1.6003499999999999</c:v>
                  </c:pt>
                  <c:pt idx="34">
                    <c:v>1.62886</c:v>
                  </c:pt>
                  <c:pt idx="35">
                    <c:v>0.735815</c:v>
                  </c:pt>
                  <c:pt idx="36">
                    <c:v>1.3163400000000001</c:v>
                  </c:pt>
                  <c:pt idx="37">
                    <c:v>1.53091</c:v>
                  </c:pt>
                  <c:pt idx="38">
                    <c:v>1.49878</c:v>
                  </c:pt>
                  <c:pt idx="39">
                    <c:v>1.9664200000000001</c:v>
                  </c:pt>
                  <c:pt idx="40">
                    <c:v>1.61897</c:v>
                  </c:pt>
                  <c:pt idx="41">
                    <c:v>1.93346</c:v>
                  </c:pt>
                  <c:pt idx="42">
                    <c:v>1.8516600000000001</c:v>
                  </c:pt>
                  <c:pt idx="43">
                    <c:v>2.03878</c:v>
                  </c:pt>
                  <c:pt idx="44">
                    <c:v>1.55088</c:v>
                  </c:pt>
                </c:numCache>
              </c:numRef>
            </c:plus>
            <c:minus>
              <c:numRef>
                <c:f>('[1]Ms SEM+ICP Tidy'!$K$238:$K$267,'[1]Ms SEM+ICP Tidy'!$K$285:$K$299)</c:f>
                <c:numCache>
                  <c:formatCode>General</c:formatCode>
                  <c:ptCount val="45"/>
                  <c:pt idx="0">
                    <c:v>2.3087200000000001</c:v>
                  </c:pt>
                  <c:pt idx="1">
                    <c:v>1.3996200000000001</c:v>
                  </c:pt>
                  <c:pt idx="2">
                    <c:v>1.4738100000000001</c:v>
                  </c:pt>
                  <c:pt idx="3">
                    <c:v>2.0860799999999999</c:v>
                  </c:pt>
                  <c:pt idx="4">
                    <c:v>2.0826099999999999</c:v>
                  </c:pt>
                  <c:pt idx="5">
                    <c:v>1.7616400000000001</c:v>
                  </c:pt>
                  <c:pt idx="6">
                    <c:v>1.1930799999999999</c:v>
                  </c:pt>
                  <c:pt idx="7">
                    <c:v>1.7593799999999999</c:v>
                  </c:pt>
                  <c:pt idx="8">
                    <c:v>1.5088200000000001</c:v>
                  </c:pt>
                  <c:pt idx="9">
                    <c:v>1.1256600000000001</c:v>
                  </c:pt>
                  <c:pt idx="10">
                    <c:v>1.3793</c:v>
                  </c:pt>
                  <c:pt idx="11">
                    <c:v>1.29121</c:v>
                  </c:pt>
                  <c:pt idx="12">
                    <c:v>1.99275</c:v>
                  </c:pt>
                  <c:pt idx="13">
                    <c:v>1.65622</c:v>
                  </c:pt>
                  <c:pt idx="14">
                    <c:v>1.7456</c:v>
                  </c:pt>
                  <c:pt idx="15">
                    <c:v>0.74276399999999998</c:v>
                  </c:pt>
                  <c:pt idx="16">
                    <c:v>1.3910899999999999</c:v>
                  </c:pt>
                  <c:pt idx="17">
                    <c:v>1.23726</c:v>
                  </c:pt>
                  <c:pt idx="18">
                    <c:v>2.5798899999999998</c:v>
                  </c:pt>
                  <c:pt idx="19">
                    <c:v>1.21086</c:v>
                  </c:pt>
                  <c:pt idx="20">
                    <c:v>1.6468100000000001</c:v>
                  </c:pt>
                  <c:pt idx="21">
                    <c:v>1.51403</c:v>
                  </c:pt>
                  <c:pt idx="22">
                    <c:v>1.51867</c:v>
                  </c:pt>
                  <c:pt idx="23">
                    <c:v>1.3948499999999999</c:v>
                  </c:pt>
                  <c:pt idx="24">
                    <c:v>1.93852</c:v>
                  </c:pt>
                  <c:pt idx="25">
                    <c:v>1.42343</c:v>
                  </c:pt>
                  <c:pt idx="26">
                    <c:v>1.2944</c:v>
                  </c:pt>
                  <c:pt idx="27">
                    <c:v>1.8246100000000001</c:v>
                  </c:pt>
                  <c:pt idx="28">
                    <c:v>1.77946</c:v>
                  </c:pt>
                  <c:pt idx="29">
                    <c:v>1.6773</c:v>
                  </c:pt>
                  <c:pt idx="30">
                    <c:v>1.06253</c:v>
                  </c:pt>
                  <c:pt idx="31">
                    <c:v>1.2702199999999999</c:v>
                  </c:pt>
                  <c:pt idx="32">
                    <c:v>1.35023</c:v>
                  </c:pt>
                  <c:pt idx="33">
                    <c:v>1.6003499999999999</c:v>
                  </c:pt>
                  <c:pt idx="34">
                    <c:v>1.62886</c:v>
                  </c:pt>
                  <c:pt idx="35">
                    <c:v>0.735815</c:v>
                  </c:pt>
                  <c:pt idx="36">
                    <c:v>1.3163400000000001</c:v>
                  </c:pt>
                  <c:pt idx="37">
                    <c:v>1.53091</c:v>
                  </c:pt>
                  <c:pt idx="38">
                    <c:v>1.49878</c:v>
                  </c:pt>
                  <c:pt idx="39">
                    <c:v>1.9664200000000001</c:v>
                  </c:pt>
                  <c:pt idx="40">
                    <c:v>1.61897</c:v>
                  </c:pt>
                  <c:pt idx="41">
                    <c:v>1.93346</c:v>
                  </c:pt>
                  <c:pt idx="42">
                    <c:v>1.8516600000000001</c:v>
                  </c:pt>
                  <c:pt idx="43">
                    <c:v>2.03878</c:v>
                  </c:pt>
                  <c:pt idx="44">
                    <c:v>1.55088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('[1]Ms SEM+ICP Tidy'!$J$238:$J$267,'[1]Ms SEM+ICP Tidy'!$J$285:$J$299)</c:f>
                <c:numCache>
                  <c:formatCode>General</c:formatCode>
                  <c:ptCount val="45"/>
                  <c:pt idx="0">
                    <c:v>0.28517199999999998</c:v>
                  </c:pt>
                  <c:pt idx="1">
                    <c:v>0.37887799999999999</c:v>
                  </c:pt>
                  <c:pt idx="2">
                    <c:v>0.19337799999999999</c:v>
                  </c:pt>
                  <c:pt idx="3">
                    <c:v>0.31044100000000002</c:v>
                  </c:pt>
                  <c:pt idx="4">
                    <c:v>0.204897</c:v>
                  </c:pt>
                  <c:pt idx="5">
                    <c:v>0.24925</c:v>
                  </c:pt>
                  <c:pt idx="6">
                    <c:v>0.217834</c:v>
                  </c:pt>
                  <c:pt idx="7">
                    <c:v>0.23061200000000001</c:v>
                  </c:pt>
                  <c:pt idx="8">
                    <c:v>0.268459</c:v>
                  </c:pt>
                  <c:pt idx="9">
                    <c:v>0.29757299999999998</c:v>
                  </c:pt>
                  <c:pt idx="10">
                    <c:v>0.236654</c:v>
                  </c:pt>
                  <c:pt idx="11">
                    <c:v>0.222748</c:v>
                  </c:pt>
                  <c:pt idx="12">
                    <c:v>0.29867899999999997</c:v>
                  </c:pt>
                  <c:pt idx="13">
                    <c:v>0.23471400000000001</c:v>
                  </c:pt>
                  <c:pt idx="14">
                    <c:v>0.30697000000000002</c:v>
                  </c:pt>
                  <c:pt idx="15">
                    <c:v>0.18895700000000001</c:v>
                  </c:pt>
                  <c:pt idx="16">
                    <c:v>0.27672000000000002</c:v>
                  </c:pt>
                  <c:pt idx="17">
                    <c:v>0.15990599999999999</c:v>
                  </c:pt>
                  <c:pt idx="18">
                    <c:v>0.137403</c:v>
                  </c:pt>
                  <c:pt idx="19">
                    <c:v>0.21215200000000001</c:v>
                  </c:pt>
                  <c:pt idx="20">
                    <c:v>0.27291500000000002</c:v>
                  </c:pt>
                  <c:pt idx="21">
                    <c:v>0.252359</c:v>
                  </c:pt>
                  <c:pt idx="22">
                    <c:v>0.22456899999999999</c:v>
                  </c:pt>
                  <c:pt idx="23">
                    <c:v>0.22550500000000001</c:v>
                  </c:pt>
                  <c:pt idx="24">
                    <c:v>0.17183999999999999</c:v>
                  </c:pt>
                  <c:pt idx="25">
                    <c:v>0.151536</c:v>
                  </c:pt>
                  <c:pt idx="26">
                    <c:v>0.19800100000000001</c:v>
                  </c:pt>
                  <c:pt idx="27">
                    <c:v>0.859267</c:v>
                  </c:pt>
                  <c:pt idx="28">
                    <c:v>0.90587600000000001</c:v>
                  </c:pt>
                  <c:pt idx="29">
                    <c:v>0.31267600000000001</c:v>
                  </c:pt>
                  <c:pt idx="30">
                    <c:v>0.21981400000000001</c:v>
                  </c:pt>
                  <c:pt idx="31">
                    <c:v>0.166655</c:v>
                  </c:pt>
                  <c:pt idx="32">
                    <c:v>0.17066799999999999</c:v>
                  </c:pt>
                  <c:pt idx="33">
                    <c:v>0.247479</c:v>
                  </c:pt>
                  <c:pt idx="34">
                    <c:v>0.26380799999999999</c:v>
                  </c:pt>
                  <c:pt idx="35">
                    <c:v>0.31575900000000001</c:v>
                  </c:pt>
                  <c:pt idx="36">
                    <c:v>0.17378099999999999</c:v>
                  </c:pt>
                  <c:pt idx="37">
                    <c:v>0.227739</c:v>
                  </c:pt>
                  <c:pt idx="38">
                    <c:v>0.18823799999999999</c:v>
                  </c:pt>
                  <c:pt idx="39">
                    <c:v>0.227129</c:v>
                  </c:pt>
                  <c:pt idx="40">
                    <c:v>0.21182100000000001</c:v>
                  </c:pt>
                  <c:pt idx="41">
                    <c:v>0.24849399999999999</c:v>
                  </c:pt>
                  <c:pt idx="42">
                    <c:v>0.293709</c:v>
                  </c:pt>
                  <c:pt idx="43">
                    <c:v>0.229217</c:v>
                  </c:pt>
                  <c:pt idx="44">
                    <c:v>0.12965399999999999</c:v>
                  </c:pt>
                </c:numCache>
              </c:numRef>
            </c:plus>
            <c:minus>
              <c:numRef>
                <c:f>('[1]Ms SEM+ICP Tidy'!$J$238:$J$267,'[1]Ms SEM+ICP Tidy'!$J$285:$J$299)</c:f>
                <c:numCache>
                  <c:formatCode>General</c:formatCode>
                  <c:ptCount val="45"/>
                  <c:pt idx="0">
                    <c:v>0.28517199999999998</c:v>
                  </c:pt>
                  <c:pt idx="1">
                    <c:v>0.37887799999999999</c:v>
                  </c:pt>
                  <c:pt idx="2">
                    <c:v>0.19337799999999999</c:v>
                  </c:pt>
                  <c:pt idx="3">
                    <c:v>0.31044100000000002</c:v>
                  </c:pt>
                  <c:pt idx="4">
                    <c:v>0.204897</c:v>
                  </c:pt>
                  <c:pt idx="5">
                    <c:v>0.24925</c:v>
                  </c:pt>
                  <c:pt idx="6">
                    <c:v>0.217834</c:v>
                  </c:pt>
                  <c:pt idx="7">
                    <c:v>0.23061200000000001</c:v>
                  </c:pt>
                  <c:pt idx="8">
                    <c:v>0.268459</c:v>
                  </c:pt>
                  <c:pt idx="9">
                    <c:v>0.29757299999999998</c:v>
                  </c:pt>
                  <c:pt idx="10">
                    <c:v>0.236654</c:v>
                  </c:pt>
                  <c:pt idx="11">
                    <c:v>0.222748</c:v>
                  </c:pt>
                  <c:pt idx="12">
                    <c:v>0.29867899999999997</c:v>
                  </c:pt>
                  <c:pt idx="13">
                    <c:v>0.23471400000000001</c:v>
                  </c:pt>
                  <c:pt idx="14">
                    <c:v>0.30697000000000002</c:v>
                  </c:pt>
                  <c:pt idx="15">
                    <c:v>0.18895700000000001</c:v>
                  </c:pt>
                  <c:pt idx="16">
                    <c:v>0.27672000000000002</c:v>
                  </c:pt>
                  <c:pt idx="17">
                    <c:v>0.15990599999999999</c:v>
                  </c:pt>
                  <c:pt idx="18">
                    <c:v>0.137403</c:v>
                  </c:pt>
                  <c:pt idx="19">
                    <c:v>0.21215200000000001</c:v>
                  </c:pt>
                  <c:pt idx="20">
                    <c:v>0.27291500000000002</c:v>
                  </c:pt>
                  <c:pt idx="21">
                    <c:v>0.252359</c:v>
                  </c:pt>
                  <c:pt idx="22">
                    <c:v>0.22456899999999999</c:v>
                  </c:pt>
                  <c:pt idx="23">
                    <c:v>0.22550500000000001</c:v>
                  </c:pt>
                  <c:pt idx="24">
                    <c:v>0.17183999999999999</c:v>
                  </c:pt>
                  <c:pt idx="25">
                    <c:v>0.151536</c:v>
                  </c:pt>
                  <c:pt idx="26">
                    <c:v>0.19800100000000001</c:v>
                  </c:pt>
                  <c:pt idx="27">
                    <c:v>0.859267</c:v>
                  </c:pt>
                  <c:pt idx="28">
                    <c:v>0.90587600000000001</c:v>
                  </c:pt>
                  <c:pt idx="29">
                    <c:v>0.31267600000000001</c:v>
                  </c:pt>
                  <c:pt idx="30">
                    <c:v>0.21981400000000001</c:v>
                  </c:pt>
                  <c:pt idx="31">
                    <c:v>0.166655</c:v>
                  </c:pt>
                  <c:pt idx="32">
                    <c:v>0.17066799999999999</c:v>
                  </c:pt>
                  <c:pt idx="33">
                    <c:v>0.247479</c:v>
                  </c:pt>
                  <c:pt idx="34">
                    <c:v>0.26380799999999999</c:v>
                  </c:pt>
                  <c:pt idx="35">
                    <c:v>0.31575900000000001</c:v>
                  </c:pt>
                  <c:pt idx="36">
                    <c:v>0.17378099999999999</c:v>
                  </c:pt>
                  <c:pt idx="37">
                    <c:v>0.227739</c:v>
                  </c:pt>
                  <c:pt idx="38">
                    <c:v>0.18823799999999999</c:v>
                  </c:pt>
                  <c:pt idx="39">
                    <c:v>0.227129</c:v>
                  </c:pt>
                  <c:pt idx="40">
                    <c:v>0.21182100000000001</c:v>
                  </c:pt>
                  <c:pt idx="41">
                    <c:v>0.24849399999999999</c:v>
                  </c:pt>
                  <c:pt idx="42">
                    <c:v>0.293709</c:v>
                  </c:pt>
                  <c:pt idx="43">
                    <c:v>0.229217</c:v>
                  </c:pt>
                  <c:pt idx="44">
                    <c:v>0.12965399999999999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'[1]Ms SEM+ICP Tidy'!$I$47:$I$91</c:f>
              <c:numCache>
                <c:formatCode>General</c:formatCode>
                <c:ptCount val="45"/>
                <c:pt idx="0">
                  <c:v>0.64314099999999996</c:v>
                </c:pt>
                <c:pt idx="1">
                  <c:v>0.58243500000000004</c:v>
                </c:pt>
                <c:pt idx="2">
                  <c:v>0.17027400000000001</c:v>
                </c:pt>
                <c:pt idx="3">
                  <c:v>1.55227</c:v>
                </c:pt>
                <c:pt idx="4">
                  <c:v>0.45790900000000001</c:v>
                </c:pt>
                <c:pt idx="5">
                  <c:v>0.29829800000000001</c:v>
                </c:pt>
                <c:pt idx="6">
                  <c:v>0.40922399999999998</c:v>
                </c:pt>
                <c:pt idx="7">
                  <c:v>0.63022500000000004</c:v>
                </c:pt>
                <c:pt idx="8">
                  <c:v>1.0928100000000001</c:v>
                </c:pt>
                <c:pt idx="9">
                  <c:v>0.37246299999999999</c:v>
                </c:pt>
                <c:pt idx="10">
                  <c:v>0.27137099999999997</c:v>
                </c:pt>
                <c:pt idx="11">
                  <c:v>0.35314000000000001</c:v>
                </c:pt>
                <c:pt idx="12">
                  <c:v>0.67112099999999997</c:v>
                </c:pt>
                <c:pt idx="13">
                  <c:v>0.239205</c:v>
                </c:pt>
                <c:pt idx="14">
                  <c:v>0.28806399999999999</c:v>
                </c:pt>
                <c:pt idx="15">
                  <c:v>0.26880999999999999</c:v>
                </c:pt>
                <c:pt idx="16">
                  <c:v>0.36630800000000002</c:v>
                </c:pt>
                <c:pt idx="17">
                  <c:v>0.306029</c:v>
                </c:pt>
                <c:pt idx="18">
                  <c:v>0.31531999999999999</c:v>
                </c:pt>
                <c:pt idx="19">
                  <c:v>7.7285099999999995E-2</c:v>
                </c:pt>
                <c:pt idx="20">
                  <c:v>0.50617900000000005</c:v>
                </c:pt>
                <c:pt idx="21">
                  <c:v>0.39814100000000002</c:v>
                </c:pt>
                <c:pt idx="22">
                  <c:v>0.37470199999999998</c:v>
                </c:pt>
                <c:pt idx="23">
                  <c:v>0.385932</c:v>
                </c:pt>
                <c:pt idx="24">
                  <c:v>0.86103099999999999</c:v>
                </c:pt>
                <c:pt idx="25">
                  <c:v>-0.165072</c:v>
                </c:pt>
                <c:pt idx="26">
                  <c:v>2.0250499999999998</c:v>
                </c:pt>
                <c:pt idx="27">
                  <c:v>-9.17971</c:v>
                </c:pt>
                <c:pt idx="28">
                  <c:v>-5.7161299999999997</c:v>
                </c:pt>
                <c:pt idx="29">
                  <c:v>1.85205</c:v>
                </c:pt>
                <c:pt idx="30">
                  <c:v>0.50245700000000004</c:v>
                </c:pt>
                <c:pt idx="31">
                  <c:v>0.47631699999999999</c:v>
                </c:pt>
                <c:pt idx="32">
                  <c:v>0.56758399999999998</c:v>
                </c:pt>
                <c:pt idx="33">
                  <c:v>0.63644199999999995</c:v>
                </c:pt>
                <c:pt idx="34">
                  <c:v>0.37507200000000002</c:v>
                </c:pt>
                <c:pt idx="35">
                  <c:v>0.87790599999999996</c:v>
                </c:pt>
                <c:pt idx="36">
                  <c:v>0.17230899999999999</c:v>
                </c:pt>
                <c:pt idx="37">
                  <c:v>0.48220800000000003</c:v>
                </c:pt>
                <c:pt idx="38">
                  <c:v>0.39274999999999999</c:v>
                </c:pt>
                <c:pt idx="39">
                  <c:v>0.32085799999999998</c:v>
                </c:pt>
                <c:pt idx="40">
                  <c:v>0.44696200000000003</c:v>
                </c:pt>
                <c:pt idx="41">
                  <c:v>0.92291299999999998</c:v>
                </c:pt>
                <c:pt idx="42">
                  <c:v>1.3042</c:v>
                </c:pt>
                <c:pt idx="43">
                  <c:v>0.148171</c:v>
                </c:pt>
                <c:pt idx="44">
                  <c:v>5.6208500000000002E-2</c:v>
                </c:pt>
              </c:numCache>
            </c:numRef>
          </c:xVal>
          <c:yVal>
            <c:numRef>
              <c:f>'[1]Ms SEM+ICP Tidy'!$J$47:$J$91</c:f>
              <c:numCache>
                <c:formatCode>General</c:formatCode>
                <c:ptCount val="45"/>
                <c:pt idx="0">
                  <c:v>0.156331</c:v>
                </c:pt>
                <c:pt idx="1">
                  <c:v>1.57064</c:v>
                </c:pt>
                <c:pt idx="2">
                  <c:v>0.67018500000000003</c:v>
                </c:pt>
                <c:pt idx="3">
                  <c:v>1.72007</c:v>
                </c:pt>
                <c:pt idx="4">
                  <c:v>0.42552000000000001</c:v>
                </c:pt>
                <c:pt idx="5">
                  <c:v>-0.16298399999999999</c:v>
                </c:pt>
                <c:pt idx="6">
                  <c:v>1.3426499999999999</c:v>
                </c:pt>
                <c:pt idx="7">
                  <c:v>0.79063799999999995</c:v>
                </c:pt>
                <c:pt idx="8">
                  <c:v>-0.241428</c:v>
                </c:pt>
                <c:pt idx="9">
                  <c:v>-0.76455499999999998</c:v>
                </c:pt>
                <c:pt idx="10">
                  <c:v>-0.289827</c:v>
                </c:pt>
                <c:pt idx="11">
                  <c:v>0.62622</c:v>
                </c:pt>
                <c:pt idx="12">
                  <c:v>0.88719700000000001</c:v>
                </c:pt>
                <c:pt idx="13">
                  <c:v>-0.92689900000000003</c:v>
                </c:pt>
                <c:pt idx="14">
                  <c:v>2.3814700000000002</c:v>
                </c:pt>
                <c:pt idx="15">
                  <c:v>0.26997399999999999</c:v>
                </c:pt>
                <c:pt idx="16">
                  <c:v>1.2038</c:v>
                </c:pt>
                <c:pt idx="17">
                  <c:v>0.53209899999999999</c:v>
                </c:pt>
                <c:pt idx="18">
                  <c:v>-0.88029500000000005</c:v>
                </c:pt>
                <c:pt idx="19">
                  <c:v>2.60358</c:v>
                </c:pt>
                <c:pt idx="20">
                  <c:v>1.4338299999999999</c:v>
                </c:pt>
                <c:pt idx="21">
                  <c:v>-0.50883500000000004</c:v>
                </c:pt>
                <c:pt idx="22">
                  <c:v>0.99460499999999996</c:v>
                </c:pt>
                <c:pt idx="23">
                  <c:v>2.1551300000000002</c:v>
                </c:pt>
                <c:pt idx="24">
                  <c:v>0.43053000000000002</c:v>
                </c:pt>
                <c:pt idx="25">
                  <c:v>0.42980299999999999</c:v>
                </c:pt>
                <c:pt idx="26">
                  <c:v>0.62598100000000001</c:v>
                </c:pt>
                <c:pt idx="27">
                  <c:v>7.3494900000000002E-2</c:v>
                </c:pt>
                <c:pt idx="28">
                  <c:v>0.124255</c:v>
                </c:pt>
                <c:pt idx="29">
                  <c:v>1.2177500000000001</c:v>
                </c:pt>
                <c:pt idx="30">
                  <c:v>-0.10574600000000001</c:v>
                </c:pt>
                <c:pt idx="31">
                  <c:v>1.40821</c:v>
                </c:pt>
                <c:pt idx="32">
                  <c:v>3.7197300000000003E-2</c:v>
                </c:pt>
                <c:pt idx="33">
                  <c:v>1.29616</c:v>
                </c:pt>
                <c:pt idx="34">
                  <c:v>-1.02623</c:v>
                </c:pt>
                <c:pt idx="35">
                  <c:v>-9.4535900000000006E-2</c:v>
                </c:pt>
                <c:pt idx="36">
                  <c:v>1.04708</c:v>
                </c:pt>
                <c:pt idx="37">
                  <c:v>1.4698500000000001</c:v>
                </c:pt>
                <c:pt idx="38">
                  <c:v>0.66314600000000001</c:v>
                </c:pt>
                <c:pt idx="39">
                  <c:v>-0.46391399999999999</c:v>
                </c:pt>
                <c:pt idx="40">
                  <c:v>-0.27961799999999998</c:v>
                </c:pt>
                <c:pt idx="41">
                  <c:v>0.42634</c:v>
                </c:pt>
                <c:pt idx="42">
                  <c:v>0.57162900000000005</c:v>
                </c:pt>
                <c:pt idx="43">
                  <c:v>-0.61404400000000003</c:v>
                </c:pt>
                <c:pt idx="44">
                  <c:v>-0.19514000000000001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C6-4318-A1F1-F2235EB4C693}"/>
            </c:ext>
          </c:extLst>
        </c:ser>
        <c:ser>
          <c:idx val="2"/>
          <c:order val="2"/>
          <c:tx>
            <c:v>Biotite 1.AS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plus>
            <c:min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Analysis'!$M$136:$M$166</c:f>
                <c:numCache>
                  <c:formatCode>General</c:formatCode>
                  <c:ptCount val="31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</c:numCache>
              </c:numRef>
            </c:plus>
            <c:minus>
              <c:numRef>
                <c:f>'Bt Tidy Analysis'!$M$136:$M$167</c:f>
                <c:numCache>
                  <c:formatCode>General</c:formatCode>
                  <c:ptCount val="32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  <c:pt idx="31">
                    <c:v>80.007300000000001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Analysis'!$BD$2:$BD$33</c:f>
              <c:numCache>
                <c:formatCode>General</c:formatCode>
                <c:ptCount val="32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261.27300000000002</c:v>
                </c:pt>
                <c:pt idx="6">
                  <c:v>256.65699999999998</c:v>
                </c:pt>
                <c:pt idx="7">
                  <c:v>142.56899999999999</c:v>
                </c:pt>
                <c:pt idx="8">
                  <c:v>180.85400000000001</c:v>
                </c:pt>
                <c:pt idx="9">
                  <c:v>251.42500000000001</c:v>
                </c:pt>
                <c:pt idx="10">
                  <c:v>370.86799999999999</c:v>
                </c:pt>
                <c:pt idx="11">
                  <c:v>340.47</c:v>
                </c:pt>
                <c:pt idx="12">
                  <c:v>269.286</c:v>
                </c:pt>
                <c:pt idx="13">
                  <c:v>260.988</c:v>
                </c:pt>
                <c:pt idx="14">
                  <c:v>280.04000000000002</c:v>
                </c:pt>
                <c:pt idx="15">
                  <c:v>266.964</c:v>
                </c:pt>
                <c:pt idx="16">
                  <c:v>295.78100000000001</c:v>
                </c:pt>
                <c:pt idx="17">
                  <c:v>288.76100000000002</c:v>
                </c:pt>
                <c:pt idx="18">
                  <c:v>311.64499999999998</c:v>
                </c:pt>
                <c:pt idx="19">
                  <c:v>262.58600000000001</c:v>
                </c:pt>
                <c:pt idx="20">
                  <c:v>293.19</c:v>
                </c:pt>
                <c:pt idx="21">
                  <c:v>321.83999999999997</c:v>
                </c:pt>
                <c:pt idx="22">
                  <c:v>366.625</c:v>
                </c:pt>
                <c:pt idx="23">
                  <c:v>397.88</c:v>
                </c:pt>
                <c:pt idx="24">
                  <c:v>432.85300000000001</c:v>
                </c:pt>
                <c:pt idx="25">
                  <c:v>504.173</c:v>
                </c:pt>
                <c:pt idx="26">
                  <c:v>671.97400000000005</c:v>
                </c:pt>
                <c:pt idx="27">
                  <c:v>513.83900000000006</c:v>
                </c:pt>
                <c:pt idx="28">
                  <c:v>489.38499999999999</c:v>
                </c:pt>
                <c:pt idx="29">
                  <c:v>481.726</c:v>
                </c:pt>
                <c:pt idx="30">
                  <c:v>626.48</c:v>
                </c:pt>
                <c:pt idx="31">
                  <c:v>504.80200000000002</c:v>
                </c:pt>
              </c:numCache>
            </c:numRef>
          </c:xVal>
          <c:y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C6-4318-A1F1-F2235EB4C693}"/>
            </c:ext>
          </c:extLst>
        </c:ser>
        <c:ser>
          <c:idx val="3"/>
          <c:order val="3"/>
          <c:tx>
            <c:v>Biotite 1(B)MP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Tidy Analysis'!$N$2:$N$34</c:f>
              <c:numCache>
                <c:formatCode>General</c:formatCode>
                <c:ptCount val="33"/>
                <c:pt idx="0">
                  <c:v>2.4002500000000002</c:v>
                </c:pt>
                <c:pt idx="1">
                  <c:v>3.0891899999999999</c:v>
                </c:pt>
                <c:pt idx="2">
                  <c:v>3.1933699999999998</c:v>
                </c:pt>
                <c:pt idx="3">
                  <c:v>2.6022799999999999</c:v>
                </c:pt>
                <c:pt idx="4">
                  <c:v>2.9309099999999999</c:v>
                </c:pt>
                <c:pt idx="5">
                  <c:v>2.3736700000000002</c:v>
                </c:pt>
                <c:pt idx="6">
                  <c:v>2.2490800000000002</c:v>
                </c:pt>
                <c:pt idx="7">
                  <c:v>4.4205699999999997</c:v>
                </c:pt>
                <c:pt idx="8">
                  <c:v>2.9948299999999999</c:v>
                </c:pt>
                <c:pt idx="9">
                  <c:v>3.0782799999999999</c:v>
                </c:pt>
                <c:pt idx="10">
                  <c:v>3.2782800000000001</c:v>
                </c:pt>
                <c:pt idx="11">
                  <c:v>3.22</c:v>
                </c:pt>
                <c:pt idx="12">
                  <c:v>3.25285</c:v>
                </c:pt>
                <c:pt idx="13">
                  <c:v>2.9008699999999998</c:v>
                </c:pt>
                <c:pt idx="14">
                  <c:v>2.6256300000000001</c:v>
                </c:pt>
                <c:pt idx="15">
                  <c:v>3.2112500000000002</c:v>
                </c:pt>
                <c:pt idx="16">
                  <c:v>2.7902999999999998</c:v>
                </c:pt>
                <c:pt idx="17">
                  <c:v>3.3874300000000002</c:v>
                </c:pt>
                <c:pt idx="18">
                  <c:v>2.98563</c:v>
                </c:pt>
                <c:pt idx="19">
                  <c:v>3.0272199999999998</c:v>
                </c:pt>
                <c:pt idx="20">
                  <c:v>3.8286899999999999</c:v>
                </c:pt>
                <c:pt idx="21">
                  <c:v>3.3056899999999998</c:v>
                </c:pt>
                <c:pt idx="22">
                  <c:v>3.1814100000000001</c:v>
                </c:pt>
                <c:pt idx="23">
                  <c:v>2.9794100000000001</c:v>
                </c:pt>
                <c:pt idx="24">
                  <c:v>3.66262</c:v>
                </c:pt>
                <c:pt idx="25">
                  <c:v>2.8181500000000002</c:v>
                </c:pt>
                <c:pt idx="26">
                  <c:v>3.3808400000000001</c:v>
                </c:pt>
                <c:pt idx="27">
                  <c:v>3.3827099999999999</c:v>
                </c:pt>
                <c:pt idx="28">
                  <c:v>3.7094999999999998</c:v>
                </c:pt>
                <c:pt idx="29">
                  <c:v>3.5292599999999998</c:v>
                </c:pt>
                <c:pt idx="30">
                  <c:v>21.2529</c:v>
                </c:pt>
                <c:pt idx="31">
                  <c:v>21.098800000000001</c:v>
                </c:pt>
                <c:pt idx="32">
                  <c:v>23.888000000000002</c:v>
                </c:pt>
              </c:numCache>
            </c:numRef>
          </c:xVal>
          <c:yVal>
            <c:numRef>
              <c:f>'Bt Tidy Analysis'!$O$2:$O$34</c:f>
              <c:numCache>
                <c:formatCode>General</c:formatCode>
                <c:ptCount val="33"/>
                <c:pt idx="0">
                  <c:v>2.8005900000000001</c:v>
                </c:pt>
                <c:pt idx="1">
                  <c:v>1.49969</c:v>
                </c:pt>
                <c:pt idx="2">
                  <c:v>0.96187800000000001</c:v>
                </c:pt>
                <c:pt idx="3">
                  <c:v>1.62632</c:v>
                </c:pt>
                <c:pt idx="4">
                  <c:v>1.1058399999999999</c:v>
                </c:pt>
                <c:pt idx="5">
                  <c:v>2.3089400000000002</c:v>
                </c:pt>
                <c:pt idx="6">
                  <c:v>0.75836800000000004</c:v>
                </c:pt>
                <c:pt idx="7">
                  <c:v>1.90866</c:v>
                </c:pt>
                <c:pt idx="8">
                  <c:v>0.98352099999999998</c:v>
                </c:pt>
                <c:pt idx="9">
                  <c:v>-1.42109</c:v>
                </c:pt>
                <c:pt idx="10">
                  <c:v>2.3085</c:v>
                </c:pt>
                <c:pt idx="11">
                  <c:v>8.5920300000000005E-2</c:v>
                </c:pt>
                <c:pt idx="12">
                  <c:v>1.07653</c:v>
                </c:pt>
                <c:pt idx="13">
                  <c:v>-0.48794300000000002</c:v>
                </c:pt>
                <c:pt idx="14">
                  <c:v>3.7917900000000002</c:v>
                </c:pt>
                <c:pt idx="15">
                  <c:v>1.8155699999999999</c:v>
                </c:pt>
                <c:pt idx="16">
                  <c:v>4.6898400000000002</c:v>
                </c:pt>
                <c:pt idx="17">
                  <c:v>2.9334699999999998</c:v>
                </c:pt>
                <c:pt idx="18">
                  <c:v>-0.38073200000000001</c:v>
                </c:pt>
                <c:pt idx="19">
                  <c:v>-1.1222399999999999</c:v>
                </c:pt>
                <c:pt idx="20">
                  <c:v>0.18604499999999999</c:v>
                </c:pt>
                <c:pt idx="21">
                  <c:v>-0.22937399999999999</c:v>
                </c:pt>
                <c:pt idx="22">
                  <c:v>0.36219699999999999</c:v>
                </c:pt>
                <c:pt idx="23">
                  <c:v>-0.20263200000000001</c:v>
                </c:pt>
                <c:pt idx="24">
                  <c:v>2.2696700000000001</c:v>
                </c:pt>
                <c:pt idx="25">
                  <c:v>1.83429</c:v>
                </c:pt>
                <c:pt idx="26">
                  <c:v>1.1937199999999999</c:v>
                </c:pt>
                <c:pt idx="27">
                  <c:v>2.6618300000000001</c:v>
                </c:pt>
                <c:pt idx="28">
                  <c:v>9.1085399999999997E-2</c:v>
                </c:pt>
                <c:pt idx="29">
                  <c:v>0.44051800000000002</c:v>
                </c:pt>
                <c:pt idx="30">
                  <c:v>1.5022800000000001</c:v>
                </c:pt>
                <c:pt idx="31">
                  <c:v>0.80912600000000001</c:v>
                </c:pt>
                <c:pt idx="32">
                  <c:v>-2.4721700000000002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C6-4318-A1F1-F2235EB4C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604047"/>
        <c:axId val="988611247"/>
      </c:scatterChart>
      <c:valAx>
        <c:axId val="98860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611247"/>
        <c:crosses val="autoZero"/>
        <c:crossBetween val="midCat"/>
      </c:valAx>
      <c:valAx>
        <c:axId val="98861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604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&amp; 1.AS.H</a:t>
            </a:r>
            <a:r>
              <a:rPr lang="en-GB" baseline="0"/>
              <a:t> Biotite Al v Cr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83-4FD7-9A22-718172E5AB8D}"/>
            </c:ext>
          </c:extLst>
        </c:ser>
        <c:ser>
          <c:idx val="1"/>
          <c:order val="1"/>
          <c:tx>
            <c:v>1.AS.H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Analysis'!$CU$2:$CU$42</c:f>
              <c:numCache>
                <c:formatCode>General</c:formatCode>
                <c:ptCount val="41"/>
                <c:pt idx="0">
                  <c:v>204.125</c:v>
                </c:pt>
                <c:pt idx="1">
                  <c:v>68.564999999999998</c:v>
                </c:pt>
                <c:pt idx="2">
                  <c:v>47.687600000000003</c:v>
                </c:pt>
                <c:pt idx="3">
                  <c:v>57.702399999999997</c:v>
                </c:pt>
                <c:pt idx="4">
                  <c:v>40.347000000000001</c:v>
                </c:pt>
                <c:pt idx="5">
                  <c:v>69.302300000000002</c:v>
                </c:pt>
                <c:pt idx="6">
                  <c:v>104.07599999999999</c:v>
                </c:pt>
                <c:pt idx="7">
                  <c:v>83.493899999999996</c:v>
                </c:pt>
                <c:pt idx="8">
                  <c:v>23.674600000000002</c:v>
                </c:pt>
                <c:pt idx="9">
                  <c:v>61.053400000000003</c:v>
                </c:pt>
                <c:pt idx="10">
                  <c:v>75.655299999999997</c:v>
                </c:pt>
                <c:pt idx="11">
                  <c:v>97.930700000000002</c:v>
                </c:pt>
                <c:pt idx="12">
                  <c:v>100.48099999999999</c:v>
                </c:pt>
                <c:pt idx="13">
                  <c:v>44.811300000000003</c:v>
                </c:pt>
                <c:pt idx="14">
                  <c:v>82.593299999999999</c:v>
                </c:pt>
                <c:pt idx="15">
                  <c:v>94.9191</c:v>
                </c:pt>
                <c:pt idx="16">
                  <c:v>120.464</c:v>
                </c:pt>
                <c:pt idx="17">
                  <c:v>110.624</c:v>
                </c:pt>
                <c:pt idx="18">
                  <c:v>53.911999999999999</c:v>
                </c:pt>
                <c:pt idx="19">
                  <c:v>62.725999999999999</c:v>
                </c:pt>
                <c:pt idx="20">
                  <c:v>98.964600000000004</c:v>
                </c:pt>
                <c:pt idx="21">
                  <c:v>66.349599999999995</c:v>
                </c:pt>
                <c:pt idx="22">
                  <c:v>111.474</c:v>
                </c:pt>
                <c:pt idx="23">
                  <c:v>110.524</c:v>
                </c:pt>
                <c:pt idx="24">
                  <c:v>236.976</c:v>
                </c:pt>
                <c:pt idx="25">
                  <c:v>166.86099999999999</c:v>
                </c:pt>
                <c:pt idx="26">
                  <c:v>119.861</c:v>
                </c:pt>
                <c:pt idx="27">
                  <c:v>46.918300000000002</c:v>
                </c:pt>
                <c:pt idx="28">
                  <c:v>269.065</c:v>
                </c:pt>
                <c:pt idx="29">
                  <c:v>168.50800000000001</c:v>
                </c:pt>
                <c:pt idx="30">
                  <c:v>121.364</c:v>
                </c:pt>
                <c:pt idx="31">
                  <c:v>59.921599999999998</c:v>
                </c:pt>
                <c:pt idx="32">
                  <c:v>87.004000000000005</c:v>
                </c:pt>
                <c:pt idx="33">
                  <c:v>77.619799999999998</c:v>
                </c:pt>
                <c:pt idx="34">
                  <c:v>73.900599999999997</c:v>
                </c:pt>
                <c:pt idx="35">
                  <c:v>99.649900000000002</c:v>
                </c:pt>
                <c:pt idx="36">
                  <c:v>204.82599999999999</c:v>
                </c:pt>
                <c:pt idx="37">
                  <c:v>264.041</c:v>
                </c:pt>
                <c:pt idx="38">
                  <c:v>194.947</c:v>
                </c:pt>
                <c:pt idx="39">
                  <c:v>126.337</c:v>
                </c:pt>
                <c:pt idx="40">
                  <c:v>114.018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83-4FD7-9A22-718172E5A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179775"/>
        <c:axId val="838163455"/>
      </c:scatterChart>
      <c:valAx>
        <c:axId val="83817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63455"/>
        <c:crosses val="autoZero"/>
        <c:crossBetween val="midCat"/>
      </c:valAx>
      <c:valAx>
        <c:axId val="83816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797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&amp; 1.AS.H</a:t>
            </a:r>
            <a:r>
              <a:rPr lang="en-GB" baseline="0"/>
              <a:t> Biotite Al v Cr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1.AS Muscovite Al v Cr</c:v>
          </c:tx>
          <c:spPr>
            <a:ln w="25400">
              <a:noFill/>
            </a:ln>
          </c:spPr>
          <c:xVal>
            <c:numRef>
              <c:f>'[1]Ms SEM+ICP Tidy w LOD'!$AF$2:$AF$45</c:f>
              <c:numCache>
                <c:formatCode>General</c:formatCode>
                <c:ptCount val="44"/>
                <c:pt idx="0">
                  <c:v>189500</c:v>
                </c:pt>
                <c:pt idx="1">
                  <c:v>183000</c:v>
                </c:pt>
                <c:pt idx="2">
                  <c:v>189000</c:v>
                </c:pt>
                <c:pt idx="3">
                  <c:v>185600</c:v>
                </c:pt>
                <c:pt idx="4">
                  <c:v>187000</c:v>
                </c:pt>
                <c:pt idx="5">
                  <c:v>181100</c:v>
                </c:pt>
                <c:pt idx="6">
                  <c:v>184100</c:v>
                </c:pt>
                <c:pt idx="7">
                  <c:v>180900</c:v>
                </c:pt>
                <c:pt idx="8">
                  <c:v>188900</c:v>
                </c:pt>
                <c:pt idx="9">
                  <c:v>186800</c:v>
                </c:pt>
                <c:pt idx="10">
                  <c:v>183299.99999999997</c:v>
                </c:pt>
                <c:pt idx="11">
                  <c:v>183500</c:v>
                </c:pt>
                <c:pt idx="12">
                  <c:v>182700</c:v>
                </c:pt>
                <c:pt idx="13">
                  <c:v>185600</c:v>
                </c:pt>
                <c:pt idx="14">
                  <c:v>185799.99999999997</c:v>
                </c:pt>
                <c:pt idx="15">
                  <c:v>186800</c:v>
                </c:pt>
                <c:pt idx="16">
                  <c:v>189600</c:v>
                </c:pt>
                <c:pt idx="17">
                  <c:v>185400</c:v>
                </c:pt>
                <c:pt idx="18">
                  <c:v>189200.00000000003</c:v>
                </c:pt>
                <c:pt idx="19">
                  <c:v>185900</c:v>
                </c:pt>
                <c:pt idx="20">
                  <c:v>180799.99999999997</c:v>
                </c:pt>
                <c:pt idx="21">
                  <c:v>188299.99999999997</c:v>
                </c:pt>
                <c:pt idx="22">
                  <c:v>185799.99999999997</c:v>
                </c:pt>
                <c:pt idx="23">
                  <c:v>185799.99999999997</c:v>
                </c:pt>
                <c:pt idx="24">
                  <c:v>182300</c:v>
                </c:pt>
                <c:pt idx="25">
                  <c:v>186100</c:v>
                </c:pt>
                <c:pt idx="26">
                  <c:v>185900</c:v>
                </c:pt>
                <c:pt idx="27">
                  <c:v>187900</c:v>
                </c:pt>
                <c:pt idx="28">
                  <c:v>186900</c:v>
                </c:pt>
                <c:pt idx="29">
                  <c:v>188900</c:v>
                </c:pt>
                <c:pt idx="30">
                  <c:v>186000</c:v>
                </c:pt>
                <c:pt idx="31">
                  <c:v>185100.00000000003</c:v>
                </c:pt>
                <c:pt idx="32">
                  <c:v>186500</c:v>
                </c:pt>
                <c:pt idx="33">
                  <c:v>177100</c:v>
                </c:pt>
                <c:pt idx="34">
                  <c:v>186200</c:v>
                </c:pt>
                <c:pt idx="35">
                  <c:v>178600</c:v>
                </c:pt>
                <c:pt idx="36">
                  <c:v>184800</c:v>
                </c:pt>
                <c:pt idx="37">
                  <c:v>187300</c:v>
                </c:pt>
                <c:pt idx="38">
                  <c:v>184899.99999999997</c:v>
                </c:pt>
                <c:pt idx="39">
                  <c:v>184899.99999999997</c:v>
                </c:pt>
                <c:pt idx="40">
                  <c:v>188800</c:v>
                </c:pt>
                <c:pt idx="41">
                  <c:v>186500</c:v>
                </c:pt>
                <c:pt idx="42">
                  <c:v>182600.00000000003</c:v>
                </c:pt>
                <c:pt idx="43">
                  <c:v>189100</c:v>
                </c:pt>
              </c:numCache>
            </c:numRef>
          </c:xVal>
          <c:yVal>
            <c:numRef>
              <c:f>'[1]Ms SEM+ICP Tidy w LOD'!$J$2:$J$45</c:f>
              <c:numCache>
                <c:formatCode>General</c:formatCode>
                <c:ptCount val="44"/>
                <c:pt idx="0">
                  <c:v>21.869800000000001</c:v>
                </c:pt>
                <c:pt idx="1">
                  <c:v>180.6</c:v>
                </c:pt>
                <c:pt idx="2">
                  <c:v>128.04400000000001</c:v>
                </c:pt>
                <c:pt idx="3">
                  <c:v>148.267</c:v>
                </c:pt>
                <c:pt idx="4">
                  <c:v>129.989</c:v>
                </c:pt>
                <c:pt idx="5">
                  <c:v>216.81100000000001</c:v>
                </c:pt>
                <c:pt idx="6">
                  <c:v>189.66800000000001</c:v>
                </c:pt>
                <c:pt idx="7">
                  <c:v>143.61199999999999</c:v>
                </c:pt>
                <c:pt idx="8">
                  <c:v>165.02699999999999</c:v>
                </c:pt>
                <c:pt idx="9">
                  <c:v>152.631</c:v>
                </c:pt>
                <c:pt idx="10">
                  <c:v>155.71799999999999</c:v>
                </c:pt>
                <c:pt idx="11">
                  <c:v>85.609899999999996</c:v>
                </c:pt>
                <c:pt idx="12">
                  <c:v>34.307200000000002</c:v>
                </c:pt>
                <c:pt idx="13">
                  <c:v>10.8878</c:v>
                </c:pt>
                <c:pt idx="14">
                  <c:v>28.6921</c:v>
                </c:pt>
                <c:pt idx="15">
                  <c:v>128.404</c:v>
                </c:pt>
                <c:pt idx="16">
                  <c:v>132.173</c:v>
                </c:pt>
                <c:pt idx="17">
                  <c:v>132.94999999999999</c:v>
                </c:pt>
                <c:pt idx="18">
                  <c:v>133.75200000000001</c:v>
                </c:pt>
                <c:pt idx="19">
                  <c:v>137.58500000000001</c:v>
                </c:pt>
                <c:pt idx="20">
                  <c:v>177.351</c:v>
                </c:pt>
                <c:pt idx="21">
                  <c:v>247.68799999999999</c:v>
                </c:pt>
                <c:pt idx="22">
                  <c:v>161.33000000000001</c:v>
                </c:pt>
                <c:pt idx="23">
                  <c:v>139.636</c:v>
                </c:pt>
                <c:pt idx="24">
                  <c:v>300.50900000000001</c:v>
                </c:pt>
                <c:pt idx="25">
                  <c:v>173.99299999999999</c:v>
                </c:pt>
                <c:pt idx="26">
                  <c:v>183.452</c:v>
                </c:pt>
                <c:pt idx="27">
                  <c:v>105.755</c:v>
                </c:pt>
                <c:pt idx="28">
                  <c:v>106.55200000000001</c:v>
                </c:pt>
                <c:pt idx="29">
                  <c:v>140.584</c:v>
                </c:pt>
                <c:pt idx="30">
                  <c:v>177.923</c:v>
                </c:pt>
                <c:pt idx="31">
                  <c:v>155.529</c:v>
                </c:pt>
                <c:pt idx="32">
                  <c:v>161.29900000000001</c:v>
                </c:pt>
                <c:pt idx="33">
                  <c:v>260.90600000000001</c:v>
                </c:pt>
                <c:pt idx="34">
                  <c:v>145.80500000000001</c:v>
                </c:pt>
                <c:pt idx="35">
                  <c:v>190.77799999999999</c:v>
                </c:pt>
                <c:pt idx="36">
                  <c:v>179.91900000000001</c:v>
                </c:pt>
                <c:pt idx="37">
                  <c:v>167.608</c:v>
                </c:pt>
                <c:pt idx="38">
                  <c:v>188.92099999999999</c:v>
                </c:pt>
                <c:pt idx="39">
                  <c:v>158.80000000000001</c:v>
                </c:pt>
                <c:pt idx="40">
                  <c:v>135.62</c:v>
                </c:pt>
                <c:pt idx="41">
                  <c:v>170.85400000000001</c:v>
                </c:pt>
                <c:pt idx="42">
                  <c:v>137.773</c:v>
                </c:pt>
                <c:pt idx="43">
                  <c:v>123.21899999999999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BC-477E-AB0A-1B0DE74FCCC3}"/>
            </c:ext>
          </c:extLst>
        </c:ser>
        <c:ser>
          <c:idx val="0"/>
          <c:order val="1"/>
          <c:tx>
            <c:v>1.AS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BC-477E-AB0A-1B0DE74FCCC3}"/>
            </c:ext>
          </c:extLst>
        </c:ser>
        <c:ser>
          <c:idx val="1"/>
          <c:order val="2"/>
          <c:tx>
            <c:v>1.AS.H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Analysis'!$CU$2:$CU$42</c:f>
              <c:numCache>
                <c:formatCode>General</c:formatCode>
                <c:ptCount val="41"/>
                <c:pt idx="0">
                  <c:v>204.125</c:v>
                </c:pt>
                <c:pt idx="1">
                  <c:v>68.564999999999998</c:v>
                </c:pt>
                <c:pt idx="2">
                  <c:v>47.687600000000003</c:v>
                </c:pt>
                <c:pt idx="3">
                  <c:v>57.702399999999997</c:v>
                </c:pt>
                <c:pt idx="4">
                  <c:v>40.347000000000001</c:v>
                </c:pt>
                <c:pt idx="5">
                  <c:v>69.302300000000002</c:v>
                </c:pt>
                <c:pt idx="6">
                  <c:v>104.07599999999999</c:v>
                </c:pt>
                <c:pt idx="7">
                  <c:v>83.493899999999996</c:v>
                </c:pt>
                <c:pt idx="8">
                  <c:v>23.674600000000002</c:v>
                </c:pt>
                <c:pt idx="9">
                  <c:v>61.053400000000003</c:v>
                </c:pt>
                <c:pt idx="10">
                  <c:v>75.655299999999997</c:v>
                </c:pt>
                <c:pt idx="11">
                  <c:v>97.930700000000002</c:v>
                </c:pt>
                <c:pt idx="12">
                  <c:v>100.48099999999999</c:v>
                </c:pt>
                <c:pt idx="13">
                  <c:v>44.811300000000003</c:v>
                </c:pt>
                <c:pt idx="14">
                  <c:v>82.593299999999999</c:v>
                </c:pt>
                <c:pt idx="15">
                  <c:v>94.9191</c:v>
                </c:pt>
                <c:pt idx="16">
                  <c:v>120.464</c:v>
                </c:pt>
                <c:pt idx="17">
                  <c:v>110.624</c:v>
                </c:pt>
                <c:pt idx="18">
                  <c:v>53.911999999999999</c:v>
                </c:pt>
                <c:pt idx="19">
                  <c:v>62.725999999999999</c:v>
                </c:pt>
                <c:pt idx="20">
                  <c:v>98.964600000000004</c:v>
                </c:pt>
                <c:pt idx="21">
                  <c:v>66.349599999999995</c:v>
                </c:pt>
                <c:pt idx="22">
                  <c:v>111.474</c:v>
                </c:pt>
                <c:pt idx="23">
                  <c:v>110.524</c:v>
                </c:pt>
                <c:pt idx="24">
                  <c:v>236.976</c:v>
                </c:pt>
                <c:pt idx="25">
                  <c:v>166.86099999999999</c:v>
                </c:pt>
                <c:pt idx="26">
                  <c:v>119.861</c:v>
                </c:pt>
                <c:pt idx="27">
                  <c:v>46.918300000000002</c:v>
                </c:pt>
                <c:pt idx="28">
                  <c:v>269.065</c:v>
                </c:pt>
                <c:pt idx="29">
                  <c:v>168.50800000000001</c:v>
                </c:pt>
                <c:pt idx="30">
                  <c:v>121.364</c:v>
                </c:pt>
                <c:pt idx="31">
                  <c:v>59.921599999999998</c:v>
                </c:pt>
                <c:pt idx="32">
                  <c:v>87.004000000000005</c:v>
                </c:pt>
                <c:pt idx="33">
                  <c:v>77.619799999999998</c:v>
                </c:pt>
                <c:pt idx="34">
                  <c:v>73.900599999999997</c:v>
                </c:pt>
                <c:pt idx="35">
                  <c:v>99.649900000000002</c:v>
                </c:pt>
                <c:pt idx="36">
                  <c:v>204.82599999999999</c:v>
                </c:pt>
                <c:pt idx="37">
                  <c:v>264.041</c:v>
                </c:pt>
                <c:pt idx="38">
                  <c:v>194.947</c:v>
                </c:pt>
                <c:pt idx="39">
                  <c:v>126.337</c:v>
                </c:pt>
                <c:pt idx="40">
                  <c:v>114.018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BC-477E-AB0A-1B0DE74F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179775"/>
        <c:axId val="838163455"/>
      </c:scatterChart>
      <c:valAx>
        <c:axId val="83817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63455"/>
        <c:crosses val="autoZero"/>
        <c:crossBetween val="midCat"/>
      </c:valAx>
      <c:valAx>
        <c:axId val="83816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79775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Muscovite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'[1]Ms SEM+ICP Tidy w LOD'!$AF$2:$AF$45</c:f>
              <c:numCache>
                <c:formatCode>General</c:formatCode>
                <c:ptCount val="44"/>
                <c:pt idx="0">
                  <c:v>189500</c:v>
                </c:pt>
                <c:pt idx="1">
                  <c:v>183000</c:v>
                </c:pt>
                <c:pt idx="2">
                  <c:v>189000</c:v>
                </c:pt>
                <c:pt idx="3">
                  <c:v>185600</c:v>
                </c:pt>
                <c:pt idx="4">
                  <c:v>187000</c:v>
                </c:pt>
                <c:pt idx="5">
                  <c:v>181100</c:v>
                </c:pt>
                <c:pt idx="6">
                  <c:v>184100</c:v>
                </c:pt>
                <c:pt idx="7">
                  <c:v>180900</c:v>
                </c:pt>
                <c:pt idx="8">
                  <c:v>188900</c:v>
                </c:pt>
                <c:pt idx="9">
                  <c:v>186800</c:v>
                </c:pt>
                <c:pt idx="10">
                  <c:v>183299.99999999997</c:v>
                </c:pt>
                <c:pt idx="11">
                  <c:v>183500</c:v>
                </c:pt>
                <c:pt idx="12">
                  <c:v>182700</c:v>
                </c:pt>
                <c:pt idx="13">
                  <c:v>185600</c:v>
                </c:pt>
                <c:pt idx="14">
                  <c:v>185799.99999999997</c:v>
                </c:pt>
                <c:pt idx="15">
                  <c:v>186800</c:v>
                </c:pt>
                <c:pt idx="16">
                  <c:v>189600</c:v>
                </c:pt>
                <c:pt idx="17">
                  <c:v>185400</c:v>
                </c:pt>
                <c:pt idx="18">
                  <c:v>189200.00000000003</c:v>
                </c:pt>
                <c:pt idx="19">
                  <c:v>185900</c:v>
                </c:pt>
                <c:pt idx="20">
                  <c:v>180799.99999999997</c:v>
                </c:pt>
                <c:pt idx="21">
                  <c:v>188299.99999999997</c:v>
                </c:pt>
                <c:pt idx="22">
                  <c:v>185799.99999999997</c:v>
                </c:pt>
                <c:pt idx="23">
                  <c:v>185799.99999999997</c:v>
                </c:pt>
                <c:pt idx="24">
                  <c:v>182300</c:v>
                </c:pt>
                <c:pt idx="25">
                  <c:v>186100</c:v>
                </c:pt>
                <c:pt idx="26">
                  <c:v>185900</c:v>
                </c:pt>
                <c:pt idx="27">
                  <c:v>187900</c:v>
                </c:pt>
                <c:pt idx="28">
                  <c:v>186900</c:v>
                </c:pt>
                <c:pt idx="29">
                  <c:v>188900</c:v>
                </c:pt>
                <c:pt idx="30">
                  <c:v>186000</c:v>
                </c:pt>
                <c:pt idx="31">
                  <c:v>185100.00000000003</c:v>
                </c:pt>
                <c:pt idx="32">
                  <c:v>186500</c:v>
                </c:pt>
                <c:pt idx="33">
                  <c:v>177100</c:v>
                </c:pt>
                <c:pt idx="34">
                  <c:v>186200</c:v>
                </c:pt>
                <c:pt idx="35">
                  <c:v>178600</c:v>
                </c:pt>
                <c:pt idx="36">
                  <c:v>184800</c:v>
                </c:pt>
                <c:pt idx="37">
                  <c:v>187300</c:v>
                </c:pt>
                <c:pt idx="38">
                  <c:v>184899.99999999997</c:v>
                </c:pt>
                <c:pt idx="39">
                  <c:v>184899.99999999997</c:v>
                </c:pt>
                <c:pt idx="40">
                  <c:v>188800</c:v>
                </c:pt>
                <c:pt idx="41">
                  <c:v>186500</c:v>
                </c:pt>
                <c:pt idx="42">
                  <c:v>182600.00000000003</c:v>
                </c:pt>
                <c:pt idx="43">
                  <c:v>189100</c:v>
                </c:pt>
              </c:numCache>
            </c:numRef>
          </c:xVal>
          <c:yVal>
            <c:numRef>
              <c:f>'[1]Ms SEM+ICP Tidy w LOD'!$J$2:$J$45</c:f>
              <c:numCache>
                <c:formatCode>General</c:formatCode>
                <c:ptCount val="44"/>
                <c:pt idx="0">
                  <c:v>21.869800000000001</c:v>
                </c:pt>
                <c:pt idx="1">
                  <c:v>180.6</c:v>
                </c:pt>
                <c:pt idx="2">
                  <c:v>128.04400000000001</c:v>
                </c:pt>
                <c:pt idx="3">
                  <c:v>148.267</c:v>
                </c:pt>
                <c:pt idx="4">
                  <c:v>129.989</c:v>
                </c:pt>
                <c:pt idx="5">
                  <c:v>216.81100000000001</c:v>
                </c:pt>
                <c:pt idx="6">
                  <c:v>189.66800000000001</c:v>
                </c:pt>
                <c:pt idx="7">
                  <c:v>143.61199999999999</c:v>
                </c:pt>
                <c:pt idx="8">
                  <c:v>165.02699999999999</c:v>
                </c:pt>
                <c:pt idx="9">
                  <c:v>152.631</c:v>
                </c:pt>
                <c:pt idx="10">
                  <c:v>155.71799999999999</c:v>
                </c:pt>
                <c:pt idx="11">
                  <c:v>85.609899999999996</c:v>
                </c:pt>
                <c:pt idx="12">
                  <c:v>34.307200000000002</c:v>
                </c:pt>
                <c:pt idx="13">
                  <c:v>10.8878</c:v>
                </c:pt>
                <c:pt idx="14">
                  <c:v>28.6921</c:v>
                </c:pt>
                <c:pt idx="15">
                  <c:v>128.404</c:v>
                </c:pt>
                <c:pt idx="16">
                  <c:v>132.173</c:v>
                </c:pt>
                <c:pt idx="17">
                  <c:v>132.94999999999999</c:v>
                </c:pt>
                <c:pt idx="18">
                  <c:v>133.75200000000001</c:v>
                </c:pt>
                <c:pt idx="19">
                  <c:v>137.58500000000001</c:v>
                </c:pt>
                <c:pt idx="20">
                  <c:v>177.351</c:v>
                </c:pt>
                <c:pt idx="21">
                  <c:v>247.68799999999999</c:v>
                </c:pt>
                <c:pt idx="22">
                  <c:v>161.33000000000001</c:v>
                </c:pt>
                <c:pt idx="23">
                  <c:v>139.636</c:v>
                </c:pt>
                <c:pt idx="24">
                  <c:v>300.50900000000001</c:v>
                </c:pt>
                <c:pt idx="25">
                  <c:v>173.99299999999999</c:v>
                </c:pt>
                <c:pt idx="26">
                  <c:v>183.452</c:v>
                </c:pt>
                <c:pt idx="27">
                  <c:v>105.755</c:v>
                </c:pt>
                <c:pt idx="28">
                  <c:v>106.55200000000001</c:v>
                </c:pt>
                <c:pt idx="29">
                  <c:v>140.584</c:v>
                </c:pt>
                <c:pt idx="30">
                  <c:v>177.923</c:v>
                </c:pt>
                <c:pt idx="31">
                  <c:v>155.529</c:v>
                </c:pt>
                <c:pt idx="32">
                  <c:v>161.29900000000001</c:v>
                </c:pt>
                <c:pt idx="33">
                  <c:v>260.90600000000001</c:v>
                </c:pt>
                <c:pt idx="34">
                  <c:v>145.80500000000001</c:v>
                </c:pt>
                <c:pt idx="35">
                  <c:v>190.77799999999999</c:v>
                </c:pt>
                <c:pt idx="36">
                  <c:v>179.91900000000001</c:v>
                </c:pt>
                <c:pt idx="37">
                  <c:v>167.608</c:v>
                </c:pt>
                <c:pt idx="38">
                  <c:v>188.92099999999999</c:v>
                </c:pt>
                <c:pt idx="39">
                  <c:v>158.80000000000001</c:v>
                </c:pt>
                <c:pt idx="40">
                  <c:v>135.62</c:v>
                </c:pt>
                <c:pt idx="41">
                  <c:v>170.85400000000001</c:v>
                </c:pt>
                <c:pt idx="42">
                  <c:v>137.773</c:v>
                </c:pt>
                <c:pt idx="43">
                  <c:v>123.21899999999999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B2-4C7F-8C65-F47173FD7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479919"/>
        <c:axId val="1260466959"/>
      </c:scatterChart>
      <c:valAx>
        <c:axId val="1260479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466959"/>
        <c:crosses val="autoZero"/>
        <c:crossBetween val="midCat"/>
      </c:valAx>
      <c:valAx>
        <c:axId val="126046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4799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Zn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Zn 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8-4D95-AB73-33DC2FA4FEF2}"/>
            </c:ext>
          </c:extLst>
        </c:ser>
        <c:ser>
          <c:idx val="1"/>
          <c:order val="1"/>
          <c:tx>
            <c:v>1.AS Bt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68-4D95-AB73-33DC2FA4FEF2}"/>
            </c:ext>
          </c:extLst>
        </c:ser>
        <c:ser>
          <c:idx val="2"/>
          <c:order val="2"/>
          <c:tx>
            <c:v>1.AS.H Bt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25000"/>
                    <a:lumOff val="75000"/>
                  </a:schemeClr>
                </a:solidFill>
                <a:round/>
              </a:ln>
              <a:effectLst/>
            </c:spPr>
          </c:errBars>
          <c:x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68-4D95-AB73-33DC2FA4F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06768"/>
        <c:axId val="330322128"/>
      </c:scatterChart>
      <c:valAx>
        <c:axId val="33030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322128"/>
        <c:crosses val="autoZero"/>
        <c:crossBetween val="midCat"/>
      </c:valAx>
      <c:valAx>
        <c:axId val="330322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030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vs Zn (ICP data)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vs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9-46C9-833D-93029210E13D}"/>
            </c:ext>
          </c:extLst>
        </c:ser>
        <c:ser>
          <c:idx val="1"/>
          <c:order val="1"/>
          <c:tx>
            <c:v>1.AS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xVal>
          <c:y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F329-46C9-833D-93029210E13D}"/>
            </c:ext>
          </c:extLst>
        </c:ser>
        <c:ser>
          <c:idx val="2"/>
          <c:order val="2"/>
          <c:tx>
            <c:v>1.AS.H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xVal>
          <c:y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F329-46C9-833D-93029210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7728"/>
        <c:axId val="464055248"/>
      </c:scatterChart>
      <c:valAx>
        <c:axId val="46406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55248"/>
        <c:crosses val="autoZero"/>
        <c:crossBetween val="midCat"/>
      </c:valAx>
      <c:valAx>
        <c:axId val="4640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vs Zn (ICP data)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vs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8-412B-84D0-2ABD92685F51}"/>
            </c:ext>
          </c:extLst>
        </c:ser>
        <c:ser>
          <c:idx val="1"/>
          <c:order val="1"/>
          <c:tx>
            <c:v>1.AS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xVal>
          <c:y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8-412B-84D0-2ABD92685F51}"/>
            </c:ext>
          </c:extLst>
        </c:ser>
        <c:ser>
          <c:idx val="2"/>
          <c:order val="2"/>
          <c:tx>
            <c:v>1.AS.H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xVal>
          <c:y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8-412B-84D0-2ABD92685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7728"/>
        <c:axId val="464055248"/>
      </c:scatterChart>
      <c:valAx>
        <c:axId val="464067728"/>
        <c:scaling>
          <c:orientation val="minMax"/>
          <c:min val="7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55248"/>
        <c:crosses val="autoZero"/>
        <c:crossBetween val="midCat"/>
      </c:valAx>
      <c:valAx>
        <c:axId val="464055248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 Rb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Rb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Analysis'!$T$211:$T$243</c:f>
                <c:numCache>
                  <c:formatCode>General</c:formatCode>
                  <c:ptCount val="33"/>
                  <c:pt idx="0">
                    <c:v>32.488100000000003</c:v>
                  </c:pt>
                  <c:pt idx="1">
                    <c:v>55.065100000000001</c:v>
                  </c:pt>
                  <c:pt idx="2">
                    <c:v>63.955500000000001</c:v>
                  </c:pt>
                  <c:pt idx="3">
                    <c:v>55.591299999999997</c:v>
                  </c:pt>
                  <c:pt idx="4">
                    <c:v>51.5259</c:v>
                  </c:pt>
                  <c:pt idx="5">
                    <c:v>49.348399999999998</c:v>
                  </c:pt>
                  <c:pt idx="6">
                    <c:v>49.445399999999999</c:v>
                  </c:pt>
                  <c:pt idx="7">
                    <c:v>48.304499999999997</c:v>
                  </c:pt>
                  <c:pt idx="8">
                    <c:v>43.045499999999997</c:v>
                  </c:pt>
                  <c:pt idx="9">
                    <c:v>37.0274</c:v>
                  </c:pt>
                  <c:pt idx="10">
                    <c:v>43.525500000000001</c:v>
                  </c:pt>
                  <c:pt idx="11">
                    <c:v>39.452399999999997</c:v>
                  </c:pt>
                  <c:pt idx="12">
                    <c:v>50.862699999999997</c:v>
                  </c:pt>
                  <c:pt idx="13">
                    <c:v>31.257100000000001</c:v>
                  </c:pt>
                  <c:pt idx="14">
                    <c:v>43.452300000000001</c:v>
                  </c:pt>
                  <c:pt idx="15">
                    <c:v>49.684699999999999</c:v>
                  </c:pt>
                  <c:pt idx="16">
                    <c:v>43.8476</c:v>
                  </c:pt>
                  <c:pt idx="17">
                    <c:v>39.828299999999999</c:v>
                  </c:pt>
                  <c:pt idx="18">
                    <c:v>53.866399999999999</c:v>
                  </c:pt>
                  <c:pt idx="19">
                    <c:v>38.883299999999998</c:v>
                  </c:pt>
                  <c:pt idx="20">
                    <c:v>62.392299999999999</c:v>
                  </c:pt>
                  <c:pt idx="21">
                    <c:v>54.626899999999999</c:v>
                  </c:pt>
                  <c:pt idx="22">
                    <c:v>49.621699999999997</c:v>
                  </c:pt>
                  <c:pt idx="23">
                    <c:v>38.055399999999999</c:v>
                  </c:pt>
                  <c:pt idx="24">
                    <c:v>77.706599999999995</c:v>
                  </c:pt>
                  <c:pt idx="25">
                    <c:v>50.965600000000002</c:v>
                  </c:pt>
                  <c:pt idx="26">
                    <c:v>37.643799999999999</c:v>
                  </c:pt>
                  <c:pt idx="27">
                    <c:v>38.5792</c:v>
                  </c:pt>
                  <c:pt idx="28">
                    <c:v>56.191099999999999</c:v>
                  </c:pt>
                  <c:pt idx="29">
                    <c:v>40.844700000000003</c:v>
                  </c:pt>
                  <c:pt idx="30">
                    <c:v>56.212899999999998</c:v>
                  </c:pt>
                  <c:pt idx="31">
                    <c:v>65.886499999999998</c:v>
                  </c:pt>
                  <c:pt idx="32">
                    <c:v>44.5199</c:v>
                  </c:pt>
                </c:numCache>
              </c:numRef>
            </c:plus>
            <c:minus>
              <c:numRef>
                <c:f>'Bt Tidy Analysis'!$T$211:$T$243</c:f>
                <c:numCache>
                  <c:formatCode>General</c:formatCode>
                  <c:ptCount val="33"/>
                  <c:pt idx="0">
                    <c:v>32.488100000000003</c:v>
                  </c:pt>
                  <c:pt idx="1">
                    <c:v>55.065100000000001</c:v>
                  </c:pt>
                  <c:pt idx="2">
                    <c:v>63.955500000000001</c:v>
                  </c:pt>
                  <c:pt idx="3">
                    <c:v>55.591299999999997</c:v>
                  </c:pt>
                  <c:pt idx="4">
                    <c:v>51.5259</c:v>
                  </c:pt>
                  <c:pt idx="5">
                    <c:v>49.348399999999998</c:v>
                  </c:pt>
                  <c:pt idx="6">
                    <c:v>49.445399999999999</c:v>
                  </c:pt>
                  <c:pt idx="7">
                    <c:v>48.304499999999997</c:v>
                  </c:pt>
                  <c:pt idx="8">
                    <c:v>43.045499999999997</c:v>
                  </c:pt>
                  <c:pt idx="9">
                    <c:v>37.0274</c:v>
                  </c:pt>
                  <c:pt idx="10">
                    <c:v>43.525500000000001</c:v>
                  </c:pt>
                  <c:pt idx="11">
                    <c:v>39.452399999999997</c:v>
                  </c:pt>
                  <c:pt idx="12">
                    <c:v>50.862699999999997</c:v>
                  </c:pt>
                  <c:pt idx="13">
                    <c:v>31.257100000000001</c:v>
                  </c:pt>
                  <c:pt idx="14">
                    <c:v>43.452300000000001</c:v>
                  </c:pt>
                  <c:pt idx="15">
                    <c:v>49.684699999999999</c:v>
                  </c:pt>
                  <c:pt idx="16">
                    <c:v>43.8476</c:v>
                  </c:pt>
                  <c:pt idx="17">
                    <c:v>39.828299999999999</c:v>
                  </c:pt>
                  <c:pt idx="18">
                    <c:v>53.866399999999999</c:v>
                  </c:pt>
                  <c:pt idx="19">
                    <c:v>38.883299999999998</c:v>
                  </c:pt>
                  <c:pt idx="20">
                    <c:v>62.392299999999999</c:v>
                  </c:pt>
                  <c:pt idx="21">
                    <c:v>54.626899999999999</c:v>
                  </c:pt>
                  <c:pt idx="22">
                    <c:v>49.621699999999997</c:v>
                  </c:pt>
                  <c:pt idx="23">
                    <c:v>38.055399999999999</c:v>
                  </c:pt>
                  <c:pt idx="24">
                    <c:v>77.706599999999995</c:v>
                  </c:pt>
                  <c:pt idx="25">
                    <c:v>50.965600000000002</c:v>
                  </c:pt>
                  <c:pt idx="26">
                    <c:v>37.643799999999999</c:v>
                  </c:pt>
                  <c:pt idx="27">
                    <c:v>38.5792</c:v>
                  </c:pt>
                  <c:pt idx="28">
                    <c:v>56.191099999999999</c:v>
                  </c:pt>
                  <c:pt idx="29">
                    <c:v>40.844700000000003</c:v>
                  </c:pt>
                  <c:pt idx="30">
                    <c:v>56.212899999999998</c:v>
                  </c:pt>
                  <c:pt idx="31">
                    <c:v>65.886499999999998</c:v>
                  </c:pt>
                  <c:pt idx="32">
                    <c:v>44.5199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Analysis'!$U$2:$U$34</c:f>
              <c:numCache>
                <c:formatCode>General</c:formatCode>
                <c:ptCount val="33"/>
                <c:pt idx="0">
                  <c:v>441.40100000000001</c:v>
                </c:pt>
                <c:pt idx="1">
                  <c:v>438.70400000000001</c:v>
                </c:pt>
                <c:pt idx="2">
                  <c:v>493.32799999999997</c:v>
                </c:pt>
                <c:pt idx="3">
                  <c:v>448.24400000000003</c:v>
                </c:pt>
                <c:pt idx="4">
                  <c:v>446.04399999999998</c:v>
                </c:pt>
                <c:pt idx="5">
                  <c:v>465.709</c:v>
                </c:pt>
                <c:pt idx="6">
                  <c:v>426.89600000000002</c:v>
                </c:pt>
                <c:pt idx="7">
                  <c:v>471.536</c:v>
                </c:pt>
                <c:pt idx="8">
                  <c:v>480.05599999999998</c:v>
                </c:pt>
                <c:pt idx="9">
                  <c:v>419.50799999999998</c:v>
                </c:pt>
                <c:pt idx="10">
                  <c:v>445.69299999999998</c:v>
                </c:pt>
                <c:pt idx="11">
                  <c:v>563.75</c:v>
                </c:pt>
                <c:pt idx="12">
                  <c:v>432.24200000000002</c:v>
                </c:pt>
                <c:pt idx="13">
                  <c:v>397.99900000000002</c:v>
                </c:pt>
                <c:pt idx="14">
                  <c:v>444.25599999999997</c:v>
                </c:pt>
                <c:pt idx="15">
                  <c:v>420.54899999999998</c:v>
                </c:pt>
                <c:pt idx="16">
                  <c:v>428.71199999999999</c:v>
                </c:pt>
                <c:pt idx="17">
                  <c:v>455.34899999999999</c:v>
                </c:pt>
                <c:pt idx="18">
                  <c:v>491.91800000000001</c:v>
                </c:pt>
                <c:pt idx="19">
                  <c:v>451.28399999999999</c:v>
                </c:pt>
                <c:pt idx="20">
                  <c:v>477.05599999999998</c:v>
                </c:pt>
                <c:pt idx="21">
                  <c:v>474.61900000000003</c:v>
                </c:pt>
                <c:pt idx="22">
                  <c:v>449.73</c:v>
                </c:pt>
                <c:pt idx="23">
                  <c:v>405.26600000000002</c:v>
                </c:pt>
                <c:pt idx="24">
                  <c:v>450.18799999999999</c:v>
                </c:pt>
                <c:pt idx="25">
                  <c:v>439.33</c:v>
                </c:pt>
                <c:pt idx="26">
                  <c:v>400.36799999999999</c:v>
                </c:pt>
                <c:pt idx="27">
                  <c:v>470.86200000000002</c:v>
                </c:pt>
                <c:pt idx="28">
                  <c:v>446.87299999999999</c:v>
                </c:pt>
                <c:pt idx="29">
                  <c:v>423.85700000000003</c:v>
                </c:pt>
                <c:pt idx="30">
                  <c:v>460.30500000000001</c:v>
                </c:pt>
                <c:pt idx="31">
                  <c:v>473.83699999999999</c:v>
                </c:pt>
                <c:pt idx="32">
                  <c:v>513.24599999999998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0C-4A24-A968-AD7135B99968}"/>
            </c:ext>
          </c:extLst>
        </c:ser>
        <c:ser>
          <c:idx val="1"/>
          <c:order val="1"/>
          <c:tx>
            <c:v>1.AS Bt Rb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Analysis'!$T$136:$T$167</c:f>
                <c:numCache>
                  <c:formatCode>General</c:formatCode>
                  <c:ptCount val="32"/>
                  <c:pt idx="0">
                    <c:v>40.874699999999997</c:v>
                  </c:pt>
                  <c:pt idx="1">
                    <c:v>36.802500000000002</c:v>
                  </c:pt>
                  <c:pt idx="2">
                    <c:v>46.251399999999997</c:v>
                  </c:pt>
                  <c:pt idx="3">
                    <c:v>56.997500000000002</c:v>
                  </c:pt>
                  <c:pt idx="4">
                    <c:v>93.806399999999996</c:v>
                  </c:pt>
                  <c:pt idx="5">
                    <c:v>90.804900000000004</c:v>
                  </c:pt>
                  <c:pt idx="6">
                    <c:v>95.037199999999999</c:v>
                  </c:pt>
                  <c:pt idx="7">
                    <c:v>61.780999999999999</c:v>
                  </c:pt>
                  <c:pt idx="8">
                    <c:v>37.3386</c:v>
                  </c:pt>
                  <c:pt idx="9">
                    <c:v>49.820300000000003</c:v>
                  </c:pt>
                  <c:pt idx="10">
                    <c:v>69.156400000000005</c:v>
                  </c:pt>
                  <c:pt idx="11">
                    <c:v>46.914400000000001</c:v>
                  </c:pt>
                  <c:pt idx="12">
                    <c:v>44.806199999999997</c:v>
                  </c:pt>
                  <c:pt idx="13">
                    <c:v>94.338899999999995</c:v>
                  </c:pt>
                  <c:pt idx="14">
                    <c:v>96.3078</c:v>
                  </c:pt>
                  <c:pt idx="15">
                    <c:v>82.058400000000006</c:v>
                  </c:pt>
                  <c:pt idx="16">
                    <c:v>55.961599999999997</c:v>
                  </c:pt>
                  <c:pt idx="17">
                    <c:v>96.414299999999997</c:v>
                  </c:pt>
                  <c:pt idx="18">
                    <c:v>107.166</c:v>
                  </c:pt>
                  <c:pt idx="19">
                    <c:v>73.124300000000005</c:v>
                  </c:pt>
                  <c:pt idx="20">
                    <c:v>40.365000000000002</c:v>
                  </c:pt>
                  <c:pt idx="21">
                    <c:v>51.5441</c:v>
                  </c:pt>
                  <c:pt idx="22">
                    <c:v>59.967799999999997</c:v>
                  </c:pt>
                  <c:pt idx="23">
                    <c:v>58.588200000000001</c:v>
                  </c:pt>
                  <c:pt idx="24">
                    <c:v>54.714100000000002</c:v>
                  </c:pt>
                  <c:pt idx="25">
                    <c:v>38.738500000000002</c:v>
                  </c:pt>
                  <c:pt idx="26">
                    <c:v>39.7502</c:v>
                  </c:pt>
                  <c:pt idx="27">
                    <c:v>33.064</c:v>
                  </c:pt>
                  <c:pt idx="28">
                    <c:v>58.4071</c:v>
                  </c:pt>
                  <c:pt idx="29">
                    <c:v>53.005200000000002</c:v>
                  </c:pt>
                  <c:pt idx="30">
                    <c:v>54.2742</c:v>
                  </c:pt>
                  <c:pt idx="31">
                    <c:v>63.489800000000002</c:v>
                  </c:pt>
                </c:numCache>
              </c:numRef>
            </c:plus>
            <c:minus>
              <c:numRef>
                <c:f>'Bt Tidy Analysis'!$T$136:$T$167</c:f>
                <c:numCache>
                  <c:formatCode>General</c:formatCode>
                  <c:ptCount val="32"/>
                  <c:pt idx="0">
                    <c:v>40.874699999999997</c:v>
                  </c:pt>
                  <c:pt idx="1">
                    <c:v>36.802500000000002</c:v>
                  </c:pt>
                  <c:pt idx="2">
                    <c:v>46.251399999999997</c:v>
                  </c:pt>
                  <c:pt idx="3">
                    <c:v>56.997500000000002</c:v>
                  </c:pt>
                  <c:pt idx="4">
                    <c:v>93.806399999999996</c:v>
                  </c:pt>
                  <c:pt idx="5">
                    <c:v>90.804900000000004</c:v>
                  </c:pt>
                  <c:pt idx="6">
                    <c:v>95.037199999999999</c:v>
                  </c:pt>
                  <c:pt idx="7">
                    <c:v>61.780999999999999</c:v>
                  </c:pt>
                  <c:pt idx="8">
                    <c:v>37.3386</c:v>
                  </c:pt>
                  <c:pt idx="9">
                    <c:v>49.820300000000003</c:v>
                  </c:pt>
                  <c:pt idx="10">
                    <c:v>69.156400000000005</c:v>
                  </c:pt>
                  <c:pt idx="11">
                    <c:v>46.914400000000001</c:v>
                  </c:pt>
                  <c:pt idx="12">
                    <c:v>44.806199999999997</c:v>
                  </c:pt>
                  <c:pt idx="13">
                    <c:v>94.338899999999995</c:v>
                  </c:pt>
                  <c:pt idx="14">
                    <c:v>96.3078</c:v>
                  </c:pt>
                  <c:pt idx="15">
                    <c:v>82.058400000000006</c:v>
                  </c:pt>
                  <c:pt idx="16">
                    <c:v>55.961599999999997</c:v>
                  </c:pt>
                  <c:pt idx="17">
                    <c:v>96.414299999999997</c:v>
                  </c:pt>
                  <c:pt idx="18">
                    <c:v>107.166</c:v>
                  </c:pt>
                  <c:pt idx="19">
                    <c:v>73.124300000000005</c:v>
                  </c:pt>
                  <c:pt idx="20">
                    <c:v>40.365000000000002</c:v>
                  </c:pt>
                  <c:pt idx="21">
                    <c:v>51.5441</c:v>
                  </c:pt>
                  <c:pt idx="22">
                    <c:v>59.967799999999997</c:v>
                  </c:pt>
                  <c:pt idx="23">
                    <c:v>58.588200000000001</c:v>
                  </c:pt>
                  <c:pt idx="24">
                    <c:v>54.714100000000002</c:v>
                  </c:pt>
                  <c:pt idx="25">
                    <c:v>38.738500000000002</c:v>
                  </c:pt>
                  <c:pt idx="26">
                    <c:v>39.7502</c:v>
                  </c:pt>
                  <c:pt idx="27">
                    <c:v>33.064</c:v>
                  </c:pt>
                  <c:pt idx="28">
                    <c:v>58.4071</c:v>
                  </c:pt>
                  <c:pt idx="29">
                    <c:v>53.005200000000002</c:v>
                  </c:pt>
                  <c:pt idx="30">
                    <c:v>54.2742</c:v>
                  </c:pt>
                  <c:pt idx="31">
                    <c:v>63.489800000000002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Analysis'!$BK$2:$BK$33</c:f>
              <c:numCache>
                <c:formatCode>General</c:formatCode>
                <c:ptCount val="32"/>
                <c:pt idx="0">
                  <c:v>319.065</c:v>
                </c:pt>
                <c:pt idx="1">
                  <c:v>409.88799999999998</c:v>
                </c:pt>
                <c:pt idx="2">
                  <c:v>349.10300000000001</c:v>
                </c:pt>
                <c:pt idx="3">
                  <c:v>381.13600000000002</c:v>
                </c:pt>
                <c:pt idx="4">
                  <c:v>493.024</c:v>
                </c:pt>
                <c:pt idx="5">
                  <c:v>482.38099999999997</c:v>
                </c:pt>
                <c:pt idx="6">
                  <c:v>495.517</c:v>
                </c:pt>
                <c:pt idx="7">
                  <c:v>497.08800000000002</c:v>
                </c:pt>
                <c:pt idx="8">
                  <c:v>455.09</c:v>
                </c:pt>
                <c:pt idx="9">
                  <c:v>494.82299999999998</c:v>
                </c:pt>
                <c:pt idx="10">
                  <c:v>509.51900000000001</c:v>
                </c:pt>
                <c:pt idx="11">
                  <c:v>476.16399999999999</c:v>
                </c:pt>
                <c:pt idx="12">
                  <c:v>410.51</c:v>
                </c:pt>
                <c:pt idx="13">
                  <c:v>515.61099999999999</c:v>
                </c:pt>
                <c:pt idx="14">
                  <c:v>528.88900000000001</c:v>
                </c:pt>
                <c:pt idx="15">
                  <c:v>441.072</c:v>
                </c:pt>
                <c:pt idx="16">
                  <c:v>484.06400000000002</c:v>
                </c:pt>
                <c:pt idx="17">
                  <c:v>514.15300000000002</c:v>
                </c:pt>
                <c:pt idx="18">
                  <c:v>566.89</c:v>
                </c:pt>
                <c:pt idx="19">
                  <c:v>535.32100000000003</c:v>
                </c:pt>
                <c:pt idx="20">
                  <c:v>466.87299999999999</c:v>
                </c:pt>
                <c:pt idx="21">
                  <c:v>475.79399999999998</c:v>
                </c:pt>
                <c:pt idx="22">
                  <c:v>419.18900000000002</c:v>
                </c:pt>
                <c:pt idx="23">
                  <c:v>361.411</c:v>
                </c:pt>
                <c:pt idx="24">
                  <c:v>406.89100000000002</c:v>
                </c:pt>
                <c:pt idx="25">
                  <c:v>353.55900000000003</c:v>
                </c:pt>
                <c:pt idx="26">
                  <c:v>343.423</c:v>
                </c:pt>
                <c:pt idx="27">
                  <c:v>281.97699999999998</c:v>
                </c:pt>
                <c:pt idx="28">
                  <c:v>316.80799999999999</c:v>
                </c:pt>
                <c:pt idx="29">
                  <c:v>343.64400000000001</c:v>
                </c:pt>
                <c:pt idx="30">
                  <c:v>363.18099999999998</c:v>
                </c:pt>
                <c:pt idx="31">
                  <c:v>318.78699999999998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0C-4A24-A968-AD7135B99968}"/>
            </c:ext>
          </c:extLst>
        </c:ser>
        <c:ser>
          <c:idx val="2"/>
          <c:order val="2"/>
          <c:tx>
            <c:v>1.AS.H Bt Rb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Analysis'!$T$284:$T$324</c:f>
                <c:numCache>
                  <c:formatCode>General</c:formatCode>
                  <c:ptCount val="41"/>
                  <c:pt idx="0">
                    <c:v>26.171399999999998</c:v>
                  </c:pt>
                  <c:pt idx="1">
                    <c:v>32.825600000000001</c:v>
                  </c:pt>
                  <c:pt idx="2">
                    <c:v>31.317799999999998</c:v>
                  </c:pt>
                  <c:pt idx="3">
                    <c:v>28.429600000000001</c:v>
                  </c:pt>
                  <c:pt idx="4">
                    <c:v>39.272599999999997</c:v>
                  </c:pt>
                  <c:pt idx="5">
                    <c:v>46.110100000000003</c:v>
                  </c:pt>
                  <c:pt idx="6">
                    <c:v>36.873899999999999</c:v>
                  </c:pt>
                  <c:pt idx="7">
                    <c:v>60.472000000000001</c:v>
                  </c:pt>
                  <c:pt idx="8">
                    <c:v>49.669199999999996</c:v>
                  </c:pt>
                  <c:pt idx="9">
                    <c:v>50.860999999999997</c:v>
                  </c:pt>
                  <c:pt idx="10">
                    <c:v>41.756599999999999</c:v>
                  </c:pt>
                  <c:pt idx="11">
                    <c:v>78.903899999999993</c:v>
                  </c:pt>
                  <c:pt idx="12">
                    <c:v>32.6098</c:v>
                  </c:pt>
                  <c:pt idx="13">
                    <c:v>43.892600000000002</c:v>
                  </c:pt>
                  <c:pt idx="14">
                    <c:v>59.408299999999997</c:v>
                  </c:pt>
                  <c:pt idx="15">
                    <c:v>49.4529</c:v>
                  </c:pt>
                  <c:pt idx="16">
                    <c:v>33.805100000000003</c:v>
                  </c:pt>
                  <c:pt idx="17">
                    <c:v>45.307200000000002</c:v>
                  </c:pt>
                  <c:pt idx="18">
                    <c:v>46.930399999999999</c:v>
                  </c:pt>
                  <c:pt idx="19">
                    <c:v>33.727800000000002</c:v>
                  </c:pt>
                  <c:pt idx="20">
                    <c:v>67.804500000000004</c:v>
                  </c:pt>
                  <c:pt idx="21">
                    <c:v>52.135599999999997</c:v>
                  </c:pt>
                  <c:pt idx="22">
                    <c:v>51.440600000000003</c:v>
                  </c:pt>
                  <c:pt idx="23">
                    <c:v>49.015300000000003</c:v>
                  </c:pt>
                  <c:pt idx="24">
                    <c:v>80.748599999999996</c:v>
                  </c:pt>
                  <c:pt idx="25">
                    <c:v>46.791800000000002</c:v>
                  </c:pt>
                  <c:pt idx="26">
                    <c:v>57.4422</c:v>
                  </c:pt>
                  <c:pt idx="27">
                    <c:v>53.583799999999997</c:v>
                  </c:pt>
                  <c:pt idx="28">
                    <c:v>43.482100000000003</c:v>
                  </c:pt>
                  <c:pt idx="29">
                    <c:v>64.646100000000004</c:v>
                  </c:pt>
                  <c:pt idx="30">
                    <c:v>57.3279</c:v>
                  </c:pt>
                  <c:pt idx="31">
                    <c:v>66.428299999999993</c:v>
                  </c:pt>
                  <c:pt idx="32">
                    <c:v>36.628599999999999</c:v>
                  </c:pt>
                  <c:pt idx="33">
                    <c:v>48.153100000000002</c:v>
                  </c:pt>
                  <c:pt idx="34">
                    <c:v>53.69</c:v>
                  </c:pt>
                  <c:pt idx="35">
                    <c:v>59.9221</c:v>
                  </c:pt>
                  <c:pt idx="36">
                    <c:v>51.4514</c:v>
                  </c:pt>
                  <c:pt idx="37">
                    <c:v>59.388100000000001</c:v>
                  </c:pt>
                  <c:pt idx="38">
                    <c:v>40.517699999999998</c:v>
                  </c:pt>
                  <c:pt idx="39">
                    <c:v>40.269100000000002</c:v>
                  </c:pt>
                  <c:pt idx="40">
                    <c:v>47.100999999999999</c:v>
                  </c:pt>
                </c:numCache>
              </c:numRef>
            </c:plus>
            <c:minus>
              <c:numRef>
                <c:f>'Bt Tidy Analysis'!$T$284:$T$324</c:f>
                <c:numCache>
                  <c:formatCode>General</c:formatCode>
                  <c:ptCount val="41"/>
                  <c:pt idx="0">
                    <c:v>26.171399999999998</c:v>
                  </c:pt>
                  <c:pt idx="1">
                    <c:v>32.825600000000001</c:v>
                  </c:pt>
                  <c:pt idx="2">
                    <c:v>31.317799999999998</c:v>
                  </c:pt>
                  <c:pt idx="3">
                    <c:v>28.429600000000001</c:v>
                  </c:pt>
                  <c:pt idx="4">
                    <c:v>39.272599999999997</c:v>
                  </c:pt>
                  <c:pt idx="5">
                    <c:v>46.110100000000003</c:v>
                  </c:pt>
                  <c:pt idx="6">
                    <c:v>36.873899999999999</c:v>
                  </c:pt>
                  <c:pt idx="7">
                    <c:v>60.472000000000001</c:v>
                  </c:pt>
                  <c:pt idx="8">
                    <c:v>49.669199999999996</c:v>
                  </c:pt>
                  <c:pt idx="9">
                    <c:v>50.860999999999997</c:v>
                  </c:pt>
                  <c:pt idx="10">
                    <c:v>41.756599999999999</c:v>
                  </c:pt>
                  <c:pt idx="11">
                    <c:v>78.903899999999993</c:v>
                  </c:pt>
                  <c:pt idx="12">
                    <c:v>32.6098</c:v>
                  </c:pt>
                  <c:pt idx="13">
                    <c:v>43.892600000000002</c:v>
                  </c:pt>
                  <c:pt idx="14">
                    <c:v>59.408299999999997</c:v>
                  </c:pt>
                  <c:pt idx="15">
                    <c:v>49.4529</c:v>
                  </c:pt>
                  <c:pt idx="16">
                    <c:v>33.805100000000003</c:v>
                  </c:pt>
                  <c:pt idx="17">
                    <c:v>45.307200000000002</c:v>
                  </c:pt>
                  <c:pt idx="18">
                    <c:v>46.930399999999999</c:v>
                  </c:pt>
                  <c:pt idx="19">
                    <c:v>33.727800000000002</c:v>
                  </c:pt>
                  <c:pt idx="20">
                    <c:v>67.804500000000004</c:v>
                  </c:pt>
                  <c:pt idx="21">
                    <c:v>52.135599999999997</c:v>
                  </c:pt>
                  <c:pt idx="22">
                    <c:v>51.440600000000003</c:v>
                  </c:pt>
                  <c:pt idx="23">
                    <c:v>49.015300000000003</c:v>
                  </c:pt>
                  <c:pt idx="24">
                    <c:v>80.748599999999996</c:v>
                  </c:pt>
                  <c:pt idx="25">
                    <c:v>46.791800000000002</c:v>
                  </c:pt>
                  <c:pt idx="26">
                    <c:v>57.4422</c:v>
                  </c:pt>
                  <c:pt idx="27">
                    <c:v>53.583799999999997</c:v>
                  </c:pt>
                  <c:pt idx="28">
                    <c:v>43.482100000000003</c:v>
                  </c:pt>
                  <c:pt idx="29">
                    <c:v>64.646100000000004</c:v>
                  </c:pt>
                  <c:pt idx="30">
                    <c:v>57.3279</c:v>
                  </c:pt>
                  <c:pt idx="31">
                    <c:v>66.428299999999993</c:v>
                  </c:pt>
                  <c:pt idx="32">
                    <c:v>36.628599999999999</c:v>
                  </c:pt>
                  <c:pt idx="33">
                    <c:v>48.153100000000002</c:v>
                  </c:pt>
                  <c:pt idx="34">
                    <c:v>53.69</c:v>
                  </c:pt>
                  <c:pt idx="35">
                    <c:v>59.9221</c:v>
                  </c:pt>
                  <c:pt idx="36">
                    <c:v>51.4514</c:v>
                  </c:pt>
                  <c:pt idx="37">
                    <c:v>59.388100000000001</c:v>
                  </c:pt>
                  <c:pt idx="38">
                    <c:v>40.517699999999998</c:v>
                  </c:pt>
                  <c:pt idx="39">
                    <c:v>40.269100000000002</c:v>
                  </c:pt>
                  <c:pt idx="40">
                    <c:v>47.100999999999999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Analysis'!$DA$2:$DA$42</c:f>
              <c:numCache>
                <c:formatCode>General</c:formatCode>
                <c:ptCount val="41"/>
                <c:pt idx="0">
                  <c:v>414.358</c:v>
                </c:pt>
                <c:pt idx="1">
                  <c:v>401.91199999999998</c:v>
                </c:pt>
                <c:pt idx="2">
                  <c:v>383.86399999999998</c:v>
                </c:pt>
                <c:pt idx="3">
                  <c:v>414.03500000000003</c:v>
                </c:pt>
                <c:pt idx="4">
                  <c:v>344.55900000000003</c:v>
                </c:pt>
                <c:pt idx="5">
                  <c:v>416.17500000000001</c:v>
                </c:pt>
                <c:pt idx="6">
                  <c:v>403.286</c:v>
                </c:pt>
                <c:pt idx="7">
                  <c:v>428.82400000000001</c:v>
                </c:pt>
                <c:pt idx="8">
                  <c:v>464.65499999999997</c:v>
                </c:pt>
                <c:pt idx="9">
                  <c:v>436.42</c:v>
                </c:pt>
                <c:pt idx="10">
                  <c:v>420.00599999999997</c:v>
                </c:pt>
                <c:pt idx="11">
                  <c:v>474.97</c:v>
                </c:pt>
                <c:pt idx="12">
                  <c:v>433.13099999999997</c:v>
                </c:pt>
                <c:pt idx="13">
                  <c:v>437.71199999999999</c:v>
                </c:pt>
                <c:pt idx="14">
                  <c:v>436.15199999999999</c:v>
                </c:pt>
                <c:pt idx="15">
                  <c:v>417.91300000000001</c:v>
                </c:pt>
                <c:pt idx="16">
                  <c:v>403.02100000000002</c:v>
                </c:pt>
                <c:pt idx="17">
                  <c:v>467.51400000000001</c:v>
                </c:pt>
                <c:pt idx="18">
                  <c:v>385.27800000000002</c:v>
                </c:pt>
                <c:pt idx="19">
                  <c:v>435.10199999999998</c:v>
                </c:pt>
                <c:pt idx="20">
                  <c:v>439.24700000000001</c:v>
                </c:pt>
                <c:pt idx="21">
                  <c:v>443.928</c:v>
                </c:pt>
                <c:pt idx="22">
                  <c:v>478.72500000000002</c:v>
                </c:pt>
                <c:pt idx="23">
                  <c:v>451.18799999999999</c:v>
                </c:pt>
                <c:pt idx="24">
                  <c:v>499.64</c:v>
                </c:pt>
                <c:pt idx="25">
                  <c:v>422.41199999999998</c:v>
                </c:pt>
                <c:pt idx="26">
                  <c:v>463.55399999999997</c:v>
                </c:pt>
                <c:pt idx="27">
                  <c:v>485.87400000000002</c:v>
                </c:pt>
                <c:pt idx="28">
                  <c:v>421.80700000000002</c:v>
                </c:pt>
                <c:pt idx="29">
                  <c:v>468.47500000000002</c:v>
                </c:pt>
                <c:pt idx="30">
                  <c:v>430.57499999999999</c:v>
                </c:pt>
                <c:pt idx="31">
                  <c:v>443.60599999999999</c:v>
                </c:pt>
                <c:pt idx="32">
                  <c:v>417.47399999999999</c:v>
                </c:pt>
                <c:pt idx="33">
                  <c:v>422.94600000000003</c:v>
                </c:pt>
                <c:pt idx="34">
                  <c:v>425.10199999999998</c:v>
                </c:pt>
                <c:pt idx="35">
                  <c:v>437.10199999999998</c:v>
                </c:pt>
                <c:pt idx="36">
                  <c:v>417.73</c:v>
                </c:pt>
                <c:pt idx="37">
                  <c:v>453.08300000000003</c:v>
                </c:pt>
                <c:pt idx="38">
                  <c:v>457.78899999999999</c:v>
                </c:pt>
                <c:pt idx="39">
                  <c:v>455.56200000000001</c:v>
                </c:pt>
                <c:pt idx="40">
                  <c:v>499.83100000000002</c:v>
                </c:pt>
              </c:numCache>
            </c:numRef>
          </c:xVal>
          <c:yVal>
            <c:numRef>
              <c:f>'Bt Tidy Analysis'!$ES$2:$ES$36</c:f>
              <c:numCache>
                <c:formatCode>General</c:formatCode>
                <c:ptCount val="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0C-4A24-A968-AD7135B9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598960"/>
        <c:axId val="469596560"/>
      </c:scatterChart>
      <c:valAx>
        <c:axId val="46959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596560"/>
        <c:crosses val="autoZero"/>
        <c:crossBetween val="midCat"/>
      </c:valAx>
      <c:valAx>
        <c:axId val="469596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9598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Tidy Analysis'!$C$66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'Bt Tidy Analysis'!$AJ$65:$AO$65</c:f>
              <c:strCache>
                <c:ptCount val="6"/>
                <c:pt idx="0">
                  <c:v>Mg</c:v>
                </c:pt>
                <c:pt idx="1">
                  <c:v>Al</c:v>
                </c:pt>
                <c:pt idx="2">
                  <c:v>Si</c:v>
                </c:pt>
                <c:pt idx="3">
                  <c:v>K</c:v>
                </c:pt>
                <c:pt idx="4">
                  <c:v>Ti</c:v>
                </c:pt>
                <c:pt idx="5">
                  <c:v>Fe</c:v>
                </c:pt>
              </c:strCache>
            </c:strRef>
          </c:cat>
          <c:val>
            <c:numRef>
              <c:f>'Bt Tidy Analysis'!$AJ$66:$AO$66</c:f>
              <c:numCache>
                <c:formatCode>General</c:formatCode>
                <c:ptCount val="6"/>
                <c:pt idx="0">
                  <c:v>48963.63636363636</c:v>
                </c:pt>
                <c:pt idx="1">
                  <c:v>103296.9696969697</c:v>
                </c:pt>
                <c:pt idx="2">
                  <c:v>180706.06060606061</c:v>
                </c:pt>
                <c:pt idx="3">
                  <c:v>79772.727272727279</c:v>
                </c:pt>
                <c:pt idx="4">
                  <c:v>13796.969696969696</c:v>
                </c:pt>
                <c:pt idx="5">
                  <c:v>169387.87878787878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B-49DA-8239-04D7CAD2C756}"/>
            </c:ext>
          </c:extLst>
        </c:ser>
        <c:ser>
          <c:idx val="1"/>
          <c:order val="1"/>
          <c:tx>
            <c:strRef>
              <c:f>'Bt Tidy Analysis'!$C$67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'Bt Tidy Analysis'!$AJ$65:$AO$65</c:f>
              <c:strCache>
                <c:ptCount val="6"/>
                <c:pt idx="0">
                  <c:v>Mg</c:v>
                </c:pt>
                <c:pt idx="1">
                  <c:v>Al</c:v>
                </c:pt>
                <c:pt idx="2">
                  <c:v>Si</c:v>
                </c:pt>
                <c:pt idx="3">
                  <c:v>K</c:v>
                </c:pt>
                <c:pt idx="4">
                  <c:v>Ti</c:v>
                </c:pt>
                <c:pt idx="5">
                  <c:v>Fe</c:v>
                </c:pt>
              </c:strCache>
            </c:strRef>
          </c:cat>
          <c:val>
            <c:numRef>
              <c:f>'Bt Tidy Analysis'!$AJ$67:$AO$67</c:f>
              <c:numCache>
                <c:formatCode>General</c:formatCode>
                <c:ptCount val="6"/>
                <c:pt idx="0">
                  <c:v>54196.875</c:v>
                </c:pt>
                <c:pt idx="1">
                  <c:v>101587.5</c:v>
                </c:pt>
                <c:pt idx="2">
                  <c:v>179421.875</c:v>
                </c:pt>
                <c:pt idx="3">
                  <c:v>81606.25</c:v>
                </c:pt>
                <c:pt idx="4">
                  <c:v>8043.75</c:v>
                </c:pt>
                <c:pt idx="5">
                  <c:v>172562.5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B-49DA-8239-04D7CAD2C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857311"/>
        <c:axId val="1521838591"/>
      </c:lineChart>
      <c:catAx>
        <c:axId val="1521857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38591"/>
        <c:crosses val="autoZero"/>
        <c:auto val="1"/>
        <c:lblAlgn val="ctr"/>
        <c:lblOffset val="100"/>
        <c:noMultiLvlLbl val="0"/>
      </c:catAx>
      <c:valAx>
        <c:axId val="152183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7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Zr ppm (outliers included)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Analysis'!$X$211:$X$243</c:f>
                <c:numCache>
                  <c:formatCode>General</c:formatCode>
                  <c:ptCount val="33"/>
                  <c:pt idx="0">
                    <c:v>2.5561599999999999E-5</c:v>
                  </c:pt>
                  <c:pt idx="1">
                    <c:v>0.16856399999999999</c:v>
                  </c:pt>
                  <c:pt idx="2">
                    <c:v>3.8894E-4</c:v>
                  </c:pt>
                  <c:pt idx="3">
                    <c:v>0.15640499999999999</c:v>
                  </c:pt>
                  <c:pt idx="4">
                    <c:v>0.137794</c:v>
                  </c:pt>
                  <c:pt idx="5">
                    <c:v>2.23661E-3</c:v>
                  </c:pt>
                  <c:pt idx="6">
                    <c:v>2.3296699999999999E-4</c:v>
                  </c:pt>
                  <c:pt idx="7">
                    <c:v>0.27617000000000003</c:v>
                  </c:pt>
                  <c:pt idx="8">
                    <c:v>1.9663599999999999E-5</c:v>
                  </c:pt>
                  <c:pt idx="9">
                    <c:v>7.8064200000000004E-9</c:v>
                  </c:pt>
                  <c:pt idx="10">
                    <c:v>1.77739E-9</c:v>
                  </c:pt>
                  <c:pt idx="11">
                    <c:v>5.2988699999999999E-10</c:v>
                  </c:pt>
                  <c:pt idx="12">
                    <c:v>0.26651200000000003</c:v>
                  </c:pt>
                  <c:pt idx="13">
                    <c:v>3.0367799999999997E-11</c:v>
                  </c:pt>
                  <c:pt idx="14">
                    <c:v>1.2345999999999999E-11</c:v>
                  </c:pt>
                  <c:pt idx="15">
                    <c:v>3.3321200000000001E-12</c:v>
                  </c:pt>
                  <c:pt idx="16">
                    <c:v>0.164134</c:v>
                  </c:pt>
                  <c:pt idx="17">
                    <c:v>2.0283499999999999E-13</c:v>
                  </c:pt>
                  <c:pt idx="18">
                    <c:v>1.7480900000000001E-16</c:v>
                  </c:pt>
                  <c:pt idx="19">
                    <c:v>3.2306999999999999E-16</c:v>
                  </c:pt>
                  <c:pt idx="20">
                    <c:v>7.6925099999999996E-2</c:v>
                  </c:pt>
                  <c:pt idx="21">
                    <c:v>0.37530999999999998</c:v>
                  </c:pt>
                  <c:pt idx="22">
                    <c:v>2.6997299999999999E-14</c:v>
                  </c:pt>
                  <c:pt idx="23">
                    <c:v>4.68598E-14</c:v>
                  </c:pt>
                  <c:pt idx="24">
                    <c:v>0.142239</c:v>
                  </c:pt>
                  <c:pt idx="25">
                    <c:v>7.33085E-13</c:v>
                  </c:pt>
                  <c:pt idx="26">
                    <c:v>2.0124000000000002E-12</c:v>
                  </c:pt>
                  <c:pt idx="27">
                    <c:v>0.155749</c:v>
                  </c:pt>
                  <c:pt idx="28">
                    <c:v>0.13201599999999999</c:v>
                  </c:pt>
                  <c:pt idx="29">
                    <c:v>1.14359E-7</c:v>
                  </c:pt>
                  <c:pt idx="30">
                    <c:v>7.6812599999999995E-2</c:v>
                  </c:pt>
                  <c:pt idx="31">
                    <c:v>1.7979E-6</c:v>
                  </c:pt>
                  <c:pt idx="32">
                    <c:v>0.28494199999999997</c:v>
                  </c:pt>
                </c:numCache>
              </c:numRef>
            </c:plus>
            <c:minus>
              <c:numRef>
                <c:f>'Bt Tidy Analysis'!$X$211:$X$243</c:f>
                <c:numCache>
                  <c:formatCode>General</c:formatCode>
                  <c:ptCount val="33"/>
                  <c:pt idx="0">
                    <c:v>2.5561599999999999E-5</c:v>
                  </c:pt>
                  <c:pt idx="1">
                    <c:v>0.16856399999999999</c:v>
                  </c:pt>
                  <c:pt idx="2">
                    <c:v>3.8894E-4</c:v>
                  </c:pt>
                  <c:pt idx="3">
                    <c:v>0.15640499999999999</c:v>
                  </c:pt>
                  <c:pt idx="4">
                    <c:v>0.137794</c:v>
                  </c:pt>
                  <c:pt idx="5">
                    <c:v>2.23661E-3</c:v>
                  </c:pt>
                  <c:pt idx="6">
                    <c:v>2.3296699999999999E-4</c:v>
                  </c:pt>
                  <c:pt idx="7">
                    <c:v>0.27617000000000003</c:v>
                  </c:pt>
                  <c:pt idx="8">
                    <c:v>1.9663599999999999E-5</c:v>
                  </c:pt>
                  <c:pt idx="9">
                    <c:v>7.8064200000000004E-9</c:v>
                  </c:pt>
                  <c:pt idx="10">
                    <c:v>1.77739E-9</c:v>
                  </c:pt>
                  <c:pt idx="11">
                    <c:v>5.2988699999999999E-10</c:v>
                  </c:pt>
                  <c:pt idx="12">
                    <c:v>0.26651200000000003</c:v>
                  </c:pt>
                  <c:pt idx="13">
                    <c:v>3.0367799999999997E-11</c:v>
                  </c:pt>
                  <c:pt idx="14">
                    <c:v>1.2345999999999999E-11</c:v>
                  </c:pt>
                  <c:pt idx="15">
                    <c:v>3.3321200000000001E-12</c:v>
                  </c:pt>
                  <c:pt idx="16">
                    <c:v>0.164134</c:v>
                  </c:pt>
                  <c:pt idx="17">
                    <c:v>2.0283499999999999E-13</c:v>
                  </c:pt>
                  <c:pt idx="18">
                    <c:v>1.7480900000000001E-16</c:v>
                  </c:pt>
                  <c:pt idx="19">
                    <c:v>3.2306999999999999E-16</c:v>
                  </c:pt>
                  <c:pt idx="20">
                    <c:v>7.6925099999999996E-2</c:v>
                  </c:pt>
                  <c:pt idx="21">
                    <c:v>0.37530999999999998</c:v>
                  </c:pt>
                  <c:pt idx="22">
                    <c:v>2.6997299999999999E-14</c:v>
                  </c:pt>
                  <c:pt idx="23">
                    <c:v>4.68598E-14</c:v>
                  </c:pt>
                  <c:pt idx="24">
                    <c:v>0.142239</c:v>
                  </c:pt>
                  <c:pt idx="25">
                    <c:v>7.33085E-13</c:v>
                  </c:pt>
                  <c:pt idx="26">
                    <c:v>2.0124000000000002E-12</c:v>
                  </c:pt>
                  <c:pt idx="27">
                    <c:v>0.155749</c:v>
                  </c:pt>
                  <c:pt idx="28">
                    <c:v>0.13201599999999999</c:v>
                  </c:pt>
                  <c:pt idx="29">
                    <c:v>1.14359E-7</c:v>
                  </c:pt>
                  <c:pt idx="30">
                    <c:v>7.6812599999999995E-2</c:v>
                  </c:pt>
                  <c:pt idx="31">
                    <c:v>1.7979E-6</c:v>
                  </c:pt>
                  <c:pt idx="32">
                    <c:v>0.28494199999999997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Analysis'!$Y$2:$Y$4,'Bt Tidy Analysis'!$Y$8:$Y$11,'Bt Tidy Analysis'!$Y$13:$Y$15,'Bt Tidy Analysis'!$Y$17:$Y$24,'Bt Tidy Analysis'!$Y$26,'Bt Tidy Analysis'!$Y$28:$Y$34)</c:f>
              <c:numCache>
                <c:formatCode>General</c:formatCode>
                <c:ptCount val="26"/>
                <c:pt idx="0">
                  <c:v>2.4143999999999999E-4</c:v>
                </c:pt>
                <c:pt idx="1">
                  <c:v>0.18501200000000001</c:v>
                </c:pt>
                <c:pt idx="2">
                  <c:v>3.4671400000000001E-3</c:v>
                </c:pt>
                <c:pt idx="3">
                  <c:v>2.6936500000000001E-3</c:v>
                </c:pt>
                <c:pt idx="4">
                  <c:v>0.27483000000000002</c:v>
                </c:pt>
                <c:pt idx="5">
                  <c:v>2.3562499999999999E-4</c:v>
                </c:pt>
                <c:pt idx="6" formatCode="0.00E+00">
                  <c:v>7.9589300000000002E-8</c:v>
                </c:pt>
                <c:pt idx="7" formatCode="0.00E+00">
                  <c:v>6.52046E-9</c:v>
                </c:pt>
                <c:pt idx="8">
                  <c:v>0.194997</c:v>
                </c:pt>
                <c:pt idx="9" formatCode="0.00E+00">
                  <c:v>4.2690300000000002E-10</c:v>
                </c:pt>
                <c:pt idx="10" formatCode="0.00E+00">
                  <c:v>3.1451599999999998E-11</c:v>
                </c:pt>
                <c:pt idx="11">
                  <c:v>0.119768</c:v>
                </c:pt>
                <c:pt idx="12" formatCode="0.00E+00">
                  <c:v>2.0914300000000001E-12</c:v>
                </c:pt>
                <c:pt idx="13" formatCode="0.00E+00">
                  <c:v>1.53404E-15</c:v>
                </c:pt>
                <c:pt idx="14" formatCode="0.00E+00">
                  <c:v>-3.0695800000000001E-15</c:v>
                </c:pt>
                <c:pt idx="15">
                  <c:v>3.9724000000000002E-2</c:v>
                </c:pt>
                <c:pt idx="16">
                  <c:v>0.33087800000000001</c:v>
                </c:pt>
                <c:pt idx="17" formatCode="0.00E+00">
                  <c:v>1.65774E-13</c:v>
                </c:pt>
                <c:pt idx="18">
                  <c:v>0.10174900000000001</c:v>
                </c:pt>
                <c:pt idx="19" formatCode="0.00E+00">
                  <c:v>2.4583700000000001E-11</c:v>
                </c:pt>
                <c:pt idx="20">
                  <c:v>0.113862</c:v>
                </c:pt>
                <c:pt idx="21">
                  <c:v>9.5239000000000004E-2</c:v>
                </c:pt>
                <c:pt idx="22" formatCode="0.00E+00">
                  <c:v>1.03473E-6</c:v>
                </c:pt>
                <c:pt idx="23">
                  <c:v>3.9661500000000002E-2</c:v>
                </c:pt>
                <c:pt idx="24" formatCode="0.00E+00">
                  <c:v>1.6577799999999999E-5</c:v>
                </c:pt>
                <c:pt idx="25">
                  <c:v>0.20785200000000001</c:v>
                </c:pt>
              </c:numCache>
            </c:numRef>
          </c:xVal>
          <c:yVal>
            <c:numRef>
              <c:f>('Bt Tidy Analysis'!$EQ$2:$EQ$4,'Bt Tidy Analysis'!$EQ$8:$EQ$11,'Bt Tidy Analysis'!$EQ$13:$EQ$15,'Bt Tidy Analysis'!$EQ$17:$EQ$24,'Bt Tidy Analysis'!$EQ$26,'Bt Tidy Analysis'!$EQ$28:$EQ$34)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B-40CE-A1E1-DA6F63CA748B}"/>
            </c:ext>
          </c:extLst>
        </c:ser>
        <c:ser>
          <c:idx val="1"/>
          <c:order val="1"/>
          <c:tx>
            <c:v>1.AS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Analysis'!$X$136:$X$167</c:f>
                <c:numCache>
                  <c:formatCode>General</c:formatCode>
                  <c:ptCount val="32"/>
                  <c:pt idx="0">
                    <c:v>1.8814799999999999E-4</c:v>
                  </c:pt>
                  <c:pt idx="1">
                    <c:v>4.5595800000000001E-4</c:v>
                  </c:pt>
                  <c:pt idx="2">
                    <c:v>4.2468899999999997E-3</c:v>
                  </c:pt>
                  <c:pt idx="3">
                    <c:v>20.027799999999999</c:v>
                  </c:pt>
                  <c:pt idx="4">
                    <c:v>4.6802200000000001E-4</c:v>
                  </c:pt>
                  <c:pt idx="5">
                    <c:v>1.08242E-4</c:v>
                  </c:pt>
                  <c:pt idx="6">
                    <c:v>1.7572099999999999E-4</c:v>
                  </c:pt>
                  <c:pt idx="7">
                    <c:v>6.5783900000000001E-4</c:v>
                  </c:pt>
                  <c:pt idx="8">
                    <c:v>2.8451100000000001E-3</c:v>
                  </c:pt>
                  <c:pt idx="9">
                    <c:v>0.117894</c:v>
                  </c:pt>
                  <c:pt idx="10">
                    <c:v>0.13216600000000001</c:v>
                  </c:pt>
                  <c:pt idx="11">
                    <c:v>3.8835600000000002E-4</c:v>
                  </c:pt>
                  <c:pt idx="12">
                    <c:v>0.105988</c:v>
                  </c:pt>
                  <c:pt idx="13">
                    <c:v>0.16966600000000001</c:v>
                  </c:pt>
                  <c:pt idx="14">
                    <c:v>0.16314500000000001</c:v>
                  </c:pt>
                  <c:pt idx="15">
                    <c:v>2.2522100000000001E-6</c:v>
                  </c:pt>
                  <c:pt idx="16">
                    <c:v>0.15077199999999999</c:v>
                  </c:pt>
                  <c:pt idx="17">
                    <c:v>2.5680200000000003E-7</c:v>
                  </c:pt>
                  <c:pt idx="18">
                    <c:v>0.13471</c:v>
                  </c:pt>
                  <c:pt idx="19">
                    <c:v>1.9571200000000001E-11</c:v>
                  </c:pt>
                  <c:pt idx="20">
                    <c:v>0.109455</c:v>
                  </c:pt>
                  <c:pt idx="21">
                    <c:v>1.29288E-12</c:v>
                  </c:pt>
                  <c:pt idx="22">
                    <c:v>3.53905E-13</c:v>
                  </c:pt>
                  <c:pt idx="23">
                    <c:v>1.1527500000000001E-13</c:v>
                  </c:pt>
                  <c:pt idx="24">
                    <c:v>2.06317E-14</c:v>
                  </c:pt>
                  <c:pt idx="25">
                    <c:v>7.3255699999999996E-15</c:v>
                  </c:pt>
                  <c:pt idx="26">
                    <c:v>1.9713899999999999E-15</c:v>
                  </c:pt>
                  <c:pt idx="27">
                    <c:v>1.39937</c:v>
                  </c:pt>
                  <c:pt idx="28">
                    <c:v>9.8867800000000006E-2</c:v>
                  </c:pt>
                  <c:pt idx="29">
                    <c:v>3.9054099999999998E-20</c:v>
                  </c:pt>
                  <c:pt idx="30">
                    <c:v>1.1657200000000001E-20</c:v>
                  </c:pt>
                  <c:pt idx="31">
                    <c:v>3.3913400000000003E-21</c:v>
                  </c:pt>
                </c:numCache>
              </c:numRef>
            </c:plus>
            <c:minus>
              <c:numRef>
                <c:f>'Bt Tidy Analysis'!$X$136:$X$167</c:f>
                <c:numCache>
                  <c:formatCode>General</c:formatCode>
                  <c:ptCount val="32"/>
                  <c:pt idx="0">
                    <c:v>1.8814799999999999E-4</c:v>
                  </c:pt>
                  <c:pt idx="1">
                    <c:v>4.5595800000000001E-4</c:v>
                  </c:pt>
                  <c:pt idx="2">
                    <c:v>4.2468899999999997E-3</c:v>
                  </c:pt>
                  <c:pt idx="3">
                    <c:v>20.027799999999999</c:v>
                  </c:pt>
                  <c:pt idx="4">
                    <c:v>4.6802200000000001E-4</c:v>
                  </c:pt>
                  <c:pt idx="5">
                    <c:v>1.08242E-4</c:v>
                  </c:pt>
                  <c:pt idx="6">
                    <c:v>1.7572099999999999E-4</c:v>
                  </c:pt>
                  <c:pt idx="7">
                    <c:v>6.5783900000000001E-4</c:v>
                  </c:pt>
                  <c:pt idx="8">
                    <c:v>2.8451100000000001E-3</c:v>
                  </c:pt>
                  <c:pt idx="9">
                    <c:v>0.117894</c:v>
                  </c:pt>
                  <c:pt idx="10">
                    <c:v>0.13216600000000001</c:v>
                  </c:pt>
                  <c:pt idx="11">
                    <c:v>3.8835600000000002E-4</c:v>
                  </c:pt>
                  <c:pt idx="12">
                    <c:v>0.105988</c:v>
                  </c:pt>
                  <c:pt idx="13">
                    <c:v>0.16966600000000001</c:v>
                  </c:pt>
                  <c:pt idx="14">
                    <c:v>0.16314500000000001</c:v>
                  </c:pt>
                  <c:pt idx="15">
                    <c:v>2.2522100000000001E-6</c:v>
                  </c:pt>
                  <c:pt idx="16">
                    <c:v>0.15077199999999999</c:v>
                  </c:pt>
                  <c:pt idx="17">
                    <c:v>2.5680200000000003E-7</c:v>
                  </c:pt>
                  <c:pt idx="18">
                    <c:v>0.13471</c:v>
                  </c:pt>
                  <c:pt idx="19">
                    <c:v>1.9571200000000001E-11</c:v>
                  </c:pt>
                  <c:pt idx="20">
                    <c:v>0.109455</c:v>
                  </c:pt>
                  <c:pt idx="21">
                    <c:v>1.29288E-12</c:v>
                  </c:pt>
                  <c:pt idx="22">
                    <c:v>3.53905E-13</c:v>
                  </c:pt>
                  <c:pt idx="23">
                    <c:v>1.1527500000000001E-13</c:v>
                  </c:pt>
                  <c:pt idx="24">
                    <c:v>2.06317E-14</c:v>
                  </c:pt>
                  <c:pt idx="25">
                    <c:v>7.3255699999999996E-15</c:v>
                  </c:pt>
                  <c:pt idx="26">
                    <c:v>1.9713899999999999E-15</c:v>
                  </c:pt>
                  <c:pt idx="27">
                    <c:v>1.39937</c:v>
                  </c:pt>
                  <c:pt idx="28">
                    <c:v>9.8867800000000006E-2</c:v>
                  </c:pt>
                  <c:pt idx="29">
                    <c:v>3.9054099999999998E-20</c:v>
                  </c:pt>
                  <c:pt idx="30">
                    <c:v>1.1657200000000001E-20</c:v>
                  </c:pt>
                  <c:pt idx="31">
                    <c:v>3.3913400000000003E-21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Analysis'!$BO$3,'Bt Tidy Analysis'!$BO$5:$BO$6,'Bt Tidy Analysis'!$BO$9,'Bt Tidy Analysis'!$BO$12:$BO$20,'Bt Tidy Analysis'!$BO$22,'Bt Tidy Analysis'!$BO$24,'Bt Tidy Analysis'!$BO$26,'Bt Tidy Analysis'!$BO$28:$BO$31,'Bt Tidy Analysis'!$BO$33)</c:f>
              <c:numCache>
                <c:formatCode>General</c:formatCode>
                <c:ptCount val="21"/>
                <c:pt idx="0">
                  <c:v>4.5037699999999998E-3</c:v>
                </c:pt>
                <c:pt idx="1">
                  <c:v>95.398899999999998</c:v>
                </c:pt>
                <c:pt idx="2">
                  <c:v>3.6602399999999999E-3</c:v>
                </c:pt>
                <c:pt idx="3">
                  <c:v>5.2004499999999997E-3</c:v>
                </c:pt>
                <c:pt idx="4">
                  <c:v>4.9573399999999997E-2</c:v>
                </c:pt>
                <c:pt idx="5">
                  <c:v>4.5861399999999998E-3</c:v>
                </c:pt>
                <c:pt idx="6">
                  <c:v>7.5780700000000006E-2</c:v>
                </c:pt>
                <c:pt idx="7">
                  <c:v>0.15454799999999999</c:v>
                </c:pt>
                <c:pt idx="8">
                  <c:v>0.149313</c:v>
                </c:pt>
                <c:pt idx="9" formatCode="0.00E+00">
                  <c:v>1.7558600000000002E-5</c:v>
                </c:pt>
                <c:pt idx="10">
                  <c:v>0.13688800000000001</c:v>
                </c:pt>
                <c:pt idx="11" formatCode="0.00E+00">
                  <c:v>1.58644E-6</c:v>
                </c:pt>
                <c:pt idx="12">
                  <c:v>9.8261399999999999E-2</c:v>
                </c:pt>
                <c:pt idx="13">
                  <c:v>7.9524899999999996E-2</c:v>
                </c:pt>
                <c:pt idx="14" formatCode="0.00E+00">
                  <c:v>2.9828399999999998E-12</c:v>
                </c:pt>
                <c:pt idx="15" formatCode="0.00E+00">
                  <c:v>2.1131900000000001E-13</c:v>
                </c:pt>
                <c:pt idx="16" formatCode="0.00E+00">
                  <c:v>1.4776999999999999E-14</c:v>
                </c:pt>
                <c:pt idx="17">
                  <c:v>1.9585699999999999</c:v>
                </c:pt>
                <c:pt idx="18">
                  <c:v>7.2188000000000002E-2</c:v>
                </c:pt>
                <c:pt idx="19" formatCode="0.00E+00">
                  <c:v>3.1057700000000002E-19</c:v>
                </c:pt>
                <c:pt idx="20" formatCode="0.00E+00">
                  <c:v>2.3739599999999999E-20</c:v>
                </c:pt>
              </c:numCache>
            </c:numRef>
          </c:xVal>
          <c:yVal>
            <c:numRef>
              <c:f>('Bt Tidy Analysis'!$ER$3,'Bt Tidy Analysis'!$ER$5:$ER$6,'Bt Tidy Analysis'!$ER$9,'Bt Tidy Analysis'!$ER$12:$ER$20,'Bt Tidy Analysis'!$ER$22,'Bt Tidy Analysis'!$ER$24,'Bt Tidy Analysis'!$ER$26,'Bt Tidy Analysis'!$ER$28:$ER$31,'Bt Tidy Analysis'!$ER$33)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32-45E3-9D05-85E5030E6E89}"/>
            </c:ext>
          </c:extLst>
        </c:ser>
        <c:ser>
          <c:idx val="2"/>
          <c:order val="2"/>
          <c:tx>
            <c:v>1.AS.H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Analysis'!$X$284:$X$324</c:f>
                <c:numCache>
                  <c:formatCode>General</c:formatCode>
                  <c:ptCount val="41"/>
                  <c:pt idx="0">
                    <c:v>3.8436E-32</c:v>
                  </c:pt>
                  <c:pt idx="1">
                    <c:v>28.889399999999998</c:v>
                  </c:pt>
                  <c:pt idx="2">
                    <c:v>0.13860800000000001</c:v>
                  </c:pt>
                  <c:pt idx="3">
                    <c:v>1.4544200000000001E-30</c:v>
                  </c:pt>
                  <c:pt idx="4">
                    <c:v>0.159966</c:v>
                  </c:pt>
                  <c:pt idx="5">
                    <c:v>3.4790700000000001E-29</c:v>
                  </c:pt>
                  <c:pt idx="6">
                    <c:v>0.18395</c:v>
                  </c:pt>
                  <c:pt idx="7">
                    <c:v>0.21602499999999999</c:v>
                  </c:pt>
                  <c:pt idx="8">
                    <c:v>1.9284299999999999E-27</c:v>
                  </c:pt>
                  <c:pt idx="9">
                    <c:v>4.1509999999999998E-24</c:v>
                  </c:pt>
                  <c:pt idx="10">
                    <c:v>9.2300400000000004E-24</c:v>
                  </c:pt>
                  <c:pt idx="11">
                    <c:v>0.16401199999999999</c:v>
                  </c:pt>
                  <c:pt idx="12">
                    <c:v>110.84099999999999</c:v>
                  </c:pt>
                  <c:pt idx="13">
                    <c:v>0.106852</c:v>
                  </c:pt>
                  <c:pt idx="14">
                    <c:v>0.14194499999999999</c:v>
                  </c:pt>
                  <c:pt idx="15">
                    <c:v>1.1871200000000001E-20</c:v>
                  </c:pt>
                  <c:pt idx="16">
                    <c:v>4.0244899999999999E-20</c:v>
                  </c:pt>
                  <c:pt idx="17">
                    <c:v>2.3300200000000002E-19</c:v>
                  </c:pt>
                  <c:pt idx="18">
                    <c:v>24.998200000000001</c:v>
                  </c:pt>
                  <c:pt idx="19">
                    <c:v>1.64721E-15</c:v>
                  </c:pt>
                  <c:pt idx="20">
                    <c:v>61.114100000000001</c:v>
                  </c:pt>
                  <c:pt idx="21">
                    <c:v>3.1286900000000001E-14</c:v>
                  </c:pt>
                  <c:pt idx="22">
                    <c:v>54.6203</c:v>
                  </c:pt>
                  <c:pt idx="23">
                    <c:v>2.60704</c:v>
                  </c:pt>
                  <c:pt idx="24">
                    <c:v>18.720700000000001</c:v>
                  </c:pt>
                  <c:pt idx="25">
                    <c:v>12.4922</c:v>
                  </c:pt>
                  <c:pt idx="26">
                    <c:v>2.1581600000000001E-11</c:v>
                  </c:pt>
                  <c:pt idx="27">
                    <c:v>5.66594E-8</c:v>
                  </c:pt>
                  <c:pt idx="28">
                    <c:v>1.8078000000000001E-7</c:v>
                  </c:pt>
                  <c:pt idx="29">
                    <c:v>0.22644600000000001</c:v>
                  </c:pt>
                  <c:pt idx="30">
                    <c:v>3.7215400000000001E-6</c:v>
                  </c:pt>
                  <c:pt idx="31">
                    <c:v>1.23691E-5</c:v>
                  </c:pt>
                  <c:pt idx="32">
                    <c:v>2.73528E-5</c:v>
                  </c:pt>
                  <c:pt idx="33">
                    <c:v>1.41101E-4</c:v>
                  </c:pt>
                  <c:pt idx="34">
                    <c:v>5.3219499999999996E-4</c:v>
                  </c:pt>
                  <c:pt idx="35">
                    <c:v>3.8365299999999999E-3</c:v>
                  </c:pt>
                  <c:pt idx="36">
                    <c:v>2.6647399999999999E-6</c:v>
                  </c:pt>
                  <c:pt idx="37">
                    <c:v>8.7187399999999999E-7</c:v>
                  </c:pt>
                  <c:pt idx="38">
                    <c:v>1.32242E-7</c:v>
                  </c:pt>
                  <c:pt idx="39">
                    <c:v>5.7332699999999998E-8</c:v>
                  </c:pt>
                  <c:pt idx="40">
                    <c:v>1.6188799999999999E-8</c:v>
                  </c:pt>
                </c:numCache>
              </c:numRef>
            </c:plus>
            <c:minus>
              <c:numRef>
                <c:f>'Bt Tidy Analysis'!$X$284:$X$324</c:f>
                <c:numCache>
                  <c:formatCode>General</c:formatCode>
                  <c:ptCount val="41"/>
                  <c:pt idx="0">
                    <c:v>3.8436E-32</c:v>
                  </c:pt>
                  <c:pt idx="1">
                    <c:v>28.889399999999998</c:v>
                  </c:pt>
                  <c:pt idx="2">
                    <c:v>0.13860800000000001</c:v>
                  </c:pt>
                  <c:pt idx="3">
                    <c:v>1.4544200000000001E-30</c:v>
                  </c:pt>
                  <c:pt idx="4">
                    <c:v>0.159966</c:v>
                  </c:pt>
                  <c:pt idx="5">
                    <c:v>3.4790700000000001E-29</c:v>
                  </c:pt>
                  <c:pt idx="6">
                    <c:v>0.18395</c:v>
                  </c:pt>
                  <c:pt idx="7">
                    <c:v>0.21602499999999999</c:v>
                  </c:pt>
                  <c:pt idx="8">
                    <c:v>1.9284299999999999E-27</c:v>
                  </c:pt>
                  <c:pt idx="9">
                    <c:v>4.1509999999999998E-24</c:v>
                  </c:pt>
                  <c:pt idx="10">
                    <c:v>9.2300400000000004E-24</c:v>
                  </c:pt>
                  <c:pt idx="11">
                    <c:v>0.16401199999999999</c:v>
                  </c:pt>
                  <c:pt idx="12">
                    <c:v>110.84099999999999</c:v>
                  </c:pt>
                  <c:pt idx="13">
                    <c:v>0.106852</c:v>
                  </c:pt>
                  <c:pt idx="14">
                    <c:v>0.14194499999999999</c:v>
                  </c:pt>
                  <c:pt idx="15">
                    <c:v>1.1871200000000001E-20</c:v>
                  </c:pt>
                  <c:pt idx="16">
                    <c:v>4.0244899999999999E-20</c:v>
                  </c:pt>
                  <c:pt idx="17">
                    <c:v>2.3300200000000002E-19</c:v>
                  </c:pt>
                  <c:pt idx="18">
                    <c:v>24.998200000000001</c:v>
                  </c:pt>
                  <c:pt idx="19">
                    <c:v>1.64721E-15</c:v>
                  </c:pt>
                  <c:pt idx="20">
                    <c:v>61.114100000000001</c:v>
                  </c:pt>
                  <c:pt idx="21">
                    <c:v>3.1286900000000001E-14</c:v>
                  </c:pt>
                  <c:pt idx="22">
                    <c:v>54.6203</c:v>
                  </c:pt>
                  <c:pt idx="23">
                    <c:v>2.60704</c:v>
                  </c:pt>
                  <c:pt idx="24">
                    <c:v>18.720700000000001</c:v>
                  </c:pt>
                  <c:pt idx="25">
                    <c:v>12.4922</c:v>
                  </c:pt>
                  <c:pt idx="26">
                    <c:v>2.1581600000000001E-11</c:v>
                  </c:pt>
                  <c:pt idx="27">
                    <c:v>5.66594E-8</c:v>
                  </c:pt>
                  <c:pt idx="28">
                    <c:v>1.8078000000000001E-7</c:v>
                  </c:pt>
                  <c:pt idx="29">
                    <c:v>0.22644600000000001</c:v>
                  </c:pt>
                  <c:pt idx="30">
                    <c:v>3.7215400000000001E-6</c:v>
                  </c:pt>
                  <c:pt idx="31">
                    <c:v>1.23691E-5</c:v>
                  </c:pt>
                  <c:pt idx="32">
                    <c:v>2.73528E-5</c:v>
                  </c:pt>
                  <c:pt idx="33">
                    <c:v>1.41101E-4</c:v>
                  </c:pt>
                  <c:pt idx="34">
                    <c:v>5.3219499999999996E-4</c:v>
                  </c:pt>
                  <c:pt idx="35">
                    <c:v>3.8365299999999999E-3</c:v>
                  </c:pt>
                  <c:pt idx="36">
                    <c:v>2.6647399999999999E-6</c:v>
                  </c:pt>
                  <c:pt idx="37">
                    <c:v>8.7187399999999999E-7</c:v>
                  </c:pt>
                  <c:pt idx="38">
                    <c:v>1.32242E-7</c:v>
                  </c:pt>
                  <c:pt idx="39">
                    <c:v>5.7332699999999998E-8</c:v>
                  </c:pt>
                  <c:pt idx="40">
                    <c:v>1.6188799999999999E-8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Analysis'!$DE$3:$DE$9,'Bt Tidy Analysis'!$DE$12:$DE$16,'Bt Tidy Analysis'!$DE$18,'Bt Tidy Analysis'!$DE$20:$DE$27,'Bt Tidy Analysis'!$DE$30:$DE$32,'Bt Tidy Analysis'!$DE$34,'Bt Tidy Analysis'!$DE$36,'Bt Tidy Analysis'!$DE$38,'Bt Tidy Analysis'!$DE$40,'Bt Tidy Analysis'!$DE$42)</c:f>
              <c:numCache>
                <c:formatCode>General</c:formatCode>
                <c:ptCount val="29"/>
                <c:pt idx="0">
                  <c:v>43.692100000000003</c:v>
                </c:pt>
                <c:pt idx="1">
                  <c:v>0.101451</c:v>
                </c:pt>
                <c:pt idx="2" formatCode="0.00E+00">
                  <c:v>2.3092899999999999E-29</c:v>
                </c:pt>
                <c:pt idx="3">
                  <c:v>0.14412900000000001</c:v>
                </c:pt>
                <c:pt idx="4" formatCode="0.00E+00">
                  <c:v>2.9173000000000001E-28</c:v>
                </c:pt>
                <c:pt idx="5">
                  <c:v>0.17030400000000001</c:v>
                </c:pt>
                <c:pt idx="6">
                  <c:v>0.15554599999999999</c:v>
                </c:pt>
                <c:pt idx="7" formatCode="0.00E+00">
                  <c:v>1.5013899999999999E-22</c:v>
                </c:pt>
                <c:pt idx="8">
                  <c:v>0.120023</c:v>
                </c:pt>
                <c:pt idx="9">
                  <c:v>230.00800000000001</c:v>
                </c:pt>
                <c:pt idx="10">
                  <c:v>5.5301099999999999E-2</c:v>
                </c:pt>
                <c:pt idx="11">
                  <c:v>0.104148</c:v>
                </c:pt>
                <c:pt idx="12" formatCode="0.00E+00">
                  <c:v>4.0655399999999999E-19</c:v>
                </c:pt>
                <c:pt idx="13">
                  <c:v>82.313400000000001</c:v>
                </c:pt>
                <c:pt idx="14" formatCode="0.00E+00">
                  <c:v>1.8837999999999999E-14</c:v>
                </c:pt>
                <c:pt idx="15">
                  <c:v>89.532700000000006</c:v>
                </c:pt>
                <c:pt idx="16" formatCode="0.00E+00">
                  <c:v>2.3263600000000002E-13</c:v>
                </c:pt>
                <c:pt idx="17">
                  <c:v>262.33499999999998</c:v>
                </c:pt>
                <c:pt idx="18">
                  <c:v>2.3990499999999999</c:v>
                </c:pt>
                <c:pt idx="19">
                  <c:v>15.3034</c:v>
                </c:pt>
                <c:pt idx="20">
                  <c:v>13.1996</c:v>
                </c:pt>
                <c:pt idx="21" formatCode="0.00E+00">
                  <c:v>1.7725800000000001E-6</c:v>
                </c:pt>
                <c:pt idx="22">
                  <c:v>0.164939</c:v>
                </c:pt>
                <c:pt idx="23" formatCode="0.00E+00">
                  <c:v>2.72228E-5</c:v>
                </c:pt>
                <c:pt idx="24">
                  <c:v>3.1800200000000001E-4</c:v>
                </c:pt>
                <c:pt idx="25">
                  <c:v>4.5322899999999996E-3</c:v>
                </c:pt>
                <c:pt idx="26" formatCode="0.00E+00">
                  <c:v>2.61398E-5</c:v>
                </c:pt>
                <c:pt idx="27" formatCode="0.00E+00">
                  <c:v>1.6684899999999999E-6</c:v>
                </c:pt>
                <c:pt idx="28" formatCode="0.00E+00">
                  <c:v>1.6586600000000001E-7</c:v>
                </c:pt>
              </c:numCache>
            </c:numRef>
          </c:xVal>
          <c:yVal>
            <c:numRef>
              <c:f>('Bt Tidy Analysis'!$ES$3:$ES$9,'Bt Tidy Analysis'!$ES$12:$ES$16,'Bt Tidy Analysis'!$ES$18,'Bt Tidy Analysis'!$ES$20:$ES$27,'Bt Tidy Analysis'!$ES$30:$ES$32,'Bt Tidy Analysis'!$ES$34,'Bt Tidy Analysis'!$ES$36,'Bt Tidy Analysis'!$ES$38,'Bt Tidy Analysis'!$ES$40,'Bt Tidy Analysis'!$ES$42)</c:f>
              <c:numCache>
                <c:formatCode>General</c:formatCode>
                <c:ptCount val="2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32-45E3-9D05-85E5030E6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9648"/>
        <c:axId val="464063888"/>
      </c:scatterChart>
      <c:valAx>
        <c:axId val="46406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Zr</a:t>
                </a:r>
                <a:r>
                  <a:rPr lang="en-GB" baseline="0"/>
                  <a:t> (ppm)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3888"/>
        <c:crosses val="autoZero"/>
        <c:crossBetween val="midCat"/>
      </c:valAx>
      <c:valAx>
        <c:axId val="464063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406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Zr ppm (outliers excluded)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Tidy Analysis'!$Y$2:$Y$4,'Bt Tidy Analysis'!$Y$8:$Y$11,'Bt Tidy Analysis'!$Y$13:$Y$15,'Bt Tidy Analysis'!$Y$17:$Y$24,'Bt Tidy Analysis'!$Y$26,'Bt Tidy Analysis'!$Y$28:$Y$34)</c:f>
              <c:numCache>
                <c:formatCode>General</c:formatCode>
                <c:ptCount val="26"/>
                <c:pt idx="0">
                  <c:v>2.4143999999999999E-4</c:v>
                </c:pt>
                <c:pt idx="1">
                  <c:v>0.18501200000000001</c:v>
                </c:pt>
                <c:pt idx="2">
                  <c:v>3.4671400000000001E-3</c:v>
                </c:pt>
                <c:pt idx="3">
                  <c:v>2.6936500000000001E-3</c:v>
                </c:pt>
                <c:pt idx="4">
                  <c:v>0.27483000000000002</c:v>
                </c:pt>
                <c:pt idx="5">
                  <c:v>2.3562499999999999E-4</c:v>
                </c:pt>
                <c:pt idx="6" formatCode="0.00E+00">
                  <c:v>7.9589300000000002E-8</c:v>
                </c:pt>
                <c:pt idx="7" formatCode="0.00E+00">
                  <c:v>6.52046E-9</c:v>
                </c:pt>
                <c:pt idx="8">
                  <c:v>0.194997</c:v>
                </c:pt>
                <c:pt idx="9" formatCode="0.00E+00">
                  <c:v>4.2690300000000002E-10</c:v>
                </c:pt>
                <c:pt idx="10" formatCode="0.00E+00">
                  <c:v>3.1451599999999998E-11</c:v>
                </c:pt>
                <c:pt idx="11">
                  <c:v>0.119768</c:v>
                </c:pt>
                <c:pt idx="12" formatCode="0.00E+00">
                  <c:v>2.0914300000000001E-12</c:v>
                </c:pt>
                <c:pt idx="13" formatCode="0.00E+00">
                  <c:v>1.53404E-15</c:v>
                </c:pt>
                <c:pt idx="14" formatCode="0.00E+00">
                  <c:v>-3.0695800000000001E-15</c:v>
                </c:pt>
                <c:pt idx="15">
                  <c:v>3.9724000000000002E-2</c:v>
                </c:pt>
                <c:pt idx="16">
                  <c:v>0.33087800000000001</c:v>
                </c:pt>
                <c:pt idx="17" formatCode="0.00E+00">
                  <c:v>1.65774E-13</c:v>
                </c:pt>
                <c:pt idx="18">
                  <c:v>0.10174900000000001</c:v>
                </c:pt>
                <c:pt idx="19" formatCode="0.00E+00">
                  <c:v>2.4583700000000001E-11</c:v>
                </c:pt>
                <c:pt idx="20">
                  <c:v>0.113862</c:v>
                </c:pt>
                <c:pt idx="21">
                  <c:v>9.5239000000000004E-2</c:v>
                </c:pt>
                <c:pt idx="22" formatCode="0.00E+00">
                  <c:v>1.03473E-6</c:v>
                </c:pt>
                <c:pt idx="23">
                  <c:v>3.9661500000000002E-2</c:v>
                </c:pt>
                <c:pt idx="24" formatCode="0.00E+00">
                  <c:v>1.6577799999999999E-5</c:v>
                </c:pt>
                <c:pt idx="25">
                  <c:v>0.20785200000000001</c:v>
                </c:pt>
              </c:numCache>
            </c:numRef>
          </c:xVal>
          <c:yVal>
            <c:numRef>
              <c:f>('Bt Tidy Analysis'!$EQ$2:$EQ$4,'Bt Tidy Analysis'!$EQ$8:$EQ$11,'Bt Tidy Analysis'!$EQ$13:$EQ$15,'Bt Tidy Analysis'!$EQ$17:$EQ$24,'Bt Tidy Analysis'!$EQ$26,'Bt Tidy Analysis'!$EQ$28:$EQ$34)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EF-4E2A-BCE3-3531570636CC}"/>
            </c:ext>
          </c:extLst>
        </c:ser>
        <c:ser>
          <c:idx val="1"/>
          <c:order val="1"/>
          <c:tx>
            <c:v>1.AS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Tidy Analysis'!$BO$3,'Bt Tidy Analysis'!$BO$6,'Bt Tidy Analysis'!$BO$9,'Bt Tidy Analysis'!$BO$12:$BO$20,'Bt Tidy Analysis'!$BO$22,'Bt Tidy Analysis'!$BO$24,'Bt Tidy Analysis'!$BO$26,'Bt Tidy Analysis'!$BO$28:$BO$31,'Bt Tidy Analysis'!$BO$33)</c:f>
              <c:numCache>
                <c:formatCode>General</c:formatCode>
                <c:ptCount val="20"/>
                <c:pt idx="0">
                  <c:v>4.5037699999999998E-3</c:v>
                </c:pt>
                <c:pt idx="1">
                  <c:v>3.6602399999999999E-3</c:v>
                </c:pt>
                <c:pt idx="2">
                  <c:v>5.2004499999999997E-3</c:v>
                </c:pt>
                <c:pt idx="3">
                  <c:v>4.9573399999999997E-2</c:v>
                </c:pt>
                <c:pt idx="4">
                  <c:v>4.5861399999999998E-3</c:v>
                </c:pt>
                <c:pt idx="5">
                  <c:v>7.5780700000000006E-2</c:v>
                </c:pt>
                <c:pt idx="6">
                  <c:v>0.15454799999999999</c:v>
                </c:pt>
                <c:pt idx="7">
                  <c:v>0.149313</c:v>
                </c:pt>
                <c:pt idx="8" formatCode="0.00E+00">
                  <c:v>1.7558600000000002E-5</c:v>
                </c:pt>
                <c:pt idx="9">
                  <c:v>0.13688800000000001</c:v>
                </c:pt>
                <c:pt idx="10" formatCode="0.00E+00">
                  <c:v>1.58644E-6</c:v>
                </c:pt>
                <c:pt idx="11">
                  <c:v>9.8261399999999999E-2</c:v>
                </c:pt>
                <c:pt idx="12">
                  <c:v>7.9524899999999996E-2</c:v>
                </c:pt>
                <c:pt idx="13" formatCode="0.00E+00">
                  <c:v>2.9828399999999998E-12</c:v>
                </c:pt>
                <c:pt idx="14" formatCode="0.00E+00">
                  <c:v>2.1131900000000001E-13</c:v>
                </c:pt>
                <c:pt idx="15" formatCode="0.00E+00">
                  <c:v>1.4776999999999999E-14</c:v>
                </c:pt>
                <c:pt idx="16">
                  <c:v>1.9585699999999999</c:v>
                </c:pt>
                <c:pt idx="17">
                  <c:v>7.2188000000000002E-2</c:v>
                </c:pt>
                <c:pt idx="18" formatCode="0.00E+00">
                  <c:v>3.1057700000000002E-19</c:v>
                </c:pt>
                <c:pt idx="19" formatCode="0.00E+00">
                  <c:v>2.3739599999999999E-20</c:v>
                </c:pt>
              </c:numCache>
            </c:numRef>
          </c:xVal>
          <c:yVal>
            <c:numRef>
              <c:f>('Bt Tidy Analysis'!$ER$3,'Bt Tidy Analysis'!$ER$5:$ER$6,'Bt Tidy Analysis'!$ER$9,'Bt Tidy Analysis'!$ER$12:$ER$20,'Bt Tidy Analysis'!$ER$22,'Bt Tidy Analysis'!$ER$24,'Bt Tidy Analysis'!$ER$26,'Bt Tidy Analysis'!$ER$28:$ER$31,'Bt Tidy Analysis'!$ER$33)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EF-4E2A-BCE3-3531570636CC}"/>
            </c:ext>
          </c:extLst>
        </c:ser>
        <c:ser>
          <c:idx val="2"/>
          <c:order val="2"/>
          <c:tx>
            <c:v>1.AS.H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Tidy Analysis'!$DE$4:$DE$9,'Bt Tidy Analysis'!$DE$12:$DE$13,'Bt Tidy Analysis'!$DE$15:$DE$16,'Bt Tidy Analysis'!$DE$18,'Bt Tidy Analysis'!$DE$21,'Bt Tidy Analysis'!$DE$23,'Bt Tidy Analysis'!$DE$25:$DE$27,'Bt Tidy Analysis'!$DE$30:$DE$32,'Bt Tidy Analysis'!$DE$34,'Bt Tidy Analysis'!$DE$36,'Bt Tidy Analysis'!$DE$38,'Bt Tidy Analysis'!$DE$40,'Bt Tidy Analysis'!$DE$42)</c:f>
              <c:numCache>
                <c:formatCode>0.00E+00</c:formatCode>
                <c:ptCount val="24"/>
                <c:pt idx="0" formatCode="General">
                  <c:v>0.101451</c:v>
                </c:pt>
                <c:pt idx="1">
                  <c:v>2.3092899999999999E-29</c:v>
                </c:pt>
                <c:pt idx="2" formatCode="General">
                  <c:v>0.14412900000000001</c:v>
                </c:pt>
                <c:pt idx="3">
                  <c:v>2.9173000000000001E-28</c:v>
                </c:pt>
                <c:pt idx="4" formatCode="General">
                  <c:v>0.17030400000000001</c:v>
                </c:pt>
                <c:pt idx="5" formatCode="General">
                  <c:v>0.15554599999999999</c:v>
                </c:pt>
                <c:pt idx="6">
                  <c:v>1.5013899999999999E-22</c:v>
                </c:pt>
                <c:pt idx="7" formatCode="General">
                  <c:v>0.120023</c:v>
                </c:pt>
                <c:pt idx="8" formatCode="General">
                  <c:v>5.5301099999999999E-2</c:v>
                </c:pt>
                <c:pt idx="9" formatCode="General">
                  <c:v>0.104148</c:v>
                </c:pt>
                <c:pt idx="10">
                  <c:v>4.0655399999999999E-19</c:v>
                </c:pt>
                <c:pt idx="11">
                  <c:v>1.8837999999999999E-14</c:v>
                </c:pt>
                <c:pt idx="12">
                  <c:v>2.3263600000000002E-13</c:v>
                </c:pt>
                <c:pt idx="13" formatCode="General">
                  <c:v>2.3990499999999999</c:v>
                </c:pt>
                <c:pt idx="14" formatCode="General">
                  <c:v>15.3034</c:v>
                </c:pt>
                <c:pt idx="15" formatCode="General">
                  <c:v>13.1996</c:v>
                </c:pt>
                <c:pt idx="16">
                  <c:v>1.7725800000000001E-6</c:v>
                </c:pt>
                <c:pt idx="17" formatCode="General">
                  <c:v>0.164939</c:v>
                </c:pt>
                <c:pt idx="18">
                  <c:v>2.72228E-5</c:v>
                </c:pt>
                <c:pt idx="19" formatCode="General">
                  <c:v>3.1800200000000001E-4</c:v>
                </c:pt>
                <c:pt idx="20" formatCode="General">
                  <c:v>4.5322899999999996E-3</c:v>
                </c:pt>
                <c:pt idx="21">
                  <c:v>2.61398E-5</c:v>
                </c:pt>
                <c:pt idx="22">
                  <c:v>1.6684899999999999E-6</c:v>
                </c:pt>
                <c:pt idx="23">
                  <c:v>1.6586600000000001E-7</c:v>
                </c:pt>
              </c:numCache>
            </c:numRef>
          </c:xVal>
          <c:yVal>
            <c:numRef>
              <c:f>('Bt Tidy Analysis'!$ES$3:$ES$9,'Bt Tidy Analysis'!$ES$12:$ES$16,'Bt Tidy Analysis'!$ES$18,'Bt Tidy Analysis'!$ES$20:$ES$27,'Bt Tidy Analysis'!$ES$30:$ES$32,'Bt Tidy Analysis'!$ES$34,'Bt Tidy Analysis'!$ES$36,'Bt Tidy Analysis'!$ES$38,'Bt Tidy Analysis'!$ES$40,'Bt Tidy Analysis'!$ES$42)</c:f>
              <c:numCache>
                <c:formatCode>General</c:formatCode>
                <c:ptCount val="2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EF-4E2A-BCE3-35315706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9648"/>
        <c:axId val="464063888"/>
      </c:scatterChart>
      <c:valAx>
        <c:axId val="46406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Zr</a:t>
                </a:r>
                <a:r>
                  <a:rPr lang="en-GB" baseline="0"/>
                  <a:t> (ppm)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3888"/>
        <c:crosses val="autoZero"/>
        <c:crossBetween val="midCat"/>
      </c:valAx>
      <c:valAx>
        <c:axId val="464063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406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Zr ppm (more outliers excluded)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Tidy Analysis'!$Y$2:$Y$4,'Bt Tidy Analysis'!$Y$8:$Y$11,'Bt Tidy Analysis'!$Y$13:$Y$15,'Bt Tidy Analysis'!$Y$17:$Y$24,'Bt Tidy Analysis'!$Y$26,'Bt Tidy Analysis'!$Y$28:$Y$34)</c:f>
              <c:numCache>
                <c:formatCode>General</c:formatCode>
                <c:ptCount val="26"/>
                <c:pt idx="0">
                  <c:v>2.4143999999999999E-4</c:v>
                </c:pt>
                <c:pt idx="1">
                  <c:v>0.18501200000000001</c:v>
                </c:pt>
                <c:pt idx="2">
                  <c:v>3.4671400000000001E-3</c:v>
                </c:pt>
                <c:pt idx="3">
                  <c:v>2.6936500000000001E-3</c:v>
                </c:pt>
                <c:pt idx="4">
                  <c:v>0.27483000000000002</c:v>
                </c:pt>
                <c:pt idx="5">
                  <c:v>2.3562499999999999E-4</c:v>
                </c:pt>
                <c:pt idx="6" formatCode="0.00E+00">
                  <c:v>7.9589300000000002E-8</c:v>
                </c:pt>
                <c:pt idx="7" formatCode="0.00E+00">
                  <c:v>6.52046E-9</c:v>
                </c:pt>
                <c:pt idx="8">
                  <c:v>0.194997</c:v>
                </c:pt>
                <c:pt idx="9" formatCode="0.00E+00">
                  <c:v>4.2690300000000002E-10</c:v>
                </c:pt>
                <c:pt idx="10" formatCode="0.00E+00">
                  <c:v>3.1451599999999998E-11</c:v>
                </c:pt>
                <c:pt idx="11">
                  <c:v>0.119768</c:v>
                </c:pt>
                <c:pt idx="12" formatCode="0.00E+00">
                  <c:v>2.0914300000000001E-12</c:v>
                </c:pt>
                <c:pt idx="13" formatCode="0.00E+00">
                  <c:v>1.53404E-15</c:v>
                </c:pt>
                <c:pt idx="14" formatCode="0.00E+00">
                  <c:v>-3.0695800000000001E-15</c:v>
                </c:pt>
                <c:pt idx="15">
                  <c:v>3.9724000000000002E-2</c:v>
                </c:pt>
                <c:pt idx="16">
                  <c:v>0.33087800000000001</c:v>
                </c:pt>
                <c:pt idx="17" formatCode="0.00E+00">
                  <c:v>1.65774E-13</c:v>
                </c:pt>
                <c:pt idx="18">
                  <c:v>0.10174900000000001</c:v>
                </c:pt>
                <c:pt idx="19" formatCode="0.00E+00">
                  <c:v>2.4583700000000001E-11</c:v>
                </c:pt>
                <c:pt idx="20">
                  <c:v>0.113862</c:v>
                </c:pt>
                <c:pt idx="21">
                  <c:v>9.5239000000000004E-2</c:v>
                </c:pt>
                <c:pt idx="22" formatCode="0.00E+00">
                  <c:v>1.03473E-6</c:v>
                </c:pt>
                <c:pt idx="23">
                  <c:v>3.9661500000000002E-2</c:v>
                </c:pt>
                <c:pt idx="24" formatCode="0.00E+00">
                  <c:v>1.6577799999999999E-5</c:v>
                </c:pt>
                <c:pt idx="25">
                  <c:v>0.20785200000000001</c:v>
                </c:pt>
              </c:numCache>
            </c:numRef>
          </c:xVal>
          <c:yVal>
            <c:numRef>
              <c:f>('Bt Tidy Analysis'!$EQ$2:$EQ$4,'Bt Tidy Analysis'!$EQ$8:$EQ$11,'Bt Tidy Analysis'!$EQ$13:$EQ$15,'Bt Tidy Analysis'!$EQ$17:$EQ$24,'Bt Tidy Analysis'!$EQ$26,'Bt Tidy Analysis'!$EQ$28:$EQ$34)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A6-40EB-B51F-D55E4F5E6E33}"/>
            </c:ext>
          </c:extLst>
        </c:ser>
        <c:ser>
          <c:idx val="1"/>
          <c:order val="1"/>
          <c:tx>
            <c:v>1.AS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Tidy Analysis'!$BO$3,'Bt Tidy Analysis'!$BO$6,'Bt Tidy Analysis'!$BO$9,'Bt Tidy Analysis'!$BO$12:$BO$20,'Bt Tidy Analysis'!$BO$22,'Bt Tidy Analysis'!$BO$24,'Bt Tidy Analysis'!$BO$26,'Bt Tidy Analysis'!$BO$28:$BO$31,'Bt Tidy Analysis'!$BO$33)</c:f>
              <c:numCache>
                <c:formatCode>General</c:formatCode>
                <c:ptCount val="20"/>
                <c:pt idx="0">
                  <c:v>4.5037699999999998E-3</c:v>
                </c:pt>
                <c:pt idx="1">
                  <c:v>3.6602399999999999E-3</c:v>
                </c:pt>
                <c:pt idx="2">
                  <c:v>5.2004499999999997E-3</c:v>
                </c:pt>
                <c:pt idx="3">
                  <c:v>4.9573399999999997E-2</c:v>
                </c:pt>
                <c:pt idx="4">
                  <c:v>4.5861399999999998E-3</c:v>
                </c:pt>
                <c:pt idx="5">
                  <c:v>7.5780700000000006E-2</c:v>
                </c:pt>
                <c:pt idx="6">
                  <c:v>0.15454799999999999</c:v>
                </c:pt>
                <c:pt idx="7">
                  <c:v>0.149313</c:v>
                </c:pt>
                <c:pt idx="8" formatCode="0.00E+00">
                  <c:v>1.7558600000000002E-5</c:v>
                </c:pt>
                <c:pt idx="9">
                  <c:v>0.13688800000000001</c:v>
                </c:pt>
                <c:pt idx="10" formatCode="0.00E+00">
                  <c:v>1.58644E-6</c:v>
                </c:pt>
                <c:pt idx="11">
                  <c:v>9.8261399999999999E-2</c:v>
                </c:pt>
                <c:pt idx="12">
                  <c:v>7.9524899999999996E-2</c:v>
                </c:pt>
                <c:pt idx="13" formatCode="0.00E+00">
                  <c:v>2.9828399999999998E-12</c:v>
                </c:pt>
                <c:pt idx="14" formatCode="0.00E+00">
                  <c:v>2.1131900000000001E-13</c:v>
                </c:pt>
                <c:pt idx="15" formatCode="0.00E+00">
                  <c:v>1.4776999999999999E-14</c:v>
                </c:pt>
                <c:pt idx="16">
                  <c:v>1.9585699999999999</c:v>
                </c:pt>
                <c:pt idx="17">
                  <c:v>7.2188000000000002E-2</c:v>
                </c:pt>
                <c:pt idx="18" formatCode="0.00E+00">
                  <c:v>3.1057700000000002E-19</c:v>
                </c:pt>
                <c:pt idx="19" formatCode="0.00E+00">
                  <c:v>2.3739599999999999E-20</c:v>
                </c:pt>
              </c:numCache>
            </c:numRef>
          </c:xVal>
          <c:yVal>
            <c:numRef>
              <c:f>('Bt Tidy Analysis'!$ER$3,'Bt Tidy Analysis'!$ER$5:$ER$6,'Bt Tidy Analysis'!$ER$9,'Bt Tidy Analysis'!$ER$12:$ER$20,'Bt Tidy Analysis'!$ER$22,'Bt Tidy Analysis'!$ER$24,'Bt Tidy Analysis'!$ER$26,'Bt Tidy Analysis'!$ER$28:$ER$31,'Bt Tidy Analysis'!$ER$33)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A6-40EB-B51F-D55E4F5E6E33}"/>
            </c:ext>
          </c:extLst>
        </c:ser>
        <c:ser>
          <c:idx val="2"/>
          <c:order val="2"/>
          <c:tx>
            <c:v>1.AS.H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Tidy Analysis'!$DE$4:$DE$9,'Bt Tidy Analysis'!$DE$12:$DE$13,'Bt Tidy Analysis'!$DE$15:$DE$16,'Bt Tidy Analysis'!$DE$18,'Bt Tidy Analysis'!$DE$21,'Bt Tidy Analysis'!$DE$23,'Bt Tidy Analysis'!$DE$25,'Bt Tidy Analysis'!$DE$30:$DE$32,'Bt Tidy Analysis'!$DE$34,'Bt Tidy Analysis'!$DE$36,'Bt Tidy Analysis'!$DE$38,'Bt Tidy Analysis'!$DE$40,'Bt Tidy Analysis'!$DE$42)</c:f>
              <c:numCache>
                <c:formatCode>0.00E+00</c:formatCode>
                <c:ptCount val="22"/>
                <c:pt idx="0" formatCode="General">
                  <c:v>0.101451</c:v>
                </c:pt>
                <c:pt idx="1">
                  <c:v>2.3092899999999999E-29</c:v>
                </c:pt>
                <c:pt idx="2" formatCode="General">
                  <c:v>0.14412900000000001</c:v>
                </c:pt>
                <c:pt idx="3">
                  <c:v>2.9173000000000001E-28</c:v>
                </c:pt>
                <c:pt idx="4" formatCode="General">
                  <c:v>0.17030400000000001</c:v>
                </c:pt>
                <c:pt idx="5" formatCode="General">
                  <c:v>0.15554599999999999</c:v>
                </c:pt>
                <c:pt idx="6">
                  <c:v>1.5013899999999999E-22</c:v>
                </c:pt>
                <c:pt idx="7" formatCode="General">
                  <c:v>0.120023</c:v>
                </c:pt>
                <c:pt idx="8" formatCode="General">
                  <c:v>5.5301099999999999E-2</c:v>
                </c:pt>
                <c:pt idx="9" formatCode="General">
                  <c:v>0.104148</c:v>
                </c:pt>
                <c:pt idx="10">
                  <c:v>4.0655399999999999E-19</c:v>
                </c:pt>
                <c:pt idx="11">
                  <c:v>1.8837999999999999E-14</c:v>
                </c:pt>
                <c:pt idx="12">
                  <c:v>2.3263600000000002E-13</c:v>
                </c:pt>
                <c:pt idx="13" formatCode="General">
                  <c:v>2.3990499999999999</c:v>
                </c:pt>
                <c:pt idx="14">
                  <c:v>1.7725800000000001E-6</c:v>
                </c:pt>
                <c:pt idx="15" formatCode="General">
                  <c:v>0.164939</c:v>
                </c:pt>
                <c:pt idx="16">
                  <c:v>2.72228E-5</c:v>
                </c:pt>
                <c:pt idx="17" formatCode="General">
                  <c:v>3.1800200000000001E-4</c:v>
                </c:pt>
                <c:pt idx="18" formatCode="General">
                  <c:v>4.5322899999999996E-3</c:v>
                </c:pt>
                <c:pt idx="19">
                  <c:v>2.61398E-5</c:v>
                </c:pt>
                <c:pt idx="20">
                  <c:v>1.6684899999999999E-6</c:v>
                </c:pt>
                <c:pt idx="21">
                  <c:v>1.6586600000000001E-7</c:v>
                </c:pt>
              </c:numCache>
            </c:numRef>
          </c:xVal>
          <c:yVal>
            <c:numRef>
              <c:f>('Bt Tidy Analysis'!$ES$3:$ES$9,'Bt Tidy Analysis'!$ES$12:$ES$16,'Bt Tidy Analysis'!$ES$18,'Bt Tidy Analysis'!$ES$20:$ES$27,'Bt Tidy Analysis'!$ES$30:$ES$32,'Bt Tidy Analysis'!$ES$34,'Bt Tidy Analysis'!$ES$36,'Bt Tidy Analysis'!$ES$38,'Bt Tidy Analysis'!$ES$40,'Bt Tidy Analysis'!$ES$42)</c:f>
              <c:numCache>
                <c:formatCode>General</c:formatCode>
                <c:ptCount val="2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A6-40EB-B51F-D55E4F5E6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9648"/>
        <c:axId val="464063888"/>
      </c:scatterChart>
      <c:valAx>
        <c:axId val="46406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Zr</a:t>
                </a:r>
                <a:r>
                  <a:rPr lang="en-GB" baseline="0"/>
                  <a:t> (ppm)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3888"/>
        <c:crosses val="autoZero"/>
        <c:crossBetween val="midCat"/>
      </c:valAx>
      <c:valAx>
        <c:axId val="464063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406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 Nb (ppm)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Nb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plus>
            <c:min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Analysis'!$Z$2:$Z$34</c:f>
              <c:numCache>
                <c:formatCode>General</c:formatCode>
                <c:ptCount val="33"/>
                <c:pt idx="0">
                  <c:v>50.352499999999999</c:v>
                </c:pt>
                <c:pt idx="1">
                  <c:v>41.805100000000003</c:v>
                </c:pt>
                <c:pt idx="2">
                  <c:v>45.291600000000003</c:v>
                </c:pt>
                <c:pt idx="3">
                  <c:v>56.095300000000002</c:v>
                </c:pt>
                <c:pt idx="4">
                  <c:v>64.371300000000005</c:v>
                </c:pt>
                <c:pt idx="5">
                  <c:v>51.412999999999997</c:v>
                </c:pt>
                <c:pt idx="6">
                  <c:v>52.415900000000001</c:v>
                </c:pt>
                <c:pt idx="7">
                  <c:v>55.327599999999997</c:v>
                </c:pt>
                <c:pt idx="8">
                  <c:v>65.867500000000007</c:v>
                </c:pt>
                <c:pt idx="9">
                  <c:v>40.934800000000003</c:v>
                </c:pt>
                <c:pt idx="10">
                  <c:v>46.834299999999999</c:v>
                </c:pt>
                <c:pt idx="11">
                  <c:v>33.718699999999998</c:v>
                </c:pt>
                <c:pt idx="12">
                  <c:v>48.777099999999997</c:v>
                </c:pt>
                <c:pt idx="13">
                  <c:v>38.456699999999998</c:v>
                </c:pt>
                <c:pt idx="14">
                  <c:v>52.475700000000003</c:v>
                </c:pt>
                <c:pt idx="15">
                  <c:v>45.735900000000001</c:v>
                </c:pt>
                <c:pt idx="16">
                  <c:v>58.164000000000001</c:v>
                </c:pt>
                <c:pt idx="17">
                  <c:v>31.286999999999999</c:v>
                </c:pt>
                <c:pt idx="18">
                  <c:v>28.933</c:v>
                </c:pt>
                <c:pt idx="19">
                  <c:v>33.1706</c:v>
                </c:pt>
                <c:pt idx="20">
                  <c:v>33.604599999999998</c:v>
                </c:pt>
                <c:pt idx="21">
                  <c:v>38.632100000000001</c:v>
                </c:pt>
                <c:pt idx="22">
                  <c:v>47.716999999999999</c:v>
                </c:pt>
                <c:pt idx="23">
                  <c:v>36.570999999999998</c:v>
                </c:pt>
                <c:pt idx="24">
                  <c:v>41.453299999999999</c:v>
                </c:pt>
                <c:pt idx="25">
                  <c:v>43.919800000000002</c:v>
                </c:pt>
                <c:pt idx="26">
                  <c:v>35.518900000000002</c:v>
                </c:pt>
                <c:pt idx="27">
                  <c:v>43.002899999999997</c:v>
                </c:pt>
                <c:pt idx="28">
                  <c:v>39.203400000000002</c:v>
                </c:pt>
                <c:pt idx="29">
                  <c:v>35.3688</c:v>
                </c:pt>
                <c:pt idx="30">
                  <c:v>48.584400000000002</c:v>
                </c:pt>
                <c:pt idx="31">
                  <c:v>47.133899999999997</c:v>
                </c:pt>
                <c:pt idx="32">
                  <c:v>51.631799999999998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F8-4DD9-AAC8-DBEDE851C6E3}"/>
            </c:ext>
          </c:extLst>
        </c:ser>
        <c:ser>
          <c:idx val="1"/>
          <c:order val="1"/>
          <c:tx>
            <c:v>1.AS Bt Nb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plus>
            <c:min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Analysis'!$BP$2:$BP$33</c:f>
              <c:numCache>
                <c:formatCode>General</c:formatCode>
                <c:ptCount val="32"/>
                <c:pt idx="0">
                  <c:v>26.3078</c:v>
                </c:pt>
                <c:pt idx="1">
                  <c:v>25.667999999999999</c:v>
                </c:pt>
                <c:pt idx="2">
                  <c:v>22.708100000000002</c:v>
                </c:pt>
                <c:pt idx="3">
                  <c:v>10.5435</c:v>
                </c:pt>
                <c:pt idx="4">
                  <c:v>4.1888100000000001</c:v>
                </c:pt>
                <c:pt idx="5">
                  <c:v>20.851800000000001</c:v>
                </c:pt>
                <c:pt idx="6">
                  <c:v>32.909100000000002</c:v>
                </c:pt>
                <c:pt idx="7">
                  <c:v>17.7895</c:v>
                </c:pt>
                <c:pt idx="8">
                  <c:v>15.721500000000001</c:v>
                </c:pt>
                <c:pt idx="9">
                  <c:v>29.261800000000001</c:v>
                </c:pt>
                <c:pt idx="10">
                  <c:v>17.127600000000001</c:v>
                </c:pt>
                <c:pt idx="11">
                  <c:v>50.823599999999999</c:v>
                </c:pt>
                <c:pt idx="12">
                  <c:v>9.0875500000000002</c:v>
                </c:pt>
                <c:pt idx="13">
                  <c:v>50.459800000000001</c:v>
                </c:pt>
                <c:pt idx="14">
                  <c:v>13.678599999999999</c:v>
                </c:pt>
                <c:pt idx="15">
                  <c:v>17.298200000000001</c:v>
                </c:pt>
                <c:pt idx="16">
                  <c:v>7.59117</c:v>
                </c:pt>
                <c:pt idx="17">
                  <c:v>13.2506</c:v>
                </c:pt>
                <c:pt idx="18">
                  <c:v>29.8626</c:v>
                </c:pt>
                <c:pt idx="19">
                  <c:v>25.896799999999999</c:v>
                </c:pt>
                <c:pt idx="20">
                  <c:v>14.355</c:v>
                </c:pt>
                <c:pt idx="21">
                  <c:v>19.254999999999999</c:v>
                </c:pt>
                <c:pt idx="22">
                  <c:v>28.9742</c:v>
                </c:pt>
                <c:pt idx="23">
                  <c:v>12.9657</c:v>
                </c:pt>
                <c:pt idx="24">
                  <c:v>9.9093499999999999</c:v>
                </c:pt>
                <c:pt idx="25">
                  <c:v>20.7546</c:v>
                </c:pt>
                <c:pt idx="26">
                  <c:v>38.735399999999998</c:v>
                </c:pt>
                <c:pt idx="27">
                  <c:v>15.52</c:v>
                </c:pt>
                <c:pt idx="28">
                  <c:v>14.7857</c:v>
                </c:pt>
                <c:pt idx="29">
                  <c:v>15.978899999999999</c:v>
                </c:pt>
                <c:pt idx="30">
                  <c:v>16.848099999999999</c:v>
                </c:pt>
                <c:pt idx="31">
                  <c:v>13.2849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F8-4DD9-AAC8-DBEDE851C6E3}"/>
            </c:ext>
          </c:extLst>
        </c:ser>
        <c:ser>
          <c:idx val="2"/>
          <c:order val="2"/>
          <c:tx>
            <c:v>1.AS.H Bt Nb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Analysis'!$DF$2:$DF$42</c:f>
              <c:numCache>
                <c:formatCode>General</c:formatCode>
                <c:ptCount val="41"/>
                <c:pt idx="0">
                  <c:v>34.715600000000002</c:v>
                </c:pt>
                <c:pt idx="1">
                  <c:v>26.020199999999999</c:v>
                </c:pt>
                <c:pt idx="2">
                  <c:v>13.8264</c:v>
                </c:pt>
                <c:pt idx="3">
                  <c:v>32.868400000000001</c:v>
                </c:pt>
                <c:pt idx="4">
                  <c:v>20.3294</c:v>
                </c:pt>
                <c:pt idx="5">
                  <c:v>32.3292</c:v>
                </c:pt>
                <c:pt idx="6">
                  <c:v>32.8157</c:v>
                </c:pt>
                <c:pt idx="7">
                  <c:v>30.875399999999999</c:v>
                </c:pt>
                <c:pt idx="8">
                  <c:v>26.704599999999999</c:v>
                </c:pt>
                <c:pt idx="9">
                  <c:v>34.948799999999999</c:v>
                </c:pt>
                <c:pt idx="10">
                  <c:v>32.897799999999997</c:v>
                </c:pt>
                <c:pt idx="11">
                  <c:v>36.268700000000003</c:v>
                </c:pt>
                <c:pt idx="12">
                  <c:v>33.260399999999997</c:v>
                </c:pt>
                <c:pt idx="13">
                  <c:v>28.344100000000001</c:v>
                </c:pt>
                <c:pt idx="14">
                  <c:v>30.025099999999998</c:v>
                </c:pt>
                <c:pt idx="15">
                  <c:v>27.262799999999999</c:v>
                </c:pt>
                <c:pt idx="16">
                  <c:v>27.0336</c:v>
                </c:pt>
                <c:pt idx="17">
                  <c:v>29.689499999999999</c:v>
                </c:pt>
                <c:pt idx="18">
                  <c:v>20.0243</c:v>
                </c:pt>
                <c:pt idx="19">
                  <c:v>28.501200000000001</c:v>
                </c:pt>
                <c:pt idx="20">
                  <c:v>27.937799999999999</c:v>
                </c:pt>
                <c:pt idx="21">
                  <c:v>31.028500000000001</c:v>
                </c:pt>
                <c:pt idx="22">
                  <c:v>33.466500000000003</c:v>
                </c:pt>
                <c:pt idx="23">
                  <c:v>26.925999999999998</c:v>
                </c:pt>
                <c:pt idx="24">
                  <c:v>28.126000000000001</c:v>
                </c:pt>
                <c:pt idx="25">
                  <c:v>27.811299999999999</c:v>
                </c:pt>
                <c:pt idx="26">
                  <c:v>30.0806</c:v>
                </c:pt>
                <c:pt idx="27">
                  <c:v>52.258499999999998</c:v>
                </c:pt>
                <c:pt idx="28">
                  <c:v>39.111899999999999</c:v>
                </c:pt>
                <c:pt idx="29">
                  <c:v>43.584400000000002</c:v>
                </c:pt>
                <c:pt idx="30">
                  <c:v>40.962400000000002</c:v>
                </c:pt>
                <c:pt idx="31">
                  <c:v>33.030200000000001</c:v>
                </c:pt>
                <c:pt idx="32">
                  <c:v>33.628599999999999</c:v>
                </c:pt>
                <c:pt idx="33">
                  <c:v>32.768999999999998</c:v>
                </c:pt>
                <c:pt idx="34">
                  <c:v>30.941400000000002</c:v>
                </c:pt>
                <c:pt idx="35">
                  <c:v>34.474600000000002</c:v>
                </c:pt>
                <c:pt idx="36">
                  <c:v>32.246400000000001</c:v>
                </c:pt>
                <c:pt idx="37">
                  <c:v>34.681399999999996</c:v>
                </c:pt>
                <c:pt idx="38">
                  <c:v>31.578499999999998</c:v>
                </c:pt>
                <c:pt idx="39">
                  <c:v>36.158000000000001</c:v>
                </c:pt>
                <c:pt idx="40">
                  <c:v>35.640799999999999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F8-4DD9-AAC8-DBEDE851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235871"/>
        <c:axId val="1380233951"/>
      </c:scatterChart>
      <c:valAx>
        <c:axId val="1380235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233951"/>
        <c:crosses val="autoZero"/>
        <c:crossBetween val="midCat"/>
      </c:valAx>
      <c:valAx>
        <c:axId val="13802339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802358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 Ti (EDS) vs Nb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plus>
            <c:min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Analysis'!$AL$211:$AL$243</c:f>
                <c:numCache>
                  <c:formatCode>General</c:formatCode>
                  <c:ptCount val="33"/>
                  <c:pt idx="0">
                    <c:v>833.33333333333326</c:v>
                  </c:pt>
                  <c:pt idx="1">
                    <c:v>833.33333333333326</c:v>
                  </c:pt>
                  <c:pt idx="2">
                    <c:v>833.33333333333303</c:v>
                  </c:pt>
                  <c:pt idx="3">
                    <c:v>833.33333333333303</c:v>
                  </c:pt>
                  <c:pt idx="4">
                    <c:v>833.33333333333303</c:v>
                  </c:pt>
                  <c:pt idx="5">
                    <c:v>833.33333333333303</c:v>
                  </c:pt>
                  <c:pt idx="6">
                    <c:v>833.33333333333303</c:v>
                  </c:pt>
                  <c:pt idx="7">
                    <c:v>833.33333333333303</c:v>
                  </c:pt>
                  <c:pt idx="8">
                    <c:v>833.33333333333303</c:v>
                  </c:pt>
                  <c:pt idx="9">
                    <c:v>833.33333333333303</c:v>
                  </c:pt>
                  <c:pt idx="10">
                    <c:v>833.33333333333303</c:v>
                  </c:pt>
                  <c:pt idx="11">
                    <c:v>833.33333333333303</c:v>
                  </c:pt>
                  <c:pt idx="12">
                    <c:v>833.33333333333303</c:v>
                  </c:pt>
                  <c:pt idx="13">
                    <c:v>833.33333333333303</c:v>
                  </c:pt>
                  <c:pt idx="14">
                    <c:v>833.33333333333303</c:v>
                  </c:pt>
                  <c:pt idx="15">
                    <c:v>833.33333333333303</c:v>
                  </c:pt>
                  <c:pt idx="16">
                    <c:v>833.33333333333303</c:v>
                  </c:pt>
                  <c:pt idx="17">
                    <c:v>833.33333333333303</c:v>
                  </c:pt>
                  <c:pt idx="18">
                    <c:v>833.33333333333303</c:v>
                  </c:pt>
                  <c:pt idx="19">
                    <c:v>833.33333333333303</c:v>
                  </c:pt>
                  <c:pt idx="20">
                    <c:v>833.33333333333303</c:v>
                  </c:pt>
                  <c:pt idx="21">
                    <c:v>833.33333333333303</c:v>
                  </c:pt>
                  <c:pt idx="22">
                    <c:v>833.33333333333303</c:v>
                  </c:pt>
                  <c:pt idx="23">
                    <c:v>833.33333333333303</c:v>
                  </c:pt>
                  <c:pt idx="24">
                    <c:v>833.33333333333303</c:v>
                  </c:pt>
                  <c:pt idx="25">
                    <c:v>833.33333333333303</c:v>
                  </c:pt>
                  <c:pt idx="26">
                    <c:v>833.33333333333303</c:v>
                  </c:pt>
                  <c:pt idx="27">
                    <c:v>833.33333333333303</c:v>
                  </c:pt>
                  <c:pt idx="28">
                    <c:v>833.33333333333303</c:v>
                  </c:pt>
                  <c:pt idx="29">
                    <c:v>833.33333333333303</c:v>
                  </c:pt>
                  <c:pt idx="30">
                    <c:v>833.33333333333303</c:v>
                  </c:pt>
                  <c:pt idx="31">
                    <c:v>833.33333333333303</c:v>
                  </c:pt>
                  <c:pt idx="32">
                    <c:v>833.33333333333303</c:v>
                  </c:pt>
                </c:numCache>
              </c:numRef>
            </c:plus>
            <c:minus>
              <c:numRef>
                <c:f>'Bt Tidy Analysis'!$AL$211:$AL$243</c:f>
                <c:numCache>
                  <c:formatCode>General</c:formatCode>
                  <c:ptCount val="33"/>
                  <c:pt idx="0">
                    <c:v>833.33333333333326</c:v>
                  </c:pt>
                  <c:pt idx="1">
                    <c:v>833.33333333333326</c:v>
                  </c:pt>
                  <c:pt idx="2">
                    <c:v>833.33333333333303</c:v>
                  </c:pt>
                  <c:pt idx="3">
                    <c:v>833.33333333333303</c:v>
                  </c:pt>
                  <c:pt idx="4">
                    <c:v>833.33333333333303</c:v>
                  </c:pt>
                  <c:pt idx="5">
                    <c:v>833.33333333333303</c:v>
                  </c:pt>
                  <c:pt idx="6">
                    <c:v>833.33333333333303</c:v>
                  </c:pt>
                  <c:pt idx="7">
                    <c:v>833.33333333333303</c:v>
                  </c:pt>
                  <c:pt idx="8">
                    <c:v>833.33333333333303</c:v>
                  </c:pt>
                  <c:pt idx="9">
                    <c:v>833.33333333333303</c:v>
                  </c:pt>
                  <c:pt idx="10">
                    <c:v>833.33333333333303</c:v>
                  </c:pt>
                  <c:pt idx="11">
                    <c:v>833.33333333333303</c:v>
                  </c:pt>
                  <c:pt idx="12">
                    <c:v>833.33333333333303</c:v>
                  </c:pt>
                  <c:pt idx="13">
                    <c:v>833.33333333333303</c:v>
                  </c:pt>
                  <c:pt idx="14">
                    <c:v>833.33333333333303</c:v>
                  </c:pt>
                  <c:pt idx="15">
                    <c:v>833.33333333333303</c:v>
                  </c:pt>
                  <c:pt idx="16">
                    <c:v>833.33333333333303</c:v>
                  </c:pt>
                  <c:pt idx="17">
                    <c:v>833.33333333333303</c:v>
                  </c:pt>
                  <c:pt idx="18">
                    <c:v>833.33333333333303</c:v>
                  </c:pt>
                  <c:pt idx="19">
                    <c:v>833.33333333333303</c:v>
                  </c:pt>
                  <c:pt idx="20">
                    <c:v>833.33333333333303</c:v>
                  </c:pt>
                  <c:pt idx="21">
                    <c:v>833.33333333333303</c:v>
                  </c:pt>
                  <c:pt idx="22">
                    <c:v>833.33333333333303</c:v>
                  </c:pt>
                  <c:pt idx="23">
                    <c:v>833.33333333333303</c:v>
                  </c:pt>
                  <c:pt idx="24">
                    <c:v>833.33333333333303</c:v>
                  </c:pt>
                  <c:pt idx="25">
                    <c:v>833.33333333333303</c:v>
                  </c:pt>
                  <c:pt idx="26">
                    <c:v>833.33333333333303</c:v>
                  </c:pt>
                  <c:pt idx="27">
                    <c:v>833.33333333333303</c:v>
                  </c:pt>
                  <c:pt idx="28">
                    <c:v>833.33333333333303</c:v>
                  </c:pt>
                  <c:pt idx="29">
                    <c:v>833.33333333333303</c:v>
                  </c:pt>
                  <c:pt idx="30">
                    <c:v>833.33333333333303</c:v>
                  </c:pt>
                  <c:pt idx="31">
                    <c:v>833.33333333333303</c:v>
                  </c:pt>
                  <c:pt idx="32">
                    <c:v>833.33333333333303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Analysis'!$AN$2:$AN$34</c:f>
              <c:numCache>
                <c:formatCode>General</c:formatCode>
                <c:ptCount val="33"/>
                <c:pt idx="0">
                  <c:v>11399.999999999998</c:v>
                </c:pt>
                <c:pt idx="1">
                  <c:v>12700</c:v>
                </c:pt>
                <c:pt idx="2">
                  <c:v>12600</c:v>
                </c:pt>
                <c:pt idx="3">
                  <c:v>15300</c:v>
                </c:pt>
                <c:pt idx="4">
                  <c:v>11500</c:v>
                </c:pt>
                <c:pt idx="5">
                  <c:v>15200</c:v>
                </c:pt>
                <c:pt idx="6">
                  <c:v>14200</c:v>
                </c:pt>
                <c:pt idx="7">
                  <c:v>12600</c:v>
                </c:pt>
                <c:pt idx="8">
                  <c:v>13799.999999999998</c:v>
                </c:pt>
                <c:pt idx="9">
                  <c:v>15100</c:v>
                </c:pt>
                <c:pt idx="10">
                  <c:v>12200</c:v>
                </c:pt>
                <c:pt idx="11">
                  <c:v>12300</c:v>
                </c:pt>
                <c:pt idx="12">
                  <c:v>10700</c:v>
                </c:pt>
                <c:pt idx="13">
                  <c:v>13000</c:v>
                </c:pt>
                <c:pt idx="14">
                  <c:v>13000</c:v>
                </c:pt>
                <c:pt idx="15">
                  <c:v>15300</c:v>
                </c:pt>
                <c:pt idx="16">
                  <c:v>13000</c:v>
                </c:pt>
                <c:pt idx="17">
                  <c:v>12400</c:v>
                </c:pt>
                <c:pt idx="18">
                  <c:v>12300</c:v>
                </c:pt>
                <c:pt idx="19">
                  <c:v>13300</c:v>
                </c:pt>
                <c:pt idx="20">
                  <c:v>13700.000000000002</c:v>
                </c:pt>
                <c:pt idx="21">
                  <c:v>13600.000000000002</c:v>
                </c:pt>
                <c:pt idx="22">
                  <c:v>15100</c:v>
                </c:pt>
                <c:pt idx="23">
                  <c:v>15400</c:v>
                </c:pt>
                <c:pt idx="24">
                  <c:v>17600</c:v>
                </c:pt>
                <c:pt idx="25">
                  <c:v>14700</c:v>
                </c:pt>
                <c:pt idx="26">
                  <c:v>14200</c:v>
                </c:pt>
                <c:pt idx="27">
                  <c:v>14600</c:v>
                </c:pt>
                <c:pt idx="28">
                  <c:v>15700</c:v>
                </c:pt>
                <c:pt idx="29">
                  <c:v>16400</c:v>
                </c:pt>
                <c:pt idx="30">
                  <c:v>14300</c:v>
                </c:pt>
                <c:pt idx="31">
                  <c:v>14100</c:v>
                </c:pt>
                <c:pt idx="32">
                  <c:v>14000</c:v>
                </c:pt>
              </c:numCache>
            </c:numRef>
          </c:xVal>
          <c:yVal>
            <c:numRef>
              <c:f>'Bt Tidy Analysis'!$Z$2:$Z$34</c:f>
              <c:numCache>
                <c:formatCode>General</c:formatCode>
                <c:ptCount val="33"/>
                <c:pt idx="0">
                  <c:v>50.352499999999999</c:v>
                </c:pt>
                <c:pt idx="1">
                  <c:v>41.805100000000003</c:v>
                </c:pt>
                <c:pt idx="2">
                  <c:v>45.291600000000003</c:v>
                </c:pt>
                <c:pt idx="3">
                  <c:v>56.095300000000002</c:v>
                </c:pt>
                <c:pt idx="4">
                  <c:v>64.371300000000005</c:v>
                </c:pt>
                <c:pt idx="5">
                  <c:v>51.412999999999997</c:v>
                </c:pt>
                <c:pt idx="6">
                  <c:v>52.415900000000001</c:v>
                </c:pt>
                <c:pt idx="7">
                  <c:v>55.327599999999997</c:v>
                </c:pt>
                <c:pt idx="8">
                  <c:v>65.867500000000007</c:v>
                </c:pt>
                <c:pt idx="9">
                  <c:v>40.934800000000003</c:v>
                </c:pt>
                <c:pt idx="10">
                  <c:v>46.834299999999999</c:v>
                </c:pt>
                <c:pt idx="11">
                  <c:v>33.718699999999998</c:v>
                </c:pt>
                <c:pt idx="12">
                  <c:v>48.777099999999997</c:v>
                </c:pt>
                <c:pt idx="13">
                  <c:v>38.456699999999998</c:v>
                </c:pt>
                <c:pt idx="14">
                  <c:v>52.475700000000003</c:v>
                </c:pt>
                <c:pt idx="15">
                  <c:v>45.735900000000001</c:v>
                </c:pt>
                <c:pt idx="16">
                  <c:v>58.164000000000001</c:v>
                </c:pt>
                <c:pt idx="17">
                  <c:v>31.286999999999999</c:v>
                </c:pt>
                <c:pt idx="18">
                  <c:v>28.933</c:v>
                </c:pt>
                <c:pt idx="19">
                  <c:v>33.1706</c:v>
                </c:pt>
                <c:pt idx="20">
                  <c:v>33.604599999999998</c:v>
                </c:pt>
                <c:pt idx="21">
                  <c:v>38.632100000000001</c:v>
                </c:pt>
                <c:pt idx="22">
                  <c:v>47.716999999999999</c:v>
                </c:pt>
                <c:pt idx="23">
                  <c:v>36.570999999999998</c:v>
                </c:pt>
                <c:pt idx="24">
                  <c:v>41.453299999999999</c:v>
                </c:pt>
                <c:pt idx="25">
                  <c:v>43.919800000000002</c:v>
                </c:pt>
                <c:pt idx="26">
                  <c:v>35.518900000000002</c:v>
                </c:pt>
                <c:pt idx="27">
                  <c:v>43.002899999999997</c:v>
                </c:pt>
                <c:pt idx="28">
                  <c:v>39.203400000000002</c:v>
                </c:pt>
                <c:pt idx="29">
                  <c:v>35.3688</c:v>
                </c:pt>
                <c:pt idx="30">
                  <c:v>48.584400000000002</c:v>
                </c:pt>
                <c:pt idx="31">
                  <c:v>47.133899999999997</c:v>
                </c:pt>
                <c:pt idx="32">
                  <c:v>51.631799999999998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13-4538-845B-E860ADDE4C83}"/>
            </c:ext>
          </c:extLst>
        </c:ser>
        <c:ser>
          <c:idx val="1"/>
          <c:order val="1"/>
          <c:tx>
            <c:v>1.AS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plus>
            <c:min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Analysis'!$AK$136:$AK$167</c:f>
                <c:numCache>
                  <c:formatCode>General</c:formatCode>
                  <c:ptCount val="32"/>
                  <c:pt idx="0">
                    <c:v>775</c:v>
                  </c:pt>
                  <c:pt idx="1">
                    <c:v>775</c:v>
                  </c:pt>
                  <c:pt idx="2">
                    <c:v>775</c:v>
                  </c:pt>
                  <c:pt idx="3">
                    <c:v>775</c:v>
                  </c:pt>
                  <c:pt idx="4">
                    <c:v>775</c:v>
                  </c:pt>
                  <c:pt idx="5">
                    <c:v>775</c:v>
                  </c:pt>
                  <c:pt idx="6">
                    <c:v>775</c:v>
                  </c:pt>
                  <c:pt idx="7">
                    <c:v>775</c:v>
                  </c:pt>
                  <c:pt idx="8">
                    <c:v>775</c:v>
                  </c:pt>
                  <c:pt idx="9">
                    <c:v>775</c:v>
                  </c:pt>
                  <c:pt idx="10">
                    <c:v>775</c:v>
                  </c:pt>
                  <c:pt idx="11">
                    <c:v>775</c:v>
                  </c:pt>
                  <c:pt idx="12">
                    <c:v>775</c:v>
                  </c:pt>
                  <c:pt idx="13">
                    <c:v>775</c:v>
                  </c:pt>
                  <c:pt idx="14">
                    <c:v>775</c:v>
                  </c:pt>
                  <c:pt idx="15">
                    <c:v>775</c:v>
                  </c:pt>
                  <c:pt idx="16">
                    <c:v>775</c:v>
                  </c:pt>
                  <c:pt idx="17">
                    <c:v>775</c:v>
                  </c:pt>
                  <c:pt idx="18">
                    <c:v>775</c:v>
                  </c:pt>
                  <c:pt idx="19">
                    <c:v>775</c:v>
                  </c:pt>
                  <c:pt idx="20">
                    <c:v>775</c:v>
                  </c:pt>
                  <c:pt idx="21">
                    <c:v>775</c:v>
                  </c:pt>
                  <c:pt idx="22">
                    <c:v>775</c:v>
                  </c:pt>
                  <c:pt idx="23">
                    <c:v>775</c:v>
                  </c:pt>
                  <c:pt idx="24">
                    <c:v>775</c:v>
                  </c:pt>
                  <c:pt idx="25">
                    <c:v>775</c:v>
                  </c:pt>
                  <c:pt idx="26">
                    <c:v>775</c:v>
                  </c:pt>
                  <c:pt idx="27">
                    <c:v>775</c:v>
                  </c:pt>
                  <c:pt idx="28">
                    <c:v>775</c:v>
                  </c:pt>
                  <c:pt idx="29">
                    <c:v>775</c:v>
                  </c:pt>
                  <c:pt idx="30">
                    <c:v>775</c:v>
                  </c:pt>
                  <c:pt idx="31">
                    <c:v>775</c:v>
                  </c:pt>
                </c:numCache>
              </c:numRef>
            </c:plus>
            <c:minus>
              <c:numRef>
                <c:f>'Bt Tidy Analysis'!$AK$136:$AK$167</c:f>
                <c:numCache>
                  <c:formatCode>General</c:formatCode>
                  <c:ptCount val="32"/>
                  <c:pt idx="0">
                    <c:v>775</c:v>
                  </c:pt>
                  <c:pt idx="1">
                    <c:v>775</c:v>
                  </c:pt>
                  <c:pt idx="2">
                    <c:v>775</c:v>
                  </c:pt>
                  <c:pt idx="3">
                    <c:v>775</c:v>
                  </c:pt>
                  <c:pt idx="4">
                    <c:v>775</c:v>
                  </c:pt>
                  <c:pt idx="5">
                    <c:v>775</c:v>
                  </c:pt>
                  <c:pt idx="6">
                    <c:v>775</c:v>
                  </c:pt>
                  <c:pt idx="7">
                    <c:v>775</c:v>
                  </c:pt>
                  <c:pt idx="8">
                    <c:v>775</c:v>
                  </c:pt>
                  <c:pt idx="9">
                    <c:v>775</c:v>
                  </c:pt>
                  <c:pt idx="10">
                    <c:v>775</c:v>
                  </c:pt>
                  <c:pt idx="11">
                    <c:v>775</c:v>
                  </c:pt>
                  <c:pt idx="12">
                    <c:v>775</c:v>
                  </c:pt>
                  <c:pt idx="13">
                    <c:v>775</c:v>
                  </c:pt>
                  <c:pt idx="14">
                    <c:v>775</c:v>
                  </c:pt>
                  <c:pt idx="15">
                    <c:v>775</c:v>
                  </c:pt>
                  <c:pt idx="16">
                    <c:v>775</c:v>
                  </c:pt>
                  <c:pt idx="17">
                    <c:v>775</c:v>
                  </c:pt>
                  <c:pt idx="18">
                    <c:v>775</c:v>
                  </c:pt>
                  <c:pt idx="19">
                    <c:v>775</c:v>
                  </c:pt>
                  <c:pt idx="20">
                    <c:v>775</c:v>
                  </c:pt>
                  <c:pt idx="21">
                    <c:v>775</c:v>
                  </c:pt>
                  <c:pt idx="22">
                    <c:v>775</c:v>
                  </c:pt>
                  <c:pt idx="23">
                    <c:v>775</c:v>
                  </c:pt>
                  <c:pt idx="24">
                    <c:v>775</c:v>
                  </c:pt>
                  <c:pt idx="25">
                    <c:v>775</c:v>
                  </c:pt>
                  <c:pt idx="26">
                    <c:v>775</c:v>
                  </c:pt>
                  <c:pt idx="27">
                    <c:v>775</c:v>
                  </c:pt>
                  <c:pt idx="28">
                    <c:v>775</c:v>
                  </c:pt>
                  <c:pt idx="29">
                    <c:v>775</c:v>
                  </c:pt>
                  <c:pt idx="30">
                    <c:v>775</c:v>
                  </c:pt>
                  <c:pt idx="31">
                    <c:v>775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Analysis'!$CD$2:$CD$33</c:f>
              <c:numCache>
                <c:formatCode>General</c:formatCode>
                <c:ptCount val="32"/>
                <c:pt idx="0">
                  <c:v>9700</c:v>
                </c:pt>
                <c:pt idx="1">
                  <c:v>9000</c:v>
                </c:pt>
                <c:pt idx="2">
                  <c:v>13899.999999999998</c:v>
                </c:pt>
                <c:pt idx="3">
                  <c:v>10200</c:v>
                </c:pt>
                <c:pt idx="4">
                  <c:v>11200.000000000002</c:v>
                </c:pt>
                <c:pt idx="5">
                  <c:v>12500</c:v>
                </c:pt>
                <c:pt idx="6">
                  <c:v>14000</c:v>
                </c:pt>
                <c:pt idx="7">
                  <c:v>10400</c:v>
                </c:pt>
                <c:pt idx="8">
                  <c:v>9800</c:v>
                </c:pt>
                <c:pt idx="9">
                  <c:v>12200</c:v>
                </c:pt>
                <c:pt idx="10">
                  <c:v>13200</c:v>
                </c:pt>
                <c:pt idx="11">
                  <c:v>11500</c:v>
                </c:pt>
                <c:pt idx="12">
                  <c:v>10900</c:v>
                </c:pt>
                <c:pt idx="13">
                  <c:v>18900</c:v>
                </c:pt>
                <c:pt idx="14">
                  <c:v>11600</c:v>
                </c:pt>
                <c:pt idx="15">
                  <c:v>11600</c:v>
                </c:pt>
                <c:pt idx="16">
                  <c:v>11299.999999999998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13899.999999999998</c:v>
                </c:pt>
                <c:pt idx="22">
                  <c:v>15000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13400</c:v>
                </c:pt>
                <c:pt idx="28">
                  <c:v>13200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'Bt Tidy Analysis'!$BP$2:$BP$33</c:f>
              <c:numCache>
                <c:formatCode>General</c:formatCode>
                <c:ptCount val="32"/>
                <c:pt idx="0">
                  <c:v>26.3078</c:v>
                </c:pt>
                <c:pt idx="1">
                  <c:v>25.667999999999999</c:v>
                </c:pt>
                <c:pt idx="2">
                  <c:v>22.708100000000002</c:v>
                </c:pt>
                <c:pt idx="3">
                  <c:v>10.5435</c:v>
                </c:pt>
                <c:pt idx="4">
                  <c:v>4.1888100000000001</c:v>
                </c:pt>
                <c:pt idx="5">
                  <c:v>20.851800000000001</c:v>
                </c:pt>
                <c:pt idx="6">
                  <c:v>32.909100000000002</c:v>
                </c:pt>
                <c:pt idx="7">
                  <c:v>17.7895</c:v>
                </c:pt>
                <c:pt idx="8">
                  <c:v>15.721500000000001</c:v>
                </c:pt>
                <c:pt idx="9">
                  <c:v>29.261800000000001</c:v>
                </c:pt>
                <c:pt idx="10">
                  <c:v>17.127600000000001</c:v>
                </c:pt>
                <c:pt idx="11">
                  <c:v>50.823599999999999</c:v>
                </c:pt>
                <c:pt idx="12">
                  <c:v>9.0875500000000002</c:v>
                </c:pt>
                <c:pt idx="13">
                  <c:v>50.459800000000001</c:v>
                </c:pt>
                <c:pt idx="14">
                  <c:v>13.678599999999999</c:v>
                </c:pt>
                <c:pt idx="15">
                  <c:v>17.298200000000001</c:v>
                </c:pt>
                <c:pt idx="16">
                  <c:v>7.59117</c:v>
                </c:pt>
                <c:pt idx="17">
                  <c:v>13.2506</c:v>
                </c:pt>
                <c:pt idx="18">
                  <c:v>29.8626</c:v>
                </c:pt>
                <c:pt idx="19">
                  <c:v>25.896799999999999</c:v>
                </c:pt>
                <c:pt idx="20">
                  <c:v>14.355</c:v>
                </c:pt>
                <c:pt idx="21">
                  <c:v>19.254999999999999</c:v>
                </c:pt>
                <c:pt idx="22">
                  <c:v>28.9742</c:v>
                </c:pt>
                <c:pt idx="23">
                  <c:v>12.9657</c:v>
                </c:pt>
                <c:pt idx="24">
                  <c:v>9.9093499999999999</c:v>
                </c:pt>
                <c:pt idx="25">
                  <c:v>20.7546</c:v>
                </c:pt>
                <c:pt idx="26">
                  <c:v>38.735399999999998</c:v>
                </c:pt>
                <c:pt idx="27">
                  <c:v>15.52</c:v>
                </c:pt>
                <c:pt idx="28">
                  <c:v>14.7857</c:v>
                </c:pt>
                <c:pt idx="29">
                  <c:v>15.978899999999999</c:v>
                </c:pt>
                <c:pt idx="30">
                  <c:v>16.848099999999999</c:v>
                </c:pt>
                <c:pt idx="31">
                  <c:v>13.2849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D713-4538-845B-E860ADDE4C83}"/>
            </c:ext>
          </c:extLst>
        </c:ser>
        <c:ser>
          <c:idx val="2"/>
          <c:order val="2"/>
          <c:tx>
            <c:v>1.AS.H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plus>
            <c:min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Analysis'!$AL$284:$AL$324</c:f>
                <c:numCache>
                  <c:formatCode>General</c:formatCode>
                  <c:ptCount val="41"/>
                  <c:pt idx="0">
                    <c:v>383.33333333333326</c:v>
                  </c:pt>
                  <c:pt idx="1">
                    <c:v>383.33333333333326</c:v>
                  </c:pt>
                  <c:pt idx="2">
                    <c:v>383.33333333333303</c:v>
                  </c:pt>
                  <c:pt idx="3">
                    <c:v>383.33333333333303</c:v>
                  </c:pt>
                  <c:pt idx="4">
                    <c:v>383.33333333333303</c:v>
                  </c:pt>
                  <c:pt idx="5">
                    <c:v>383.33333333333303</c:v>
                  </c:pt>
                  <c:pt idx="6">
                    <c:v>383.33333333333303</c:v>
                  </c:pt>
                  <c:pt idx="7">
                    <c:v>383.33333333333303</c:v>
                  </c:pt>
                  <c:pt idx="8">
                    <c:v>383.33333333333303</c:v>
                  </c:pt>
                  <c:pt idx="9">
                    <c:v>383.33333333333303</c:v>
                  </c:pt>
                  <c:pt idx="10">
                    <c:v>383.33333333333303</c:v>
                  </c:pt>
                  <c:pt idx="11">
                    <c:v>383.33333333333303</c:v>
                  </c:pt>
                  <c:pt idx="12">
                    <c:v>383.33333333333303</c:v>
                  </c:pt>
                  <c:pt idx="13">
                    <c:v>383.33333333333303</c:v>
                  </c:pt>
                  <c:pt idx="14">
                    <c:v>383.33333333333303</c:v>
                  </c:pt>
                  <c:pt idx="15">
                    <c:v>383.33333333333303</c:v>
                  </c:pt>
                  <c:pt idx="16">
                    <c:v>383.33333333333303</c:v>
                  </c:pt>
                  <c:pt idx="17">
                    <c:v>383.33333333333303</c:v>
                  </c:pt>
                  <c:pt idx="18">
                    <c:v>383.33333333333303</c:v>
                  </c:pt>
                  <c:pt idx="19">
                    <c:v>383.33333333333303</c:v>
                  </c:pt>
                  <c:pt idx="20">
                    <c:v>383.33333333333303</c:v>
                  </c:pt>
                  <c:pt idx="21">
                    <c:v>383.33333333333303</c:v>
                  </c:pt>
                  <c:pt idx="22">
                    <c:v>383.33333333333303</c:v>
                  </c:pt>
                  <c:pt idx="23">
                    <c:v>383.33333333333303</c:v>
                  </c:pt>
                  <c:pt idx="24">
                    <c:v>383.33333333333303</c:v>
                  </c:pt>
                  <c:pt idx="25">
                    <c:v>383.33333333333303</c:v>
                  </c:pt>
                  <c:pt idx="26">
                    <c:v>383.33333333333303</c:v>
                  </c:pt>
                  <c:pt idx="27">
                    <c:v>383.33333333333303</c:v>
                  </c:pt>
                  <c:pt idx="28">
                    <c:v>383.33333333333303</c:v>
                  </c:pt>
                  <c:pt idx="29">
                    <c:v>383.33333333333303</c:v>
                  </c:pt>
                  <c:pt idx="30">
                    <c:v>383.33333333333303</c:v>
                  </c:pt>
                  <c:pt idx="31">
                    <c:v>383.33333333333303</c:v>
                  </c:pt>
                  <c:pt idx="32">
                    <c:v>383.33333333333303</c:v>
                  </c:pt>
                  <c:pt idx="33">
                    <c:v>383.33333333333303</c:v>
                  </c:pt>
                  <c:pt idx="34">
                    <c:v>383.33333333333303</c:v>
                  </c:pt>
                  <c:pt idx="35">
                    <c:v>383.33333333333303</c:v>
                  </c:pt>
                  <c:pt idx="36">
                    <c:v>383.33333333333303</c:v>
                  </c:pt>
                  <c:pt idx="37">
                    <c:v>383.33333333333303</c:v>
                  </c:pt>
                  <c:pt idx="38">
                    <c:v>383.33333333333303</c:v>
                  </c:pt>
                  <c:pt idx="39">
                    <c:v>383.33333333333303</c:v>
                  </c:pt>
                  <c:pt idx="40">
                    <c:v>383.33333333333303</c:v>
                  </c:pt>
                </c:numCache>
              </c:numRef>
            </c:plus>
            <c:minus>
              <c:numRef>
                <c:f>'Bt Tidy Analysis'!$AL$284:$AL$324</c:f>
                <c:numCache>
                  <c:formatCode>General</c:formatCode>
                  <c:ptCount val="41"/>
                  <c:pt idx="0">
                    <c:v>383.33333333333326</c:v>
                  </c:pt>
                  <c:pt idx="1">
                    <c:v>383.33333333333326</c:v>
                  </c:pt>
                  <c:pt idx="2">
                    <c:v>383.33333333333303</c:v>
                  </c:pt>
                  <c:pt idx="3">
                    <c:v>383.33333333333303</c:v>
                  </c:pt>
                  <c:pt idx="4">
                    <c:v>383.33333333333303</c:v>
                  </c:pt>
                  <c:pt idx="5">
                    <c:v>383.33333333333303</c:v>
                  </c:pt>
                  <c:pt idx="6">
                    <c:v>383.33333333333303</c:v>
                  </c:pt>
                  <c:pt idx="7">
                    <c:v>383.33333333333303</c:v>
                  </c:pt>
                  <c:pt idx="8">
                    <c:v>383.33333333333303</c:v>
                  </c:pt>
                  <c:pt idx="9">
                    <c:v>383.33333333333303</c:v>
                  </c:pt>
                  <c:pt idx="10">
                    <c:v>383.33333333333303</c:v>
                  </c:pt>
                  <c:pt idx="11">
                    <c:v>383.33333333333303</c:v>
                  </c:pt>
                  <c:pt idx="12">
                    <c:v>383.33333333333303</c:v>
                  </c:pt>
                  <c:pt idx="13">
                    <c:v>383.33333333333303</c:v>
                  </c:pt>
                  <c:pt idx="14">
                    <c:v>383.33333333333303</c:v>
                  </c:pt>
                  <c:pt idx="15">
                    <c:v>383.33333333333303</c:v>
                  </c:pt>
                  <c:pt idx="16">
                    <c:v>383.33333333333303</c:v>
                  </c:pt>
                  <c:pt idx="17">
                    <c:v>383.33333333333303</c:v>
                  </c:pt>
                  <c:pt idx="18">
                    <c:v>383.33333333333303</c:v>
                  </c:pt>
                  <c:pt idx="19">
                    <c:v>383.33333333333303</c:v>
                  </c:pt>
                  <c:pt idx="20">
                    <c:v>383.33333333333303</c:v>
                  </c:pt>
                  <c:pt idx="21">
                    <c:v>383.33333333333303</c:v>
                  </c:pt>
                  <c:pt idx="22">
                    <c:v>383.33333333333303</c:v>
                  </c:pt>
                  <c:pt idx="23">
                    <c:v>383.33333333333303</c:v>
                  </c:pt>
                  <c:pt idx="24">
                    <c:v>383.33333333333303</c:v>
                  </c:pt>
                  <c:pt idx="25">
                    <c:v>383.33333333333303</c:v>
                  </c:pt>
                  <c:pt idx="26">
                    <c:v>383.33333333333303</c:v>
                  </c:pt>
                  <c:pt idx="27">
                    <c:v>383.33333333333303</c:v>
                  </c:pt>
                  <c:pt idx="28">
                    <c:v>383.33333333333303</c:v>
                  </c:pt>
                  <c:pt idx="29">
                    <c:v>383.33333333333303</c:v>
                  </c:pt>
                  <c:pt idx="30">
                    <c:v>383.33333333333303</c:v>
                  </c:pt>
                  <c:pt idx="31">
                    <c:v>383.33333333333303</c:v>
                  </c:pt>
                  <c:pt idx="32">
                    <c:v>383.33333333333303</c:v>
                  </c:pt>
                  <c:pt idx="33">
                    <c:v>383.33333333333303</c:v>
                  </c:pt>
                  <c:pt idx="34">
                    <c:v>383.33333333333303</c:v>
                  </c:pt>
                  <c:pt idx="35">
                    <c:v>383.33333333333303</c:v>
                  </c:pt>
                  <c:pt idx="36">
                    <c:v>383.33333333333303</c:v>
                  </c:pt>
                  <c:pt idx="37">
                    <c:v>383.33333333333303</c:v>
                  </c:pt>
                  <c:pt idx="38">
                    <c:v>383.33333333333303</c:v>
                  </c:pt>
                  <c:pt idx="39">
                    <c:v>383.33333333333303</c:v>
                  </c:pt>
                  <c:pt idx="40">
                    <c:v>383.33333333333303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Analysis'!$DT$2:$DT$42</c:f>
              <c:numCache>
                <c:formatCode>General</c:formatCode>
                <c:ptCount val="41"/>
                <c:pt idx="0">
                  <c:v>11299.999999999998</c:v>
                </c:pt>
                <c:pt idx="1">
                  <c:v>9200</c:v>
                </c:pt>
                <c:pt idx="2">
                  <c:v>0</c:v>
                </c:pt>
                <c:pt idx="3">
                  <c:v>10100</c:v>
                </c:pt>
                <c:pt idx="4">
                  <c:v>4200</c:v>
                </c:pt>
                <c:pt idx="5">
                  <c:v>11200.000000000002</c:v>
                </c:pt>
                <c:pt idx="6">
                  <c:v>12100</c:v>
                </c:pt>
                <c:pt idx="7">
                  <c:v>12700</c:v>
                </c:pt>
                <c:pt idx="8">
                  <c:v>9900</c:v>
                </c:pt>
                <c:pt idx="9">
                  <c:v>12900</c:v>
                </c:pt>
                <c:pt idx="10">
                  <c:v>11100.000000000002</c:v>
                </c:pt>
                <c:pt idx="11">
                  <c:v>12800</c:v>
                </c:pt>
                <c:pt idx="12">
                  <c:v>12300</c:v>
                </c:pt>
                <c:pt idx="13">
                  <c:v>11200.000000000002</c:v>
                </c:pt>
                <c:pt idx="14">
                  <c:v>12800</c:v>
                </c:pt>
                <c:pt idx="15">
                  <c:v>13799.999999999998</c:v>
                </c:pt>
                <c:pt idx="16">
                  <c:v>14600</c:v>
                </c:pt>
                <c:pt idx="17">
                  <c:v>12900</c:v>
                </c:pt>
                <c:pt idx="18">
                  <c:v>10700</c:v>
                </c:pt>
                <c:pt idx="19">
                  <c:v>11100.000000000002</c:v>
                </c:pt>
                <c:pt idx="20">
                  <c:v>11800</c:v>
                </c:pt>
                <c:pt idx="21">
                  <c:v>9800</c:v>
                </c:pt>
                <c:pt idx="22">
                  <c:v>12500</c:v>
                </c:pt>
                <c:pt idx="23">
                  <c:v>12200</c:v>
                </c:pt>
                <c:pt idx="24">
                  <c:v>12400</c:v>
                </c:pt>
                <c:pt idx="25">
                  <c:v>13400</c:v>
                </c:pt>
                <c:pt idx="26">
                  <c:v>11000</c:v>
                </c:pt>
                <c:pt idx="27">
                  <c:v>9200</c:v>
                </c:pt>
                <c:pt idx="28">
                  <c:v>18200</c:v>
                </c:pt>
                <c:pt idx="29">
                  <c:v>12800</c:v>
                </c:pt>
                <c:pt idx="30">
                  <c:v>14300</c:v>
                </c:pt>
                <c:pt idx="31">
                  <c:v>13400</c:v>
                </c:pt>
                <c:pt idx="32">
                  <c:v>12000</c:v>
                </c:pt>
                <c:pt idx="33">
                  <c:v>12900</c:v>
                </c:pt>
                <c:pt idx="34">
                  <c:v>13600.000000000002</c:v>
                </c:pt>
                <c:pt idx="35">
                  <c:v>12900</c:v>
                </c:pt>
                <c:pt idx="36">
                  <c:v>11500</c:v>
                </c:pt>
                <c:pt idx="37">
                  <c:v>12400</c:v>
                </c:pt>
                <c:pt idx="38">
                  <c:v>11299.999999999998</c:v>
                </c:pt>
                <c:pt idx="39">
                  <c:v>11299.999999999998</c:v>
                </c:pt>
                <c:pt idx="40">
                  <c:v>11399.999999999998</c:v>
                </c:pt>
              </c:numCache>
            </c:numRef>
          </c:xVal>
          <c:yVal>
            <c:numRef>
              <c:f>'Bt Tidy Analysis'!$DF$2:$DF$42</c:f>
              <c:numCache>
                <c:formatCode>General</c:formatCode>
                <c:ptCount val="41"/>
                <c:pt idx="0">
                  <c:v>34.715600000000002</c:v>
                </c:pt>
                <c:pt idx="1">
                  <c:v>26.020199999999999</c:v>
                </c:pt>
                <c:pt idx="2">
                  <c:v>13.8264</c:v>
                </c:pt>
                <c:pt idx="3">
                  <c:v>32.868400000000001</c:v>
                </c:pt>
                <c:pt idx="4">
                  <c:v>20.3294</c:v>
                </c:pt>
                <c:pt idx="5">
                  <c:v>32.3292</c:v>
                </c:pt>
                <c:pt idx="6">
                  <c:v>32.8157</c:v>
                </c:pt>
                <c:pt idx="7">
                  <c:v>30.875399999999999</c:v>
                </c:pt>
                <c:pt idx="8">
                  <c:v>26.704599999999999</c:v>
                </c:pt>
                <c:pt idx="9">
                  <c:v>34.948799999999999</c:v>
                </c:pt>
                <c:pt idx="10">
                  <c:v>32.897799999999997</c:v>
                </c:pt>
                <c:pt idx="11">
                  <c:v>36.268700000000003</c:v>
                </c:pt>
                <c:pt idx="12">
                  <c:v>33.260399999999997</c:v>
                </c:pt>
                <c:pt idx="13">
                  <c:v>28.344100000000001</c:v>
                </c:pt>
                <c:pt idx="14">
                  <c:v>30.025099999999998</c:v>
                </c:pt>
                <c:pt idx="15">
                  <c:v>27.262799999999999</c:v>
                </c:pt>
                <c:pt idx="16">
                  <c:v>27.0336</c:v>
                </c:pt>
                <c:pt idx="17">
                  <c:v>29.689499999999999</c:v>
                </c:pt>
                <c:pt idx="18">
                  <c:v>20.0243</c:v>
                </c:pt>
                <c:pt idx="19">
                  <c:v>28.501200000000001</c:v>
                </c:pt>
                <c:pt idx="20">
                  <c:v>27.937799999999999</c:v>
                </c:pt>
                <c:pt idx="21">
                  <c:v>31.028500000000001</c:v>
                </c:pt>
                <c:pt idx="22">
                  <c:v>33.466500000000003</c:v>
                </c:pt>
                <c:pt idx="23">
                  <c:v>26.925999999999998</c:v>
                </c:pt>
                <c:pt idx="24">
                  <c:v>28.126000000000001</c:v>
                </c:pt>
                <c:pt idx="25">
                  <c:v>27.811299999999999</c:v>
                </c:pt>
                <c:pt idx="26">
                  <c:v>30.0806</c:v>
                </c:pt>
                <c:pt idx="27">
                  <c:v>52.258499999999998</c:v>
                </c:pt>
                <c:pt idx="28">
                  <c:v>39.111899999999999</c:v>
                </c:pt>
                <c:pt idx="29">
                  <c:v>43.584400000000002</c:v>
                </c:pt>
                <c:pt idx="30">
                  <c:v>40.962400000000002</c:v>
                </c:pt>
                <c:pt idx="31">
                  <c:v>33.030200000000001</c:v>
                </c:pt>
                <c:pt idx="32">
                  <c:v>33.628599999999999</c:v>
                </c:pt>
                <c:pt idx="33">
                  <c:v>32.768999999999998</c:v>
                </c:pt>
                <c:pt idx="34">
                  <c:v>30.941400000000002</c:v>
                </c:pt>
                <c:pt idx="35">
                  <c:v>34.474600000000002</c:v>
                </c:pt>
                <c:pt idx="36">
                  <c:v>32.246400000000001</c:v>
                </c:pt>
                <c:pt idx="37">
                  <c:v>34.681399999999996</c:v>
                </c:pt>
                <c:pt idx="38">
                  <c:v>31.578499999999998</c:v>
                </c:pt>
                <c:pt idx="39">
                  <c:v>36.158000000000001</c:v>
                </c:pt>
                <c:pt idx="40">
                  <c:v>35.640799999999999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D713-4538-845B-E860ADDE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754287"/>
        <c:axId val="1941746607"/>
      </c:scatterChart>
      <c:valAx>
        <c:axId val="19417542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</a:t>
                </a:r>
                <a:r>
                  <a:rPr lang="en-GB" baseline="0"/>
                  <a:t> ppm (EDS)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46607"/>
        <c:crosses val="autoZero"/>
        <c:crossBetween val="midCat"/>
      </c:valAx>
      <c:valAx>
        <c:axId val="194174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Nb ppm</a:t>
                </a:r>
                <a:r>
                  <a:rPr lang="en-GB" baseline="0"/>
                  <a:t> (CIP)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5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 Ti (ICP) vs Nb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plus>
            <c:min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Analysis'!$L$211:$L$243</c:f>
                <c:numCache>
                  <c:formatCode>General</c:formatCode>
                  <c:ptCount val="33"/>
                  <c:pt idx="0">
                    <c:v>1455.76</c:v>
                  </c:pt>
                  <c:pt idx="1">
                    <c:v>2023.02</c:v>
                  </c:pt>
                  <c:pt idx="2">
                    <c:v>2221.5500000000002</c:v>
                  </c:pt>
                  <c:pt idx="3">
                    <c:v>1161.02</c:v>
                  </c:pt>
                  <c:pt idx="4">
                    <c:v>1851.41</c:v>
                  </c:pt>
                  <c:pt idx="5">
                    <c:v>2183.33</c:v>
                  </c:pt>
                  <c:pt idx="6">
                    <c:v>1603.93</c:v>
                  </c:pt>
                  <c:pt idx="7">
                    <c:v>1708.84</c:v>
                  </c:pt>
                  <c:pt idx="8">
                    <c:v>1318.97</c:v>
                  </c:pt>
                  <c:pt idx="9">
                    <c:v>1328.17</c:v>
                  </c:pt>
                  <c:pt idx="10">
                    <c:v>1769.24</c:v>
                  </c:pt>
                  <c:pt idx="11">
                    <c:v>1674.92</c:v>
                  </c:pt>
                  <c:pt idx="12">
                    <c:v>1626.98</c:v>
                  </c:pt>
                  <c:pt idx="13">
                    <c:v>779.94200000000001</c:v>
                  </c:pt>
                  <c:pt idx="14">
                    <c:v>1507.07</c:v>
                  </c:pt>
                  <c:pt idx="15">
                    <c:v>1426.18</c:v>
                  </c:pt>
                  <c:pt idx="16">
                    <c:v>2373.88</c:v>
                  </c:pt>
                  <c:pt idx="17">
                    <c:v>1324.6</c:v>
                  </c:pt>
                  <c:pt idx="18">
                    <c:v>1226.2</c:v>
                  </c:pt>
                  <c:pt idx="19">
                    <c:v>922.46799999999996</c:v>
                  </c:pt>
                  <c:pt idx="20">
                    <c:v>1727.51</c:v>
                  </c:pt>
                  <c:pt idx="21">
                    <c:v>1567.24</c:v>
                  </c:pt>
                  <c:pt idx="22">
                    <c:v>1745.38</c:v>
                  </c:pt>
                  <c:pt idx="23">
                    <c:v>1280.25</c:v>
                  </c:pt>
                  <c:pt idx="24">
                    <c:v>2381.86</c:v>
                  </c:pt>
                  <c:pt idx="25">
                    <c:v>1158.54</c:v>
                  </c:pt>
                  <c:pt idx="26">
                    <c:v>774.52499999999998</c:v>
                  </c:pt>
                  <c:pt idx="27">
                    <c:v>1254.9100000000001</c:v>
                  </c:pt>
                  <c:pt idx="28">
                    <c:v>2237.16</c:v>
                  </c:pt>
                  <c:pt idx="29">
                    <c:v>966.81100000000004</c:v>
                  </c:pt>
                  <c:pt idx="30">
                    <c:v>1591.81</c:v>
                  </c:pt>
                  <c:pt idx="31">
                    <c:v>1102.69</c:v>
                  </c:pt>
                  <c:pt idx="32">
                    <c:v>1475.89</c:v>
                  </c:pt>
                </c:numCache>
              </c:numRef>
            </c:plus>
            <c:minus>
              <c:numRef>
                <c:f>'Bt Tidy Analysis'!$L$211:$L$243</c:f>
                <c:numCache>
                  <c:formatCode>General</c:formatCode>
                  <c:ptCount val="33"/>
                  <c:pt idx="0">
                    <c:v>1455.76</c:v>
                  </c:pt>
                  <c:pt idx="1">
                    <c:v>2023.02</c:v>
                  </c:pt>
                  <c:pt idx="2">
                    <c:v>2221.5500000000002</c:v>
                  </c:pt>
                  <c:pt idx="3">
                    <c:v>1161.02</c:v>
                  </c:pt>
                  <c:pt idx="4">
                    <c:v>1851.41</c:v>
                  </c:pt>
                  <c:pt idx="5">
                    <c:v>2183.33</c:v>
                  </c:pt>
                  <c:pt idx="6">
                    <c:v>1603.93</c:v>
                  </c:pt>
                  <c:pt idx="7">
                    <c:v>1708.84</c:v>
                  </c:pt>
                  <c:pt idx="8">
                    <c:v>1318.97</c:v>
                  </c:pt>
                  <c:pt idx="9">
                    <c:v>1328.17</c:v>
                  </c:pt>
                  <c:pt idx="10">
                    <c:v>1769.24</c:v>
                  </c:pt>
                  <c:pt idx="11">
                    <c:v>1674.92</c:v>
                  </c:pt>
                  <c:pt idx="12">
                    <c:v>1626.98</c:v>
                  </c:pt>
                  <c:pt idx="13">
                    <c:v>779.94200000000001</c:v>
                  </c:pt>
                  <c:pt idx="14">
                    <c:v>1507.07</c:v>
                  </c:pt>
                  <c:pt idx="15">
                    <c:v>1426.18</c:v>
                  </c:pt>
                  <c:pt idx="16">
                    <c:v>2373.88</c:v>
                  </c:pt>
                  <c:pt idx="17">
                    <c:v>1324.6</c:v>
                  </c:pt>
                  <c:pt idx="18">
                    <c:v>1226.2</c:v>
                  </c:pt>
                  <c:pt idx="19">
                    <c:v>922.46799999999996</c:v>
                  </c:pt>
                  <c:pt idx="20">
                    <c:v>1727.51</c:v>
                  </c:pt>
                  <c:pt idx="21">
                    <c:v>1567.24</c:v>
                  </c:pt>
                  <c:pt idx="22">
                    <c:v>1745.38</c:v>
                  </c:pt>
                  <c:pt idx="23">
                    <c:v>1280.25</c:v>
                  </c:pt>
                  <c:pt idx="24">
                    <c:v>2381.86</c:v>
                  </c:pt>
                  <c:pt idx="25">
                    <c:v>1158.54</c:v>
                  </c:pt>
                  <c:pt idx="26">
                    <c:v>774.52499999999998</c:v>
                  </c:pt>
                  <c:pt idx="27">
                    <c:v>1254.9100000000001</c:v>
                  </c:pt>
                  <c:pt idx="28">
                    <c:v>2237.16</c:v>
                  </c:pt>
                  <c:pt idx="29">
                    <c:v>966.81100000000004</c:v>
                  </c:pt>
                  <c:pt idx="30">
                    <c:v>1591.81</c:v>
                  </c:pt>
                  <c:pt idx="31">
                    <c:v>1102.69</c:v>
                  </c:pt>
                  <c:pt idx="32">
                    <c:v>1475.89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Analysis'!$M$2:$M$34</c:f>
              <c:numCache>
                <c:formatCode>General</c:formatCode>
                <c:ptCount val="33"/>
                <c:pt idx="0">
                  <c:v>12334.9</c:v>
                </c:pt>
                <c:pt idx="1">
                  <c:v>14162</c:v>
                </c:pt>
                <c:pt idx="2">
                  <c:v>15595.8</c:v>
                </c:pt>
                <c:pt idx="3">
                  <c:v>14762.2</c:v>
                </c:pt>
                <c:pt idx="4">
                  <c:v>15963.9</c:v>
                </c:pt>
                <c:pt idx="5">
                  <c:v>15500.7</c:v>
                </c:pt>
                <c:pt idx="6">
                  <c:v>13471.9</c:v>
                </c:pt>
                <c:pt idx="7">
                  <c:v>13113.8</c:v>
                </c:pt>
                <c:pt idx="8">
                  <c:v>17498.5</c:v>
                </c:pt>
                <c:pt idx="9">
                  <c:v>11892</c:v>
                </c:pt>
                <c:pt idx="10">
                  <c:v>14270.3</c:v>
                </c:pt>
                <c:pt idx="11">
                  <c:v>13698.9</c:v>
                </c:pt>
                <c:pt idx="12">
                  <c:v>13085.1</c:v>
                </c:pt>
                <c:pt idx="13">
                  <c:v>11532.2</c:v>
                </c:pt>
                <c:pt idx="14">
                  <c:v>13374.3</c:v>
                </c:pt>
                <c:pt idx="15">
                  <c:v>14489.3</c:v>
                </c:pt>
                <c:pt idx="16">
                  <c:v>14426.8</c:v>
                </c:pt>
                <c:pt idx="17">
                  <c:v>10850.9</c:v>
                </c:pt>
                <c:pt idx="18">
                  <c:v>10228.700000000001</c:v>
                </c:pt>
                <c:pt idx="19">
                  <c:v>11211.4</c:v>
                </c:pt>
                <c:pt idx="20">
                  <c:v>13270.5</c:v>
                </c:pt>
                <c:pt idx="21">
                  <c:v>11753.6</c:v>
                </c:pt>
                <c:pt idx="22">
                  <c:v>11956.1</c:v>
                </c:pt>
                <c:pt idx="23">
                  <c:v>11753.9</c:v>
                </c:pt>
                <c:pt idx="24">
                  <c:v>14540.9</c:v>
                </c:pt>
                <c:pt idx="25">
                  <c:v>11421.7</c:v>
                </c:pt>
                <c:pt idx="26">
                  <c:v>10466.6</c:v>
                </c:pt>
                <c:pt idx="27">
                  <c:v>12767.4</c:v>
                </c:pt>
                <c:pt idx="28">
                  <c:v>12931.2</c:v>
                </c:pt>
                <c:pt idx="29">
                  <c:v>12189.1</c:v>
                </c:pt>
                <c:pt idx="30">
                  <c:v>12160.2</c:v>
                </c:pt>
                <c:pt idx="31">
                  <c:v>12332.4</c:v>
                </c:pt>
                <c:pt idx="32">
                  <c:v>12574.2</c:v>
                </c:pt>
              </c:numCache>
            </c:numRef>
          </c:xVal>
          <c:yVal>
            <c:numRef>
              <c:f>'Bt Tidy Analysis'!$Z$2:$Z$34</c:f>
              <c:numCache>
                <c:formatCode>General</c:formatCode>
                <c:ptCount val="33"/>
                <c:pt idx="0">
                  <c:v>50.352499999999999</c:v>
                </c:pt>
                <c:pt idx="1">
                  <c:v>41.805100000000003</c:v>
                </c:pt>
                <c:pt idx="2">
                  <c:v>45.291600000000003</c:v>
                </c:pt>
                <c:pt idx="3">
                  <c:v>56.095300000000002</c:v>
                </c:pt>
                <c:pt idx="4">
                  <c:v>64.371300000000005</c:v>
                </c:pt>
                <c:pt idx="5">
                  <c:v>51.412999999999997</c:v>
                </c:pt>
                <c:pt idx="6">
                  <c:v>52.415900000000001</c:v>
                </c:pt>
                <c:pt idx="7">
                  <c:v>55.327599999999997</c:v>
                </c:pt>
                <c:pt idx="8">
                  <c:v>65.867500000000007</c:v>
                </c:pt>
                <c:pt idx="9">
                  <c:v>40.934800000000003</c:v>
                </c:pt>
                <c:pt idx="10">
                  <c:v>46.834299999999999</c:v>
                </c:pt>
                <c:pt idx="11">
                  <c:v>33.718699999999998</c:v>
                </c:pt>
                <c:pt idx="12">
                  <c:v>48.777099999999997</c:v>
                </c:pt>
                <c:pt idx="13">
                  <c:v>38.456699999999998</c:v>
                </c:pt>
                <c:pt idx="14">
                  <c:v>52.475700000000003</c:v>
                </c:pt>
                <c:pt idx="15">
                  <c:v>45.735900000000001</c:v>
                </c:pt>
                <c:pt idx="16">
                  <c:v>58.164000000000001</c:v>
                </c:pt>
                <c:pt idx="17">
                  <c:v>31.286999999999999</c:v>
                </c:pt>
                <c:pt idx="18">
                  <c:v>28.933</c:v>
                </c:pt>
                <c:pt idx="19">
                  <c:v>33.1706</c:v>
                </c:pt>
                <c:pt idx="20">
                  <c:v>33.604599999999998</c:v>
                </c:pt>
                <c:pt idx="21">
                  <c:v>38.632100000000001</c:v>
                </c:pt>
                <c:pt idx="22">
                  <c:v>47.716999999999999</c:v>
                </c:pt>
                <c:pt idx="23">
                  <c:v>36.570999999999998</c:v>
                </c:pt>
                <c:pt idx="24">
                  <c:v>41.453299999999999</c:v>
                </c:pt>
                <c:pt idx="25">
                  <c:v>43.919800000000002</c:v>
                </c:pt>
                <c:pt idx="26">
                  <c:v>35.518900000000002</c:v>
                </c:pt>
                <c:pt idx="27">
                  <c:v>43.002899999999997</c:v>
                </c:pt>
                <c:pt idx="28">
                  <c:v>39.203400000000002</c:v>
                </c:pt>
                <c:pt idx="29">
                  <c:v>35.3688</c:v>
                </c:pt>
                <c:pt idx="30">
                  <c:v>48.584400000000002</c:v>
                </c:pt>
                <c:pt idx="31">
                  <c:v>47.133899999999997</c:v>
                </c:pt>
                <c:pt idx="32">
                  <c:v>51.631799999999998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4-40D5-AF8D-72D585DBFDDE}"/>
            </c:ext>
          </c:extLst>
        </c:ser>
        <c:ser>
          <c:idx val="1"/>
          <c:order val="1"/>
          <c:tx>
            <c:v>1.AS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plus>
            <c:min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Analysis'!$L$136:$L$167</c:f>
                <c:numCache>
                  <c:formatCode>General</c:formatCode>
                  <c:ptCount val="32"/>
                  <c:pt idx="0">
                    <c:v>1049.49</c:v>
                  </c:pt>
                  <c:pt idx="1">
                    <c:v>829.68600000000004</c:v>
                  </c:pt>
                  <c:pt idx="2">
                    <c:v>1345.04</c:v>
                  </c:pt>
                  <c:pt idx="3">
                    <c:v>1285.6199999999999</c:v>
                  </c:pt>
                  <c:pt idx="4">
                    <c:v>2173.98</c:v>
                  </c:pt>
                  <c:pt idx="5">
                    <c:v>2357.87</c:v>
                  </c:pt>
                  <c:pt idx="6">
                    <c:v>2134.5700000000002</c:v>
                  </c:pt>
                  <c:pt idx="7">
                    <c:v>1098.58</c:v>
                  </c:pt>
                  <c:pt idx="8">
                    <c:v>670.63900000000001</c:v>
                  </c:pt>
                  <c:pt idx="9">
                    <c:v>1552.95</c:v>
                  </c:pt>
                  <c:pt idx="10">
                    <c:v>1694.93</c:v>
                  </c:pt>
                  <c:pt idx="11">
                    <c:v>1575.06</c:v>
                  </c:pt>
                  <c:pt idx="12">
                    <c:v>983.63199999999995</c:v>
                  </c:pt>
                  <c:pt idx="13">
                    <c:v>2981.48</c:v>
                  </c:pt>
                  <c:pt idx="14">
                    <c:v>2162.58</c:v>
                  </c:pt>
                  <c:pt idx="15">
                    <c:v>2303.67</c:v>
                  </c:pt>
                  <c:pt idx="16">
                    <c:v>1162.76</c:v>
                  </c:pt>
                  <c:pt idx="17">
                    <c:v>1893.56</c:v>
                  </c:pt>
                  <c:pt idx="18">
                    <c:v>1951.05</c:v>
                  </c:pt>
                  <c:pt idx="19">
                    <c:v>1849.29</c:v>
                  </c:pt>
                  <c:pt idx="20">
                    <c:v>1050.1500000000001</c:v>
                  </c:pt>
                  <c:pt idx="21">
                    <c:v>1879.13</c:v>
                  </c:pt>
                  <c:pt idx="22">
                    <c:v>1578.33</c:v>
                  </c:pt>
                  <c:pt idx="23">
                    <c:v>1449.78</c:v>
                  </c:pt>
                  <c:pt idx="24">
                    <c:v>1397.5</c:v>
                  </c:pt>
                  <c:pt idx="25">
                    <c:v>1265.97</c:v>
                  </c:pt>
                  <c:pt idx="26">
                    <c:v>1700.57</c:v>
                  </c:pt>
                  <c:pt idx="27">
                    <c:v>1175.4100000000001</c:v>
                  </c:pt>
                  <c:pt idx="28">
                    <c:v>1522.58</c:v>
                  </c:pt>
                  <c:pt idx="29">
                    <c:v>1854.59</c:v>
                  </c:pt>
                  <c:pt idx="30">
                    <c:v>2148.15</c:v>
                  </c:pt>
                  <c:pt idx="31">
                    <c:v>1933.47</c:v>
                  </c:pt>
                </c:numCache>
              </c:numRef>
            </c:plus>
            <c:minus>
              <c:numRef>
                <c:f>'Bt Tidy Analysis'!$L$136:$L$167</c:f>
                <c:numCache>
                  <c:formatCode>General</c:formatCode>
                  <c:ptCount val="32"/>
                  <c:pt idx="0">
                    <c:v>1049.49</c:v>
                  </c:pt>
                  <c:pt idx="1">
                    <c:v>829.68600000000004</c:v>
                  </c:pt>
                  <c:pt idx="2">
                    <c:v>1345.04</c:v>
                  </c:pt>
                  <c:pt idx="3">
                    <c:v>1285.6199999999999</c:v>
                  </c:pt>
                  <c:pt idx="4">
                    <c:v>2173.98</c:v>
                  </c:pt>
                  <c:pt idx="5">
                    <c:v>2357.87</c:v>
                  </c:pt>
                  <c:pt idx="6">
                    <c:v>2134.5700000000002</c:v>
                  </c:pt>
                  <c:pt idx="7">
                    <c:v>1098.58</c:v>
                  </c:pt>
                  <c:pt idx="8">
                    <c:v>670.63900000000001</c:v>
                  </c:pt>
                  <c:pt idx="9">
                    <c:v>1552.95</c:v>
                  </c:pt>
                  <c:pt idx="10">
                    <c:v>1694.93</c:v>
                  </c:pt>
                  <c:pt idx="11">
                    <c:v>1575.06</c:v>
                  </c:pt>
                  <c:pt idx="12">
                    <c:v>983.63199999999995</c:v>
                  </c:pt>
                  <c:pt idx="13">
                    <c:v>2981.48</c:v>
                  </c:pt>
                  <c:pt idx="14">
                    <c:v>2162.58</c:v>
                  </c:pt>
                  <c:pt idx="15">
                    <c:v>2303.67</c:v>
                  </c:pt>
                  <c:pt idx="16">
                    <c:v>1162.76</c:v>
                  </c:pt>
                  <c:pt idx="17">
                    <c:v>1893.56</c:v>
                  </c:pt>
                  <c:pt idx="18">
                    <c:v>1951.05</c:v>
                  </c:pt>
                  <c:pt idx="19">
                    <c:v>1849.29</c:v>
                  </c:pt>
                  <c:pt idx="20">
                    <c:v>1050.1500000000001</c:v>
                  </c:pt>
                  <c:pt idx="21">
                    <c:v>1879.13</c:v>
                  </c:pt>
                  <c:pt idx="22">
                    <c:v>1578.33</c:v>
                  </c:pt>
                  <c:pt idx="23">
                    <c:v>1449.78</c:v>
                  </c:pt>
                  <c:pt idx="24">
                    <c:v>1397.5</c:v>
                  </c:pt>
                  <c:pt idx="25">
                    <c:v>1265.97</c:v>
                  </c:pt>
                  <c:pt idx="26">
                    <c:v>1700.57</c:v>
                  </c:pt>
                  <c:pt idx="27">
                    <c:v>1175.4100000000001</c:v>
                  </c:pt>
                  <c:pt idx="28">
                    <c:v>1522.58</c:v>
                  </c:pt>
                  <c:pt idx="29">
                    <c:v>1854.59</c:v>
                  </c:pt>
                  <c:pt idx="30">
                    <c:v>2148.15</c:v>
                  </c:pt>
                  <c:pt idx="31">
                    <c:v>1933.47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Analysis'!$BC$2:$BC$33</c:f>
              <c:numCache>
                <c:formatCode>General</c:formatCode>
                <c:ptCount val="32"/>
                <c:pt idx="0">
                  <c:v>9288.99</c:v>
                </c:pt>
                <c:pt idx="1">
                  <c:v>9893.33</c:v>
                </c:pt>
                <c:pt idx="2">
                  <c:v>13072</c:v>
                </c:pt>
                <c:pt idx="3">
                  <c:v>8364.9</c:v>
                </c:pt>
                <c:pt idx="4">
                  <c:v>10901.5</c:v>
                </c:pt>
                <c:pt idx="5">
                  <c:v>12139.9</c:v>
                </c:pt>
                <c:pt idx="6">
                  <c:v>11706.8</c:v>
                </c:pt>
                <c:pt idx="7">
                  <c:v>9963.07</c:v>
                </c:pt>
                <c:pt idx="8">
                  <c:v>8255.41</c:v>
                </c:pt>
                <c:pt idx="9">
                  <c:v>11049.1</c:v>
                </c:pt>
                <c:pt idx="10">
                  <c:v>11373.2</c:v>
                </c:pt>
                <c:pt idx="11">
                  <c:v>12988.9</c:v>
                </c:pt>
                <c:pt idx="12">
                  <c:v>7915.26</c:v>
                </c:pt>
                <c:pt idx="13">
                  <c:v>16307.4</c:v>
                </c:pt>
                <c:pt idx="14">
                  <c:v>10996.4</c:v>
                </c:pt>
                <c:pt idx="15">
                  <c:v>9495.0499999999993</c:v>
                </c:pt>
                <c:pt idx="16">
                  <c:v>9425.9</c:v>
                </c:pt>
                <c:pt idx="17">
                  <c:v>11051.7</c:v>
                </c:pt>
                <c:pt idx="18">
                  <c:v>11722.4</c:v>
                </c:pt>
                <c:pt idx="19">
                  <c:v>10374.299999999999</c:v>
                </c:pt>
                <c:pt idx="20">
                  <c:v>9117.49</c:v>
                </c:pt>
                <c:pt idx="21">
                  <c:v>12984.6</c:v>
                </c:pt>
                <c:pt idx="22">
                  <c:v>12025.3</c:v>
                </c:pt>
                <c:pt idx="23">
                  <c:v>9955.73</c:v>
                </c:pt>
                <c:pt idx="24">
                  <c:v>10437.1</c:v>
                </c:pt>
                <c:pt idx="25">
                  <c:v>10271.1</c:v>
                </c:pt>
                <c:pt idx="26">
                  <c:v>15131.7</c:v>
                </c:pt>
                <c:pt idx="27">
                  <c:v>9086.5300000000007</c:v>
                </c:pt>
                <c:pt idx="28">
                  <c:v>8851.89</c:v>
                </c:pt>
                <c:pt idx="29">
                  <c:v>9823.58</c:v>
                </c:pt>
                <c:pt idx="30">
                  <c:v>12628.8</c:v>
                </c:pt>
                <c:pt idx="31">
                  <c:v>9682.27</c:v>
                </c:pt>
              </c:numCache>
            </c:numRef>
          </c:xVal>
          <c:yVal>
            <c:numRef>
              <c:f>'Bt Tidy Analysis'!$BP$2:$BP$33</c:f>
              <c:numCache>
                <c:formatCode>General</c:formatCode>
                <c:ptCount val="32"/>
                <c:pt idx="0">
                  <c:v>26.3078</c:v>
                </c:pt>
                <c:pt idx="1">
                  <c:v>25.667999999999999</c:v>
                </c:pt>
                <c:pt idx="2">
                  <c:v>22.708100000000002</c:v>
                </c:pt>
                <c:pt idx="3">
                  <c:v>10.5435</c:v>
                </c:pt>
                <c:pt idx="4">
                  <c:v>4.1888100000000001</c:v>
                </c:pt>
                <c:pt idx="5">
                  <c:v>20.851800000000001</c:v>
                </c:pt>
                <c:pt idx="6">
                  <c:v>32.909100000000002</c:v>
                </c:pt>
                <c:pt idx="7">
                  <c:v>17.7895</c:v>
                </c:pt>
                <c:pt idx="8">
                  <c:v>15.721500000000001</c:v>
                </c:pt>
                <c:pt idx="9">
                  <c:v>29.261800000000001</c:v>
                </c:pt>
                <c:pt idx="10">
                  <c:v>17.127600000000001</c:v>
                </c:pt>
                <c:pt idx="11">
                  <c:v>50.823599999999999</c:v>
                </c:pt>
                <c:pt idx="12">
                  <c:v>9.0875500000000002</c:v>
                </c:pt>
                <c:pt idx="13">
                  <c:v>50.459800000000001</c:v>
                </c:pt>
                <c:pt idx="14">
                  <c:v>13.678599999999999</c:v>
                </c:pt>
                <c:pt idx="15">
                  <c:v>17.298200000000001</c:v>
                </c:pt>
                <c:pt idx="16">
                  <c:v>7.59117</c:v>
                </c:pt>
                <c:pt idx="17">
                  <c:v>13.2506</c:v>
                </c:pt>
                <c:pt idx="18">
                  <c:v>29.8626</c:v>
                </c:pt>
                <c:pt idx="19">
                  <c:v>25.896799999999999</c:v>
                </c:pt>
                <c:pt idx="20">
                  <c:v>14.355</c:v>
                </c:pt>
                <c:pt idx="21">
                  <c:v>19.254999999999999</c:v>
                </c:pt>
                <c:pt idx="22">
                  <c:v>28.9742</c:v>
                </c:pt>
                <c:pt idx="23">
                  <c:v>12.9657</c:v>
                </c:pt>
                <c:pt idx="24">
                  <c:v>9.9093499999999999</c:v>
                </c:pt>
                <c:pt idx="25">
                  <c:v>20.7546</c:v>
                </c:pt>
                <c:pt idx="26">
                  <c:v>38.735399999999998</c:v>
                </c:pt>
                <c:pt idx="27">
                  <c:v>15.52</c:v>
                </c:pt>
                <c:pt idx="28">
                  <c:v>14.7857</c:v>
                </c:pt>
                <c:pt idx="29">
                  <c:v>15.978899999999999</c:v>
                </c:pt>
                <c:pt idx="30">
                  <c:v>16.848099999999999</c:v>
                </c:pt>
                <c:pt idx="31">
                  <c:v>13.2849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A4-40D5-AF8D-72D585DBFDDE}"/>
            </c:ext>
          </c:extLst>
        </c:ser>
        <c:ser>
          <c:idx val="2"/>
          <c:order val="2"/>
          <c:tx>
            <c:v>1.AS.H Ti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plus>
            <c:min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Analysis'!$L$284:$L$324</c:f>
                <c:numCache>
                  <c:formatCode>General</c:formatCode>
                  <c:ptCount val="41"/>
                  <c:pt idx="0">
                    <c:v>805.97</c:v>
                  </c:pt>
                  <c:pt idx="1">
                    <c:v>707.45299999999997</c:v>
                  </c:pt>
                  <c:pt idx="2">
                    <c:v>315.71800000000002</c:v>
                  </c:pt>
                  <c:pt idx="3">
                    <c:v>785.55200000000002</c:v>
                  </c:pt>
                  <c:pt idx="4">
                    <c:v>543.42100000000005</c:v>
                  </c:pt>
                  <c:pt idx="5">
                    <c:v>1398.69</c:v>
                  </c:pt>
                  <c:pt idx="6">
                    <c:v>1279.95</c:v>
                  </c:pt>
                  <c:pt idx="7">
                    <c:v>1712.23</c:v>
                  </c:pt>
                  <c:pt idx="8">
                    <c:v>1082.4000000000001</c:v>
                  </c:pt>
                  <c:pt idx="9">
                    <c:v>1356.93</c:v>
                  </c:pt>
                  <c:pt idx="10">
                    <c:v>959.91499999999996</c:v>
                  </c:pt>
                  <c:pt idx="11">
                    <c:v>2126.9899999999998</c:v>
                  </c:pt>
                  <c:pt idx="12">
                    <c:v>1023.4</c:v>
                  </c:pt>
                  <c:pt idx="13">
                    <c:v>1185.46</c:v>
                  </c:pt>
                  <c:pt idx="14">
                    <c:v>1917.43</c:v>
                  </c:pt>
                  <c:pt idx="15">
                    <c:v>1562.57</c:v>
                  </c:pt>
                  <c:pt idx="16">
                    <c:v>1309.8900000000001</c:v>
                  </c:pt>
                  <c:pt idx="17">
                    <c:v>1386.96</c:v>
                  </c:pt>
                  <c:pt idx="18">
                    <c:v>1208.2</c:v>
                  </c:pt>
                  <c:pt idx="19">
                    <c:v>1159.21</c:v>
                  </c:pt>
                  <c:pt idx="20">
                    <c:v>1795.44</c:v>
                  </c:pt>
                  <c:pt idx="21">
                    <c:v>1109.1199999999999</c:v>
                  </c:pt>
                  <c:pt idx="22">
                    <c:v>1333.11</c:v>
                  </c:pt>
                  <c:pt idx="23">
                    <c:v>1102.46</c:v>
                  </c:pt>
                  <c:pt idx="24">
                    <c:v>2073.6799999999998</c:v>
                  </c:pt>
                  <c:pt idx="25">
                    <c:v>1629.88</c:v>
                  </c:pt>
                  <c:pt idx="26">
                    <c:v>1803.05</c:v>
                  </c:pt>
                  <c:pt idx="27">
                    <c:v>1568.54</c:v>
                  </c:pt>
                  <c:pt idx="28">
                    <c:v>1833.26</c:v>
                  </c:pt>
                  <c:pt idx="29">
                    <c:v>2345.0300000000002</c:v>
                  </c:pt>
                  <c:pt idx="30">
                    <c:v>2374.19</c:v>
                  </c:pt>
                  <c:pt idx="31">
                    <c:v>2190.73</c:v>
                  </c:pt>
                  <c:pt idx="32">
                    <c:v>1616.61</c:v>
                  </c:pt>
                  <c:pt idx="33">
                    <c:v>1733.77</c:v>
                  </c:pt>
                  <c:pt idx="34">
                    <c:v>1919.45</c:v>
                  </c:pt>
                  <c:pt idx="35">
                    <c:v>1896.54</c:v>
                  </c:pt>
                  <c:pt idx="36">
                    <c:v>1702.18</c:v>
                  </c:pt>
                  <c:pt idx="37">
                    <c:v>2138.65</c:v>
                  </c:pt>
                  <c:pt idx="38">
                    <c:v>1173.6300000000001</c:v>
                  </c:pt>
                  <c:pt idx="39">
                    <c:v>1987.89</c:v>
                  </c:pt>
                  <c:pt idx="40">
                    <c:v>1764.05</c:v>
                  </c:pt>
                </c:numCache>
              </c:numRef>
            </c:plus>
            <c:minus>
              <c:numRef>
                <c:f>'Bt Tidy Analysis'!$L$284:$L$324</c:f>
                <c:numCache>
                  <c:formatCode>General</c:formatCode>
                  <c:ptCount val="41"/>
                  <c:pt idx="0">
                    <c:v>805.97</c:v>
                  </c:pt>
                  <c:pt idx="1">
                    <c:v>707.45299999999997</c:v>
                  </c:pt>
                  <c:pt idx="2">
                    <c:v>315.71800000000002</c:v>
                  </c:pt>
                  <c:pt idx="3">
                    <c:v>785.55200000000002</c:v>
                  </c:pt>
                  <c:pt idx="4">
                    <c:v>543.42100000000005</c:v>
                  </c:pt>
                  <c:pt idx="5">
                    <c:v>1398.69</c:v>
                  </c:pt>
                  <c:pt idx="6">
                    <c:v>1279.95</c:v>
                  </c:pt>
                  <c:pt idx="7">
                    <c:v>1712.23</c:v>
                  </c:pt>
                  <c:pt idx="8">
                    <c:v>1082.4000000000001</c:v>
                  </c:pt>
                  <c:pt idx="9">
                    <c:v>1356.93</c:v>
                  </c:pt>
                  <c:pt idx="10">
                    <c:v>959.91499999999996</c:v>
                  </c:pt>
                  <c:pt idx="11">
                    <c:v>2126.9899999999998</c:v>
                  </c:pt>
                  <c:pt idx="12">
                    <c:v>1023.4</c:v>
                  </c:pt>
                  <c:pt idx="13">
                    <c:v>1185.46</c:v>
                  </c:pt>
                  <c:pt idx="14">
                    <c:v>1917.43</c:v>
                  </c:pt>
                  <c:pt idx="15">
                    <c:v>1562.57</c:v>
                  </c:pt>
                  <c:pt idx="16">
                    <c:v>1309.8900000000001</c:v>
                  </c:pt>
                  <c:pt idx="17">
                    <c:v>1386.96</c:v>
                  </c:pt>
                  <c:pt idx="18">
                    <c:v>1208.2</c:v>
                  </c:pt>
                  <c:pt idx="19">
                    <c:v>1159.21</c:v>
                  </c:pt>
                  <c:pt idx="20">
                    <c:v>1795.44</c:v>
                  </c:pt>
                  <c:pt idx="21">
                    <c:v>1109.1199999999999</c:v>
                  </c:pt>
                  <c:pt idx="22">
                    <c:v>1333.11</c:v>
                  </c:pt>
                  <c:pt idx="23">
                    <c:v>1102.46</c:v>
                  </c:pt>
                  <c:pt idx="24">
                    <c:v>2073.6799999999998</c:v>
                  </c:pt>
                  <c:pt idx="25">
                    <c:v>1629.88</c:v>
                  </c:pt>
                  <c:pt idx="26">
                    <c:v>1803.05</c:v>
                  </c:pt>
                  <c:pt idx="27">
                    <c:v>1568.54</c:v>
                  </c:pt>
                  <c:pt idx="28">
                    <c:v>1833.26</c:v>
                  </c:pt>
                  <c:pt idx="29">
                    <c:v>2345.0300000000002</c:v>
                  </c:pt>
                  <c:pt idx="30">
                    <c:v>2374.19</c:v>
                  </c:pt>
                  <c:pt idx="31">
                    <c:v>2190.73</c:v>
                  </c:pt>
                  <c:pt idx="32">
                    <c:v>1616.61</c:v>
                  </c:pt>
                  <c:pt idx="33">
                    <c:v>1733.77</c:v>
                  </c:pt>
                  <c:pt idx="34">
                    <c:v>1919.45</c:v>
                  </c:pt>
                  <c:pt idx="35">
                    <c:v>1896.54</c:v>
                  </c:pt>
                  <c:pt idx="36">
                    <c:v>1702.18</c:v>
                  </c:pt>
                  <c:pt idx="37">
                    <c:v>2138.65</c:v>
                  </c:pt>
                  <c:pt idx="38">
                    <c:v>1173.6300000000001</c:v>
                  </c:pt>
                  <c:pt idx="39">
                    <c:v>1987.89</c:v>
                  </c:pt>
                  <c:pt idx="40">
                    <c:v>1764.05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Analysis'!$CS$2:$CS$42</c:f>
              <c:numCache>
                <c:formatCode>General</c:formatCode>
                <c:ptCount val="41"/>
                <c:pt idx="0">
                  <c:v>9408.5499999999993</c:v>
                </c:pt>
                <c:pt idx="1">
                  <c:v>8363.2099999999991</c:v>
                </c:pt>
                <c:pt idx="2">
                  <c:v>3148.86</c:v>
                </c:pt>
                <c:pt idx="3">
                  <c:v>9613.1</c:v>
                </c:pt>
                <c:pt idx="4">
                  <c:v>3956.02</c:v>
                </c:pt>
                <c:pt idx="5">
                  <c:v>10357.200000000001</c:v>
                </c:pt>
                <c:pt idx="6">
                  <c:v>11743.6</c:v>
                </c:pt>
                <c:pt idx="7">
                  <c:v>11216.5</c:v>
                </c:pt>
                <c:pt idx="8">
                  <c:v>8257.27</c:v>
                </c:pt>
                <c:pt idx="9">
                  <c:v>10998</c:v>
                </c:pt>
                <c:pt idx="10">
                  <c:v>10870.9</c:v>
                </c:pt>
                <c:pt idx="11">
                  <c:v>12813.9</c:v>
                </c:pt>
                <c:pt idx="12">
                  <c:v>12531.8</c:v>
                </c:pt>
                <c:pt idx="13">
                  <c:v>11277.6</c:v>
                </c:pt>
                <c:pt idx="14">
                  <c:v>12634.5</c:v>
                </c:pt>
                <c:pt idx="15">
                  <c:v>13365.8</c:v>
                </c:pt>
                <c:pt idx="16">
                  <c:v>14245.1</c:v>
                </c:pt>
                <c:pt idx="17">
                  <c:v>13269.6</c:v>
                </c:pt>
                <c:pt idx="18">
                  <c:v>8118.59</c:v>
                </c:pt>
                <c:pt idx="19">
                  <c:v>11568.8</c:v>
                </c:pt>
                <c:pt idx="20">
                  <c:v>12986.6</c:v>
                </c:pt>
                <c:pt idx="21">
                  <c:v>10147.4</c:v>
                </c:pt>
                <c:pt idx="22">
                  <c:v>12667.1</c:v>
                </c:pt>
                <c:pt idx="23">
                  <c:v>12472.3</c:v>
                </c:pt>
                <c:pt idx="24">
                  <c:v>14541.9</c:v>
                </c:pt>
                <c:pt idx="25">
                  <c:v>12491.8</c:v>
                </c:pt>
                <c:pt idx="26">
                  <c:v>11587</c:v>
                </c:pt>
                <c:pt idx="27">
                  <c:v>9715.15</c:v>
                </c:pt>
                <c:pt idx="28">
                  <c:v>17242.3</c:v>
                </c:pt>
                <c:pt idx="29">
                  <c:v>15185.7</c:v>
                </c:pt>
                <c:pt idx="30">
                  <c:v>14386.3</c:v>
                </c:pt>
                <c:pt idx="31">
                  <c:v>13971.4</c:v>
                </c:pt>
                <c:pt idx="32">
                  <c:v>12835.7</c:v>
                </c:pt>
                <c:pt idx="33">
                  <c:v>12992.3</c:v>
                </c:pt>
                <c:pt idx="34">
                  <c:v>14469.9</c:v>
                </c:pt>
                <c:pt idx="35">
                  <c:v>13091</c:v>
                </c:pt>
                <c:pt idx="36">
                  <c:v>11629.9</c:v>
                </c:pt>
                <c:pt idx="37">
                  <c:v>13465.8</c:v>
                </c:pt>
                <c:pt idx="38">
                  <c:v>11109.4</c:v>
                </c:pt>
                <c:pt idx="39">
                  <c:v>12992.3</c:v>
                </c:pt>
                <c:pt idx="40">
                  <c:v>13309.5</c:v>
                </c:pt>
              </c:numCache>
            </c:numRef>
          </c:xVal>
          <c:yVal>
            <c:numRef>
              <c:f>'Bt Tidy Analysis'!$DF$2:$DF$42</c:f>
              <c:numCache>
                <c:formatCode>General</c:formatCode>
                <c:ptCount val="41"/>
                <c:pt idx="0">
                  <c:v>34.715600000000002</c:v>
                </c:pt>
                <c:pt idx="1">
                  <c:v>26.020199999999999</c:v>
                </c:pt>
                <c:pt idx="2">
                  <c:v>13.8264</c:v>
                </c:pt>
                <c:pt idx="3">
                  <c:v>32.868400000000001</c:v>
                </c:pt>
                <c:pt idx="4">
                  <c:v>20.3294</c:v>
                </c:pt>
                <c:pt idx="5">
                  <c:v>32.3292</c:v>
                </c:pt>
                <c:pt idx="6">
                  <c:v>32.8157</c:v>
                </c:pt>
                <c:pt idx="7">
                  <c:v>30.875399999999999</c:v>
                </c:pt>
                <c:pt idx="8">
                  <c:v>26.704599999999999</c:v>
                </c:pt>
                <c:pt idx="9">
                  <c:v>34.948799999999999</c:v>
                </c:pt>
                <c:pt idx="10">
                  <c:v>32.897799999999997</c:v>
                </c:pt>
                <c:pt idx="11">
                  <c:v>36.268700000000003</c:v>
                </c:pt>
                <c:pt idx="12">
                  <c:v>33.260399999999997</c:v>
                </c:pt>
                <c:pt idx="13">
                  <c:v>28.344100000000001</c:v>
                </c:pt>
                <c:pt idx="14">
                  <c:v>30.025099999999998</c:v>
                </c:pt>
                <c:pt idx="15">
                  <c:v>27.262799999999999</c:v>
                </c:pt>
                <c:pt idx="16">
                  <c:v>27.0336</c:v>
                </c:pt>
                <c:pt idx="17">
                  <c:v>29.689499999999999</c:v>
                </c:pt>
                <c:pt idx="18">
                  <c:v>20.0243</c:v>
                </c:pt>
                <c:pt idx="19">
                  <c:v>28.501200000000001</c:v>
                </c:pt>
                <c:pt idx="20">
                  <c:v>27.937799999999999</c:v>
                </c:pt>
                <c:pt idx="21">
                  <c:v>31.028500000000001</c:v>
                </c:pt>
                <c:pt idx="22">
                  <c:v>33.466500000000003</c:v>
                </c:pt>
                <c:pt idx="23">
                  <c:v>26.925999999999998</c:v>
                </c:pt>
                <c:pt idx="24">
                  <c:v>28.126000000000001</c:v>
                </c:pt>
                <c:pt idx="25">
                  <c:v>27.811299999999999</c:v>
                </c:pt>
                <c:pt idx="26">
                  <c:v>30.0806</c:v>
                </c:pt>
                <c:pt idx="27">
                  <c:v>52.258499999999998</c:v>
                </c:pt>
                <c:pt idx="28">
                  <c:v>39.111899999999999</c:v>
                </c:pt>
                <c:pt idx="29">
                  <c:v>43.584400000000002</c:v>
                </c:pt>
                <c:pt idx="30">
                  <c:v>40.962400000000002</c:v>
                </c:pt>
                <c:pt idx="31">
                  <c:v>33.030200000000001</c:v>
                </c:pt>
                <c:pt idx="32">
                  <c:v>33.628599999999999</c:v>
                </c:pt>
                <c:pt idx="33">
                  <c:v>32.768999999999998</c:v>
                </c:pt>
                <c:pt idx="34">
                  <c:v>30.941400000000002</c:v>
                </c:pt>
                <c:pt idx="35">
                  <c:v>34.474600000000002</c:v>
                </c:pt>
                <c:pt idx="36">
                  <c:v>32.246400000000001</c:v>
                </c:pt>
                <c:pt idx="37">
                  <c:v>34.681399999999996</c:v>
                </c:pt>
                <c:pt idx="38">
                  <c:v>31.578499999999998</c:v>
                </c:pt>
                <c:pt idx="39">
                  <c:v>36.158000000000001</c:v>
                </c:pt>
                <c:pt idx="40">
                  <c:v>35.640799999999999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A4-40D5-AF8D-72D585DB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754287"/>
        <c:axId val="1941746607"/>
      </c:scatterChart>
      <c:valAx>
        <c:axId val="19417542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</a:t>
                </a:r>
                <a:r>
                  <a:rPr lang="en-GB" baseline="0"/>
                  <a:t> ppm (ICP)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46607"/>
        <c:crosses val="autoZero"/>
        <c:crossBetween val="midCat"/>
      </c:valAx>
      <c:valAx>
        <c:axId val="194174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Nb ppm</a:t>
                </a:r>
                <a:r>
                  <a:rPr lang="en-GB" baseline="0"/>
                  <a:t> (CIP)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5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Cs ppm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Cs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Analysis'!$AA$211:$AA$243</c:f>
                <c:numCache>
                  <c:formatCode>General</c:formatCode>
                  <c:ptCount val="33"/>
                  <c:pt idx="0">
                    <c:v>0.70958299999999996</c:v>
                  </c:pt>
                  <c:pt idx="1">
                    <c:v>1.1226499999999999</c:v>
                  </c:pt>
                  <c:pt idx="2">
                    <c:v>1.4286000000000001</c:v>
                  </c:pt>
                  <c:pt idx="3">
                    <c:v>1.4139299999999999</c:v>
                  </c:pt>
                  <c:pt idx="4">
                    <c:v>1.2003299999999999</c:v>
                  </c:pt>
                  <c:pt idx="5">
                    <c:v>1.2385699999999999</c:v>
                  </c:pt>
                  <c:pt idx="6">
                    <c:v>1.24664</c:v>
                  </c:pt>
                  <c:pt idx="7">
                    <c:v>0.87929199999999996</c:v>
                  </c:pt>
                  <c:pt idx="8">
                    <c:v>1.0965</c:v>
                  </c:pt>
                  <c:pt idx="9">
                    <c:v>1.14744</c:v>
                  </c:pt>
                  <c:pt idx="10">
                    <c:v>1.1807700000000001</c:v>
                  </c:pt>
                  <c:pt idx="11">
                    <c:v>2.1670500000000001</c:v>
                  </c:pt>
                  <c:pt idx="12">
                    <c:v>0.53407800000000005</c:v>
                  </c:pt>
                  <c:pt idx="13">
                    <c:v>0.70725300000000002</c:v>
                  </c:pt>
                  <c:pt idx="14">
                    <c:v>1.0338099999999999</c:v>
                  </c:pt>
                  <c:pt idx="15">
                    <c:v>0.72528199999999998</c:v>
                  </c:pt>
                  <c:pt idx="16">
                    <c:v>0.62763000000000002</c:v>
                  </c:pt>
                  <c:pt idx="17">
                    <c:v>1.8744000000000001</c:v>
                  </c:pt>
                  <c:pt idx="18">
                    <c:v>2.7252000000000001</c:v>
                  </c:pt>
                  <c:pt idx="19">
                    <c:v>1.7907999999999999</c:v>
                  </c:pt>
                  <c:pt idx="20">
                    <c:v>2.9211499999999999</c:v>
                  </c:pt>
                  <c:pt idx="21">
                    <c:v>1.20424</c:v>
                  </c:pt>
                  <c:pt idx="22">
                    <c:v>1.87216</c:v>
                  </c:pt>
                  <c:pt idx="23">
                    <c:v>1.2490300000000001</c:v>
                  </c:pt>
                  <c:pt idx="24">
                    <c:v>3.0458099999999999</c:v>
                  </c:pt>
                  <c:pt idx="25">
                    <c:v>1.90771</c:v>
                  </c:pt>
                  <c:pt idx="26">
                    <c:v>1.8339300000000001</c:v>
                  </c:pt>
                  <c:pt idx="27">
                    <c:v>1.64879</c:v>
                  </c:pt>
                  <c:pt idx="28">
                    <c:v>2.7259600000000002</c:v>
                  </c:pt>
                  <c:pt idx="29">
                    <c:v>1.9975000000000001</c:v>
                  </c:pt>
                  <c:pt idx="30">
                    <c:v>0.864923</c:v>
                  </c:pt>
                  <c:pt idx="31">
                    <c:v>1.6071500000000001</c:v>
                  </c:pt>
                  <c:pt idx="32">
                    <c:v>2.8060700000000001</c:v>
                  </c:pt>
                </c:numCache>
              </c:numRef>
            </c:plus>
            <c:minus>
              <c:numRef>
                <c:f>'Bt Tidy Analysis'!$AA$211:$AA$243</c:f>
                <c:numCache>
                  <c:formatCode>General</c:formatCode>
                  <c:ptCount val="33"/>
                  <c:pt idx="0">
                    <c:v>0.70958299999999996</c:v>
                  </c:pt>
                  <c:pt idx="1">
                    <c:v>1.1226499999999999</c:v>
                  </c:pt>
                  <c:pt idx="2">
                    <c:v>1.4286000000000001</c:v>
                  </c:pt>
                  <c:pt idx="3">
                    <c:v>1.4139299999999999</c:v>
                  </c:pt>
                  <c:pt idx="4">
                    <c:v>1.2003299999999999</c:v>
                  </c:pt>
                  <c:pt idx="5">
                    <c:v>1.2385699999999999</c:v>
                  </c:pt>
                  <c:pt idx="6">
                    <c:v>1.24664</c:v>
                  </c:pt>
                  <c:pt idx="7">
                    <c:v>0.87929199999999996</c:v>
                  </c:pt>
                  <c:pt idx="8">
                    <c:v>1.0965</c:v>
                  </c:pt>
                  <c:pt idx="9">
                    <c:v>1.14744</c:v>
                  </c:pt>
                  <c:pt idx="10">
                    <c:v>1.1807700000000001</c:v>
                  </c:pt>
                  <c:pt idx="11">
                    <c:v>2.1670500000000001</c:v>
                  </c:pt>
                  <c:pt idx="12">
                    <c:v>0.53407800000000005</c:v>
                  </c:pt>
                  <c:pt idx="13">
                    <c:v>0.70725300000000002</c:v>
                  </c:pt>
                  <c:pt idx="14">
                    <c:v>1.0338099999999999</c:v>
                  </c:pt>
                  <c:pt idx="15">
                    <c:v>0.72528199999999998</c:v>
                  </c:pt>
                  <c:pt idx="16">
                    <c:v>0.62763000000000002</c:v>
                  </c:pt>
                  <c:pt idx="17">
                    <c:v>1.8744000000000001</c:v>
                  </c:pt>
                  <c:pt idx="18">
                    <c:v>2.7252000000000001</c:v>
                  </c:pt>
                  <c:pt idx="19">
                    <c:v>1.7907999999999999</c:v>
                  </c:pt>
                  <c:pt idx="20">
                    <c:v>2.9211499999999999</c:v>
                  </c:pt>
                  <c:pt idx="21">
                    <c:v>1.20424</c:v>
                  </c:pt>
                  <c:pt idx="22">
                    <c:v>1.87216</c:v>
                  </c:pt>
                  <c:pt idx="23">
                    <c:v>1.2490300000000001</c:v>
                  </c:pt>
                  <c:pt idx="24">
                    <c:v>3.0458099999999999</c:v>
                  </c:pt>
                  <c:pt idx="25">
                    <c:v>1.90771</c:v>
                  </c:pt>
                  <c:pt idx="26">
                    <c:v>1.8339300000000001</c:v>
                  </c:pt>
                  <c:pt idx="27">
                    <c:v>1.64879</c:v>
                  </c:pt>
                  <c:pt idx="28">
                    <c:v>2.7259600000000002</c:v>
                  </c:pt>
                  <c:pt idx="29">
                    <c:v>1.9975000000000001</c:v>
                  </c:pt>
                  <c:pt idx="30">
                    <c:v>0.864923</c:v>
                  </c:pt>
                  <c:pt idx="31">
                    <c:v>1.6071500000000001</c:v>
                  </c:pt>
                  <c:pt idx="32">
                    <c:v>2.8060700000000001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Analysis'!$AB$2:$AB$34</c:f>
              <c:numCache>
                <c:formatCode>General</c:formatCode>
                <c:ptCount val="33"/>
                <c:pt idx="0">
                  <c:v>6.8292400000000004</c:v>
                </c:pt>
                <c:pt idx="1">
                  <c:v>8.5096299999999996</c:v>
                </c:pt>
                <c:pt idx="2">
                  <c:v>9.15822</c:v>
                </c:pt>
                <c:pt idx="3">
                  <c:v>6.5484799999999996</c:v>
                </c:pt>
                <c:pt idx="4">
                  <c:v>7.3463900000000004</c:v>
                </c:pt>
                <c:pt idx="5">
                  <c:v>8.7987099999999998</c:v>
                </c:pt>
                <c:pt idx="6">
                  <c:v>8.7874499999999998</c:v>
                </c:pt>
                <c:pt idx="7">
                  <c:v>6.9708600000000001</c:v>
                </c:pt>
                <c:pt idx="8">
                  <c:v>6.8488100000000003</c:v>
                </c:pt>
                <c:pt idx="9">
                  <c:v>11.294499999999999</c:v>
                </c:pt>
                <c:pt idx="10">
                  <c:v>8.8657800000000009</c:v>
                </c:pt>
                <c:pt idx="11">
                  <c:v>24.8094</c:v>
                </c:pt>
                <c:pt idx="12">
                  <c:v>5.6765299999999996</c:v>
                </c:pt>
                <c:pt idx="13">
                  <c:v>7.9651500000000004</c:v>
                </c:pt>
                <c:pt idx="14">
                  <c:v>7.2858299999999998</c:v>
                </c:pt>
                <c:pt idx="15">
                  <c:v>5.3215899999999996</c:v>
                </c:pt>
                <c:pt idx="16">
                  <c:v>4.73292</c:v>
                </c:pt>
                <c:pt idx="17">
                  <c:v>19.842700000000001</c:v>
                </c:pt>
                <c:pt idx="18">
                  <c:v>20.424900000000001</c:v>
                </c:pt>
                <c:pt idx="19">
                  <c:v>19.267800000000001</c:v>
                </c:pt>
                <c:pt idx="20">
                  <c:v>22.884899999999998</c:v>
                </c:pt>
                <c:pt idx="21">
                  <c:v>10.6236</c:v>
                </c:pt>
                <c:pt idx="22">
                  <c:v>11.6126</c:v>
                </c:pt>
                <c:pt idx="23">
                  <c:v>12.129</c:v>
                </c:pt>
                <c:pt idx="24">
                  <c:v>16.725899999999999</c:v>
                </c:pt>
                <c:pt idx="25">
                  <c:v>15.723000000000001</c:v>
                </c:pt>
                <c:pt idx="26">
                  <c:v>18.809899999999999</c:v>
                </c:pt>
                <c:pt idx="27">
                  <c:v>19.763400000000001</c:v>
                </c:pt>
                <c:pt idx="28">
                  <c:v>19.232099999999999</c:v>
                </c:pt>
                <c:pt idx="29">
                  <c:v>19.704999999999998</c:v>
                </c:pt>
                <c:pt idx="30">
                  <c:v>7.5369000000000002</c:v>
                </c:pt>
                <c:pt idx="31">
                  <c:v>12.6409</c:v>
                </c:pt>
                <c:pt idx="32">
                  <c:v>17.542999999999999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5C-4709-BFEB-4F2F495B6505}"/>
            </c:ext>
          </c:extLst>
        </c:ser>
        <c:ser>
          <c:idx val="1"/>
          <c:order val="1"/>
          <c:tx>
            <c:v>1.AS Bt 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Analysis'!$AA$136:$AA$167</c:f>
                <c:numCache>
                  <c:formatCode>General</c:formatCode>
                  <c:ptCount val="32"/>
                  <c:pt idx="0">
                    <c:v>1.6616599999999999</c:v>
                  </c:pt>
                  <c:pt idx="1">
                    <c:v>1.8666799999999999</c:v>
                  </c:pt>
                  <c:pt idx="2">
                    <c:v>1.56223</c:v>
                  </c:pt>
                  <c:pt idx="3">
                    <c:v>2.2794500000000002</c:v>
                  </c:pt>
                  <c:pt idx="4">
                    <c:v>3.2626200000000001</c:v>
                  </c:pt>
                  <c:pt idx="5">
                    <c:v>2.0121600000000002</c:v>
                  </c:pt>
                  <c:pt idx="6">
                    <c:v>2.9348000000000001</c:v>
                  </c:pt>
                  <c:pt idx="7">
                    <c:v>3.2332000000000001</c:v>
                  </c:pt>
                  <c:pt idx="8">
                    <c:v>1.48248</c:v>
                  </c:pt>
                  <c:pt idx="9">
                    <c:v>2.9452799999999999</c:v>
                  </c:pt>
                  <c:pt idx="10">
                    <c:v>2.7095099999999999</c:v>
                  </c:pt>
                  <c:pt idx="11">
                    <c:v>2.5153599999999998</c:v>
                  </c:pt>
                  <c:pt idx="12">
                    <c:v>1.9071800000000001</c:v>
                  </c:pt>
                  <c:pt idx="13">
                    <c:v>2.6351900000000001</c:v>
                  </c:pt>
                  <c:pt idx="14">
                    <c:v>2.9545699999999999</c:v>
                  </c:pt>
                  <c:pt idx="15">
                    <c:v>3.09849</c:v>
                  </c:pt>
                  <c:pt idx="16">
                    <c:v>2.7802500000000001</c:v>
                  </c:pt>
                  <c:pt idx="17">
                    <c:v>1.8434600000000001</c:v>
                  </c:pt>
                  <c:pt idx="18">
                    <c:v>3.7209500000000002</c:v>
                  </c:pt>
                  <c:pt idx="19">
                    <c:v>3.0909300000000002</c:v>
                  </c:pt>
                  <c:pt idx="20">
                    <c:v>3.0309699999999999</c:v>
                  </c:pt>
                  <c:pt idx="21">
                    <c:v>3.5283600000000002</c:v>
                  </c:pt>
                  <c:pt idx="22">
                    <c:v>2.3758300000000001</c:v>
                  </c:pt>
                  <c:pt idx="23">
                    <c:v>2.1875900000000001</c:v>
                  </c:pt>
                  <c:pt idx="24">
                    <c:v>2.2290700000000001</c:v>
                  </c:pt>
                  <c:pt idx="25">
                    <c:v>1.76627</c:v>
                  </c:pt>
                  <c:pt idx="26">
                    <c:v>2.5040499999999999</c:v>
                  </c:pt>
                  <c:pt idx="27">
                    <c:v>1.82952</c:v>
                  </c:pt>
                  <c:pt idx="28">
                    <c:v>2.5716600000000001</c:v>
                  </c:pt>
                  <c:pt idx="29">
                    <c:v>2.1703000000000001</c:v>
                  </c:pt>
                  <c:pt idx="30">
                    <c:v>2.12601</c:v>
                  </c:pt>
                  <c:pt idx="31">
                    <c:v>2.39418</c:v>
                  </c:pt>
                </c:numCache>
              </c:numRef>
            </c:plus>
            <c:minus>
              <c:numRef>
                <c:f>'Bt Tidy Analysis'!$AA$136:$AA$167</c:f>
                <c:numCache>
                  <c:formatCode>General</c:formatCode>
                  <c:ptCount val="32"/>
                  <c:pt idx="0">
                    <c:v>1.6616599999999999</c:v>
                  </c:pt>
                  <c:pt idx="1">
                    <c:v>1.8666799999999999</c:v>
                  </c:pt>
                  <c:pt idx="2">
                    <c:v>1.56223</c:v>
                  </c:pt>
                  <c:pt idx="3">
                    <c:v>2.2794500000000002</c:v>
                  </c:pt>
                  <c:pt idx="4">
                    <c:v>3.2626200000000001</c:v>
                  </c:pt>
                  <c:pt idx="5">
                    <c:v>2.0121600000000002</c:v>
                  </c:pt>
                  <c:pt idx="6">
                    <c:v>2.9348000000000001</c:v>
                  </c:pt>
                  <c:pt idx="7">
                    <c:v>3.2332000000000001</c:v>
                  </c:pt>
                  <c:pt idx="8">
                    <c:v>1.48248</c:v>
                  </c:pt>
                  <c:pt idx="9">
                    <c:v>2.9452799999999999</c:v>
                  </c:pt>
                  <c:pt idx="10">
                    <c:v>2.7095099999999999</c:v>
                  </c:pt>
                  <c:pt idx="11">
                    <c:v>2.5153599999999998</c:v>
                  </c:pt>
                  <c:pt idx="12">
                    <c:v>1.9071800000000001</c:v>
                  </c:pt>
                  <c:pt idx="13">
                    <c:v>2.6351900000000001</c:v>
                  </c:pt>
                  <c:pt idx="14">
                    <c:v>2.9545699999999999</c:v>
                  </c:pt>
                  <c:pt idx="15">
                    <c:v>3.09849</c:v>
                  </c:pt>
                  <c:pt idx="16">
                    <c:v>2.7802500000000001</c:v>
                  </c:pt>
                  <c:pt idx="17">
                    <c:v>1.8434600000000001</c:v>
                  </c:pt>
                  <c:pt idx="18">
                    <c:v>3.7209500000000002</c:v>
                  </c:pt>
                  <c:pt idx="19">
                    <c:v>3.0909300000000002</c:v>
                  </c:pt>
                  <c:pt idx="20">
                    <c:v>3.0309699999999999</c:v>
                  </c:pt>
                  <c:pt idx="21">
                    <c:v>3.5283600000000002</c:v>
                  </c:pt>
                  <c:pt idx="22">
                    <c:v>2.3758300000000001</c:v>
                  </c:pt>
                  <c:pt idx="23">
                    <c:v>2.1875900000000001</c:v>
                  </c:pt>
                  <c:pt idx="24">
                    <c:v>2.2290700000000001</c:v>
                  </c:pt>
                  <c:pt idx="25">
                    <c:v>1.76627</c:v>
                  </c:pt>
                  <c:pt idx="26">
                    <c:v>2.5040499999999999</c:v>
                  </c:pt>
                  <c:pt idx="27">
                    <c:v>1.82952</c:v>
                  </c:pt>
                  <c:pt idx="28">
                    <c:v>2.5716600000000001</c:v>
                  </c:pt>
                  <c:pt idx="29">
                    <c:v>2.1703000000000001</c:v>
                  </c:pt>
                  <c:pt idx="30">
                    <c:v>2.12601</c:v>
                  </c:pt>
                  <c:pt idx="31">
                    <c:v>2.39418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Analysis'!$BR$2:$BR$33</c:f>
              <c:numCache>
                <c:formatCode>General</c:formatCode>
                <c:ptCount val="32"/>
                <c:pt idx="0">
                  <c:v>15.697900000000001</c:v>
                </c:pt>
                <c:pt idx="1">
                  <c:v>21.401800000000001</c:v>
                </c:pt>
                <c:pt idx="2">
                  <c:v>18.878799999999998</c:v>
                </c:pt>
                <c:pt idx="3">
                  <c:v>18.39</c:v>
                </c:pt>
                <c:pt idx="4">
                  <c:v>23.976600000000001</c:v>
                </c:pt>
                <c:pt idx="5">
                  <c:v>20.833600000000001</c:v>
                </c:pt>
                <c:pt idx="6">
                  <c:v>21.597799999999999</c:v>
                </c:pt>
                <c:pt idx="7">
                  <c:v>22.580100000000002</c:v>
                </c:pt>
                <c:pt idx="8">
                  <c:v>19.816400000000002</c:v>
                </c:pt>
                <c:pt idx="9">
                  <c:v>23.492699999999999</c:v>
                </c:pt>
                <c:pt idx="10">
                  <c:v>23.053799999999999</c:v>
                </c:pt>
                <c:pt idx="11">
                  <c:v>25.442599999999999</c:v>
                </c:pt>
                <c:pt idx="12">
                  <c:v>17.129899999999999</c:v>
                </c:pt>
                <c:pt idx="13">
                  <c:v>21.119700000000002</c:v>
                </c:pt>
                <c:pt idx="14">
                  <c:v>22.551400000000001</c:v>
                </c:pt>
                <c:pt idx="15">
                  <c:v>19.6524</c:v>
                </c:pt>
                <c:pt idx="16">
                  <c:v>21.317599999999999</c:v>
                </c:pt>
                <c:pt idx="17">
                  <c:v>20.047899999999998</c:v>
                </c:pt>
                <c:pt idx="18">
                  <c:v>25.619399999999999</c:v>
                </c:pt>
                <c:pt idx="19">
                  <c:v>25.246600000000001</c:v>
                </c:pt>
                <c:pt idx="20">
                  <c:v>22.268899999999999</c:v>
                </c:pt>
                <c:pt idx="21">
                  <c:v>21.9069</c:v>
                </c:pt>
                <c:pt idx="22">
                  <c:v>19.748899999999999</c:v>
                </c:pt>
                <c:pt idx="23">
                  <c:v>18.3933</c:v>
                </c:pt>
                <c:pt idx="24">
                  <c:v>19.6691</c:v>
                </c:pt>
                <c:pt idx="25">
                  <c:v>17.0123</c:v>
                </c:pt>
                <c:pt idx="26">
                  <c:v>24.471699999999998</c:v>
                </c:pt>
                <c:pt idx="27">
                  <c:v>14.7608</c:v>
                </c:pt>
                <c:pt idx="28">
                  <c:v>14.8809</c:v>
                </c:pt>
                <c:pt idx="29">
                  <c:v>16.264399999999998</c:v>
                </c:pt>
                <c:pt idx="30">
                  <c:v>19.537600000000001</c:v>
                </c:pt>
                <c:pt idx="31">
                  <c:v>15.099600000000001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5C-4709-BFEB-4F2F495B6505}"/>
            </c:ext>
          </c:extLst>
        </c:ser>
        <c:ser>
          <c:idx val="2"/>
          <c:order val="2"/>
          <c:tx>
            <c:v>1.AS.H Bt 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Analysis'!$AA$284:$AA$324</c:f>
                <c:numCache>
                  <c:formatCode>General</c:formatCode>
                  <c:ptCount val="41"/>
                  <c:pt idx="0">
                    <c:v>2.3064900000000002</c:v>
                  </c:pt>
                  <c:pt idx="1">
                    <c:v>2.2306599999999999</c:v>
                  </c:pt>
                  <c:pt idx="2">
                    <c:v>2.2962500000000001</c:v>
                  </c:pt>
                  <c:pt idx="3">
                    <c:v>2.0786799999999999</c:v>
                  </c:pt>
                  <c:pt idx="4">
                    <c:v>1.41838</c:v>
                  </c:pt>
                  <c:pt idx="5">
                    <c:v>3.1909399999999999</c:v>
                  </c:pt>
                  <c:pt idx="6">
                    <c:v>3.3054100000000002</c:v>
                  </c:pt>
                  <c:pt idx="7">
                    <c:v>3.6508799999999999</c:v>
                  </c:pt>
                  <c:pt idx="8">
                    <c:v>2.4605299999999999</c:v>
                  </c:pt>
                  <c:pt idx="9">
                    <c:v>2.4884300000000001</c:v>
                  </c:pt>
                  <c:pt idx="10">
                    <c:v>2.4606699999999999</c:v>
                  </c:pt>
                  <c:pt idx="11">
                    <c:v>3.9998499999999999</c:v>
                  </c:pt>
                  <c:pt idx="12">
                    <c:v>2.6663399999999999</c:v>
                  </c:pt>
                  <c:pt idx="13">
                    <c:v>3.6415500000000001</c:v>
                  </c:pt>
                  <c:pt idx="14">
                    <c:v>4.0187099999999996</c:v>
                  </c:pt>
                  <c:pt idx="15">
                    <c:v>3.1168</c:v>
                  </c:pt>
                  <c:pt idx="16">
                    <c:v>2.6346400000000001</c:v>
                  </c:pt>
                  <c:pt idx="17">
                    <c:v>2.8531499999999999</c:v>
                  </c:pt>
                  <c:pt idx="18">
                    <c:v>2.8690899999999999</c:v>
                  </c:pt>
                  <c:pt idx="19">
                    <c:v>1.6471499999999999</c:v>
                  </c:pt>
                  <c:pt idx="20">
                    <c:v>4.1527000000000003</c:v>
                  </c:pt>
                  <c:pt idx="21">
                    <c:v>4.5715599999999998</c:v>
                  </c:pt>
                  <c:pt idx="22">
                    <c:v>2.64588</c:v>
                  </c:pt>
                  <c:pt idx="23">
                    <c:v>2.6851799999999999</c:v>
                  </c:pt>
                  <c:pt idx="24">
                    <c:v>4.6056699999999999</c:v>
                  </c:pt>
                  <c:pt idx="25">
                    <c:v>1.8678300000000001</c:v>
                  </c:pt>
                  <c:pt idx="26">
                    <c:v>3.5568900000000001</c:v>
                  </c:pt>
                  <c:pt idx="27">
                    <c:v>3.6252599999999999</c:v>
                  </c:pt>
                  <c:pt idx="28">
                    <c:v>2.4334199999999999</c:v>
                  </c:pt>
                  <c:pt idx="29">
                    <c:v>4.57707</c:v>
                  </c:pt>
                  <c:pt idx="30">
                    <c:v>3.75929</c:v>
                  </c:pt>
                  <c:pt idx="31">
                    <c:v>4.7423999999999999</c:v>
                  </c:pt>
                  <c:pt idx="32">
                    <c:v>3.04643</c:v>
                  </c:pt>
                  <c:pt idx="33">
                    <c:v>3.5190700000000001</c:v>
                  </c:pt>
                  <c:pt idx="34">
                    <c:v>3.75867</c:v>
                  </c:pt>
                  <c:pt idx="35">
                    <c:v>3.0862599999999998</c:v>
                  </c:pt>
                  <c:pt idx="36">
                    <c:v>3.0969600000000002</c:v>
                  </c:pt>
                  <c:pt idx="37">
                    <c:v>3.10615</c:v>
                  </c:pt>
                  <c:pt idx="38">
                    <c:v>2.9339599999999999</c:v>
                  </c:pt>
                  <c:pt idx="39">
                    <c:v>3.9894500000000002</c:v>
                  </c:pt>
                  <c:pt idx="40">
                    <c:v>3.93533</c:v>
                  </c:pt>
                </c:numCache>
              </c:numRef>
            </c:plus>
            <c:minus>
              <c:numRef>
                <c:f>'Bt Tidy Analysis'!$AA$284:$AA$324</c:f>
                <c:numCache>
                  <c:formatCode>General</c:formatCode>
                  <c:ptCount val="41"/>
                  <c:pt idx="0">
                    <c:v>2.3064900000000002</c:v>
                  </c:pt>
                  <c:pt idx="1">
                    <c:v>2.2306599999999999</c:v>
                  </c:pt>
                  <c:pt idx="2">
                    <c:v>2.2962500000000001</c:v>
                  </c:pt>
                  <c:pt idx="3">
                    <c:v>2.0786799999999999</c:v>
                  </c:pt>
                  <c:pt idx="4">
                    <c:v>1.41838</c:v>
                  </c:pt>
                  <c:pt idx="5">
                    <c:v>3.1909399999999999</c:v>
                  </c:pt>
                  <c:pt idx="6">
                    <c:v>3.3054100000000002</c:v>
                  </c:pt>
                  <c:pt idx="7">
                    <c:v>3.6508799999999999</c:v>
                  </c:pt>
                  <c:pt idx="8">
                    <c:v>2.4605299999999999</c:v>
                  </c:pt>
                  <c:pt idx="9">
                    <c:v>2.4884300000000001</c:v>
                  </c:pt>
                  <c:pt idx="10">
                    <c:v>2.4606699999999999</c:v>
                  </c:pt>
                  <c:pt idx="11">
                    <c:v>3.9998499999999999</c:v>
                  </c:pt>
                  <c:pt idx="12">
                    <c:v>2.6663399999999999</c:v>
                  </c:pt>
                  <c:pt idx="13">
                    <c:v>3.6415500000000001</c:v>
                  </c:pt>
                  <c:pt idx="14">
                    <c:v>4.0187099999999996</c:v>
                  </c:pt>
                  <c:pt idx="15">
                    <c:v>3.1168</c:v>
                  </c:pt>
                  <c:pt idx="16">
                    <c:v>2.6346400000000001</c:v>
                  </c:pt>
                  <c:pt idx="17">
                    <c:v>2.8531499999999999</c:v>
                  </c:pt>
                  <c:pt idx="18">
                    <c:v>2.8690899999999999</c:v>
                  </c:pt>
                  <c:pt idx="19">
                    <c:v>1.6471499999999999</c:v>
                  </c:pt>
                  <c:pt idx="20">
                    <c:v>4.1527000000000003</c:v>
                  </c:pt>
                  <c:pt idx="21">
                    <c:v>4.5715599999999998</c:v>
                  </c:pt>
                  <c:pt idx="22">
                    <c:v>2.64588</c:v>
                  </c:pt>
                  <c:pt idx="23">
                    <c:v>2.6851799999999999</c:v>
                  </c:pt>
                  <c:pt idx="24">
                    <c:v>4.6056699999999999</c:v>
                  </c:pt>
                  <c:pt idx="25">
                    <c:v>1.8678300000000001</c:v>
                  </c:pt>
                  <c:pt idx="26">
                    <c:v>3.5568900000000001</c:v>
                  </c:pt>
                  <c:pt idx="27">
                    <c:v>3.6252599999999999</c:v>
                  </c:pt>
                  <c:pt idx="28">
                    <c:v>2.4334199999999999</c:v>
                  </c:pt>
                  <c:pt idx="29">
                    <c:v>4.57707</c:v>
                  </c:pt>
                  <c:pt idx="30">
                    <c:v>3.75929</c:v>
                  </c:pt>
                  <c:pt idx="31">
                    <c:v>4.7423999999999999</c:v>
                  </c:pt>
                  <c:pt idx="32">
                    <c:v>3.04643</c:v>
                  </c:pt>
                  <c:pt idx="33">
                    <c:v>3.5190700000000001</c:v>
                  </c:pt>
                  <c:pt idx="34">
                    <c:v>3.75867</c:v>
                  </c:pt>
                  <c:pt idx="35">
                    <c:v>3.0862599999999998</c:v>
                  </c:pt>
                  <c:pt idx="36">
                    <c:v>3.0969600000000002</c:v>
                  </c:pt>
                  <c:pt idx="37">
                    <c:v>3.10615</c:v>
                  </c:pt>
                  <c:pt idx="38">
                    <c:v>2.9339599999999999</c:v>
                  </c:pt>
                  <c:pt idx="39">
                    <c:v>3.9894500000000002</c:v>
                  </c:pt>
                  <c:pt idx="40">
                    <c:v>3.93533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Analysis'!$DH$2:$DH$42</c:f>
              <c:numCache>
                <c:formatCode>General</c:formatCode>
                <c:ptCount val="41"/>
                <c:pt idx="0">
                  <c:v>21.972300000000001</c:v>
                </c:pt>
                <c:pt idx="1">
                  <c:v>21.811399999999999</c:v>
                </c:pt>
                <c:pt idx="2">
                  <c:v>23.690300000000001</c:v>
                </c:pt>
                <c:pt idx="3">
                  <c:v>26.525700000000001</c:v>
                </c:pt>
                <c:pt idx="4">
                  <c:v>18.378</c:v>
                </c:pt>
                <c:pt idx="5">
                  <c:v>26.763000000000002</c:v>
                </c:pt>
                <c:pt idx="6">
                  <c:v>26.676200000000001</c:v>
                </c:pt>
                <c:pt idx="7">
                  <c:v>30.0608</c:v>
                </c:pt>
                <c:pt idx="8">
                  <c:v>27.029499999999999</c:v>
                </c:pt>
                <c:pt idx="9">
                  <c:v>27.068100000000001</c:v>
                </c:pt>
                <c:pt idx="10">
                  <c:v>24.7591</c:v>
                </c:pt>
                <c:pt idx="11">
                  <c:v>30.443899999999999</c:v>
                </c:pt>
                <c:pt idx="12">
                  <c:v>27.171299999999999</c:v>
                </c:pt>
                <c:pt idx="13">
                  <c:v>26.161000000000001</c:v>
                </c:pt>
                <c:pt idx="14">
                  <c:v>25.788799999999998</c:v>
                </c:pt>
                <c:pt idx="15">
                  <c:v>28.412700000000001</c:v>
                </c:pt>
                <c:pt idx="16">
                  <c:v>26.575600000000001</c:v>
                </c:pt>
                <c:pt idx="17">
                  <c:v>30.0731</c:v>
                </c:pt>
                <c:pt idx="18">
                  <c:v>25.205300000000001</c:v>
                </c:pt>
                <c:pt idx="19">
                  <c:v>24.585799999999999</c:v>
                </c:pt>
                <c:pt idx="20">
                  <c:v>23.1816</c:v>
                </c:pt>
                <c:pt idx="21">
                  <c:v>28.968399999999999</c:v>
                </c:pt>
                <c:pt idx="22">
                  <c:v>24.285799999999998</c:v>
                </c:pt>
                <c:pt idx="23">
                  <c:v>25.229600000000001</c:v>
                </c:pt>
                <c:pt idx="24">
                  <c:v>33.432899999999997</c:v>
                </c:pt>
                <c:pt idx="25">
                  <c:v>23.070599999999999</c:v>
                </c:pt>
                <c:pt idx="26">
                  <c:v>29.23</c:v>
                </c:pt>
                <c:pt idx="27">
                  <c:v>30.666899999999998</c:v>
                </c:pt>
                <c:pt idx="28">
                  <c:v>20.3415</c:v>
                </c:pt>
                <c:pt idx="29">
                  <c:v>26.192299999999999</c:v>
                </c:pt>
                <c:pt idx="30">
                  <c:v>30.903600000000001</c:v>
                </c:pt>
                <c:pt idx="31">
                  <c:v>30.421900000000001</c:v>
                </c:pt>
                <c:pt idx="32">
                  <c:v>28.671299999999999</c:v>
                </c:pt>
                <c:pt idx="33">
                  <c:v>26.8612</c:v>
                </c:pt>
                <c:pt idx="34">
                  <c:v>32.157499999999999</c:v>
                </c:pt>
                <c:pt idx="35">
                  <c:v>27.173100000000002</c:v>
                </c:pt>
                <c:pt idx="36">
                  <c:v>29.063800000000001</c:v>
                </c:pt>
                <c:pt idx="37">
                  <c:v>25.970300000000002</c:v>
                </c:pt>
                <c:pt idx="38">
                  <c:v>31.8811</c:v>
                </c:pt>
                <c:pt idx="39">
                  <c:v>33.089500000000001</c:v>
                </c:pt>
                <c:pt idx="40">
                  <c:v>28.289300000000001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5C-4709-BFEB-4F2F495B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781567"/>
        <c:axId val="1816765247"/>
      </c:scatterChart>
      <c:valAx>
        <c:axId val="181678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Cs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6765247"/>
        <c:crosses val="autoZero"/>
        <c:crossBetween val="midCat"/>
      </c:valAx>
      <c:valAx>
        <c:axId val="1816765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1678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 Ba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Analysis'!$AB$211:$AB$243</c:f>
                <c:numCache>
                  <c:formatCode>General</c:formatCode>
                  <c:ptCount val="33"/>
                  <c:pt idx="0">
                    <c:v>86.634600000000006</c:v>
                  </c:pt>
                  <c:pt idx="1">
                    <c:v>161.62200000000001</c:v>
                  </c:pt>
                  <c:pt idx="2">
                    <c:v>158.93899999999999</c:v>
                  </c:pt>
                  <c:pt idx="3">
                    <c:v>162.495</c:v>
                  </c:pt>
                  <c:pt idx="4">
                    <c:v>139.36199999999999</c:v>
                  </c:pt>
                  <c:pt idx="5">
                    <c:v>134.09800000000001</c:v>
                  </c:pt>
                  <c:pt idx="6">
                    <c:v>166.26900000000001</c:v>
                  </c:pt>
                  <c:pt idx="7">
                    <c:v>141.34399999999999</c:v>
                  </c:pt>
                  <c:pt idx="8">
                    <c:v>154.06800000000001</c:v>
                  </c:pt>
                  <c:pt idx="9">
                    <c:v>127.751</c:v>
                  </c:pt>
                  <c:pt idx="10">
                    <c:v>123.929</c:v>
                  </c:pt>
                  <c:pt idx="11">
                    <c:v>127.806</c:v>
                  </c:pt>
                  <c:pt idx="12">
                    <c:v>130.49299999999999</c:v>
                  </c:pt>
                  <c:pt idx="13">
                    <c:v>119.86499999999999</c:v>
                  </c:pt>
                  <c:pt idx="14">
                    <c:v>186.81100000000001</c:v>
                  </c:pt>
                  <c:pt idx="15">
                    <c:v>172.88300000000001</c:v>
                  </c:pt>
                  <c:pt idx="16">
                    <c:v>199.77199999999999</c:v>
                  </c:pt>
                  <c:pt idx="17">
                    <c:v>126.614</c:v>
                  </c:pt>
                  <c:pt idx="18">
                    <c:v>113.871</c:v>
                  </c:pt>
                  <c:pt idx="19">
                    <c:v>86.082999999999998</c:v>
                  </c:pt>
                  <c:pt idx="20">
                    <c:v>136.608</c:v>
                  </c:pt>
                  <c:pt idx="21">
                    <c:v>104.437</c:v>
                  </c:pt>
                  <c:pt idx="22">
                    <c:v>129.404</c:v>
                  </c:pt>
                  <c:pt idx="23">
                    <c:v>130.71100000000001</c:v>
                  </c:pt>
                  <c:pt idx="24">
                    <c:v>154.83500000000001</c:v>
                  </c:pt>
                  <c:pt idx="25">
                    <c:v>100.848</c:v>
                  </c:pt>
                  <c:pt idx="26">
                    <c:v>92.977500000000006</c:v>
                  </c:pt>
                  <c:pt idx="27">
                    <c:v>112.003</c:v>
                  </c:pt>
                  <c:pt idx="28">
                    <c:v>171.89699999999999</c:v>
                  </c:pt>
                  <c:pt idx="29">
                    <c:v>76.595399999999998</c:v>
                  </c:pt>
                  <c:pt idx="30">
                    <c:v>116.622</c:v>
                  </c:pt>
                  <c:pt idx="31">
                    <c:v>121.452</c:v>
                  </c:pt>
                  <c:pt idx="32">
                    <c:v>109.158</c:v>
                  </c:pt>
                </c:numCache>
              </c:numRef>
            </c:plus>
            <c:minus>
              <c:numRef>
                <c:f>'Bt Tidy Analysis'!$AB$211:$AB$243</c:f>
                <c:numCache>
                  <c:formatCode>General</c:formatCode>
                  <c:ptCount val="33"/>
                  <c:pt idx="0">
                    <c:v>86.634600000000006</c:v>
                  </c:pt>
                  <c:pt idx="1">
                    <c:v>161.62200000000001</c:v>
                  </c:pt>
                  <c:pt idx="2">
                    <c:v>158.93899999999999</c:v>
                  </c:pt>
                  <c:pt idx="3">
                    <c:v>162.495</c:v>
                  </c:pt>
                  <c:pt idx="4">
                    <c:v>139.36199999999999</c:v>
                  </c:pt>
                  <c:pt idx="5">
                    <c:v>134.09800000000001</c:v>
                  </c:pt>
                  <c:pt idx="6">
                    <c:v>166.26900000000001</c:v>
                  </c:pt>
                  <c:pt idx="7">
                    <c:v>141.34399999999999</c:v>
                  </c:pt>
                  <c:pt idx="8">
                    <c:v>154.06800000000001</c:v>
                  </c:pt>
                  <c:pt idx="9">
                    <c:v>127.751</c:v>
                  </c:pt>
                  <c:pt idx="10">
                    <c:v>123.929</c:v>
                  </c:pt>
                  <c:pt idx="11">
                    <c:v>127.806</c:v>
                  </c:pt>
                  <c:pt idx="12">
                    <c:v>130.49299999999999</c:v>
                  </c:pt>
                  <c:pt idx="13">
                    <c:v>119.86499999999999</c:v>
                  </c:pt>
                  <c:pt idx="14">
                    <c:v>186.81100000000001</c:v>
                  </c:pt>
                  <c:pt idx="15">
                    <c:v>172.88300000000001</c:v>
                  </c:pt>
                  <c:pt idx="16">
                    <c:v>199.77199999999999</c:v>
                  </c:pt>
                  <c:pt idx="17">
                    <c:v>126.614</c:v>
                  </c:pt>
                  <c:pt idx="18">
                    <c:v>113.871</c:v>
                  </c:pt>
                  <c:pt idx="19">
                    <c:v>86.082999999999998</c:v>
                  </c:pt>
                  <c:pt idx="20">
                    <c:v>136.608</c:v>
                  </c:pt>
                  <c:pt idx="21">
                    <c:v>104.437</c:v>
                  </c:pt>
                  <c:pt idx="22">
                    <c:v>129.404</c:v>
                  </c:pt>
                  <c:pt idx="23">
                    <c:v>130.71100000000001</c:v>
                  </c:pt>
                  <c:pt idx="24">
                    <c:v>154.83500000000001</c:v>
                  </c:pt>
                  <c:pt idx="25">
                    <c:v>100.848</c:v>
                  </c:pt>
                  <c:pt idx="26">
                    <c:v>92.977500000000006</c:v>
                  </c:pt>
                  <c:pt idx="27">
                    <c:v>112.003</c:v>
                  </c:pt>
                  <c:pt idx="28">
                    <c:v>171.89699999999999</c:v>
                  </c:pt>
                  <c:pt idx="29">
                    <c:v>76.595399999999998</c:v>
                  </c:pt>
                  <c:pt idx="30">
                    <c:v>116.622</c:v>
                  </c:pt>
                  <c:pt idx="31">
                    <c:v>121.452</c:v>
                  </c:pt>
                  <c:pt idx="32">
                    <c:v>109.158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Analysis'!$AC$2:$AC$34</c:f>
              <c:numCache>
                <c:formatCode>General</c:formatCode>
                <c:ptCount val="33"/>
                <c:pt idx="0">
                  <c:v>1254.5</c:v>
                </c:pt>
                <c:pt idx="1">
                  <c:v>1345.99</c:v>
                </c:pt>
                <c:pt idx="2">
                  <c:v>1293.51</c:v>
                </c:pt>
                <c:pt idx="3">
                  <c:v>1250.97</c:v>
                </c:pt>
                <c:pt idx="4">
                  <c:v>1237.1600000000001</c:v>
                </c:pt>
                <c:pt idx="5">
                  <c:v>1236.97</c:v>
                </c:pt>
                <c:pt idx="6">
                  <c:v>1163.3</c:v>
                </c:pt>
                <c:pt idx="7">
                  <c:v>1247.44</c:v>
                </c:pt>
                <c:pt idx="8">
                  <c:v>1505.44</c:v>
                </c:pt>
                <c:pt idx="9">
                  <c:v>1194.7</c:v>
                </c:pt>
                <c:pt idx="10">
                  <c:v>1388.84</c:v>
                </c:pt>
                <c:pt idx="11">
                  <c:v>1297.93</c:v>
                </c:pt>
                <c:pt idx="12">
                  <c:v>1325.63</c:v>
                </c:pt>
                <c:pt idx="13">
                  <c:v>1296.6400000000001</c:v>
                </c:pt>
                <c:pt idx="14">
                  <c:v>1395.94</c:v>
                </c:pt>
                <c:pt idx="15">
                  <c:v>1407.33</c:v>
                </c:pt>
                <c:pt idx="16">
                  <c:v>1418.9</c:v>
                </c:pt>
                <c:pt idx="17">
                  <c:v>1090.8499999999999</c:v>
                </c:pt>
                <c:pt idx="18">
                  <c:v>872.80899999999997</c:v>
                </c:pt>
                <c:pt idx="19">
                  <c:v>927.98199999999997</c:v>
                </c:pt>
                <c:pt idx="20">
                  <c:v>1092.4000000000001</c:v>
                </c:pt>
                <c:pt idx="21">
                  <c:v>1153.8900000000001</c:v>
                </c:pt>
                <c:pt idx="22">
                  <c:v>1043.3</c:v>
                </c:pt>
                <c:pt idx="23">
                  <c:v>1159.98</c:v>
                </c:pt>
                <c:pt idx="24">
                  <c:v>924.14400000000001</c:v>
                </c:pt>
                <c:pt idx="25">
                  <c:v>943.06399999999996</c:v>
                </c:pt>
                <c:pt idx="26">
                  <c:v>817.91300000000001</c:v>
                </c:pt>
                <c:pt idx="27">
                  <c:v>960.72699999999998</c:v>
                </c:pt>
                <c:pt idx="28">
                  <c:v>1051.3800000000001</c:v>
                </c:pt>
                <c:pt idx="29">
                  <c:v>899.67700000000002</c:v>
                </c:pt>
                <c:pt idx="30">
                  <c:v>877.69100000000003</c:v>
                </c:pt>
                <c:pt idx="31">
                  <c:v>1004.33</c:v>
                </c:pt>
                <c:pt idx="32">
                  <c:v>867.38400000000001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DE-4AA8-B4E1-53B25B1E89B2}"/>
            </c:ext>
          </c:extLst>
        </c:ser>
        <c:ser>
          <c:idx val="1"/>
          <c:order val="1"/>
          <c:tx>
            <c:v>1.AS Bt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Analysis'!$AB$136:$AB$167</c:f>
                <c:numCache>
                  <c:formatCode>General</c:formatCode>
                  <c:ptCount val="32"/>
                  <c:pt idx="0">
                    <c:v>73.228999999999999</c:v>
                  </c:pt>
                  <c:pt idx="1">
                    <c:v>46.429499999999997</c:v>
                  </c:pt>
                  <c:pt idx="2">
                    <c:v>78.731200000000001</c:v>
                  </c:pt>
                  <c:pt idx="3">
                    <c:v>83.941999999999993</c:v>
                  </c:pt>
                  <c:pt idx="4">
                    <c:v>139.69399999999999</c:v>
                  </c:pt>
                  <c:pt idx="5">
                    <c:v>175.011</c:v>
                  </c:pt>
                  <c:pt idx="6">
                    <c:v>186.19399999999999</c:v>
                  </c:pt>
                  <c:pt idx="7">
                    <c:v>114.178</c:v>
                  </c:pt>
                  <c:pt idx="8">
                    <c:v>61.229900000000001</c:v>
                  </c:pt>
                  <c:pt idx="9">
                    <c:v>112.42700000000001</c:v>
                  </c:pt>
                  <c:pt idx="10">
                    <c:v>130.22200000000001</c:v>
                  </c:pt>
                  <c:pt idx="11">
                    <c:v>136.893</c:v>
                  </c:pt>
                  <c:pt idx="12">
                    <c:v>88.091399999999993</c:v>
                  </c:pt>
                  <c:pt idx="13">
                    <c:v>200.96600000000001</c:v>
                  </c:pt>
                  <c:pt idx="14">
                    <c:v>237.10400000000001</c:v>
                  </c:pt>
                  <c:pt idx="15">
                    <c:v>187.245</c:v>
                  </c:pt>
                  <c:pt idx="16">
                    <c:v>104.223</c:v>
                  </c:pt>
                  <c:pt idx="17">
                    <c:v>144.16800000000001</c:v>
                  </c:pt>
                  <c:pt idx="18">
                    <c:v>125.67700000000001</c:v>
                  </c:pt>
                  <c:pt idx="19">
                    <c:v>146.178</c:v>
                  </c:pt>
                  <c:pt idx="20">
                    <c:v>77.929900000000004</c:v>
                  </c:pt>
                  <c:pt idx="21">
                    <c:v>126.03</c:v>
                  </c:pt>
                  <c:pt idx="22">
                    <c:v>118.46599999999999</c:v>
                  </c:pt>
                  <c:pt idx="23">
                    <c:v>144.93</c:v>
                  </c:pt>
                  <c:pt idx="24">
                    <c:v>136.97999999999999</c:v>
                  </c:pt>
                  <c:pt idx="25">
                    <c:v>112.11</c:v>
                  </c:pt>
                  <c:pt idx="26">
                    <c:v>89.200900000000004</c:v>
                  </c:pt>
                  <c:pt idx="27">
                    <c:v>153.58099999999999</c:v>
                  </c:pt>
                  <c:pt idx="28">
                    <c:v>172.35900000000001</c:v>
                  </c:pt>
                  <c:pt idx="29">
                    <c:v>126.122</c:v>
                  </c:pt>
                  <c:pt idx="30">
                    <c:v>145.77699999999999</c:v>
                  </c:pt>
                  <c:pt idx="31">
                    <c:v>122.77800000000001</c:v>
                  </c:pt>
                </c:numCache>
              </c:numRef>
            </c:plus>
            <c:minus>
              <c:numRef>
                <c:f>'Bt Tidy Analysis'!$AB$136:$AB$167</c:f>
                <c:numCache>
                  <c:formatCode>General</c:formatCode>
                  <c:ptCount val="32"/>
                  <c:pt idx="0">
                    <c:v>73.228999999999999</c:v>
                  </c:pt>
                  <c:pt idx="1">
                    <c:v>46.429499999999997</c:v>
                  </c:pt>
                  <c:pt idx="2">
                    <c:v>78.731200000000001</c:v>
                  </c:pt>
                  <c:pt idx="3">
                    <c:v>83.941999999999993</c:v>
                  </c:pt>
                  <c:pt idx="4">
                    <c:v>139.69399999999999</c:v>
                  </c:pt>
                  <c:pt idx="5">
                    <c:v>175.011</c:v>
                  </c:pt>
                  <c:pt idx="6">
                    <c:v>186.19399999999999</c:v>
                  </c:pt>
                  <c:pt idx="7">
                    <c:v>114.178</c:v>
                  </c:pt>
                  <c:pt idx="8">
                    <c:v>61.229900000000001</c:v>
                  </c:pt>
                  <c:pt idx="9">
                    <c:v>112.42700000000001</c:v>
                  </c:pt>
                  <c:pt idx="10">
                    <c:v>130.22200000000001</c:v>
                  </c:pt>
                  <c:pt idx="11">
                    <c:v>136.893</c:v>
                  </c:pt>
                  <c:pt idx="12">
                    <c:v>88.091399999999993</c:v>
                  </c:pt>
                  <c:pt idx="13">
                    <c:v>200.96600000000001</c:v>
                  </c:pt>
                  <c:pt idx="14">
                    <c:v>237.10400000000001</c:v>
                  </c:pt>
                  <c:pt idx="15">
                    <c:v>187.245</c:v>
                  </c:pt>
                  <c:pt idx="16">
                    <c:v>104.223</c:v>
                  </c:pt>
                  <c:pt idx="17">
                    <c:v>144.16800000000001</c:v>
                  </c:pt>
                  <c:pt idx="18">
                    <c:v>125.67700000000001</c:v>
                  </c:pt>
                  <c:pt idx="19">
                    <c:v>146.178</c:v>
                  </c:pt>
                  <c:pt idx="20">
                    <c:v>77.929900000000004</c:v>
                  </c:pt>
                  <c:pt idx="21">
                    <c:v>126.03</c:v>
                  </c:pt>
                  <c:pt idx="22">
                    <c:v>118.46599999999999</c:v>
                  </c:pt>
                  <c:pt idx="23">
                    <c:v>144.93</c:v>
                  </c:pt>
                  <c:pt idx="24">
                    <c:v>136.97999999999999</c:v>
                  </c:pt>
                  <c:pt idx="25">
                    <c:v>112.11</c:v>
                  </c:pt>
                  <c:pt idx="26">
                    <c:v>89.200900000000004</c:v>
                  </c:pt>
                  <c:pt idx="27">
                    <c:v>153.58099999999999</c:v>
                  </c:pt>
                  <c:pt idx="28">
                    <c:v>172.35900000000001</c:v>
                  </c:pt>
                  <c:pt idx="29">
                    <c:v>126.122</c:v>
                  </c:pt>
                  <c:pt idx="30">
                    <c:v>145.77699999999999</c:v>
                  </c:pt>
                  <c:pt idx="31">
                    <c:v>122.77800000000001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Analysis'!$BS$2:$BS$33</c:f>
              <c:numCache>
                <c:formatCode>General</c:formatCode>
                <c:ptCount val="32"/>
                <c:pt idx="0">
                  <c:v>598.49599999999998</c:v>
                </c:pt>
                <c:pt idx="1">
                  <c:v>781.68899999999996</c:v>
                </c:pt>
                <c:pt idx="2">
                  <c:v>1088.4100000000001</c:v>
                </c:pt>
                <c:pt idx="3">
                  <c:v>843.58900000000006</c:v>
                </c:pt>
                <c:pt idx="4">
                  <c:v>923.35699999999997</c:v>
                </c:pt>
                <c:pt idx="5">
                  <c:v>1120.43</c:v>
                </c:pt>
                <c:pt idx="6">
                  <c:v>1192.96</c:v>
                </c:pt>
                <c:pt idx="7">
                  <c:v>897.58799999999997</c:v>
                </c:pt>
                <c:pt idx="8">
                  <c:v>907.44899999999996</c:v>
                </c:pt>
                <c:pt idx="9">
                  <c:v>837.55399999999997</c:v>
                </c:pt>
                <c:pt idx="10">
                  <c:v>1093.2</c:v>
                </c:pt>
                <c:pt idx="11">
                  <c:v>1111.74</c:v>
                </c:pt>
                <c:pt idx="12">
                  <c:v>935.79899999999998</c:v>
                </c:pt>
                <c:pt idx="13">
                  <c:v>1202.42</c:v>
                </c:pt>
                <c:pt idx="14">
                  <c:v>1161.33</c:v>
                </c:pt>
                <c:pt idx="15">
                  <c:v>1078.25</c:v>
                </c:pt>
                <c:pt idx="16">
                  <c:v>868.77099999999996</c:v>
                </c:pt>
                <c:pt idx="17">
                  <c:v>1252.24</c:v>
                </c:pt>
                <c:pt idx="18">
                  <c:v>841.25699999999995</c:v>
                </c:pt>
                <c:pt idx="19">
                  <c:v>916.79300000000001</c:v>
                </c:pt>
                <c:pt idx="20">
                  <c:v>869.09400000000005</c:v>
                </c:pt>
                <c:pt idx="21">
                  <c:v>861.80499999999995</c:v>
                </c:pt>
                <c:pt idx="22">
                  <c:v>1369.95</c:v>
                </c:pt>
                <c:pt idx="23">
                  <c:v>1069.18</c:v>
                </c:pt>
                <c:pt idx="24">
                  <c:v>980.36500000000001</c:v>
                </c:pt>
                <c:pt idx="25">
                  <c:v>1016.03</c:v>
                </c:pt>
                <c:pt idx="26">
                  <c:v>1084.31</c:v>
                </c:pt>
                <c:pt idx="27">
                  <c:v>997.76599999999996</c:v>
                </c:pt>
                <c:pt idx="28">
                  <c:v>887.75400000000002</c:v>
                </c:pt>
                <c:pt idx="29">
                  <c:v>863.24</c:v>
                </c:pt>
                <c:pt idx="30">
                  <c:v>1005.03</c:v>
                </c:pt>
                <c:pt idx="31">
                  <c:v>887.05899999999997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DE-4AA8-B4E1-53B25B1E89B2}"/>
            </c:ext>
          </c:extLst>
        </c:ser>
        <c:ser>
          <c:idx val="2"/>
          <c:order val="2"/>
          <c:tx>
            <c:v>1.AS.H Bt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Analysis'!$AB$284:$AB$324</c:f>
                <c:numCache>
                  <c:formatCode>General</c:formatCode>
                  <c:ptCount val="41"/>
                  <c:pt idx="0">
                    <c:v>93.305400000000006</c:v>
                  </c:pt>
                  <c:pt idx="1">
                    <c:v>72.806299999999993</c:v>
                  </c:pt>
                  <c:pt idx="2">
                    <c:v>55.699300000000001</c:v>
                  </c:pt>
                  <c:pt idx="3">
                    <c:v>79.203800000000001</c:v>
                  </c:pt>
                  <c:pt idx="4">
                    <c:v>43.609099999999998</c:v>
                  </c:pt>
                  <c:pt idx="5">
                    <c:v>112.598</c:v>
                  </c:pt>
                  <c:pt idx="6">
                    <c:v>84.104900000000001</c:v>
                  </c:pt>
                  <c:pt idx="7">
                    <c:v>110.437</c:v>
                  </c:pt>
                  <c:pt idx="8">
                    <c:v>92.930599999999998</c:v>
                  </c:pt>
                  <c:pt idx="9">
                    <c:v>95.107500000000002</c:v>
                  </c:pt>
                  <c:pt idx="10">
                    <c:v>89.406899999999993</c:v>
                  </c:pt>
                  <c:pt idx="11">
                    <c:v>204.017</c:v>
                  </c:pt>
                  <c:pt idx="12">
                    <c:v>81.873900000000006</c:v>
                  </c:pt>
                  <c:pt idx="13">
                    <c:v>115.83499999999999</c:v>
                  </c:pt>
                  <c:pt idx="14">
                    <c:v>149.42400000000001</c:v>
                  </c:pt>
                  <c:pt idx="15">
                    <c:v>125.848</c:v>
                  </c:pt>
                  <c:pt idx="16">
                    <c:v>107.07899999999999</c:v>
                  </c:pt>
                  <c:pt idx="17">
                    <c:v>136.42500000000001</c:v>
                  </c:pt>
                  <c:pt idx="18">
                    <c:v>77.253500000000003</c:v>
                  </c:pt>
                  <c:pt idx="19">
                    <c:v>71.198999999999998</c:v>
                  </c:pt>
                  <c:pt idx="20">
                    <c:v>140.245</c:v>
                  </c:pt>
                  <c:pt idx="21">
                    <c:v>114.506</c:v>
                  </c:pt>
                  <c:pt idx="22">
                    <c:v>162.32</c:v>
                  </c:pt>
                  <c:pt idx="23">
                    <c:v>83.888999999999996</c:v>
                  </c:pt>
                  <c:pt idx="24">
                    <c:v>122.075</c:v>
                  </c:pt>
                  <c:pt idx="25">
                    <c:v>102.565</c:v>
                  </c:pt>
                  <c:pt idx="26">
                    <c:v>117.154</c:v>
                  </c:pt>
                  <c:pt idx="27">
                    <c:v>63.290900000000001</c:v>
                  </c:pt>
                  <c:pt idx="28">
                    <c:v>113.839</c:v>
                  </c:pt>
                  <c:pt idx="29">
                    <c:v>173.672</c:v>
                  </c:pt>
                  <c:pt idx="30">
                    <c:v>113.078</c:v>
                  </c:pt>
                  <c:pt idx="31">
                    <c:v>155.56</c:v>
                  </c:pt>
                  <c:pt idx="32">
                    <c:v>127.53</c:v>
                  </c:pt>
                  <c:pt idx="33">
                    <c:v>111.131</c:v>
                  </c:pt>
                  <c:pt idx="34">
                    <c:v>121.529</c:v>
                  </c:pt>
                  <c:pt idx="35">
                    <c:v>116.524</c:v>
                  </c:pt>
                  <c:pt idx="36">
                    <c:v>123.61499999999999</c:v>
                  </c:pt>
                  <c:pt idx="37">
                    <c:v>139.49100000000001</c:v>
                  </c:pt>
                  <c:pt idx="38">
                    <c:v>100.648</c:v>
                  </c:pt>
                  <c:pt idx="39">
                    <c:v>114.76900000000001</c:v>
                  </c:pt>
                  <c:pt idx="40">
                    <c:v>125.004</c:v>
                  </c:pt>
                </c:numCache>
              </c:numRef>
            </c:plus>
            <c:minus>
              <c:numRef>
                <c:f>'Bt Tidy Analysis'!$AB$284:$AB$324</c:f>
                <c:numCache>
                  <c:formatCode>General</c:formatCode>
                  <c:ptCount val="41"/>
                  <c:pt idx="0">
                    <c:v>93.305400000000006</c:v>
                  </c:pt>
                  <c:pt idx="1">
                    <c:v>72.806299999999993</c:v>
                  </c:pt>
                  <c:pt idx="2">
                    <c:v>55.699300000000001</c:v>
                  </c:pt>
                  <c:pt idx="3">
                    <c:v>79.203800000000001</c:v>
                  </c:pt>
                  <c:pt idx="4">
                    <c:v>43.609099999999998</c:v>
                  </c:pt>
                  <c:pt idx="5">
                    <c:v>112.598</c:v>
                  </c:pt>
                  <c:pt idx="6">
                    <c:v>84.104900000000001</c:v>
                  </c:pt>
                  <c:pt idx="7">
                    <c:v>110.437</c:v>
                  </c:pt>
                  <c:pt idx="8">
                    <c:v>92.930599999999998</c:v>
                  </c:pt>
                  <c:pt idx="9">
                    <c:v>95.107500000000002</c:v>
                  </c:pt>
                  <c:pt idx="10">
                    <c:v>89.406899999999993</c:v>
                  </c:pt>
                  <c:pt idx="11">
                    <c:v>204.017</c:v>
                  </c:pt>
                  <c:pt idx="12">
                    <c:v>81.873900000000006</c:v>
                  </c:pt>
                  <c:pt idx="13">
                    <c:v>115.83499999999999</c:v>
                  </c:pt>
                  <c:pt idx="14">
                    <c:v>149.42400000000001</c:v>
                  </c:pt>
                  <c:pt idx="15">
                    <c:v>125.848</c:v>
                  </c:pt>
                  <c:pt idx="16">
                    <c:v>107.07899999999999</c:v>
                  </c:pt>
                  <c:pt idx="17">
                    <c:v>136.42500000000001</c:v>
                  </c:pt>
                  <c:pt idx="18">
                    <c:v>77.253500000000003</c:v>
                  </c:pt>
                  <c:pt idx="19">
                    <c:v>71.198999999999998</c:v>
                  </c:pt>
                  <c:pt idx="20">
                    <c:v>140.245</c:v>
                  </c:pt>
                  <c:pt idx="21">
                    <c:v>114.506</c:v>
                  </c:pt>
                  <c:pt idx="22">
                    <c:v>162.32</c:v>
                  </c:pt>
                  <c:pt idx="23">
                    <c:v>83.888999999999996</c:v>
                  </c:pt>
                  <c:pt idx="24">
                    <c:v>122.075</c:v>
                  </c:pt>
                  <c:pt idx="25">
                    <c:v>102.565</c:v>
                  </c:pt>
                  <c:pt idx="26">
                    <c:v>117.154</c:v>
                  </c:pt>
                  <c:pt idx="27">
                    <c:v>63.290900000000001</c:v>
                  </c:pt>
                  <c:pt idx="28">
                    <c:v>113.839</c:v>
                  </c:pt>
                  <c:pt idx="29">
                    <c:v>173.672</c:v>
                  </c:pt>
                  <c:pt idx="30">
                    <c:v>113.078</c:v>
                  </c:pt>
                  <c:pt idx="31">
                    <c:v>155.56</c:v>
                  </c:pt>
                  <c:pt idx="32">
                    <c:v>127.53</c:v>
                  </c:pt>
                  <c:pt idx="33">
                    <c:v>111.131</c:v>
                  </c:pt>
                  <c:pt idx="34">
                    <c:v>121.529</c:v>
                  </c:pt>
                  <c:pt idx="35">
                    <c:v>116.524</c:v>
                  </c:pt>
                  <c:pt idx="36">
                    <c:v>123.61499999999999</c:v>
                  </c:pt>
                  <c:pt idx="37">
                    <c:v>139.49100000000001</c:v>
                  </c:pt>
                  <c:pt idx="38">
                    <c:v>100.648</c:v>
                  </c:pt>
                  <c:pt idx="39">
                    <c:v>114.76900000000001</c:v>
                  </c:pt>
                  <c:pt idx="40">
                    <c:v>125.004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Analysis'!$DI$2:$DI$42</c:f>
              <c:numCache>
                <c:formatCode>General</c:formatCode>
                <c:ptCount val="41"/>
                <c:pt idx="0">
                  <c:v>969.80899999999997</c:v>
                </c:pt>
                <c:pt idx="1">
                  <c:v>922.00099999999998</c:v>
                </c:pt>
                <c:pt idx="2">
                  <c:v>589.11</c:v>
                </c:pt>
                <c:pt idx="3">
                  <c:v>887.87699999999995</c:v>
                </c:pt>
                <c:pt idx="4">
                  <c:v>520.45399999999995</c:v>
                </c:pt>
                <c:pt idx="5">
                  <c:v>942.60400000000004</c:v>
                </c:pt>
                <c:pt idx="6">
                  <c:v>869.10900000000004</c:v>
                </c:pt>
                <c:pt idx="7">
                  <c:v>953.625</c:v>
                </c:pt>
                <c:pt idx="8">
                  <c:v>742.89</c:v>
                </c:pt>
                <c:pt idx="9">
                  <c:v>975.23599999999999</c:v>
                </c:pt>
                <c:pt idx="10">
                  <c:v>881.61500000000001</c:v>
                </c:pt>
                <c:pt idx="11">
                  <c:v>1030.8800000000001</c:v>
                </c:pt>
                <c:pt idx="12">
                  <c:v>938.78899999999999</c:v>
                </c:pt>
                <c:pt idx="13">
                  <c:v>884.85900000000004</c:v>
                </c:pt>
                <c:pt idx="14">
                  <c:v>999.072</c:v>
                </c:pt>
                <c:pt idx="15">
                  <c:v>968.11900000000003</c:v>
                </c:pt>
                <c:pt idx="16">
                  <c:v>812.15899999999999</c:v>
                </c:pt>
                <c:pt idx="17">
                  <c:v>980.83600000000001</c:v>
                </c:pt>
                <c:pt idx="18">
                  <c:v>729.26</c:v>
                </c:pt>
                <c:pt idx="19">
                  <c:v>855.41499999999996</c:v>
                </c:pt>
                <c:pt idx="20">
                  <c:v>882.69100000000003</c:v>
                </c:pt>
                <c:pt idx="21">
                  <c:v>914.31200000000001</c:v>
                </c:pt>
                <c:pt idx="22">
                  <c:v>1010.7</c:v>
                </c:pt>
                <c:pt idx="23">
                  <c:v>968.50900000000001</c:v>
                </c:pt>
                <c:pt idx="24">
                  <c:v>986.5</c:v>
                </c:pt>
                <c:pt idx="25">
                  <c:v>882.6</c:v>
                </c:pt>
                <c:pt idx="26">
                  <c:v>873.31899999999996</c:v>
                </c:pt>
                <c:pt idx="27">
                  <c:v>612.125</c:v>
                </c:pt>
                <c:pt idx="28">
                  <c:v>993.35900000000004</c:v>
                </c:pt>
                <c:pt idx="29">
                  <c:v>1073.08</c:v>
                </c:pt>
                <c:pt idx="30">
                  <c:v>855.66099999999994</c:v>
                </c:pt>
                <c:pt idx="31">
                  <c:v>907.64400000000001</c:v>
                </c:pt>
                <c:pt idx="32">
                  <c:v>895.90599999999995</c:v>
                </c:pt>
                <c:pt idx="33">
                  <c:v>892.47500000000002</c:v>
                </c:pt>
                <c:pt idx="34">
                  <c:v>955.37800000000004</c:v>
                </c:pt>
                <c:pt idx="35">
                  <c:v>908.17200000000003</c:v>
                </c:pt>
                <c:pt idx="36">
                  <c:v>888.774</c:v>
                </c:pt>
                <c:pt idx="37">
                  <c:v>976.69399999999996</c:v>
                </c:pt>
                <c:pt idx="38">
                  <c:v>900.31700000000001</c:v>
                </c:pt>
                <c:pt idx="39">
                  <c:v>1064.1400000000001</c:v>
                </c:pt>
                <c:pt idx="40">
                  <c:v>1060.29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DE-4AA8-B4E1-53B25B1E8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7128575"/>
        <c:axId val="1817129535"/>
      </c:scatterChart>
      <c:valAx>
        <c:axId val="1817128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7129535"/>
        <c:crosses val="autoZero"/>
        <c:crossBetween val="midCat"/>
      </c:valAx>
      <c:valAx>
        <c:axId val="1817129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171285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Mg (EDS) vs Nb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Mg (EDS)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plus>
            <c:minus>
              <c:numRef>
                <c:f>'Bt Tidy Analysis'!$Y$211:$Y$243</c:f>
                <c:numCache>
                  <c:formatCode>General</c:formatCode>
                  <c:ptCount val="33"/>
                  <c:pt idx="0">
                    <c:v>4.5480299999999998</c:v>
                  </c:pt>
                  <c:pt idx="1">
                    <c:v>3.73367</c:v>
                  </c:pt>
                  <c:pt idx="2">
                    <c:v>4.7572000000000001</c:v>
                  </c:pt>
                  <c:pt idx="3">
                    <c:v>4.3165300000000002</c:v>
                  </c:pt>
                  <c:pt idx="4">
                    <c:v>5.6886999999999999</c:v>
                  </c:pt>
                  <c:pt idx="5">
                    <c:v>3.8872200000000001</c:v>
                  </c:pt>
                  <c:pt idx="6">
                    <c:v>6.3494099999999998</c:v>
                  </c:pt>
                  <c:pt idx="7">
                    <c:v>5.6144499999999997</c:v>
                  </c:pt>
                  <c:pt idx="8">
                    <c:v>5.9600499999999998</c:v>
                  </c:pt>
                  <c:pt idx="9">
                    <c:v>3.5729299999999999</c:v>
                  </c:pt>
                  <c:pt idx="10">
                    <c:v>3.99925</c:v>
                  </c:pt>
                  <c:pt idx="11">
                    <c:v>2.7245300000000001</c:v>
                  </c:pt>
                  <c:pt idx="12">
                    <c:v>4.1747899999999998</c:v>
                  </c:pt>
                  <c:pt idx="13">
                    <c:v>2.7011400000000001</c:v>
                  </c:pt>
                  <c:pt idx="14">
                    <c:v>4.6066700000000003</c:v>
                  </c:pt>
                  <c:pt idx="15">
                    <c:v>4.5064399999999996</c:v>
                  </c:pt>
                  <c:pt idx="16">
                    <c:v>5.96814</c:v>
                  </c:pt>
                  <c:pt idx="17">
                    <c:v>3.2143899999999999</c:v>
                  </c:pt>
                  <c:pt idx="18">
                    <c:v>2.7002299999999999</c:v>
                  </c:pt>
                  <c:pt idx="19">
                    <c:v>2.2823899999999999</c:v>
                  </c:pt>
                  <c:pt idx="20">
                    <c:v>4.3210300000000004</c:v>
                  </c:pt>
                  <c:pt idx="21">
                    <c:v>4.5673000000000004</c:v>
                  </c:pt>
                  <c:pt idx="22">
                    <c:v>5.5234699999999997</c:v>
                  </c:pt>
                  <c:pt idx="23">
                    <c:v>3.3618999999999999</c:v>
                  </c:pt>
                  <c:pt idx="24">
                    <c:v>6.3108199999999997</c:v>
                  </c:pt>
                  <c:pt idx="25">
                    <c:v>3.9525899999999998</c:v>
                  </c:pt>
                  <c:pt idx="26">
                    <c:v>2.0690599999999999</c:v>
                  </c:pt>
                  <c:pt idx="27">
                    <c:v>4.1152100000000003</c:v>
                  </c:pt>
                  <c:pt idx="28">
                    <c:v>5.9467600000000003</c:v>
                  </c:pt>
                  <c:pt idx="29">
                    <c:v>2.38246</c:v>
                  </c:pt>
                  <c:pt idx="30">
                    <c:v>5.3563799999999997</c:v>
                  </c:pt>
                  <c:pt idx="31">
                    <c:v>5.0483000000000002</c:v>
                  </c:pt>
                  <c:pt idx="32">
                    <c:v>5.4305300000000001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Analysis'!$Z$2:$Z$34</c:f>
              <c:numCache>
                <c:formatCode>General</c:formatCode>
                <c:ptCount val="33"/>
                <c:pt idx="0">
                  <c:v>50.352499999999999</c:v>
                </c:pt>
                <c:pt idx="1">
                  <c:v>41.805100000000003</c:v>
                </c:pt>
                <c:pt idx="2">
                  <c:v>45.291600000000003</c:v>
                </c:pt>
                <c:pt idx="3">
                  <c:v>56.095300000000002</c:v>
                </c:pt>
                <c:pt idx="4">
                  <c:v>64.371300000000005</c:v>
                </c:pt>
                <c:pt idx="5">
                  <c:v>51.412999999999997</c:v>
                </c:pt>
                <c:pt idx="6">
                  <c:v>52.415900000000001</c:v>
                </c:pt>
                <c:pt idx="7">
                  <c:v>55.327599999999997</c:v>
                </c:pt>
                <c:pt idx="8">
                  <c:v>65.867500000000007</c:v>
                </c:pt>
                <c:pt idx="9">
                  <c:v>40.934800000000003</c:v>
                </c:pt>
                <c:pt idx="10">
                  <c:v>46.834299999999999</c:v>
                </c:pt>
                <c:pt idx="11">
                  <c:v>33.718699999999998</c:v>
                </c:pt>
                <c:pt idx="12">
                  <c:v>48.777099999999997</c:v>
                </c:pt>
                <c:pt idx="13">
                  <c:v>38.456699999999998</c:v>
                </c:pt>
                <c:pt idx="14">
                  <c:v>52.475700000000003</c:v>
                </c:pt>
                <c:pt idx="15">
                  <c:v>45.735900000000001</c:v>
                </c:pt>
                <c:pt idx="16">
                  <c:v>58.164000000000001</c:v>
                </c:pt>
                <c:pt idx="17">
                  <c:v>31.286999999999999</c:v>
                </c:pt>
                <c:pt idx="18">
                  <c:v>28.933</c:v>
                </c:pt>
                <c:pt idx="19">
                  <c:v>33.1706</c:v>
                </c:pt>
                <c:pt idx="20">
                  <c:v>33.604599999999998</c:v>
                </c:pt>
                <c:pt idx="21">
                  <c:v>38.632100000000001</c:v>
                </c:pt>
                <c:pt idx="22">
                  <c:v>47.716999999999999</c:v>
                </c:pt>
                <c:pt idx="23">
                  <c:v>36.570999999999998</c:v>
                </c:pt>
                <c:pt idx="24">
                  <c:v>41.453299999999999</c:v>
                </c:pt>
                <c:pt idx="25">
                  <c:v>43.919800000000002</c:v>
                </c:pt>
                <c:pt idx="26">
                  <c:v>35.518900000000002</c:v>
                </c:pt>
                <c:pt idx="27">
                  <c:v>43.002899999999997</c:v>
                </c:pt>
                <c:pt idx="28">
                  <c:v>39.203400000000002</c:v>
                </c:pt>
                <c:pt idx="29">
                  <c:v>35.3688</c:v>
                </c:pt>
                <c:pt idx="30">
                  <c:v>48.584400000000002</c:v>
                </c:pt>
                <c:pt idx="31">
                  <c:v>47.133899999999997</c:v>
                </c:pt>
                <c:pt idx="32">
                  <c:v>51.631799999999998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FE-4DC3-97D9-BC9C8FECBE69}"/>
            </c:ext>
          </c:extLst>
        </c:ser>
        <c:ser>
          <c:idx val="1"/>
          <c:order val="1"/>
          <c:tx>
            <c:v>1.AS Mg (EDS)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plus>
            <c:minus>
              <c:numRef>
                <c:f>'Bt Tidy Analysis'!$Y$136:$Y$167</c:f>
                <c:numCache>
                  <c:formatCode>General</c:formatCode>
                  <c:ptCount val="32"/>
                  <c:pt idx="0">
                    <c:v>3.0306199999999999</c:v>
                  </c:pt>
                  <c:pt idx="1">
                    <c:v>2.3187899999999999</c:v>
                  </c:pt>
                  <c:pt idx="2">
                    <c:v>2.0638100000000001</c:v>
                  </c:pt>
                  <c:pt idx="3">
                    <c:v>1.24769</c:v>
                  </c:pt>
                  <c:pt idx="4">
                    <c:v>0.54608299999999999</c:v>
                  </c:pt>
                  <c:pt idx="5">
                    <c:v>2.50562</c:v>
                  </c:pt>
                  <c:pt idx="6">
                    <c:v>4.3286199999999999</c:v>
                  </c:pt>
                  <c:pt idx="7">
                    <c:v>1.6644600000000001</c:v>
                  </c:pt>
                  <c:pt idx="8">
                    <c:v>1.51335</c:v>
                  </c:pt>
                  <c:pt idx="9">
                    <c:v>3.29765</c:v>
                  </c:pt>
                  <c:pt idx="10">
                    <c:v>2.0039500000000001</c:v>
                  </c:pt>
                  <c:pt idx="11">
                    <c:v>4.04216</c:v>
                  </c:pt>
                  <c:pt idx="12">
                    <c:v>0.98883399999999999</c:v>
                  </c:pt>
                  <c:pt idx="13">
                    <c:v>6.3022799999999997</c:v>
                  </c:pt>
                  <c:pt idx="14">
                    <c:v>1.8119099999999999</c:v>
                  </c:pt>
                  <c:pt idx="15">
                    <c:v>2.0540099999999999</c:v>
                  </c:pt>
                  <c:pt idx="16">
                    <c:v>0.85196400000000005</c:v>
                  </c:pt>
                  <c:pt idx="17">
                    <c:v>1.94763</c:v>
                  </c:pt>
                  <c:pt idx="18">
                    <c:v>3.7323</c:v>
                  </c:pt>
                  <c:pt idx="19">
                    <c:v>2.8055500000000002</c:v>
                  </c:pt>
                  <c:pt idx="20">
                    <c:v>1.2824</c:v>
                  </c:pt>
                  <c:pt idx="21">
                    <c:v>2.0606399999999998</c:v>
                  </c:pt>
                  <c:pt idx="22">
                    <c:v>3.23943</c:v>
                  </c:pt>
                  <c:pt idx="23">
                    <c:v>1.8600399999999999</c:v>
                  </c:pt>
                  <c:pt idx="24">
                    <c:v>1.25708</c:v>
                  </c:pt>
                  <c:pt idx="25">
                    <c:v>1.7360800000000001</c:v>
                  </c:pt>
                  <c:pt idx="26">
                    <c:v>3.3883000000000001</c:v>
                  </c:pt>
                  <c:pt idx="27">
                    <c:v>2.0634800000000002</c:v>
                  </c:pt>
                  <c:pt idx="28">
                    <c:v>1.85666</c:v>
                  </c:pt>
                  <c:pt idx="29">
                    <c:v>1.60832</c:v>
                  </c:pt>
                  <c:pt idx="30">
                    <c:v>2.1429200000000002</c:v>
                  </c:pt>
                  <c:pt idx="31">
                    <c:v>1.7989299999999999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Analysis'!$BP$2:$BP$33</c:f>
              <c:numCache>
                <c:formatCode>General</c:formatCode>
                <c:ptCount val="32"/>
                <c:pt idx="0">
                  <c:v>26.3078</c:v>
                </c:pt>
                <c:pt idx="1">
                  <c:v>25.667999999999999</c:v>
                </c:pt>
                <c:pt idx="2">
                  <c:v>22.708100000000002</c:v>
                </c:pt>
                <c:pt idx="3">
                  <c:v>10.5435</c:v>
                </c:pt>
                <c:pt idx="4">
                  <c:v>4.1888100000000001</c:v>
                </c:pt>
                <c:pt idx="5">
                  <c:v>20.851800000000001</c:v>
                </c:pt>
                <c:pt idx="6">
                  <c:v>32.909100000000002</c:v>
                </c:pt>
                <c:pt idx="7">
                  <c:v>17.7895</c:v>
                </c:pt>
                <c:pt idx="8">
                  <c:v>15.721500000000001</c:v>
                </c:pt>
                <c:pt idx="9">
                  <c:v>29.261800000000001</c:v>
                </c:pt>
                <c:pt idx="10">
                  <c:v>17.127600000000001</c:v>
                </c:pt>
                <c:pt idx="11">
                  <c:v>50.823599999999999</c:v>
                </c:pt>
                <c:pt idx="12">
                  <c:v>9.0875500000000002</c:v>
                </c:pt>
                <c:pt idx="13">
                  <c:v>50.459800000000001</c:v>
                </c:pt>
                <c:pt idx="14">
                  <c:v>13.678599999999999</c:v>
                </c:pt>
                <c:pt idx="15">
                  <c:v>17.298200000000001</c:v>
                </c:pt>
                <c:pt idx="16">
                  <c:v>7.59117</c:v>
                </c:pt>
                <c:pt idx="17">
                  <c:v>13.2506</c:v>
                </c:pt>
                <c:pt idx="18">
                  <c:v>29.8626</c:v>
                </c:pt>
                <c:pt idx="19">
                  <c:v>25.896799999999999</c:v>
                </c:pt>
                <c:pt idx="20">
                  <c:v>14.355</c:v>
                </c:pt>
                <c:pt idx="21">
                  <c:v>19.254999999999999</c:v>
                </c:pt>
                <c:pt idx="22">
                  <c:v>28.9742</c:v>
                </c:pt>
                <c:pt idx="23">
                  <c:v>12.9657</c:v>
                </c:pt>
                <c:pt idx="24">
                  <c:v>9.9093499999999999</c:v>
                </c:pt>
                <c:pt idx="25">
                  <c:v>20.7546</c:v>
                </c:pt>
                <c:pt idx="26">
                  <c:v>38.735399999999998</c:v>
                </c:pt>
                <c:pt idx="27">
                  <c:v>15.52</c:v>
                </c:pt>
                <c:pt idx="28">
                  <c:v>14.7857</c:v>
                </c:pt>
                <c:pt idx="29">
                  <c:v>15.978899999999999</c:v>
                </c:pt>
                <c:pt idx="30">
                  <c:v>16.848099999999999</c:v>
                </c:pt>
                <c:pt idx="31">
                  <c:v>13.2849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E-4DC3-97D9-BC9C8FECBE69}"/>
            </c:ext>
          </c:extLst>
        </c:ser>
        <c:ser>
          <c:idx val="2"/>
          <c:order val="2"/>
          <c:tx>
            <c:v>1.AS.H Mg (EDS) vs Nb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plus>
            <c:minus>
              <c:numRef>
                <c:f>'Bt Tidy Analysis'!$Y$284:$Y$324</c:f>
                <c:numCache>
                  <c:formatCode>General</c:formatCode>
                  <c:ptCount val="41"/>
                  <c:pt idx="0">
                    <c:v>1.9559599999999999</c:v>
                  </c:pt>
                  <c:pt idx="1">
                    <c:v>1.4823500000000001</c:v>
                  </c:pt>
                  <c:pt idx="2">
                    <c:v>1.2638400000000001</c:v>
                  </c:pt>
                  <c:pt idx="3">
                    <c:v>1.92218</c:v>
                  </c:pt>
                  <c:pt idx="4">
                    <c:v>1.6389</c:v>
                  </c:pt>
                  <c:pt idx="5">
                    <c:v>3.5537200000000002</c:v>
                  </c:pt>
                  <c:pt idx="6">
                    <c:v>3.09178</c:v>
                  </c:pt>
                  <c:pt idx="7">
                    <c:v>3.4033000000000002</c:v>
                  </c:pt>
                  <c:pt idx="8">
                    <c:v>2.1529199999999999</c:v>
                  </c:pt>
                  <c:pt idx="9">
                    <c:v>3.42577</c:v>
                  </c:pt>
                  <c:pt idx="10">
                    <c:v>2.9413100000000001</c:v>
                  </c:pt>
                  <c:pt idx="11">
                    <c:v>4.9609399999999999</c:v>
                  </c:pt>
                  <c:pt idx="12">
                    <c:v>2.9665499999999998</c:v>
                  </c:pt>
                  <c:pt idx="13">
                    <c:v>2.6741100000000002</c:v>
                  </c:pt>
                  <c:pt idx="14">
                    <c:v>3.7193299999999998</c:v>
                  </c:pt>
                  <c:pt idx="15">
                    <c:v>2.5778099999999999</c:v>
                  </c:pt>
                  <c:pt idx="16">
                    <c:v>2.7300800000000001</c:v>
                  </c:pt>
                  <c:pt idx="17">
                    <c:v>3.0941299999999998</c:v>
                  </c:pt>
                  <c:pt idx="18">
                    <c:v>1.5904199999999999</c:v>
                  </c:pt>
                  <c:pt idx="19">
                    <c:v>2.6424799999999999</c:v>
                  </c:pt>
                  <c:pt idx="20">
                    <c:v>3.2192799999999999</c:v>
                  </c:pt>
                  <c:pt idx="21">
                    <c:v>3.8161900000000002</c:v>
                  </c:pt>
                  <c:pt idx="22">
                    <c:v>3.4656600000000002</c:v>
                  </c:pt>
                  <c:pt idx="23">
                    <c:v>2.3039200000000002</c:v>
                  </c:pt>
                  <c:pt idx="24">
                    <c:v>3.44719</c:v>
                  </c:pt>
                  <c:pt idx="25">
                    <c:v>2.0548899999999999</c:v>
                  </c:pt>
                  <c:pt idx="26">
                    <c:v>3.5033099999999999</c:v>
                  </c:pt>
                  <c:pt idx="27">
                    <c:v>4.8212000000000002</c:v>
                  </c:pt>
                  <c:pt idx="28">
                    <c:v>3.5719400000000001</c:v>
                  </c:pt>
                  <c:pt idx="29">
                    <c:v>5.3496499999999996</c:v>
                  </c:pt>
                  <c:pt idx="30">
                    <c:v>4.4916099999999997</c:v>
                  </c:pt>
                  <c:pt idx="31">
                    <c:v>4.27128</c:v>
                  </c:pt>
                  <c:pt idx="32">
                    <c:v>3.2976399999999999</c:v>
                  </c:pt>
                  <c:pt idx="33">
                    <c:v>3.7022400000000002</c:v>
                  </c:pt>
                  <c:pt idx="34">
                    <c:v>3.3117399999999999</c:v>
                  </c:pt>
                  <c:pt idx="35">
                    <c:v>3.91594</c:v>
                  </c:pt>
                  <c:pt idx="36">
                    <c:v>3.7598099999999999</c:v>
                  </c:pt>
                  <c:pt idx="37">
                    <c:v>4.2641099999999996</c:v>
                  </c:pt>
                  <c:pt idx="38">
                    <c:v>2.3492199999999999</c:v>
                  </c:pt>
                  <c:pt idx="39">
                    <c:v>3.8674300000000001</c:v>
                  </c:pt>
                  <c:pt idx="40">
                    <c:v>3.2196400000000001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plus>
            <c:min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Analysis'!$DF$2:$DF$42</c:f>
              <c:numCache>
                <c:formatCode>General</c:formatCode>
                <c:ptCount val="41"/>
                <c:pt idx="0">
                  <c:v>34.715600000000002</c:v>
                </c:pt>
                <c:pt idx="1">
                  <c:v>26.020199999999999</c:v>
                </c:pt>
                <c:pt idx="2">
                  <c:v>13.8264</c:v>
                </c:pt>
                <c:pt idx="3">
                  <c:v>32.868400000000001</c:v>
                </c:pt>
                <c:pt idx="4">
                  <c:v>20.3294</c:v>
                </c:pt>
                <c:pt idx="5">
                  <c:v>32.3292</c:v>
                </c:pt>
                <c:pt idx="6">
                  <c:v>32.8157</c:v>
                </c:pt>
                <c:pt idx="7">
                  <c:v>30.875399999999999</c:v>
                </c:pt>
                <c:pt idx="8">
                  <c:v>26.704599999999999</c:v>
                </c:pt>
                <c:pt idx="9">
                  <c:v>34.948799999999999</c:v>
                </c:pt>
                <c:pt idx="10">
                  <c:v>32.897799999999997</c:v>
                </c:pt>
                <c:pt idx="11">
                  <c:v>36.268700000000003</c:v>
                </c:pt>
                <c:pt idx="12">
                  <c:v>33.260399999999997</c:v>
                </c:pt>
                <c:pt idx="13">
                  <c:v>28.344100000000001</c:v>
                </c:pt>
                <c:pt idx="14">
                  <c:v>30.025099999999998</c:v>
                </c:pt>
                <c:pt idx="15">
                  <c:v>27.262799999999999</c:v>
                </c:pt>
                <c:pt idx="16">
                  <c:v>27.0336</c:v>
                </c:pt>
                <c:pt idx="17">
                  <c:v>29.689499999999999</c:v>
                </c:pt>
                <c:pt idx="18">
                  <c:v>20.0243</c:v>
                </c:pt>
                <c:pt idx="19">
                  <c:v>28.501200000000001</c:v>
                </c:pt>
                <c:pt idx="20">
                  <c:v>27.937799999999999</c:v>
                </c:pt>
                <c:pt idx="21">
                  <c:v>31.028500000000001</c:v>
                </c:pt>
                <c:pt idx="22">
                  <c:v>33.466500000000003</c:v>
                </c:pt>
                <c:pt idx="23">
                  <c:v>26.925999999999998</c:v>
                </c:pt>
                <c:pt idx="24">
                  <c:v>28.126000000000001</c:v>
                </c:pt>
                <c:pt idx="25">
                  <c:v>27.811299999999999</c:v>
                </c:pt>
                <c:pt idx="26">
                  <c:v>30.0806</c:v>
                </c:pt>
                <c:pt idx="27">
                  <c:v>52.258499999999998</c:v>
                </c:pt>
                <c:pt idx="28">
                  <c:v>39.111899999999999</c:v>
                </c:pt>
                <c:pt idx="29">
                  <c:v>43.584400000000002</c:v>
                </c:pt>
                <c:pt idx="30">
                  <c:v>40.962400000000002</c:v>
                </c:pt>
                <c:pt idx="31">
                  <c:v>33.030200000000001</c:v>
                </c:pt>
                <c:pt idx="32">
                  <c:v>33.628599999999999</c:v>
                </c:pt>
                <c:pt idx="33">
                  <c:v>32.768999999999998</c:v>
                </c:pt>
                <c:pt idx="34">
                  <c:v>30.941400000000002</c:v>
                </c:pt>
                <c:pt idx="35">
                  <c:v>34.474600000000002</c:v>
                </c:pt>
                <c:pt idx="36">
                  <c:v>32.246400000000001</c:v>
                </c:pt>
                <c:pt idx="37">
                  <c:v>34.681399999999996</c:v>
                </c:pt>
                <c:pt idx="38">
                  <c:v>31.578499999999998</c:v>
                </c:pt>
                <c:pt idx="39">
                  <c:v>36.158000000000001</c:v>
                </c:pt>
                <c:pt idx="40">
                  <c:v>35.640799999999999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FE-4DC3-97D9-BC9C8FEC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7122335"/>
        <c:axId val="1817125695"/>
      </c:scatterChart>
      <c:valAx>
        <c:axId val="1817122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7125695"/>
        <c:crosses val="autoZero"/>
        <c:crossBetween val="midCat"/>
      </c:valAx>
      <c:valAx>
        <c:axId val="1817125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Nb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7122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Pb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Analysis'!$AF$211:$AF$243</c:f>
                <c:numCache>
                  <c:formatCode>General</c:formatCode>
                  <c:ptCount val="33"/>
                  <c:pt idx="0">
                    <c:v>0.71036299999999997</c:v>
                  </c:pt>
                  <c:pt idx="1">
                    <c:v>0.69339399999999995</c:v>
                  </c:pt>
                  <c:pt idx="2">
                    <c:v>0.67554700000000001</c:v>
                  </c:pt>
                  <c:pt idx="3">
                    <c:v>0.75422500000000003</c:v>
                  </c:pt>
                  <c:pt idx="4">
                    <c:v>0.75251299999999999</c:v>
                  </c:pt>
                  <c:pt idx="5">
                    <c:v>0.65573800000000004</c:v>
                  </c:pt>
                  <c:pt idx="6">
                    <c:v>0.66180499999999998</c:v>
                  </c:pt>
                  <c:pt idx="7">
                    <c:v>0.80154800000000004</c:v>
                  </c:pt>
                  <c:pt idx="8">
                    <c:v>0.71199299999999999</c:v>
                  </c:pt>
                  <c:pt idx="9">
                    <c:v>0.63198100000000001</c:v>
                  </c:pt>
                  <c:pt idx="10">
                    <c:v>0.64955499999999999</c:v>
                  </c:pt>
                  <c:pt idx="11">
                    <c:v>0.66513900000000004</c:v>
                  </c:pt>
                  <c:pt idx="12">
                    <c:v>0.60368699999999997</c:v>
                  </c:pt>
                  <c:pt idx="13">
                    <c:v>0.51044900000000004</c:v>
                  </c:pt>
                  <c:pt idx="14">
                    <c:v>0.48524299999999998</c:v>
                  </c:pt>
                  <c:pt idx="15">
                    <c:v>0.40901599999999999</c:v>
                  </c:pt>
                  <c:pt idx="16">
                    <c:v>0.79025599999999996</c:v>
                  </c:pt>
                  <c:pt idx="17">
                    <c:v>0.37917099999999998</c:v>
                  </c:pt>
                  <c:pt idx="18">
                    <c:v>0.54920599999999997</c:v>
                  </c:pt>
                  <c:pt idx="19">
                    <c:v>0.477298</c:v>
                  </c:pt>
                  <c:pt idx="20">
                    <c:v>0.91298699999999999</c:v>
                  </c:pt>
                  <c:pt idx="21">
                    <c:v>0.47026099999999998</c:v>
                  </c:pt>
                  <c:pt idx="22">
                    <c:v>0.62538000000000005</c:v>
                  </c:pt>
                  <c:pt idx="23">
                    <c:v>0.68589599999999995</c:v>
                  </c:pt>
                  <c:pt idx="24">
                    <c:v>0.526559</c:v>
                  </c:pt>
                  <c:pt idx="25">
                    <c:v>0.70397799999999999</c:v>
                  </c:pt>
                  <c:pt idx="26">
                    <c:v>0.48701800000000001</c:v>
                  </c:pt>
                  <c:pt idx="27">
                    <c:v>0.61196200000000001</c:v>
                  </c:pt>
                  <c:pt idx="28">
                    <c:v>0.49355700000000002</c:v>
                  </c:pt>
                  <c:pt idx="29">
                    <c:v>0.35678100000000001</c:v>
                  </c:pt>
                  <c:pt idx="30">
                    <c:v>0.60765599999999997</c:v>
                  </c:pt>
                  <c:pt idx="31">
                    <c:v>0.66761800000000004</c:v>
                  </c:pt>
                  <c:pt idx="32">
                    <c:v>0.68988400000000005</c:v>
                  </c:pt>
                </c:numCache>
              </c:numRef>
            </c:plus>
            <c:minus>
              <c:numRef>
                <c:f>'Bt Tidy Analysis'!$AF$211:$AF$243</c:f>
                <c:numCache>
                  <c:formatCode>General</c:formatCode>
                  <c:ptCount val="33"/>
                  <c:pt idx="0">
                    <c:v>0.71036299999999997</c:v>
                  </c:pt>
                  <c:pt idx="1">
                    <c:v>0.69339399999999995</c:v>
                  </c:pt>
                  <c:pt idx="2">
                    <c:v>0.67554700000000001</c:v>
                  </c:pt>
                  <c:pt idx="3">
                    <c:v>0.75422500000000003</c:v>
                  </c:pt>
                  <c:pt idx="4">
                    <c:v>0.75251299999999999</c:v>
                  </c:pt>
                  <c:pt idx="5">
                    <c:v>0.65573800000000004</c:v>
                  </c:pt>
                  <c:pt idx="6">
                    <c:v>0.66180499999999998</c:v>
                  </c:pt>
                  <c:pt idx="7">
                    <c:v>0.80154800000000004</c:v>
                  </c:pt>
                  <c:pt idx="8">
                    <c:v>0.71199299999999999</c:v>
                  </c:pt>
                  <c:pt idx="9">
                    <c:v>0.63198100000000001</c:v>
                  </c:pt>
                  <c:pt idx="10">
                    <c:v>0.64955499999999999</c:v>
                  </c:pt>
                  <c:pt idx="11">
                    <c:v>0.66513900000000004</c:v>
                  </c:pt>
                  <c:pt idx="12">
                    <c:v>0.60368699999999997</c:v>
                  </c:pt>
                  <c:pt idx="13">
                    <c:v>0.51044900000000004</c:v>
                  </c:pt>
                  <c:pt idx="14">
                    <c:v>0.48524299999999998</c:v>
                  </c:pt>
                  <c:pt idx="15">
                    <c:v>0.40901599999999999</c:v>
                  </c:pt>
                  <c:pt idx="16">
                    <c:v>0.79025599999999996</c:v>
                  </c:pt>
                  <c:pt idx="17">
                    <c:v>0.37917099999999998</c:v>
                  </c:pt>
                  <c:pt idx="18">
                    <c:v>0.54920599999999997</c:v>
                  </c:pt>
                  <c:pt idx="19">
                    <c:v>0.477298</c:v>
                  </c:pt>
                  <c:pt idx="20">
                    <c:v>0.91298699999999999</c:v>
                  </c:pt>
                  <c:pt idx="21">
                    <c:v>0.47026099999999998</c:v>
                  </c:pt>
                  <c:pt idx="22">
                    <c:v>0.62538000000000005</c:v>
                  </c:pt>
                  <c:pt idx="23">
                    <c:v>0.68589599999999995</c:v>
                  </c:pt>
                  <c:pt idx="24">
                    <c:v>0.526559</c:v>
                  </c:pt>
                  <c:pt idx="25">
                    <c:v>0.70397799999999999</c:v>
                  </c:pt>
                  <c:pt idx="26">
                    <c:v>0.48701800000000001</c:v>
                  </c:pt>
                  <c:pt idx="27">
                    <c:v>0.61196200000000001</c:v>
                  </c:pt>
                  <c:pt idx="28">
                    <c:v>0.49355700000000002</c:v>
                  </c:pt>
                  <c:pt idx="29">
                    <c:v>0.35678100000000001</c:v>
                  </c:pt>
                  <c:pt idx="30">
                    <c:v>0.60765599999999997</c:v>
                  </c:pt>
                  <c:pt idx="31">
                    <c:v>0.66761800000000004</c:v>
                  </c:pt>
                  <c:pt idx="32">
                    <c:v>0.68988400000000005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Analysis'!$AG$2:$AG$34</c:f>
              <c:numCache>
                <c:formatCode>General</c:formatCode>
                <c:ptCount val="33"/>
                <c:pt idx="0">
                  <c:v>3.8418000000000001</c:v>
                </c:pt>
                <c:pt idx="1">
                  <c:v>3.8002899999999999</c:v>
                </c:pt>
                <c:pt idx="2">
                  <c:v>3.83731</c:v>
                </c:pt>
                <c:pt idx="3">
                  <c:v>4.1633300000000002</c:v>
                </c:pt>
                <c:pt idx="4">
                  <c:v>4.7561099999999996</c:v>
                </c:pt>
                <c:pt idx="5">
                  <c:v>3.63693</c:v>
                </c:pt>
                <c:pt idx="6">
                  <c:v>3.7971300000000001</c:v>
                </c:pt>
                <c:pt idx="7">
                  <c:v>4.2423200000000003</c:v>
                </c:pt>
                <c:pt idx="8">
                  <c:v>4.0352800000000002</c:v>
                </c:pt>
                <c:pt idx="9">
                  <c:v>3.9197799999999998</c:v>
                </c:pt>
                <c:pt idx="10">
                  <c:v>3.3517299999999999</c:v>
                </c:pt>
                <c:pt idx="11">
                  <c:v>3.1660599999999999</c:v>
                </c:pt>
                <c:pt idx="12">
                  <c:v>3.83961</c:v>
                </c:pt>
                <c:pt idx="13">
                  <c:v>3.57972</c:v>
                </c:pt>
                <c:pt idx="14">
                  <c:v>3.4735299999999998</c:v>
                </c:pt>
                <c:pt idx="15">
                  <c:v>3.1771199999999999</c:v>
                </c:pt>
                <c:pt idx="16">
                  <c:v>4.1862599999999999</c:v>
                </c:pt>
                <c:pt idx="17">
                  <c:v>4.1735800000000003</c:v>
                </c:pt>
                <c:pt idx="18">
                  <c:v>4.21997</c:v>
                </c:pt>
                <c:pt idx="19">
                  <c:v>3.51362</c:v>
                </c:pt>
                <c:pt idx="20">
                  <c:v>4.4626299999999999</c:v>
                </c:pt>
                <c:pt idx="21">
                  <c:v>3.2570899999999998</c:v>
                </c:pt>
                <c:pt idx="22">
                  <c:v>3.6216200000000001</c:v>
                </c:pt>
                <c:pt idx="23">
                  <c:v>5.0174599999999998</c:v>
                </c:pt>
                <c:pt idx="24">
                  <c:v>3.32077</c:v>
                </c:pt>
                <c:pt idx="25">
                  <c:v>3.8287800000000001</c:v>
                </c:pt>
                <c:pt idx="26">
                  <c:v>3.60955</c:v>
                </c:pt>
                <c:pt idx="27">
                  <c:v>3.8963000000000001</c:v>
                </c:pt>
                <c:pt idx="28">
                  <c:v>3.3429000000000002</c:v>
                </c:pt>
                <c:pt idx="29">
                  <c:v>2.6103299999999998</c:v>
                </c:pt>
                <c:pt idx="30">
                  <c:v>3.6244900000000002</c:v>
                </c:pt>
                <c:pt idx="31">
                  <c:v>3.0743999999999998</c:v>
                </c:pt>
                <c:pt idx="32">
                  <c:v>4.4833299999999996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7C-415F-AF4B-1E3B470E56ED}"/>
            </c:ext>
          </c:extLst>
        </c:ser>
        <c:ser>
          <c:idx val="1"/>
          <c:order val="1"/>
          <c:tx>
            <c:v>1.AS Bt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Analysis'!$AF$136:$AF$167</c:f>
                <c:numCache>
                  <c:formatCode>General</c:formatCode>
                  <c:ptCount val="32"/>
                  <c:pt idx="0">
                    <c:v>0.57850400000000002</c:v>
                  </c:pt>
                  <c:pt idx="1">
                    <c:v>0.62064200000000003</c:v>
                  </c:pt>
                  <c:pt idx="2">
                    <c:v>0.45952399999999999</c:v>
                  </c:pt>
                  <c:pt idx="3">
                    <c:v>0.46793499999999999</c:v>
                  </c:pt>
                  <c:pt idx="4">
                    <c:v>0.25686799999999999</c:v>
                  </c:pt>
                  <c:pt idx="5">
                    <c:v>0.48666199999999998</c:v>
                  </c:pt>
                  <c:pt idx="6">
                    <c:v>0.61614899999999995</c:v>
                  </c:pt>
                  <c:pt idx="7">
                    <c:v>0.425618</c:v>
                  </c:pt>
                  <c:pt idx="8">
                    <c:v>0.41532400000000003</c:v>
                  </c:pt>
                  <c:pt idx="9">
                    <c:v>0.59351200000000004</c:v>
                  </c:pt>
                  <c:pt idx="10">
                    <c:v>0.43739099999999997</c:v>
                  </c:pt>
                  <c:pt idx="11">
                    <c:v>0.60950400000000005</c:v>
                  </c:pt>
                  <c:pt idx="12">
                    <c:v>0.45196900000000001</c:v>
                  </c:pt>
                  <c:pt idx="13">
                    <c:v>0.77286900000000003</c:v>
                  </c:pt>
                  <c:pt idx="14">
                    <c:v>0.74595800000000001</c:v>
                  </c:pt>
                  <c:pt idx="15">
                    <c:v>0.600688</c:v>
                  </c:pt>
                  <c:pt idx="16">
                    <c:v>0.75675000000000003</c:v>
                  </c:pt>
                  <c:pt idx="17">
                    <c:v>0.57276099999999996</c:v>
                  </c:pt>
                  <c:pt idx="18">
                    <c:v>1.5409299999999999</c:v>
                  </c:pt>
                  <c:pt idx="19">
                    <c:v>0.49259999999999998</c:v>
                  </c:pt>
                  <c:pt idx="20">
                    <c:v>0.709094</c:v>
                  </c:pt>
                  <c:pt idx="21">
                    <c:v>0.62124500000000005</c:v>
                  </c:pt>
                  <c:pt idx="22">
                    <c:v>0.43164200000000003</c:v>
                  </c:pt>
                  <c:pt idx="23">
                    <c:v>0.64447100000000002</c:v>
                  </c:pt>
                  <c:pt idx="24">
                    <c:v>0.39834999999999998</c:v>
                  </c:pt>
                  <c:pt idx="25">
                    <c:v>0.415717</c:v>
                  </c:pt>
                  <c:pt idx="26">
                    <c:v>0.49442399999999997</c:v>
                  </c:pt>
                  <c:pt idx="27">
                    <c:v>0.59226000000000001</c:v>
                  </c:pt>
                  <c:pt idx="28">
                    <c:v>0.41709000000000002</c:v>
                  </c:pt>
                  <c:pt idx="29">
                    <c:v>0.56125100000000006</c:v>
                  </c:pt>
                  <c:pt idx="30">
                    <c:v>0.54379299999999997</c:v>
                  </c:pt>
                  <c:pt idx="31">
                    <c:v>0.44625999999999999</c:v>
                  </c:pt>
                </c:numCache>
              </c:numRef>
            </c:plus>
            <c:minus>
              <c:numRef>
                <c:f>'Bt Tidy Analysis'!$AF$136:$AF$167</c:f>
                <c:numCache>
                  <c:formatCode>General</c:formatCode>
                  <c:ptCount val="32"/>
                  <c:pt idx="0">
                    <c:v>0.57850400000000002</c:v>
                  </c:pt>
                  <c:pt idx="1">
                    <c:v>0.62064200000000003</c:v>
                  </c:pt>
                  <c:pt idx="2">
                    <c:v>0.45952399999999999</c:v>
                  </c:pt>
                  <c:pt idx="3">
                    <c:v>0.46793499999999999</c:v>
                  </c:pt>
                  <c:pt idx="4">
                    <c:v>0.25686799999999999</c:v>
                  </c:pt>
                  <c:pt idx="5">
                    <c:v>0.48666199999999998</c:v>
                  </c:pt>
                  <c:pt idx="6">
                    <c:v>0.61614899999999995</c:v>
                  </c:pt>
                  <c:pt idx="7">
                    <c:v>0.425618</c:v>
                  </c:pt>
                  <c:pt idx="8">
                    <c:v>0.41532400000000003</c:v>
                  </c:pt>
                  <c:pt idx="9">
                    <c:v>0.59351200000000004</c:v>
                  </c:pt>
                  <c:pt idx="10">
                    <c:v>0.43739099999999997</c:v>
                  </c:pt>
                  <c:pt idx="11">
                    <c:v>0.60950400000000005</c:v>
                  </c:pt>
                  <c:pt idx="12">
                    <c:v>0.45196900000000001</c:v>
                  </c:pt>
                  <c:pt idx="13">
                    <c:v>0.77286900000000003</c:v>
                  </c:pt>
                  <c:pt idx="14">
                    <c:v>0.74595800000000001</c:v>
                  </c:pt>
                  <c:pt idx="15">
                    <c:v>0.600688</c:v>
                  </c:pt>
                  <c:pt idx="16">
                    <c:v>0.75675000000000003</c:v>
                  </c:pt>
                  <c:pt idx="17">
                    <c:v>0.57276099999999996</c:v>
                  </c:pt>
                  <c:pt idx="18">
                    <c:v>1.5409299999999999</c:v>
                  </c:pt>
                  <c:pt idx="19">
                    <c:v>0.49259999999999998</c:v>
                  </c:pt>
                  <c:pt idx="20">
                    <c:v>0.709094</c:v>
                  </c:pt>
                  <c:pt idx="21">
                    <c:v>0.62124500000000005</c:v>
                  </c:pt>
                  <c:pt idx="22">
                    <c:v>0.43164200000000003</c:v>
                  </c:pt>
                  <c:pt idx="23">
                    <c:v>0.64447100000000002</c:v>
                  </c:pt>
                  <c:pt idx="24">
                    <c:v>0.39834999999999998</c:v>
                  </c:pt>
                  <c:pt idx="25">
                    <c:v>0.415717</c:v>
                  </c:pt>
                  <c:pt idx="26">
                    <c:v>0.49442399999999997</c:v>
                  </c:pt>
                  <c:pt idx="27">
                    <c:v>0.59226000000000001</c:v>
                  </c:pt>
                  <c:pt idx="28">
                    <c:v>0.41709000000000002</c:v>
                  </c:pt>
                  <c:pt idx="29">
                    <c:v>0.56125100000000006</c:v>
                  </c:pt>
                  <c:pt idx="30">
                    <c:v>0.54379299999999997</c:v>
                  </c:pt>
                  <c:pt idx="31">
                    <c:v>0.44625999999999999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Analysis'!$BW$2:$BW$33</c:f>
              <c:numCache>
                <c:formatCode>General</c:formatCode>
                <c:ptCount val="32"/>
                <c:pt idx="0">
                  <c:v>4.1593799999999996</c:v>
                </c:pt>
                <c:pt idx="1">
                  <c:v>3.1295199999999999</c:v>
                </c:pt>
                <c:pt idx="2">
                  <c:v>2.95669</c:v>
                </c:pt>
                <c:pt idx="3">
                  <c:v>2.41906</c:v>
                </c:pt>
                <c:pt idx="4">
                  <c:v>1.91056</c:v>
                </c:pt>
                <c:pt idx="5">
                  <c:v>3.1475200000000001</c:v>
                </c:pt>
                <c:pt idx="6">
                  <c:v>3.54474</c:v>
                </c:pt>
                <c:pt idx="7">
                  <c:v>3.9518499999999999</c:v>
                </c:pt>
                <c:pt idx="8">
                  <c:v>2.7117</c:v>
                </c:pt>
                <c:pt idx="9">
                  <c:v>3.1434299999999999</c:v>
                </c:pt>
                <c:pt idx="10">
                  <c:v>2.7290100000000002</c:v>
                </c:pt>
                <c:pt idx="11">
                  <c:v>4.5506000000000002</c:v>
                </c:pt>
                <c:pt idx="12">
                  <c:v>2.5181499999999999</c:v>
                </c:pt>
                <c:pt idx="13">
                  <c:v>4.7629799999999998</c:v>
                </c:pt>
                <c:pt idx="14">
                  <c:v>3.2516099999999999</c:v>
                </c:pt>
                <c:pt idx="15">
                  <c:v>2.4379300000000002</c:v>
                </c:pt>
                <c:pt idx="16">
                  <c:v>3.2040199999999999</c:v>
                </c:pt>
                <c:pt idx="17">
                  <c:v>2.4409100000000001</c:v>
                </c:pt>
                <c:pt idx="18">
                  <c:v>8.3919700000000006</c:v>
                </c:pt>
                <c:pt idx="19">
                  <c:v>3.0257000000000001</c:v>
                </c:pt>
                <c:pt idx="20">
                  <c:v>3.1920099999999998</c:v>
                </c:pt>
                <c:pt idx="21">
                  <c:v>2.6366499999999999</c:v>
                </c:pt>
                <c:pt idx="22">
                  <c:v>3.2262499999999998</c:v>
                </c:pt>
                <c:pt idx="23">
                  <c:v>3.0185599999999999</c:v>
                </c:pt>
                <c:pt idx="24">
                  <c:v>2.1966399999999999</c:v>
                </c:pt>
                <c:pt idx="25">
                  <c:v>2.8345899999999999</c:v>
                </c:pt>
                <c:pt idx="26">
                  <c:v>3.8540800000000002</c:v>
                </c:pt>
                <c:pt idx="27">
                  <c:v>2.6209600000000002</c:v>
                </c:pt>
                <c:pt idx="28">
                  <c:v>2.54948</c:v>
                </c:pt>
                <c:pt idx="29">
                  <c:v>2.6351499999999999</c:v>
                </c:pt>
                <c:pt idx="30">
                  <c:v>2.9266200000000002</c:v>
                </c:pt>
                <c:pt idx="31">
                  <c:v>1.96299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7C-415F-AF4B-1E3B470E56ED}"/>
            </c:ext>
          </c:extLst>
        </c:ser>
        <c:ser>
          <c:idx val="2"/>
          <c:order val="2"/>
          <c:tx>
            <c:v>1.AS.H Bt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Analysis'!$AF$284:$AF$324</c:f>
                <c:numCache>
                  <c:formatCode>General</c:formatCode>
                  <c:ptCount val="41"/>
                  <c:pt idx="0">
                    <c:v>0.637625</c:v>
                  </c:pt>
                  <c:pt idx="1">
                    <c:v>0.68289299999999997</c:v>
                  </c:pt>
                  <c:pt idx="2">
                    <c:v>0.918466</c:v>
                  </c:pt>
                  <c:pt idx="3">
                    <c:v>0.64368199999999998</c:v>
                  </c:pt>
                  <c:pt idx="4">
                    <c:v>0.73870100000000005</c:v>
                  </c:pt>
                  <c:pt idx="5">
                    <c:v>0.99545899999999998</c:v>
                  </c:pt>
                  <c:pt idx="6">
                    <c:v>0.96837499999999999</c:v>
                  </c:pt>
                  <c:pt idx="7">
                    <c:v>1.0907100000000001</c:v>
                  </c:pt>
                  <c:pt idx="8">
                    <c:v>0.799292</c:v>
                  </c:pt>
                  <c:pt idx="9">
                    <c:v>0.77480899999999997</c:v>
                  </c:pt>
                  <c:pt idx="10">
                    <c:v>0.66876999999999998</c:v>
                  </c:pt>
                  <c:pt idx="11">
                    <c:v>1.02274</c:v>
                  </c:pt>
                  <c:pt idx="12">
                    <c:v>0.70588700000000004</c:v>
                  </c:pt>
                  <c:pt idx="13">
                    <c:v>0.84564700000000004</c:v>
                  </c:pt>
                  <c:pt idx="14">
                    <c:v>1.4385699999999999</c:v>
                  </c:pt>
                  <c:pt idx="15">
                    <c:v>0.75971900000000003</c:v>
                  </c:pt>
                  <c:pt idx="16">
                    <c:v>0.92980600000000002</c:v>
                  </c:pt>
                  <c:pt idx="17">
                    <c:v>1.1147400000000001</c:v>
                  </c:pt>
                  <c:pt idx="18">
                    <c:v>0.52065899999999998</c:v>
                  </c:pt>
                  <c:pt idx="19">
                    <c:v>0.80990799999999996</c:v>
                  </c:pt>
                  <c:pt idx="20">
                    <c:v>0.88627999999999996</c:v>
                  </c:pt>
                  <c:pt idx="21">
                    <c:v>0.84677199999999997</c:v>
                  </c:pt>
                  <c:pt idx="22">
                    <c:v>1.0443</c:v>
                  </c:pt>
                  <c:pt idx="23">
                    <c:v>0.75846400000000003</c:v>
                  </c:pt>
                  <c:pt idx="24">
                    <c:v>1.00769</c:v>
                  </c:pt>
                  <c:pt idx="25">
                    <c:v>0.84190600000000004</c:v>
                  </c:pt>
                  <c:pt idx="26">
                    <c:v>0.95133999999999996</c:v>
                  </c:pt>
                  <c:pt idx="27">
                    <c:v>1.1460900000000001</c:v>
                  </c:pt>
                  <c:pt idx="28">
                    <c:v>1.3595900000000001</c:v>
                  </c:pt>
                  <c:pt idx="29">
                    <c:v>0.952152</c:v>
                  </c:pt>
                  <c:pt idx="30">
                    <c:v>1.00238</c:v>
                  </c:pt>
                  <c:pt idx="31">
                    <c:v>1.0487</c:v>
                  </c:pt>
                  <c:pt idx="32">
                    <c:v>1.1323700000000001</c:v>
                  </c:pt>
                  <c:pt idx="33">
                    <c:v>1.14127</c:v>
                  </c:pt>
                  <c:pt idx="34">
                    <c:v>1.55122</c:v>
                  </c:pt>
                  <c:pt idx="35">
                    <c:v>1.3475699999999999</c:v>
                  </c:pt>
                  <c:pt idx="36">
                    <c:v>1.3556299999999999</c:v>
                  </c:pt>
                  <c:pt idx="37">
                    <c:v>1.4156899999999999</c:v>
                  </c:pt>
                  <c:pt idx="38">
                    <c:v>1.2466200000000001</c:v>
                  </c:pt>
                  <c:pt idx="39">
                    <c:v>0.56677299999999997</c:v>
                  </c:pt>
                  <c:pt idx="40">
                    <c:v>0.957569</c:v>
                  </c:pt>
                </c:numCache>
              </c:numRef>
            </c:plus>
            <c:minus>
              <c:numRef>
                <c:f>'Bt Tidy Analysis'!$AF$284:$AF$324</c:f>
                <c:numCache>
                  <c:formatCode>General</c:formatCode>
                  <c:ptCount val="41"/>
                  <c:pt idx="0">
                    <c:v>0.637625</c:v>
                  </c:pt>
                  <c:pt idx="1">
                    <c:v>0.68289299999999997</c:v>
                  </c:pt>
                  <c:pt idx="2">
                    <c:v>0.918466</c:v>
                  </c:pt>
                  <c:pt idx="3">
                    <c:v>0.64368199999999998</c:v>
                  </c:pt>
                  <c:pt idx="4">
                    <c:v>0.73870100000000005</c:v>
                  </c:pt>
                  <c:pt idx="5">
                    <c:v>0.99545899999999998</c:v>
                  </c:pt>
                  <c:pt idx="6">
                    <c:v>0.96837499999999999</c:v>
                  </c:pt>
                  <c:pt idx="7">
                    <c:v>1.0907100000000001</c:v>
                  </c:pt>
                  <c:pt idx="8">
                    <c:v>0.799292</c:v>
                  </c:pt>
                  <c:pt idx="9">
                    <c:v>0.77480899999999997</c:v>
                  </c:pt>
                  <c:pt idx="10">
                    <c:v>0.66876999999999998</c:v>
                  </c:pt>
                  <c:pt idx="11">
                    <c:v>1.02274</c:v>
                  </c:pt>
                  <c:pt idx="12">
                    <c:v>0.70588700000000004</c:v>
                  </c:pt>
                  <c:pt idx="13">
                    <c:v>0.84564700000000004</c:v>
                  </c:pt>
                  <c:pt idx="14">
                    <c:v>1.4385699999999999</c:v>
                  </c:pt>
                  <c:pt idx="15">
                    <c:v>0.75971900000000003</c:v>
                  </c:pt>
                  <c:pt idx="16">
                    <c:v>0.92980600000000002</c:v>
                  </c:pt>
                  <c:pt idx="17">
                    <c:v>1.1147400000000001</c:v>
                  </c:pt>
                  <c:pt idx="18">
                    <c:v>0.52065899999999998</c:v>
                  </c:pt>
                  <c:pt idx="19">
                    <c:v>0.80990799999999996</c:v>
                  </c:pt>
                  <c:pt idx="20">
                    <c:v>0.88627999999999996</c:v>
                  </c:pt>
                  <c:pt idx="21">
                    <c:v>0.84677199999999997</c:v>
                  </c:pt>
                  <c:pt idx="22">
                    <c:v>1.0443</c:v>
                  </c:pt>
                  <c:pt idx="23">
                    <c:v>0.75846400000000003</c:v>
                  </c:pt>
                  <c:pt idx="24">
                    <c:v>1.00769</c:v>
                  </c:pt>
                  <c:pt idx="25">
                    <c:v>0.84190600000000004</c:v>
                  </c:pt>
                  <c:pt idx="26">
                    <c:v>0.95133999999999996</c:v>
                  </c:pt>
                  <c:pt idx="27">
                    <c:v>1.1460900000000001</c:v>
                  </c:pt>
                  <c:pt idx="28">
                    <c:v>1.3595900000000001</c:v>
                  </c:pt>
                  <c:pt idx="29">
                    <c:v>0.952152</c:v>
                  </c:pt>
                  <c:pt idx="30">
                    <c:v>1.00238</c:v>
                  </c:pt>
                  <c:pt idx="31">
                    <c:v>1.0487</c:v>
                  </c:pt>
                  <c:pt idx="32">
                    <c:v>1.1323700000000001</c:v>
                  </c:pt>
                  <c:pt idx="33">
                    <c:v>1.14127</c:v>
                  </c:pt>
                  <c:pt idx="34">
                    <c:v>1.55122</c:v>
                  </c:pt>
                  <c:pt idx="35">
                    <c:v>1.3475699999999999</c:v>
                  </c:pt>
                  <c:pt idx="36">
                    <c:v>1.3556299999999999</c:v>
                  </c:pt>
                  <c:pt idx="37">
                    <c:v>1.4156899999999999</c:v>
                  </c:pt>
                  <c:pt idx="38">
                    <c:v>1.2466200000000001</c:v>
                  </c:pt>
                  <c:pt idx="39">
                    <c:v>0.56677299999999997</c:v>
                  </c:pt>
                  <c:pt idx="40">
                    <c:v>0.957569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Analysis'!$DM$2:$DM$42</c:f>
              <c:numCache>
                <c:formatCode>General</c:formatCode>
                <c:ptCount val="41"/>
                <c:pt idx="0">
                  <c:v>4.7562899999999999</c:v>
                </c:pt>
                <c:pt idx="1">
                  <c:v>5.7308300000000001</c:v>
                </c:pt>
                <c:pt idx="2">
                  <c:v>4.7732099999999997</c:v>
                </c:pt>
                <c:pt idx="3">
                  <c:v>5.5965400000000001</c:v>
                </c:pt>
                <c:pt idx="4">
                  <c:v>5.3444399999999996</c:v>
                </c:pt>
                <c:pt idx="5">
                  <c:v>6.4077099999999998</c:v>
                </c:pt>
                <c:pt idx="6">
                  <c:v>6.8471700000000002</c:v>
                </c:pt>
                <c:pt idx="7">
                  <c:v>7.1095300000000003</c:v>
                </c:pt>
                <c:pt idx="8">
                  <c:v>6.3561500000000004</c:v>
                </c:pt>
                <c:pt idx="9">
                  <c:v>6.2177800000000003</c:v>
                </c:pt>
                <c:pt idx="10">
                  <c:v>6.4368699999999999</c:v>
                </c:pt>
                <c:pt idx="11">
                  <c:v>6.7852699999999997</c:v>
                </c:pt>
                <c:pt idx="12">
                  <c:v>6.38497</c:v>
                </c:pt>
                <c:pt idx="13">
                  <c:v>7.0856700000000004</c:v>
                </c:pt>
                <c:pt idx="14">
                  <c:v>6.1429099999999996</c:v>
                </c:pt>
                <c:pt idx="15">
                  <c:v>6.5034999999999998</c:v>
                </c:pt>
                <c:pt idx="16">
                  <c:v>7.1711400000000003</c:v>
                </c:pt>
                <c:pt idx="17">
                  <c:v>6.3575799999999996</c:v>
                </c:pt>
                <c:pt idx="18">
                  <c:v>3.5894200000000001</c:v>
                </c:pt>
                <c:pt idx="19">
                  <c:v>6.6713199999999997</c:v>
                </c:pt>
                <c:pt idx="20">
                  <c:v>8.2822600000000008</c:v>
                </c:pt>
                <c:pt idx="21">
                  <c:v>6.5621999999999998</c:v>
                </c:pt>
                <c:pt idx="22">
                  <c:v>8.4523799999999998</c:v>
                </c:pt>
                <c:pt idx="23">
                  <c:v>6.8020199999999997</c:v>
                </c:pt>
                <c:pt idx="24">
                  <c:v>6.6179300000000003</c:v>
                </c:pt>
                <c:pt idx="25">
                  <c:v>6.4963499999999996</c:v>
                </c:pt>
                <c:pt idx="26">
                  <c:v>5.3069300000000004</c:v>
                </c:pt>
                <c:pt idx="27">
                  <c:v>9.1087100000000003</c:v>
                </c:pt>
                <c:pt idx="28">
                  <c:v>8.66587</c:v>
                </c:pt>
                <c:pt idx="29">
                  <c:v>8.4979399999999998</c:v>
                </c:pt>
                <c:pt idx="30">
                  <c:v>8.7767099999999996</c:v>
                </c:pt>
                <c:pt idx="31">
                  <c:v>7.6770800000000001</c:v>
                </c:pt>
                <c:pt idx="32">
                  <c:v>7.4589100000000004</c:v>
                </c:pt>
                <c:pt idx="33">
                  <c:v>8.1126100000000001</c:v>
                </c:pt>
                <c:pt idx="34">
                  <c:v>8.88917</c:v>
                </c:pt>
                <c:pt idx="35">
                  <c:v>8.6419899999999998</c:v>
                </c:pt>
                <c:pt idx="36">
                  <c:v>14.936</c:v>
                </c:pt>
                <c:pt idx="37">
                  <c:v>8.6828400000000006</c:v>
                </c:pt>
                <c:pt idx="38">
                  <c:v>9.8129000000000008</c:v>
                </c:pt>
                <c:pt idx="39">
                  <c:v>5.7574300000000003</c:v>
                </c:pt>
                <c:pt idx="40">
                  <c:v>5.0875899999999996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7C-415F-AF4B-1E3B470E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70479"/>
        <c:axId val="1793774319"/>
      </c:scatterChart>
      <c:valAx>
        <c:axId val="1793770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74319"/>
        <c:crosses val="autoZero"/>
        <c:crossBetween val="midCat"/>
      </c:valAx>
      <c:valAx>
        <c:axId val="17937743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937704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Tidy Analysis'!$C$66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('Bt Tidy Analysis'!$D$65:$E$65,'Bt Tidy Analysis'!$L$65,'Bt Tidy Analysis'!$N$65:$P$65,'Bt Tidy Analysis'!$R$65:$U$65,'Bt Tidy Analysis'!$W$65:$AG$65)</c:f>
              <c:strCache>
                <c:ptCount val="21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Ga71_ppm_mean</c:v>
                </c:pt>
                <c:pt idx="9">
                  <c:v>Rb85_ppm_mean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Zr90_ppm_mean</c:v>
                </c:pt>
                <c:pt idx="13">
                  <c:v>Nb93_ppm_mean</c:v>
                </c:pt>
                <c:pt idx="14">
                  <c:v>Sn118_ppm_mean</c:v>
                </c:pt>
                <c:pt idx="15">
                  <c:v>Cs133_ppm_mean</c:v>
                </c:pt>
                <c:pt idx="16">
                  <c:v>Ba137_ppm_mean</c:v>
                </c:pt>
                <c:pt idx="17">
                  <c:v>La139_ppm_mean</c:v>
                </c:pt>
                <c:pt idx="18">
                  <c:v>Yb172_ppm_mean</c:v>
                </c:pt>
                <c:pt idx="19">
                  <c:v>W182_ppm_mean</c:v>
                </c:pt>
                <c:pt idx="20">
                  <c:v>Pb208_ppm_mean</c:v>
                </c:pt>
              </c:strCache>
            </c:strRef>
          </c:cat>
          <c:val>
            <c:numRef>
              <c:f>('Bt Tidy Analysis'!$D$66:$E$66,'Bt Tidy Analysis'!$L$66,'Bt Tidy Analysis'!$N$66:$P$66,'Bt Tidy Analysis'!$R$66:$U$66,'Bt Tidy Analysis'!$W$66:$AG$66)</c:f>
              <c:numCache>
                <c:formatCode>General</c:formatCode>
                <c:ptCount val="21"/>
                <c:pt idx="0">
                  <c:v>177.18378787878788</c:v>
                </c:pt>
                <c:pt idx="1">
                  <c:v>501.2404545454545</c:v>
                </c:pt>
                <c:pt idx="2">
                  <c:v>20.775533333333335</c:v>
                </c:pt>
                <c:pt idx="3">
                  <c:v>4.8493900000000014</c:v>
                </c:pt>
                <c:pt idx="4">
                  <c:v>1.0815153848484846</c:v>
                </c:pt>
                <c:pt idx="5">
                  <c:v>1722.8587878787887</c:v>
                </c:pt>
                <c:pt idx="6">
                  <c:v>548.6914242424242</c:v>
                </c:pt>
                <c:pt idx="7">
                  <c:v>593.28963636363642</c:v>
                </c:pt>
                <c:pt idx="8">
                  <c:v>36.573</c:v>
                </c:pt>
                <c:pt idx="9">
                  <c:v>452.99136363636359</c:v>
                </c:pt>
                <c:pt idx="10">
                  <c:v>0.83733430303030298</c:v>
                </c:pt>
                <c:pt idx="11">
                  <c:v>0.15590753473636362</c:v>
                </c:pt>
                <c:pt idx="12">
                  <c:v>5.6835288821974826E-2</c:v>
                </c:pt>
                <c:pt idx="13">
                  <c:v>44.962712121212121</c:v>
                </c:pt>
                <c:pt idx="14">
                  <c:v>2.3048733333333327</c:v>
                </c:pt>
                <c:pt idx="15">
                  <c:v>12.430760303030304</c:v>
                </c:pt>
                <c:pt idx="16">
                  <c:v>1149.9609393939395</c:v>
                </c:pt>
                <c:pt idx="17">
                  <c:v>1.853102955151515E-2</c:v>
                </c:pt>
                <c:pt idx="18">
                  <c:v>4.7657091928960619E-3</c:v>
                </c:pt>
                <c:pt idx="19">
                  <c:v>6.0619318787878781E-2</c:v>
                </c:pt>
                <c:pt idx="20">
                  <c:v>3.783670606060606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4-4C98-805C-000FA28C0E88}"/>
            </c:ext>
          </c:extLst>
        </c:ser>
        <c:ser>
          <c:idx val="1"/>
          <c:order val="1"/>
          <c:tx>
            <c:strRef>
              <c:f>'Bt Tidy Analysis'!$C$67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('Bt Tidy Analysis'!$D$65:$E$65,'Bt Tidy Analysis'!$L$65,'Bt Tidy Analysis'!$N$65:$P$65,'Bt Tidy Analysis'!$R$65:$U$65,'Bt Tidy Analysis'!$W$65:$AG$65)</c:f>
              <c:strCache>
                <c:ptCount val="21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Ga71_ppm_mean</c:v>
                </c:pt>
                <c:pt idx="9">
                  <c:v>Rb85_ppm_mean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Zr90_ppm_mean</c:v>
                </c:pt>
                <c:pt idx="13">
                  <c:v>Nb93_ppm_mean</c:v>
                </c:pt>
                <c:pt idx="14">
                  <c:v>Sn118_ppm_mean</c:v>
                </c:pt>
                <c:pt idx="15">
                  <c:v>Cs133_ppm_mean</c:v>
                </c:pt>
                <c:pt idx="16">
                  <c:v>Ba137_ppm_mean</c:v>
                </c:pt>
                <c:pt idx="17">
                  <c:v>La139_ppm_mean</c:v>
                </c:pt>
                <c:pt idx="18">
                  <c:v>Yb172_ppm_mean</c:v>
                </c:pt>
                <c:pt idx="19">
                  <c:v>W182_ppm_mean</c:v>
                </c:pt>
                <c:pt idx="20">
                  <c:v>Pb208_ppm_mean</c:v>
                </c:pt>
              </c:strCache>
            </c:strRef>
          </c:cat>
          <c:val>
            <c:numRef>
              <c:f>('Bt Tidy Analysis'!$D$67:$E$67,'Bt Tidy Analysis'!$L$67,'Bt Tidy Analysis'!$N$67:$P$67,'Bt Tidy Analysis'!$R$67:$U$67,'Bt Tidy Analysis'!$W$67:$AG$67)</c:f>
              <c:numCache>
                <c:formatCode>General</c:formatCode>
                <c:ptCount val="21"/>
                <c:pt idx="0">
                  <c:v>165.71409375000005</c:v>
                </c:pt>
                <c:pt idx="1">
                  <c:v>691.54746875000023</c:v>
                </c:pt>
                <c:pt idx="2">
                  <c:v>15.222697812499998</c:v>
                </c:pt>
                <c:pt idx="3">
                  <c:v>368.97662500000007</c:v>
                </c:pt>
                <c:pt idx="4">
                  <c:v>220.76876874999996</c:v>
                </c:pt>
                <c:pt idx="5">
                  <c:v>1841.9390625000003</c:v>
                </c:pt>
                <c:pt idx="6">
                  <c:v>526.81068750000009</c:v>
                </c:pt>
                <c:pt idx="7">
                  <c:v>546.74909375000004</c:v>
                </c:pt>
                <c:pt idx="8">
                  <c:v>34.066053124999996</c:v>
                </c:pt>
                <c:pt idx="9">
                  <c:v>431.58890625000004</c:v>
                </c:pt>
                <c:pt idx="10">
                  <c:v>2.3661797500000006</c:v>
                </c:pt>
                <c:pt idx="11">
                  <c:v>0.57957421059444114</c:v>
                </c:pt>
                <c:pt idx="12">
                  <c:v>3.068592310558337</c:v>
                </c:pt>
                <c:pt idx="13">
                  <c:v>20.699790000000004</c:v>
                </c:pt>
                <c:pt idx="14">
                  <c:v>1.7668236562499999</c:v>
                </c:pt>
                <c:pt idx="15">
                  <c:v>20.37066875</c:v>
                </c:pt>
                <c:pt idx="16">
                  <c:v>985.77828125000042</c:v>
                </c:pt>
                <c:pt idx="17">
                  <c:v>4.2454516575563188</c:v>
                </c:pt>
                <c:pt idx="18">
                  <c:v>2.0724821496026564E-2</c:v>
                </c:pt>
                <c:pt idx="19">
                  <c:v>0.14045542499999999</c:v>
                </c:pt>
                <c:pt idx="20">
                  <c:v>3.1887909374999999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4-4C98-805C-000FA28C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183087"/>
        <c:axId val="354165327"/>
      </c:lineChart>
      <c:catAx>
        <c:axId val="35418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165327"/>
        <c:crosses val="autoZero"/>
        <c:auto val="1"/>
        <c:lblAlgn val="ctr"/>
        <c:lblOffset val="100"/>
        <c:noMultiLvlLbl val="0"/>
      </c:catAx>
      <c:valAx>
        <c:axId val="35416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183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Pb (visible outliers removed)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Analysis'!$AF$211:$AF$243</c:f>
                <c:numCache>
                  <c:formatCode>General</c:formatCode>
                  <c:ptCount val="33"/>
                  <c:pt idx="0">
                    <c:v>0.71036299999999997</c:v>
                  </c:pt>
                  <c:pt idx="1">
                    <c:v>0.69339399999999995</c:v>
                  </c:pt>
                  <c:pt idx="2">
                    <c:v>0.67554700000000001</c:v>
                  </c:pt>
                  <c:pt idx="3">
                    <c:v>0.75422500000000003</c:v>
                  </c:pt>
                  <c:pt idx="4">
                    <c:v>0.75251299999999999</c:v>
                  </c:pt>
                  <c:pt idx="5">
                    <c:v>0.65573800000000004</c:v>
                  </c:pt>
                  <c:pt idx="6">
                    <c:v>0.66180499999999998</c:v>
                  </c:pt>
                  <c:pt idx="7">
                    <c:v>0.80154800000000004</c:v>
                  </c:pt>
                  <c:pt idx="8">
                    <c:v>0.71199299999999999</c:v>
                  </c:pt>
                  <c:pt idx="9">
                    <c:v>0.63198100000000001</c:v>
                  </c:pt>
                  <c:pt idx="10">
                    <c:v>0.64955499999999999</c:v>
                  </c:pt>
                  <c:pt idx="11">
                    <c:v>0.66513900000000004</c:v>
                  </c:pt>
                  <c:pt idx="12">
                    <c:v>0.60368699999999997</c:v>
                  </c:pt>
                  <c:pt idx="13">
                    <c:v>0.51044900000000004</c:v>
                  </c:pt>
                  <c:pt idx="14">
                    <c:v>0.48524299999999998</c:v>
                  </c:pt>
                  <c:pt idx="15">
                    <c:v>0.40901599999999999</c:v>
                  </c:pt>
                  <c:pt idx="16">
                    <c:v>0.79025599999999996</c:v>
                  </c:pt>
                  <c:pt idx="17">
                    <c:v>0.37917099999999998</c:v>
                  </c:pt>
                  <c:pt idx="18">
                    <c:v>0.54920599999999997</c:v>
                  </c:pt>
                  <c:pt idx="19">
                    <c:v>0.477298</c:v>
                  </c:pt>
                  <c:pt idx="20">
                    <c:v>0.91298699999999999</c:v>
                  </c:pt>
                  <c:pt idx="21">
                    <c:v>0.47026099999999998</c:v>
                  </c:pt>
                  <c:pt idx="22">
                    <c:v>0.62538000000000005</c:v>
                  </c:pt>
                  <c:pt idx="23">
                    <c:v>0.68589599999999995</c:v>
                  </c:pt>
                  <c:pt idx="24">
                    <c:v>0.526559</c:v>
                  </c:pt>
                  <c:pt idx="25">
                    <c:v>0.70397799999999999</c:v>
                  </c:pt>
                  <c:pt idx="26">
                    <c:v>0.48701800000000001</c:v>
                  </c:pt>
                  <c:pt idx="27">
                    <c:v>0.61196200000000001</c:v>
                  </c:pt>
                  <c:pt idx="28">
                    <c:v>0.49355700000000002</c:v>
                  </c:pt>
                  <c:pt idx="29">
                    <c:v>0.35678100000000001</c:v>
                  </c:pt>
                  <c:pt idx="30">
                    <c:v>0.60765599999999997</c:v>
                  </c:pt>
                  <c:pt idx="31">
                    <c:v>0.66761800000000004</c:v>
                  </c:pt>
                  <c:pt idx="32">
                    <c:v>0.68988400000000005</c:v>
                  </c:pt>
                </c:numCache>
              </c:numRef>
            </c:plus>
            <c:minus>
              <c:numRef>
                <c:f>'Bt Tidy Analysis'!$AF$211:$AF$243</c:f>
                <c:numCache>
                  <c:formatCode>General</c:formatCode>
                  <c:ptCount val="33"/>
                  <c:pt idx="0">
                    <c:v>0.71036299999999997</c:v>
                  </c:pt>
                  <c:pt idx="1">
                    <c:v>0.69339399999999995</c:v>
                  </c:pt>
                  <c:pt idx="2">
                    <c:v>0.67554700000000001</c:v>
                  </c:pt>
                  <c:pt idx="3">
                    <c:v>0.75422500000000003</c:v>
                  </c:pt>
                  <c:pt idx="4">
                    <c:v>0.75251299999999999</c:v>
                  </c:pt>
                  <c:pt idx="5">
                    <c:v>0.65573800000000004</c:v>
                  </c:pt>
                  <c:pt idx="6">
                    <c:v>0.66180499999999998</c:v>
                  </c:pt>
                  <c:pt idx="7">
                    <c:v>0.80154800000000004</c:v>
                  </c:pt>
                  <c:pt idx="8">
                    <c:v>0.71199299999999999</c:v>
                  </c:pt>
                  <c:pt idx="9">
                    <c:v>0.63198100000000001</c:v>
                  </c:pt>
                  <c:pt idx="10">
                    <c:v>0.64955499999999999</c:v>
                  </c:pt>
                  <c:pt idx="11">
                    <c:v>0.66513900000000004</c:v>
                  </c:pt>
                  <c:pt idx="12">
                    <c:v>0.60368699999999997</c:v>
                  </c:pt>
                  <c:pt idx="13">
                    <c:v>0.51044900000000004</c:v>
                  </c:pt>
                  <c:pt idx="14">
                    <c:v>0.48524299999999998</c:v>
                  </c:pt>
                  <c:pt idx="15">
                    <c:v>0.40901599999999999</c:v>
                  </c:pt>
                  <c:pt idx="16">
                    <c:v>0.79025599999999996</c:v>
                  </c:pt>
                  <c:pt idx="17">
                    <c:v>0.37917099999999998</c:v>
                  </c:pt>
                  <c:pt idx="18">
                    <c:v>0.54920599999999997</c:v>
                  </c:pt>
                  <c:pt idx="19">
                    <c:v>0.477298</c:v>
                  </c:pt>
                  <c:pt idx="20">
                    <c:v>0.91298699999999999</c:v>
                  </c:pt>
                  <c:pt idx="21">
                    <c:v>0.47026099999999998</c:v>
                  </c:pt>
                  <c:pt idx="22">
                    <c:v>0.62538000000000005</c:v>
                  </c:pt>
                  <c:pt idx="23">
                    <c:v>0.68589599999999995</c:v>
                  </c:pt>
                  <c:pt idx="24">
                    <c:v>0.526559</c:v>
                  </c:pt>
                  <c:pt idx="25">
                    <c:v>0.70397799999999999</c:v>
                  </c:pt>
                  <c:pt idx="26">
                    <c:v>0.48701800000000001</c:v>
                  </c:pt>
                  <c:pt idx="27">
                    <c:v>0.61196200000000001</c:v>
                  </c:pt>
                  <c:pt idx="28">
                    <c:v>0.49355700000000002</c:v>
                  </c:pt>
                  <c:pt idx="29">
                    <c:v>0.35678100000000001</c:v>
                  </c:pt>
                  <c:pt idx="30">
                    <c:v>0.60765599999999997</c:v>
                  </c:pt>
                  <c:pt idx="31">
                    <c:v>0.66761800000000004</c:v>
                  </c:pt>
                  <c:pt idx="32">
                    <c:v>0.68988400000000005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Analysis'!$AG$2:$AG$34</c:f>
              <c:numCache>
                <c:formatCode>General</c:formatCode>
                <c:ptCount val="33"/>
                <c:pt idx="0">
                  <c:v>3.8418000000000001</c:v>
                </c:pt>
                <c:pt idx="1">
                  <c:v>3.8002899999999999</c:v>
                </c:pt>
                <c:pt idx="2">
                  <c:v>3.83731</c:v>
                </c:pt>
                <c:pt idx="3">
                  <c:v>4.1633300000000002</c:v>
                </c:pt>
                <c:pt idx="4">
                  <c:v>4.7561099999999996</c:v>
                </c:pt>
                <c:pt idx="5">
                  <c:v>3.63693</c:v>
                </c:pt>
                <c:pt idx="6">
                  <c:v>3.7971300000000001</c:v>
                </c:pt>
                <c:pt idx="7">
                  <c:v>4.2423200000000003</c:v>
                </c:pt>
                <c:pt idx="8">
                  <c:v>4.0352800000000002</c:v>
                </c:pt>
                <c:pt idx="9">
                  <c:v>3.9197799999999998</c:v>
                </c:pt>
                <c:pt idx="10">
                  <c:v>3.3517299999999999</c:v>
                </c:pt>
                <c:pt idx="11">
                  <c:v>3.1660599999999999</c:v>
                </c:pt>
                <c:pt idx="12">
                  <c:v>3.83961</c:v>
                </c:pt>
                <c:pt idx="13">
                  <c:v>3.57972</c:v>
                </c:pt>
                <c:pt idx="14">
                  <c:v>3.4735299999999998</c:v>
                </c:pt>
                <c:pt idx="15">
                  <c:v>3.1771199999999999</c:v>
                </c:pt>
                <c:pt idx="16">
                  <c:v>4.1862599999999999</c:v>
                </c:pt>
                <c:pt idx="17">
                  <c:v>4.1735800000000003</c:v>
                </c:pt>
                <c:pt idx="18">
                  <c:v>4.21997</c:v>
                </c:pt>
                <c:pt idx="19">
                  <c:v>3.51362</c:v>
                </c:pt>
                <c:pt idx="20">
                  <c:v>4.4626299999999999</c:v>
                </c:pt>
                <c:pt idx="21">
                  <c:v>3.2570899999999998</c:v>
                </c:pt>
                <c:pt idx="22">
                  <c:v>3.6216200000000001</c:v>
                </c:pt>
                <c:pt idx="23">
                  <c:v>5.0174599999999998</c:v>
                </c:pt>
                <c:pt idx="24">
                  <c:v>3.32077</c:v>
                </c:pt>
                <c:pt idx="25">
                  <c:v>3.8287800000000001</c:v>
                </c:pt>
                <c:pt idx="26">
                  <c:v>3.60955</c:v>
                </c:pt>
                <c:pt idx="27">
                  <c:v>3.8963000000000001</c:v>
                </c:pt>
                <c:pt idx="28">
                  <c:v>3.3429000000000002</c:v>
                </c:pt>
                <c:pt idx="29">
                  <c:v>2.6103299999999998</c:v>
                </c:pt>
                <c:pt idx="30">
                  <c:v>3.6244900000000002</c:v>
                </c:pt>
                <c:pt idx="31">
                  <c:v>3.0743999999999998</c:v>
                </c:pt>
                <c:pt idx="32">
                  <c:v>4.4833299999999996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92-410C-BB87-9FB0D7EC02FB}"/>
            </c:ext>
          </c:extLst>
        </c:ser>
        <c:ser>
          <c:idx val="1"/>
          <c:order val="1"/>
          <c:tx>
            <c:v>1.AS Bt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Tidy Analysis'!$AF$136:$AF$153,'Bt Tidy Analysis'!$AF$155:$AF$167)</c:f>
                <c:numCache>
                  <c:formatCode>General</c:formatCode>
                  <c:ptCount val="31"/>
                  <c:pt idx="0">
                    <c:v>0.57850400000000002</c:v>
                  </c:pt>
                  <c:pt idx="1">
                    <c:v>0.62064200000000003</c:v>
                  </c:pt>
                  <c:pt idx="2">
                    <c:v>0.45952399999999999</c:v>
                  </c:pt>
                  <c:pt idx="3">
                    <c:v>0.46793499999999999</c:v>
                  </c:pt>
                  <c:pt idx="4">
                    <c:v>0.25686799999999999</c:v>
                  </c:pt>
                  <c:pt idx="5">
                    <c:v>0.48666199999999998</c:v>
                  </c:pt>
                  <c:pt idx="6">
                    <c:v>0.61614899999999995</c:v>
                  </c:pt>
                  <c:pt idx="7">
                    <c:v>0.425618</c:v>
                  </c:pt>
                  <c:pt idx="8">
                    <c:v>0.41532400000000003</c:v>
                  </c:pt>
                  <c:pt idx="9">
                    <c:v>0.59351200000000004</c:v>
                  </c:pt>
                  <c:pt idx="10">
                    <c:v>0.43739099999999997</c:v>
                  </c:pt>
                  <c:pt idx="11">
                    <c:v>0.60950400000000005</c:v>
                  </c:pt>
                  <c:pt idx="12">
                    <c:v>0.45196900000000001</c:v>
                  </c:pt>
                  <c:pt idx="13">
                    <c:v>0.77286900000000003</c:v>
                  </c:pt>
                  <c:pt idx="14">
                    <c:v>0.74595800000000001</c:v>
                  </c:pt>
                  <c:pt idx="15">
                    <c:v>0.600688</c:v>
                  </c:pt>
                  <c:pt idx="16">
                    <c:v>0.75675000000000003</c:v>
                  </c:pt>
                  <c:pt idx="17">
                    <c:v>0.57276099999999996</c:v>
                  </c:pt>
                  <c:pt idx="18">
                    <c:v>0.49259999999999998</c:v>
                  </c:pt>
                  <c:pt idx="19">
                    <c:v>0.709094</c:v>
                  </c:pt>
                  <c:pt idx="20">
                    <c:v>0.62124500000000005</c:v>
                  </c:pt>
                  <c:pt idx="21">
                    <c:v>0.43164200000000003</c:v>
                  </c:pt>
                  <c:pt idx="22">
                    <c:v>0.64447100000000002</c:v>
                  </c:pt>
                  <c:pt idx="23">
                    <c:v>0.39834999999999998</c:v>
                  </c:pt>
                  <c:pt idx="24">
                    <c:v>0.415717</c:v>
                  </c:pt>
                  <c:pt idx="25">
                    <c:v>0.49442399999999997</c:v>
                  </c:pt>
                  <c:pt idx="26">
                    <c:v>0.59226000000000001</c:v>
                  </c:pt>
                  <c:pt idx="27">
                    <c:v>0.41709000000000002</c:v>
                  </c:pt>
                  <c:pt idx="28">
                    <c:v>0.56125100000000006</c:v>
                  </c:pt>
                  <c:pt idx="29">
                    <c:v>0.54379299999999997</c:v>
                  </c:pt>
                  <c:pt idx="30">
                    <c:v>0.44625999999999999</c:v>
                  </c:pt>
                </c:numCache>
              </c:numRef>
            </c:plus>
            <c:minus>
              <c:numRef>
                <c:f>('Bt Tidy Analysis'!$AF$136:$AF$153,'Bt Tidy Analysis'!$AF$155:$AF$167)</c:f>
                <c:numCache>
                  <c:formatCode>General</c:formatCode>
                  <c:ptCount val="31"/>
                  <c:pt idx="0">
                    <c:v>0.57850400000000002</c:v>
                  </c:pt>
                  <c:pt idx="1">
                    <c:v>0.62064200000000003</c:v>
                  </c:pt>
                  <c:pt idx="2">
                    <c:v>0.45952399999999999</c:v>
                  </c:pt>
                  <c:pt idx="3">
                    <c:v>0.46793499999999999</c:v>
                  </c:pt>
                  <c:pt idx="4">
                    <c:v>0.25686799999999999</c:v>
                  </c:pt>
                  <c:pt idx="5">
                    <c:v>0.48666199999999998</c:v>
                  </c:pt>
                  <c:pt idx="6">
                    <c:v>0.61614899999999995</c:v>
                  </c:pt>
                  <c:pt idx="7">
                    <c:v>0.425618</c:v>
                  </c:pt>
                  <c:pt idx="8">
                    <c:v>0.41532400000000003</c:v>
                  </c:pt>
                  <c:pt idx="9">
                    <c:v>0.59351200000000004</c:v>
                  </c:pt>
                  <c:pt idx="10">
                    <c:v>0.43739099999999997</c:v>
                  </c:pt>
                  <c:pt idx="11">
                    <c:v>0.60950400000000005</c:v>
                  </c:pt>
                  <c:pt idx="12">
                    <c:v>0.45196900000000001</c:v>
                  </c:pt>
                  <c:pt idx="13">
                    <c:v>0.77286900000000003</c:v>
                  </c:pt>
                  <c:pt idx="14">
                    <c:v>0.74595800000000001</c:v>
                  </c:pt>
                  <c:pt idx="15">
                    <c:v>0.600688</c:v>
                  </c:pt>
                  <c:pt idx="16">
                    <c:v>0.75675000000000003</c:v>
                  </c:pt>
                  <c:pt idx="17">
                    <c:v>0.57276099999999996</c:v>
                  </c:pt>
                  <c:pt idx="18">
                    <c:v>0.49259999999999998</c:v>
                  </c:pt>
                  <c:pt idx="19">
                    <c:v>0.709094</c:v>
                  </c:pt>
                  <c:pt idx="20">
                    <c:v>0.62124500000000005</c:v>
                  </c:pt>
                  <c:pt idx="21">
                    <c:v>0.43164200000000003</c:v>
                  </c:pt>
                  <c:pt idx="22">
                    <c:v>0.64447100000000002</c:v>
                  </c:pt>
                  <c:pt idx="23">
                    <c:v>0.39834999999999998</c:v>
                  </c:pt>
                  <c:pt idx="24">
                    <c:v>0.415717</c:v>
                  </c:pt>
                  <c:pt idx="25">
                    <c:v>0.49442399999999997</c:v>
                  </c:pt>
                  <c:pt idx="26">
                    <c:v>0.59226000000000001</c:v>
                  </c:pt>
                  <c:pt idx="27">
                    <c:v>0.41709000000000002</c:v>
                  </c:pt>
                  <c:pt idx="28">
                    <c:v>0.56125100000000006</c:v>
                  </c:pt>
                  <c:pt idx="29">
                    <c:v>0.54379299999999997</c:v>
                  </c:pt>
                  <c:pt idx="30">
                    <c:v>0.44625999999999999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Analysis'!$BW$2:$BW$19,'Bt Tidy Analysis'!$BW$21:$BW$33)</c:f>
              <c:numCache>
                <c:formatCode>General</c:formatCode>
                <c:ptCount val="31"/>
                <c:pt idx="0">
                  <c:v>4.1593799999999996</c:v>
                </c:pt>
                <c:pt idx="1">
                  <c:v>3.1295199999999999</c:v>
                </c:pt>
                <c:pt idx="2">
                  <c:v>2.95669</c:v>
                </c:pt>
                <c:pt idx="3">
                  <c:v>2.41906</c:v>
                </c:pt>
                <c:pt idx="4">
                  <c:v>1.91056</c:v>
                </c:pt>
                <c:pt idx="5">
                  <c:v>3.1475200000000001</c:v>
                </c:pt>
                <c:pt idx="6">
                  <c:v>3.54474</c:v>
                </c:pt>
                <c:pt idx="7">
                  <c:v>3.9518499999999999</c:v>
                </c:pt>
                <c:pt idx="8">
                  <c:v>2.7117</c:v>
                </c:pt>
                <c:pt idx="9">
                  <c:v>3.1434299999999999</c:v>
                </c:pt>
                <c:pt idx="10">
                  <c:v>2.7290100000000002</c:v>
                </c:pt>
                <c:pt idx="11">
                  <c:v>4.5506000000000002</c:v>
                </c:pt>
                <c:pt idx="12">
                  <c:v>2.5181499999999999</c:v>
                </c:pt>
                <c:pt idx="13">
                  <c:v>4.7629799999999998</c:v>
                </c:pt>
                <c:pt idx="14">
                  <c:v>3.2516099999999999</c:v>
                </c:pt>
                <c:pt idx="15">
                  <c:v>2.4379300000000002</c:v>
                </c:pt>
                <c:pt idx="16">
                  <c:v>3.2040199999999999</c:v>
                </c:pt>
                <c:pt idx="17">
                  <c:v>2.4409100000000001</c:v>
                </c:pt>
                <c:pt idx="18">
                  <c:v>3.0257000000000001</c:v>
                </c:pt>
                <c:pt idx="19">
                  <c:v>3.1920099999999998</c:v>
                </c:pt>
                <c:pt idx="20">
                  <c:v>2.6366499999999999</c:v>
                </c:pt>
                <c:pt idx="21">
                  <c:v>3.2262499999999998</c:v>
                </c:pt>
                <c:pt idx="22">
                  <c:v>3.0185599999999999</c:v>
                </c:pt>
                <c:pt idx="23">
                  <c:v>2.1966399999999999</c:v>
                </c:pt>
                <c:pt idx="24">
                  <c:v>2.8345899999999999</c:v>
                </c:pt>
                <c:pt idx="25">
                  <c:v>3.8540800000000002</c:v>
                </c:pt>
                <c:pt idx="26">
                  <c:v>2.6209600000000002</c:v>
                </c:pt>
                <c:pt idx="27">
                  <c:v>2.54948</c:v>
                </c:pt>
                <c:pt idx="28">
                  <c:v>2.6351499999999999</c:v>
                </c:pt>
                <c:pt idx="29">
                  <c:v>2.9266200000000002</c:v>
                </c:pt>
                <c:pt idx="30">
                  <c:v>1.96299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92-410C-BB87-9FB0D7EC02FB}"/>
            </c:ext>
          </c:extLst>
        </c:ser>
        <c:ser>
          <c:idx val="2"/>
          <c:order val="2"/>
          <c:tx>
            <c:v>1.AS.H Bt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Tidy Analysis'!$AF$284:$AF$319,'Bt Tidy Analysis'!$AF$321:$AF$324)</c:f>
                <c:numCache>
                  <c:formatCode>General</c:formatCode>
                  <c:ptCount val="40"/>
                  <c:pt idx="0">
                    <c:v>0.637625</c:v>
                  </c:pt>
                  <c:pt idx="1">
                    <c:v>0.68289299999999997</c:v>
                  </c:pt>
                  <c:pt idx="2">
                    <c:v>0.918466</c:v>
                  </c:pt>
                  <c:pt idx="3">
                    <c:v>0.64368199999999998</c:v>
                  </c:pt>
                  <c:pt idx="4">
                    <c:v>0.73870100000000005</c:v>
                  </c:pt>
                  <c:pt idx="5">
                    <c:v>0.99545899999999998</c:v>
                  </c:pt>
                  <c:pt idx="6">
                    <c:v>0.96837499999999999</c:v>
                  </c:pt>
                  <c:pt idx="7">
                    <c:v>1.0907100000000001</c:v>
                  </c:pt>
                  <c:pt idx="8">
                    <c:v>0.799292</c:v>
                  </c:pt>
                  <c:pt idx="9">
                    <c:v>0.77480899999999997</c:v>
                  </c:pt>
                  <c:pt idx="10">
                    <c:v>0.66876999999999998</c:v>
                  </c:pt>
                  <c:pt idx="11">
                    <c:v>1.02274</c:v>
                  </c:pt>
                  <c:pt idx="12">
                    <c:v>0.70588700000000004</c:v>
                  </c:pt>
                  <c:pt idx="13">
                    <c:v>0.84564700000000004</c:v>
                  </c:pt>
                  <c:pt idx="14">
                    <c:v>1.4385699999999999</c:v>
                  </c:pt>
                  <c:pt idx="15">
                    <c:v>0.75971900000000003</c:v>
                  </c:pt>
                  <c:pt idx="16">
                    <c:v>0.92980600000000002</c:v>
                  </c:pt>
                  <c:pt idx="17">
                    <c:v>1.1147400000000001</c:v>
                  </c:pt>
                  <c:pt idx="18">
                    <c:v>0.52065899999999998</c:v>
                  </c:pt>
                  <c:pt idx="19">
                    <c:v>0.80990799999999996</c:v>
                  </c:pt>
                  <c:pt idx="20">
                    <c:v>0.88627999999999996</c:v>
                  </c:pt>
                  <c:pt idx="21">
                    <c:v>0.84677199999999997</c:v>
                  </c:pt>
                  <c:pt idx="22">
                    <c:v>1.0443</c:v>
                  </c:pt>
                  <c:pt idx="23">
                    <c:v>0.75846400000000003</c:v>
                  </c:pt>
                  <c:pt idx="24">
                    <c:v>1.00769</c:v>
                  </c:pt>
                  <c:pt idx="25">
                    <c:v>0.84190600000000004</c:v>
                  </c:pt>
                  <c:pt idx="26">
                    <c:v>0.95133999999999996</c:v>
                  </c:pt>
                  <c:pt idx="27">
                    <c:v>1.1460900000000001</c:v>
                  </c:pt>
                  <c:pt idx="28">
                    <c:v>1.3595900000000001</c:v>
                  </c:pt>
                  <c:pt idx="29">
                    <c:v>0.952152</c:v>
                  </c:pt>
                  <c:pt idx="30">
                    <c:v>1.00238</c:v>
                  </c:pt>
                  <c:pt idx="31">
                    <c:v>1.0487</c:v>
                  </c:pt>
                  <c:pt idx="32">
                    <c:v>1.1323700000000001</c:v>
                  </c:pt>
                  <c:pt idx="33">
                    <c:v>1.14127</c:v>
                  </c:pt>
                  <c:pt idx="34">
                    <c:v>1.55122</c:v>
                  </c:pt>
                  <c:pt idx="35">
                    <c:v>1.3475699999999999</c:v>
                  </c:pt>
                  <c:pt idx="36">
                    <c:v>1.4156899999999999</c:v>
                  </c:pt>
                  <c:pt idx="37">
                    <c:v>1.2466200000000001</c:v>
                  </c:pt>
                  <c:pt idx="38">
                    <c:v>0.56677299999999997</c:v>
                  </c:pt>
                  <c:pt idx="39">
                    <c:v>0.957569</c:v>
                  </c:pt>
                </c:numCache>
              </c:numRef>
            </c:plus>
            <c:minus>
              <c:numRef>
                <c:f>('Bt Tidy Analysis'!$AF$284:$AF$319,'Bt Tidy Analysis'!$AF$321:$AF$324)</c:f>
                <c:numCache>
                  <c:formatCode>General</c:formatCode>
                  <c:ptCount val="40"/>
                  <c:pt idx="0">
                    <c:v>0.637625</c:v>
                  </c:pt>
                  <c:pt idx="1">
                    <c:v>0.68289299999999997</c:v>
                  </c:pt>
                  <c:pt idx="2">
                    <c:v>0.918466</c:v>
                  </c:pt>
                  <c:pt idx="3">
                    <c:v>0.64368199999999998</c:v>
                  </c:pt>
                  <c:pt idx="4">
                    <c:v>0.73870100000000005</c:v>
                  </c:pt>
                  <c:pt idx="5">
                    <c:v>0.99545899999999998</c:v>
                  </c:pt>
                  <c:pt idx="6">
                    <c:v>0.96837499999999999</c:v>
                  </c:pt>
                  <c:pt idx="7">
                    <c:v>1.0907100000000001</c:v>
                  </c:pt>
                  <c:pt idx="8">
                    <c:v>0.799292</c:v>
                  </c:pt>
                  <c:pt idx="9">
                    <c:v>0.77480899999999997</c:v>
                  </c:pt>
                  <c:pt idx="10">
                    <c:v>0.66876999999999998</c:v>
                  </c:pt>
                  <c:pt idx="11">
                    <c:v>1.02274</c:v>
                  </c:pt>
                  <c:pt idx="12">
                    <c:v>0.70588700000000004</c:v>
                  </c:pt>
                  <c:pt idx="13">
                    <c:v>0.84564700000000004</c:v>
                  </c:pt>
                  <c:pt idx="14">
                    <c:v>1.4385699999999999</c:v>
                  </c:pt>
                  <c:pt idx="15">
                    <c:v>0.75971900000000003</c:v>
                  </c:pt>
                  <c:pt idx="16">
                    <c:v>0.92980600000000002</c:v>
                  </c:pt>
                  <c:pt idx="17">
                    <c:v>1.1147400000000001</c:v>
                  </c:pt>
                  <c:pt idx="18">
                    <c:v>0.52065899999999998</c:v>
                  </c:pt>
                  <c:pt idx="19">
                    <c:v>0.80990799999999996</c:v>
                  </c:pt>
                  <c:pt idx="20">
                    <c:v>0.88627999999999996</c:v>
                  </c:pt>
                  <c:pt idx="21">
                    <c:v>0.84677199999999997</c:v>
                  </c:pt>
                  <c:pt idx="22">
                    <c:v>1.0443</c:v>
                  </c:pt>
                  <c:pt idx="23">
                    <c:v>0.75846400000000003</c:v>
                  </c:pt>
                  <c:pt idx="24">
                    <c:v>1.00769</c:v>
                  </c:pt>
                  <c:pt idx="25">
                    <c:v>0.84190600000000004</c:v>
                  </c:pt>
                  <c:pt idx="26">
                    <c:v>0.95133999999999996</c:v>
                  </c:pt>
                  <c:pt idx="27">
                    <c:v>1.1460900000000001</c:v>
                  </c:pt>
                  <c:pt idx="28">
                    <c:v>1.3595900000000001</c:v>
                  </c:pt>
                  <c:pt idx="29">
                    <c:v>0.952152</c:v>
                  </c:pt>
                  <c:pt idx="30">
                    <c:v>1.00238</c:v>
                  </c:pt>
                  <c:pt idx="31">
                    <c:v>1.0487</c:v>
                  </c:pt>
                  <c:pt idx="32">
                    <c:v>1.1323700000000001</c:v>
                  </c:pt>
                  <c:pt idx="33">
                    <c:v>1.14127</c:v>
                  </c:pt>
                  <c:pt idx="34">
                    <c:v>1.55122</c:v>
                  </c:pt>
                  <c:pt idx="35">
                    <c:v>1.3475699999999999</c:v>
                  </c:pt>
                  <c:pt idx="36">
                    <c:v>1.4156899999999999</c:v>
                  </c:pt>
                  <c:pt idx="37">
                    <c:v>1.2466200000000001</c:v>
                  </c:pt>
                  <c:pt idx="38">
                    <c:v>0.56677299999999997</c:v>
                  </c:pt>
                  <c:pt idx="39">
                    <c:v>0.957569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Analysis'!$DM$2:$DM$37,'Bt Tidy Analysis'!$DM$39:$DM$42)</c:f>
              <c:numCache>
                <c:formatCode>General</c:formatCode>
                <c:ptCount val="40"/>
                <c:pt idx="0">
                  <c:v>4.7562899999999999</c:v>
                </c:pt>
                <c:pt idx="1">
                  <c:v>5.7308300000000001</c:v>
                </c:pt>
                <c:pt idx="2">
                  <c:v>4.7732099999999997</c:v>
                </c:pt>
                <c:pt idx="3">
                  <c:v>5.5965400000000001</c:v>
                </c:pt>
                <c:pt idx="4">
                  <c:v>5.3444399999999996</c:v>
                </c:pt>
                <c:pt idx="5">
                  <c:v>6.4077099999999998</c:v>
                </c:pt>
                <c:pt idx="6">
                  <c:v>6.8471700000000002</c:v>
                </c:pt>
                <c:pt idx="7">
                  <c:v>7.1095300000000003</c:v>
                </c:pt>
                <c:pt idx="8">
                  <c:v>6.3561500000000004</c:v>
                </c:pt>
                <c:pt idx="9">
                  <c:v>6.2177800000000003</c:v>
                </c:pt>
                <c:pt idx="10">
                  <c:v>6.4368699999999999</c:v>
                </c:pt>
                <c:pt idx="11">
                  <c:v>6.7852699999999997</c:v>
                </c:pt>
                <c:pt idx="12">
                  <c:v>6.38497</c:v>
                </c:pt>
                <c:pt idx="13">
                  <c:v>7.0856700000000004</c:v>
                </c:pt>
                <c:pt idx="14">
                  <c:v>6.1429099999999996</c:v>
                </c:pt>
                <c:pt idx="15">
                  <c:v>6.5034999999999998</c:v>
                </c:pt>
                <c:pt idx="16">
                  <c:v>7.1711400000000003</c:v>
                </c:pt>
                <c:pt idx="17">
                  <c:v>6.3575799999999996</c:v>
                </c:pt>
                <c:pt idx="18">
                  <c:v>3.5894200000000001</c:v>
                </c:pt>
                <c:pt idx="19">
                  <c:v>6.6713199999999997</c:v>
                </c:pt>
                <c:pt idx="20">
                  <c:v>8.2822600000000008</c:v>
                </c:pt>
                <c:pt idx="21">
                  <c:v>6.5621999999999998</c:v>
                </c:pt>
                <c:pt idx="22">
                  <c:v>8.4523799999999998</c:v>
                </c:pt>
                <c:pt idx="23">
                  <c:v>6.8020199999999997</c:v>
                </c:pt>
                <c:pt idx="24">
                  <c:v>6.6179300000000003</c:v>
                </c:pt>
                <c:pt idx="25">
                  <c:v>6.4963499999999996</c:v>
                </c:pt>
                <c:pt idx="26">
                  <c:v>5.3069300000000004</c:v>
                </c:pt>
                <c:pt idx="27">
                  <c:v>9.1087100000000003</c:v>
                </c:pt>
                <c:pt idx="28">
                  <c:v>8.66587</c:v>
                </c:pt>
                <c:pt idx="29">
                  <c:v>8.4979399999999998</c:v>
                </c:pt>
                <c:pt idx="30">
                  <c:v>8.7767099999999996</c:v>
                </c:pt>
                <c:pt idx="31">
                  <c:v>7.6770800000000001</c:v>
                </c:pt>
                <c:pt idx="32">
                  <c:v>7.4589100000000004</c:v>
                </c:pt>
                <c:pt idx="33">
                  <c:v>8.1126100000000001</c:v>
                </c:pt>
                <c:pt idx="34">
                  <c:v>8.88917</c:v>
                </c:pt>
                <c:pt idx="35">
                  <c:v>8.6419899999999998</c:v>
                </c:pt>
                <c:pt idx="36">
                  <c:v>8.6828400000000006</c:v>
                </c:pt>
                <c:pt idx="37">
                  <c:v>9.8129000000000008</c:v>
                </c:pt>
                <c:pt idx="38">
                  <c:v>5.7574300000000003</c:v>
                </c:pt>
                <c:pt idx="39">
                  <c:v>5.0875899999999996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92-410C-BB87-9FB0D7EC0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70479"/>
        <c:axId val="1793774319"/>
      </c:scatterChart>
      <c:valAx>
        <c:axId val="1793770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74319"/>
        <c:crosses val="autoZero"/>
        <c:crossBetween val="midCat"/>
      </c:valAx>
      <c:valAx>
        <c:axId val="17937743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937704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vs Fe 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Mg vs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B8-4B42-9226-9ACF850C4696}"/>
            </c:ext>
          </c:extLst>
        </c:ser>
        <c:ser>
          <c:idx val="1"/>
          <c:order val="1"/>
          <c:tx>
            <c:v>1.AS Mg vs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B8-4B42-9226-9ACF850C4696}"/>
            </c:ext>
          </c:extLst>
        </c:ser>
        <c:ser>
          <c:idx val="2"/>
          <c:order val="2"/>
          <c:tx>
            <c:v>1.AS.H Mg vs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plus>
            <c:min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B8-4B42-9226-9ACF850C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0751"/>
        <c:axId val="1378287071"/>
      </c:scatterChart>
      <c:valAx>
        <c:axId val="1378270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7071"/>
        <c:crosses val="autoZero"/>
        <c:crossBetween val="midCat"/>
      </c:valAx>
      <c:valAx>
        <c:axId val="1378287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(ICP)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0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vs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49-4795-A275-E292EC20EDCD}"/>
            </c:ext>
          </c:extLst>
        </c:ser>
        <c:ser>
          <c:idx val="1"/>
          <c:order val="1"/>
          <c:tx>
            <c:v>1.AS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49-4795-A275-E292EC20EDCD}"/>
            </c:ext>
          </c:extLst>
        </c:ser>
        <c:ser>
          <c:idx val="2"/>
          <c:order val="2"/>
          <c:tx>
            <c:v>1.AS.H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49-4795-A275-E292EC20E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0751"/>
        <c:axId val="1378287071"/>
      </c:scatterChart>
      <c:valAx>
        <c:axId val="1378270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7071"/>
        <c:crosses val="autoZero"/>
        <c:crossBetween val="midCat"/>
      </c:valAx>
      <c:valAx>
        <c:axId val="1378287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0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</a:t>
            </a:r>
            <a:r>
              <a:rPr lang="en-GB" baseline="0"/>
              <a:t> (Laser ICP-MS) ppm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Laser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Analysis'!$EQ$2:$EQ$33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CF-4E5D-A5C8-14AAABBCB2A7}"/>
            </c:ext>
          </c:extLst>
        </c:ser>
        <c:ser>
          <c:idx val="1"/>
          <c:order val="1"/>
          <c:tx>
            <c:v>1.AS Fe Laser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CF-4E5D-A5C8-14AAABBCB2A7}"/>
            </c:ext>
          </c:extLst>
        </c:ser>
        <c:ser>
          <c:idx val="2"/>
          <c:order val="2"/>
          <c:tx>
            <c:v>1.AS.H Fe Laser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CF-4E5D-A5C8-14AAABBCB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20208"/>
        <c:axId val="330316368"/>
      </c:scatterChart>
      <c:valAx>
        <c:axId val="330320208"/>
        <c:scaling>
          <c:orientation val="minMax"/>
          <c:max val="160000"/>
          <c:min val="7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316368"/>
        <c:crosses val="autoZero"/>
        <c:crossBetween val="midCat"/>
      </c:valAx>
      <c:valAx>
        <c:axId val="330316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0320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Zn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Zn 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36-4FD9-A540-9F72E230660B}"/>
            </c:ext>
          </c:extLst>
        </c:ser>
        <c:ser>
          <c:idx val="1"/>
          <c:order val="1"/>
          <c:tx>
            <c:v>1.AS Bt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36-4FD9-A540-9F72E230660B}"/>
            </c:ext>
          </c:extLst>
        </c:ser>
        <c:ser>
          <c:idx val="2"/>
          <c:order val="2"/>
          <c:tx>
            <c:v>1.AS.H Bt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25000"/>
                    <a:lumOff val="75000"/>
                  </a:schemeClr>
                </a:solidFill>
                <a:round/>
              </a:ln>
              <a:effectLst/>
            </c:spPr>
          </c:errBars>
          <c:x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36-4FD9-A540-9F72E2306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306768"/>
        <c:axId val="330322128"/>
      </c:scatterChart>
      <c:valAx>
        <c:axId val="330306768"/>
        <c:scaling>
          <c:orientation val="minMax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0322128"/>
        <c:crosses val="autoZero"/>
        <c:crossBetween val="midCat"/>
      </c:valAx>
      <c:valAx>
        <c:axId val="330322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030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vs Zn (ICP data)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vs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3F-47C9-9E14-5C393D907FCB}"/>
            </c:ext>
          </c:extLst>
        </c:ser>
        <c:ser>
          <c:idx val="1"/>
          <c:order val="1"/>
          <c:tx>
            <c:v>1.AS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xVal>
          <c:y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3F-47C9-9E14-5C393D907FCB}"/>
            </c:ext>
          </c:extLst>
        </c:ser>
        <c:ser>
          <c:idx val="2"/>
          <c:order val="2"/>
          <c:tx>
            <c:v>1.AS.H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xVal>
          <c:y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3F-47C9-9E14-5C393D90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7728"/>
        <c:axId val="464055248"/>
      </c:scatterChart>
      <c:valAx>
        <c:axId val="464067728"/>
        <c:scaling>
          <c:orientation val="minMax"/>
          <c:max val="170000"/>
          <c:min val="7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55248"/>
        <c:crosses val="autoZero"/>
        <c:crossBetween val="midCat"/>
      </c:valAx>
      <c:valAx>
        <c:axId val="464055248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vs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91-41BC-A840-1033222C50EC}"/>
            </c:ext>
          </c:extLst>
        </c:ser>
        <c:ser>
          <c:idx val="1"/>
          <c:order val="1"/>
          <c:tx>
            <c:v>1.AS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91-41BC-A840-1033222C50EC}"/>
            </c:ext>
          </c:extLst>
        </c:ser>
        <c:ser>
          <c:idx val="2"/>
          <c:order val="2"/>
          <c:tx>
            <c:v>1.AS.H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91-41BC-A840-1033222C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0751"/>
        <c:axId val="1378287071"/>
      </c:scatterChart>
      <c:valAx>
        <c:axId val="1378270751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7071"/>
        <c:crosses val="autoZero"/>
        <c:crossBetween val="midCat"/>
      </c:valAx>
      <c:valAx>
        <c:axId val="1378287071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0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K</a:t>
            </a:r>
            <a:r>
              <a:rPr lang="en-GB" baseline="0"/>
              <a:t> v Al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K v Al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41.5999999999999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166.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Analysis'!$AK$2:$AK$34</c:f>
              <c:numCache>
                <c:formatCode>General</c:formatCode>
                <c:ptCount val="33"/>
                <c:pt idx="0">
                  <c:v>109500</c:v>
                </c:pt>
                <c:pt idx="1">
                  <c:v>109700</c:v>
                </c:pt>
                <c:pt idx="2">
                  <c:v>108300</c:v>
                </c:pt>
                <c:pt idx="3">
                  <c:v>107200</c:v>
                </c:pt>
                <c:pt idx="4">
                  <c:v>107000</c:v>
                </c:pt>
                <c:pt idx="5">
                  <c:v>107200</c:v>
                </c:pt>
                <c:pt idx="6">
                  <c:v>106199.99999999999</c:v>
                </c:pt>
                <c:pt idx="7">
                  <c:v>108800.00000000001</c:v>
                </c:pt>
                <c:pt idx="8">
                  <c:v>106700</c:v>
                </c:pt>
                <c:pt idx="9">
                  <c:v>106500</c:v>
                </c:pt>
                <c:pt idx="10">
                  <c:v>107500</c:v>
                </c:pt>
                <c:pt idx="11">
                  <c:v>107400</c:v>
                </c:pt>
                <c:pt idx="12">
                  <c:v>109200</c:v>
                </c:pt>
                <c:pt idx="13">
                  <c:v>107700</c:v>
                </c:pt>
                <c:pt idx="14">
                  <c:v>108600</c:v>
                </c:pt>
                <c:pt idx="15">
                  <c:v>107899.99999999999</c:v>
                </c:pt>
                <c:pt idx="16">
                  <c:v>107400</c:v>
                </c:pt>
                <c:pt idx="17">
                  <c:v>98900</c:v>
                </c:pt>
                <c:pt idx="18">
                  <c:v>99100</c:v>
                </c:pt>
                <c:pt idx="19">
                  <c:v>98400</c:v>
                </c:pt>
                <c:pt idx="20">
                  <c:v>99800</c:v>
                </c:pt>
                <c:pt idx="21">
                  <c:v>98200</c:v>
                </c:pt>
                <c:pt idx="22">
                  <c:v>97800</c:v>
                </c:pt>
                <c:pt idx="23">
                  <c:v>98800.000000000015</c:v>
                </c:pt>
                <c:pt idx="24">
                  <c:v>98100</c:v>
                </c:pt>
                <c:pt idx="25">
                  <c:v>98400</c:v>
                </c:pt>
                <c:pt idx="26">
                  <c:v>99500</c:v>
                </c:pt>
                <c:pt idx="27">
                  <c:v>97700</c:v>
                </c:pt>
                <c:pt idx="28">
                  <c:v>98100</c:v>
                </c:pt>
                <c:pt idx="29">
                  <c:v>97700</c:v>
                </c:pt>
                <c:pt idx="30">
                  <c:v>98100</c:v>
                </c:pt>
                <c:pt idx="31">
                  <c:v>98500</c:v>
                </c:pt>
                <c:pt idx="32">
                  <c:v>98900</c:v>
                </c:pt>
              </c:numCache>
            </c:numRef>
          </c:xVal>
          <c:yVal>
            <c:numRef>
              <c:f>'Bt Tidy Analysis'!$AM$2:$AM$34</c:f>
              <c:numCache>
                <c:formatCode>General</c:formatCode>
                <c:ptCount val="33"/>
                <c:pt idx="0">
                  <c:v>77700</c:v>
                </c:pt>
                <c:pt idx="1">
                  <c:v>78400</c:v>
                </c:pt>
                <c:pt idx="2">
                  <c:v>78000</c:v>
                </c:pt>
                <c:pt idx="3">
                  <c:v>76400</c:v>
                </c:pt>
                <c:pt idx="4">
                  <c:v>77200</c:v>
                </c:pt>
                <c:pt idx="5">
                  <c:v>76900</c:v>
                </c:pt>
                <c:pt idx="6">
                  <c:v>76800</c:v>
                </c:pt>
                <c:pt idx="7">
                  <c:v>80800</c:v>
                </c:pt>
                <c:pt idx="8">
                  <c:v>77100</c:v>
                </c:pt>
                <c:pt idx="9">
                  <c:v>75900</c:v>
                </c:pt>
                <c:pt idx="10">
                  <c:v>75800</c:v>
                </c:pt>
                <c:pt idx="11">
                  <c:v>78400</c:v>
                </c:pt>
                <c:pt idx="12">
                  <c:v>75700</c:v>
                </c:pt>
                <c:pt idx="13">
                  <c:v>76300</c:v>
                </c:pt>
                <c:pt idx="14">
                  <c:v>74600</c:v>
                </c:pt>
                <c:pt idx="15">
                  <c:v>74200</c:v>
                </c:pt>
                <c:pt idx="16">
                  <c:v>77300</c:v>
                </c:pt>
                <c:pt idx="17">
                  <c:v>82700</c:v>
                </c:pt>
                <c:pt idx="18">
                  <c:v>82800</c:v>
                </c:pt>
                <c:pt idx="19">
                  <c:v>83100</c:v>
                </c:pt>
                <c:pt idx="20">
                  <c:v>82100.000000000015</c:v>
                </c:pt>
                <c:pt idx="21">
                  <c:v>83600</c:v>
                </c:pt>
                <c:pt idx="22">
                  <c:v>82899.999999999985</c:v>
                </c:pt>
                <c:pt idx="23">
                  <c:v>82899.999999999985</c:v>
                </c:pt>
                <c:pt idx="24">
                  <c:v>83200</c:v>
                </c:pt>
                <c:pt idx="25">
                  <c:v>82300</c:v>
                </c:pt>
                <c:pt idx="26">
                  <c:v>83000</c:v>
                </c:pt>
                <c:pt idx="27">
                  <c:v>83100</c:v>
                </c:pt>
                <c:pt idx="28">
                  <c:v>82000</c:v>
                </c:pt>
                <c:pt idx="29">
                  <c:v>82600</c:v>
                </c:pt>
                <c:pt idx="30">
                  <c:v>83300</c:v>
                </c:pt>
                <c:pt idx="31">
                  <c:v>82600</c:v>
                </c:pt>
                <c:pt idx="32">
                  <c:v>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FF-430C-B60A-7C35AB875308}"/>
            </c:ext>
          </c:extLst>
        </c:ser>
        <c:ser>
          <c:idx val="1"/>
          <c:order val="1"/>
          <c:tx>
            <c:v>1.AS K v 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Analysis'!$CC$2:$CC$33</c:f>
              <c:numCache>
                <c:formatCode>General</c:formatCode>
                <c:ptCount val="32"/>
                <c:pt idx="0">
                  <c:v>75900</c:v>
                </c:pt>
                <c:pt idx="1">
                  <c:v>76300</c:v>
                </c:pt>
                <c:pt idx="2">
                  <c:v>77000</c:v>
                </c:pt>
                <c:pt idx="3">
                  <c:v>78200</c:v>
                </c:pt>
                <c:pt idx="4">
                  <c:v>77600</c:v>
                </c:pt>
                <c:pt idx="5">
                  <c:v>79600</c:v>
                </c:pt>
                <c:pt idx="6">
                  <c:v>79800</c:v>
                </c:pt>
                <c:pt idx="7">
                  <c:v>81900</c:v>
                </c:pt>
                <c:pt idx="8">
                  <c:v>81500</c:v>
                </c:pt>
                <c:pt idx="9">
                  <c:v>80500</c:v>
                </c:pt>
                <c:pt idx="10">
                  <c:v>81600</c:v>
                </c:pt>
                <c:pt idx="11">
                  <c:v>74000</c:v>
                </c:pt>
                <c:pt idx="12">
                  <c:v>79700</c:v>
                </c:pt>
                <c:pt idx="13">
                  <c:v>78900</c:v>
                </c:pt>
                <c:pt idx="14">
                  <c:v>81100</c:v>
                </c:pt>
                <c:pt idx="15">
                  <c:v>83000</c:v>
                </c:pt>
                <c:pt idx="16">
                  <c:v>79200</c:v>
                </c:pt>
                <c:pt idx="17">
                  <c:v>86400</c:v>
                </c:pt>
                <c:pt idx="18">
                  <c:v>76900</c:v>
                </c:pt>
                <c:pt idx="19">
                  <c:v>84300</c:v>
                </c:pt>
                <c:pt idx="20">
                  <c:v>85500</c:v>
                </c:pt>
                <c:pt idx="21">
                  <c:v>84100</c:v>
                </c:pt>
                <c:pt idx="22">
                  <c:v>82200</c:v>
                </c:pt>
                <c:pt idx="23">
                  <c:v>85900</c:v>
                </c:pt>
                <c:pt idx="24">
                  <c:v>86000</c:v>
                </c:pt>
                <c:pt idx="25">
                  <c:v>85600</c:v>
                </c:pt>
                <c:pt idx="26">
                  <c:v>86000</c:v>
                </c:pt>
                <c:pt idx="27">
                  <c:v>83400</c:v>
                </c:pt>
                <c:pt idx="28">
                  <c:v>82899.999999999985</c:v>
                </c:pt>
                <c:pt idx="29">
                  <c:v>85300</c:v>
                </c:pt>
                <c:pt idx="30">
                  <c:v>85500</c:v>
                </c:pt>
                <c:pt idx="31">
                  <c:v>85600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FF-430C-B60A-7C35AB875308}"/>
            </c:ext>
          </c:extLst>
        </c:ser>
        <c:ser>
          <c:idx val="2"/>
          <c:order val="2"/>
          <c:tx>
            <c:v>1.AS.H K v 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Analysis'!$DS$2:$DS$42</c:f>
              <c:numCache>
                <c:formatCode>General</c:formatCode>
                <c:ptCount val="41"/>
                <c:pt idx="0">
                  <c:v>74600</c:v>
                </c:pt>
                <c:pt idx="1">
                  <c:v>72200</c:v>
                </c:pt>
                <c:pt idx="2">
                  <c:v>73300</c:v>
                </c:pt>
                <c:pt idx="3">
                  <c:v>73500</c:v>
                </c:pt>
                <c:pt idx="4">
                  <c:v>72400</c:v>
                </c:pt>
                <c:pt idx="5">
                  <c:v>73500</c:v>
                </c:pt>
                <c:pt idx="6">
                  <c:v>72900</c:v>
                </c:pt>
                <c:pt idx="7">
                  <c:v>74200</c:v>
                </c:pt>
                <c:pt idx="8">
                  <c:v>74100</c:v>
                </c:pt>
                <c:pt idx="9">
                  <c:v>73600</c:v>
                </c:pt>
                <c:pt idx="10">
                  <c:v>74600</c:v>
                </c:pt>
                <c:pt idx="11">
                  <c:v>73000</c:v>
                </c:pt>
                <c:pt idx="12">
                  <c:v>73900</c:v>
                </c:pt>
                <c:pt idx="13">
                  <c:v>74100</c:v>
                </c:pt>
                <c:pt idx="14">
                  <c:v>74100</c:v>
                </c:pt>
                <c:pt idx="15">
                  <c:v>71900</c:v>
                </c:pt>
                <c:pt idx="16">
                  <c:v>72300</c:v>
                </c:pt>
                <c:pt idx="17">
                  <c:v>73100</c:v>
                </c:pt>
                <c:pt idx="18">
                  <c:v>74300</c:v>
                </c:pt>
                <c:pt idx="19">
                  <c:v>73300</c:v>
                </c:pt>
                <c:pt idx="20">
                  <c:v>72800</c:v>
                </c:pt>
                <c:pt idx="21">
                  <c:v>72900</c:v>
                </c:pt>
                <c:pt idx="22">
                  <c:v>72200</c:v>
                </c:pt>
                <c:pt idx="23">
                  <c:v>72600</c:v>
                </c:pt>
                <c:pt idx="24">
                  <c:v>72000</c:v>
                </c:pt>
                <c:pt idx="25">
                  <c:v>72500</c:v>
                </c:pt>
                <c:pt idx="26">
                  <c:v>73300</c:v>
                </c:pt>
                <c:pt idx="27">
                  <c:v>71200</c:v>
                </c:pt>
                <c:pt idx="28">
                  <c:v>75300</c:v>
                </c:pt>
                <c:pt idx="29">
                  <c:v>75000</c:v>
                </c:pt>
                <c:pt idx="30">
                  <c:v>75100</c:v>
                </c:pt>
                <c:pt idx="31">
                  <c:v>73700</c:v>
                </c:pt>
                <c:pt idx="32">
                  <c:v>74100</c:v>
                </c:pt>
                <c:pt idx="33">
                  <c:v>73800</c:v>
                </c:pt>
                <c:pt idx="34">
                  <c:v>74200</c:v>
                </c:pt>
                <c:pt idx="35">
                  <c:v>72600</c:v>
                </c:pt>
                <c:pt idx="36">
                  <c:v>69900</c:v>
                </c:pt>
                <c:pt idx="37">
                  <c:v>74100</c:v>
                </c:pt>
                <c:pt idx="38">
                  <c:v>73100</c:v>
                </c:pt>
                <c:pt idx="39">
                  <c:v>75600</c:v>
                </c:pt>
                <c:pt idx="40">
                  <c:v>74600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FF-430C-B60A-7C35AB875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1492223"/>
        <c:axId val="1991507103"/>
      </c:scatterChart>
      <c:valAx>
        <c:axId val="1991492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1507103"/>
        <c:crosses val="autoZero"/>
        <c:crossBetween val="midCat"/>
      </c:valAx>
      <c:valAx>
        <c:axId val="1991507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1492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K</a:t>
            </a:r>
            <a:r>
              <a:rPr lang="en-GB" baseline="0"/>
              <a:t> v Al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K v Al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41.5999999999999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166.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Analysis'!$AK$2:$AK$34</c:f>
              <c:numCache>
                <c:formatCode>General</c:formatCode>
                <c:ptCount val="33"/>
                <c:pt idx="0">
                  <c:v>109500</c:v>
                </c:pt>
                <c:pt idx="1">
                  <c:v>109700</c:v>
                </c:pt>
                <c:pt idx="2">
                  <c:v>108300</c:v>
                </c:pt>
                <c:pt idx="3">
                  <c:v>107200</c:v>
                </c:pt>
                <c:pt idx="4">
                  <c:v>107000</c:v>
                </c:pt>
                <c:pt idx="5">
                  <c:v>107200</c:v>
                </c:pt>
                <c:pt idx="6">
                  <c:v>106199.99999999999</c:v>
                </c:pt>
                <c:pt idx="7">
                  <c:v>108800.00000000001</c:v>
                </c:pt>
                <c:pt idx="8">
                  <c:v>106700</c:v>
                </c:pt>
                <c:pt idx="9">
                  <c:v>106500</c:v>
                </c:pt>
                <c:pt idx="10">
                  <c:v>107500</c:v>
                </c:pt>
                <c:pt idx="11">
                  <c:v>107400</c:v>
                </c:pt>
                <c:pt idx="12">
                  <c:v>109200</c:v>
                </c:pt>
                <c:pt idx="13">
                  <c:v>107700</c:v>
                </c:pt>
                <c:pt idx="14">
                  <c:v>108600</c:v>
                </c:pt>
                <c:pt idx="15">
                  <c:v>107899.99999999999</c:v>
                </c:pt>
                <c:pt idx="16">
                  <c:v>107400</c:v>
                </c:pt>
                <c:pt idx="17">
                  <c:v>98900</c:v>
                </c:pt>
                <c:pt idx="18">
                  <c:v>99100</c:v>
                </c:pt>
                <c:pt idx="19">
                  <c:v>98400</c:v>
                </c:pt>
                <c:pt idx="20">
                  <c:v>99800</c:v>
                </c:pt>
                <c:pt idx="21">
                  <c:v>98200</c:v>
                </c:pt>
                <c:pt idx="22">
                  <c:v>97800</c:v>
                </c:pt>
                <c:pt idx="23">
                  <c:v>98800.000000000015</c:v>
                </c:pt>
                <c:pt idx="24">
                  <c:v>98100</c:v>
                </c:pt>
                <c:pt idx="25">
                  <c:v>98400</c:v>
                </c:pt>
                <c:pt idx="26">
                  <c:v>99500</c:v>
                </c:pt>
                <c:pt idx="27">
                  <c:v>97700</c:v>
                </c:pt>
                <c:pt idx="28">
                  <c:v>98100</c:v>
                </c:pt>
                <c:pt idx="29">
                  <c:v>97700</c:v>
                </c:pt>
                <c:pt idx="30">
                  <c:v>98100</c:v>
                </c:pt>
                <c:pt idx="31">
                  <c:v>98500</c:v>
                </c:pt>
                <c:pt idx="32">
                  <c:v>98900</c:v>
                </c:pt>
              </c:numCache>
            </c:numRef>
          </c:xVal>
          <c:yVal>
            <c:numRef>
              <c:f>'Bt Tidy Analysis'!$AM$2:$AM$34</c:f>
              <c:numCache>
                <c:formatCode>General</c:formatCode>
                <c:ptCount val="33"/>
                <c:pt idx="0">
                  <c:v>77700</c:v>
                </c:pt>
                <c:pt idx="1">
                  <c:v>78400</c:v>
                </c:pt>
                <c:pt idx="2">
                  <c:v>78000</c:v>
                </c:pt>
                <c:pt idx="3">
                  <c:v>76400</c:v>
                </c:pt>
                <c:pt idx="4">
                  <c:v>77200</c:v>
                </c:pt>
                <c:pt idx="5">
                  <c:v>76900</c:v>
                </c:pt>
                <c:pt idx="6">
                  <c:v>76800</c:v>
                </c:pt>
                <c:pt idx="7">
                  <c:v>80800</c:v>
                </c:pt>
                <c:pt idx="8">
                  <c:v>77100</c:v>
                </c:pt>
                <c:pt idx="9">
                  <c:v>75900</c:v>
                </c:pt>
                <c:pt idx="10">
                  <c:v>75800</c:v>
                </c:pt>
                <c:pt idx="11">
                  <c:v>78400</c:v>
                </c:pt>
                <c:pt idx="12">
                  <c:v>75700</c:v>
                </c:pt>
                <c:pt idx="13">
                  <c:v>76300</c:v>
                </c:pt>
                <c:pt idx="14">
                  <c:v>74600</c:v>
                </c:pt>
                <c:pt idx="15">
                  <c:v>74200</c:v>
                </c:pt>
                <c:pt idx="16">
                  <c:v>77300</c:v>
                </c:pt>
                <c:pt idx="17">
                  <c:v>82700</c:v>
                </c:pt>
                <c:pt idx="18">
                  <c:v>82800</c:v>
                </c:pt>
                <c:pt idx="19">
                  <c:v>83100</c:v>
                </c:pt>
                <c:pt idx="20">
                  <c:v>82100.000000000015</c:v>
                </c:pt>
                <c:pt idx="21">
                  <c:v>83600</c:v>
                </c:pt>
                <c:pt idx="22">
                  <c:v>82899.999999999985</c:v>
                </c:pt>
                <c:pt idx="23">
                  <c:v>82899.999999999985</c:v>
                </c:pt>
                <c:pt idx="24">
                  <c:v>83200</c:v>
                </c:pt>
                <c:pt idx="25">
                  <c:v>82300</c:v>
                </c:pt>
                <c:pt idx="26">
                  <c:v>83000</c:v>
                </c:pt>
                <c:pt idx="27">
                  <c:v>83100</c:v>
                </c:pt>
                <c:pt idx="28">
                  <c:v>82000</c:v>
                </c:pt>
                <c:pt idx="29">
                  <c:v>82600</c:v>
                </c:pt>
                <c:pt idx="30">
                  <c:v>83300</c:v>
                </c:pt>
                <c:pt idx="31">
                  <c:v>82600</c:v>
                </c:pt>
                <c:pt idx="32">
                  <c:v>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63-4349-A9BD-CDE11C0AB33B}"/>
            </c:ext>
          </c:extLst>
        </c:ser>
        <c:ser>
          <c:idx val="1"/>
          <c:order val="1"/>
          <c:tx>
            <c:v>1.AS K v 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Analysis'!$CC$2:$CC$33</c:f>
              <c:numCache>
                <c:formatCode>General</c:formatCode>
                <c:ptCount val="32"/>
                <c:pt idx="0">
                  <c:v>75900</c:v>
                </c:pt>
                <c:pt idx="1">
                  <c:v>76300</c:v>
                </c:pt>
                <c:pt idx="2">
                  <c:v>77000</c:v>
                </c:pt>
                <c:pt idx="3">
                  <c:v>78200</c:v>
                </c:pt>
                <c:pt idx="4">
                  <c:v>77600</c:v>
                </c:pt>
                <c:pt idx="5">
                  <c:v>79600</c:v>
                </c:pt>
                <c:pt idx="6">
                  <c:v>79800</c:v>
                </c:pt>
                <c:pt idx="7">
                  <c:v>81900</c:v>
                </c:pt>
                <c:pt idx="8">
                  <c:v>81500</c:v>
                </c:pt>
                <c:pt idx="9">
                  <c:v>80500</c:v>
                </c:pt>
                <c:pt idx="10">
                  <c:v>81600</c:v>
                </c:pt>
                <c:pt idx="11">
                  <c:v>74000</c:v>
                </c:pt>
                <c:pt idx="12">
                  <c:v>79700</c:v>
                </c:pt>
                <c:pt idx="13">
                  <c:v>78900</c:v>
                </c:pt>
                <c:pt idx="14">
                  <c:v>81100</c:v>
                </c:pt>
                <c:pt idx="15">
                  <c:v>83000</c:v>
                </c:pt>
                <c:pt idx="16">
                  <c:v>79200</c:v>
                </c:pt>
                <c:pt idx="17">
                  <c:v>86400</c:v>
                </c:pt>
                <c:pt idx="18">
                  <c:v>76900</c:v>
                </c:pt>
                <c:pt idx="19">
                  <c:v>84300</c:v>
                </c:pt>
                <c:pt idx="20">
                  <c:v>85500</c:v>
                </c:pt>
                <c:pt idx="21">
                  <c:v>84100</c:v>
                </c:pt>
                <c:pt idx="22">
                  <c:v>82200</c:v>
                </c:pt>
                <c:pt idx="23">
                  <c:v>85900</c:v>
                </c:pt>
                <c:pt idx="24">
                  <c:v>86000</c:v>
                </c:pt>
                <c:pt idx="25">
                  <c:v>85600</c:v>
                </c:pt>
                <c:pt idx="26">
                  <c:v>86000</c:v>
                </c:pt>
                <c:pt idx="27">
                  <c:v>83400</c:v>
                </c:pt>
                <c:pt idx="28">
                  <c:v>82899.999999999985</c:v>
                </c:pt>
                <c:pt idx="29">
                  <c:v>85300</c:v>
                </c:pt>
                <c:pt idx="30">
                  <c:v>85500</c:v>
                </c:pt>
                <c:pt idx="31">
                  <c:v>85600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63-4349-A9BD-CDE11C0AB33B}"/>
            </c:ext>
          </c:extLst>
        </c:ser>
        <c:ser>
          <c:idx val="2"/>
          <c:order val="2"/>
          <c:tx>
            <c:v>1.AS.H K v 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Analysis'!$DS$2:$DS$42</c:f>
              <c:numCache>
                <c:formatCode>General</c:formatCode>
                <c:ptCount val="41"/>
                <c:pt idx="0">
                  <c:v>74600</c:v>
                </c:pt>
                <c:pt idx="1">
                  <c:v>72200</c:v>
                </c:pt>
                <c:pt idx="2">
                  <c:v>73300</c:v>
                </c:pt>
                <c:pt idx="3">
                  <c:v>73500</c:v>
                </c:pt>
                <c:pt idx="4">
                  <c:v>72400</c:v>
                </c:pt>
                <c:pt idx="5">
                  <c:v>73500</c:v>
                </c:pt>
                <c:pt idx="6">
                  <c:v>72900</c:v>
                </c:pt>
                <c:pt idx="7">
                  <c:v>74200</c:v>
                </c:pt>
                <c:pt idx="8">
                  <c:v>74100</c:v>
                </c:pt>
                <c:pt idx="9">
                  <c:v>73600</c:v>
                </c:pt>
                <c:pt idx="10">
                  <c:v>74600</c:v>
                </c:pt>
                <c:pt idx="11">
                  <c:v>73000</c:v>
                </c:pt>
                <c:pt idx="12">
                  <c:v>73900</c:v>
                </c:pt>
                <c:pt idx="13">
                  <c:v>74100</c:v>
                </c:pt>
                <c:pt idx="14">
                  <c:v>74100</c:v>
                </c:pt>
                <c:pt idx="15">
                  <c:v>71900</c:v>
                </c:pt>
                <c:pt idx="16">
                  <c:v>72300</c:v>
                </c:pt>
                <c:pt idx="17">
                  <c:v>73100</c:v>
                </c:pt>
                <c:pt idx="18">
                  <c:v>74300</c:v>
                </c:pt>
                <c:pt idx="19">
                  <c:v>73300</c:v>
                </c:pt>
                <c:pt idx="20">
                  <c:v>72800</c:v>
                </c:pt>
                <c:pt idx="21">
                  <c:v>72900</c:v>
                </c:pt>
                <c:pt idx="22">
                  <c:v>72200</c:v>
                </c:pt>
                <c:pt idx="23">
                  <c:v>72600</c:v>
                </c:pt>
                <c:pt idx="24">
                  <c:v>72000</c:v>
                </c:pt>
                <c:pt idx="25">
                  <c:v>72500</c:v>
                </c:pt>
                <c:pt idx="26">
                  <c:v>73300</c:v>
                </c:pt>
                <c:pt idx="27">
                  <c:v>71200</c:v>
                </c:pt>
                <c:pt idx="28">
                  <c:v>75300</c:v>
                </c:pt>
                <c:pt idx="29">
                  <c:v>75000</c:v>
                </c:pt>
                <c:pt idx="30">
                  <c:v>75100</c:v>
                </c:pt>
                <c:pt idx="31">
                  <c:v>73700</c:v>
                </c:pt>
                <c:pt idx="32">
                  <c:v>74100</c:v>
                </c:pt>
                <c:pt idx="33">
                  <c:v>73800</c:v>
                </c:pt>
                <c:pt idx="34">
                  <c:v>74200</c:v>
                </c:pt>
                <c:pt idx="35">
                  <c:v>72600</c:v>
                </c:pt>
                <c:pt idx="36">
                  <c:v>69900</c:v>
                </c:pt>
                <c:pt idx="37">
                  <c:v>74100</c:v>
                </c:pt>
                <c:pt idx="38">
                  <c:v>73100</c:v>
                </c:pt>
                <c:pt idx="39">
                  <c:v>75600</c:v>
                </c:pt>
                <c:pt idx="40">
                  <c:v>74600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63-4349-A9BD-CDE11C0AB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1492223"/>
        <c:axId val="1991507103"/>
      </c:scatterChart>
      <c:valAx>
        <c:axId val="1991492223"/>
        <c:scaling>
          <c:orientation val="minMax"/>
          <c:min val="95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1507103"/>
        <c:crosses val="autoZero"/>
        <c:crossBetween val="midCat"/>
      </c:valAx>
      <c:valAx>
        <c:axId val="1991507103"/>
        <c:scaling>
          <c:orientation val="minMax"/>
          <c:min val="6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1492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vs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42-4FC4-8397-F353609DA241}"/>
            </c:ext>
          </c:extLst>
        </c:ser>
        <c:ser>
          <c:idx val="1"/>
          <c:order val="1"/>
          <c:tx>
            <c:v>1.AS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42-4FC4-8397-F353609DA241}"/>
            </c:ext>
          </c:extLst>
        </c:ser>
        <c:ser>
          <c:idx val="2"/>
          <c:order val="2"/>
          <c:tx>
            <c:v>1.AS.H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42-4FC4-8397-F353609D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0751"/>
        <c:axId val="1378287071"/>
      </c:scatterChart>
      <c:valAx>
        <c:axId val="1378270751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7071"/>
        <c:crosses val="autoZero"/>
        <c:crossBetween val="midCat"/>
      </c:valAx>
      <c:valAx>
        <c:axId val="1378287071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0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Tidy Analysis'!$C$66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('Bt Tidy Analysis'!$D$65:$E$65,'Bt Tidy Analysis'!$L$65,'Bt Tidy Analysis'!$N$65:$O$65,'Bt Tidy Analysis'!$R$65:$U$65,'Bt Tidy Analysis'!$W$65:$AB$65,'Bt Tidy Analysis'!$AD$65:$AG$65)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Zn66_ppm_mean</c:v>
                </c:pt>
                <c:pt idx="6">
                  <c:v>Zn67_ppm_mean</c:v>
                </c:pt>
                <c:pt idx="7">
                  <c:v>Ga71_ppm_mean</c:v>
                </c:pt>
                <c:pt idx="8">
                  <c:v>Rb85_ppm_mean</c:v>
                </c:pt>
                <c:pt idx="9">
                  <c:v>Sr88_ppm_mean</c:v>
                </c:pt>
                <c:pt idx="10">
                  <c:v>Y89_ppm_mean</c:v>
                </c:pt>
                <c:pt idx="11">
                  <c:v>Zr90_ppm_mean</c:v>
                </c:pt>
                <c:pt idx="12">
                  <c:v>Nb93_ppm_mean</c:v>
                </c:pt>
                <c:pt idx="13">
                  <c:v>Sn118_ppm_mean</c:v>
                </c:pt>
                <c:pt idx="14">
                  <c:v>Cs133_ppm_mean</c:v>
                </c:pt>
                <c:pt idx="15">
                  <c:v>La139_ppm_mean</c:v>
                </c:pt>
                <c:pt idx="16">
                  <c:v>Yb172_ppm_mean</c:v>
                </c:pt>
                <c:pt idx="17">
                  <c:v>W182_ppm_mean</c:v>
                </c:pt>
                <c:pt idx="18">
                  <c:v>Pb208_ppm_mean</c:v>
                </c:pt>
              </c:strCache>
            </c:strRef>
          </c:cat>
          <c:val>
            <c:numRef>
              <c:f>('Bt Tidy Analysis'!$D$66:$E$66,'Bt Tidy Analysis'!$L$66,'Bt Tidy Analysis'!$N$66:$O$66,'Bt Tidy Analysis'!$R$66:$U$66,'Bt Tidy Analysis'!$W$66:$AB$66,'Bt Tidy Analysis'!$AD$66:$AG$66)</c:f>
              <c:numCache>
                <c:formatCode>General</c:formatCode>
                <c:ptCount val="19"/>
                <c:pt idx="0">
                  <c:v>177.18378787878788</c:v>
                </c:pt>
                <c:pt idx="1">
                  <c:v>501.2404545454545</c:v>
                </c:pt>
                <c:pt idx="2">
                  <c:v>20.775533333333335</c:v>
                </c:pt>
                <c:pt idx="3">
                  <c:v>4.8493900000000014</c:v>
                </c:pt>
                <c:pt idx="4">
                  <c:v>1.0815153848484846</c:v>
                </c:pt>
                <c:pt idx="5">
                  <c:v>548.6914242424242</c:v>
                </c:pt>
                <c:pt idx="6">
                  <c:v>593.28963636363642</c:v>
                </c:pt>
                <c:pt idx="7">
                  <c:v>36.573</c:v>
                </c:pt>
                <c:pt idx="8">
                  <c:v>452.99136363636359</c:v>
                </c:pt>
                <c:pt idx="9">
                  <c:v>0.83733430303030298</c:v>
                </c:pt>
                <c:pt idx="10">
                  <c:v>0.15590753473636362</c:v>
                </c:pt>
                <c:pt idx="11">
                  <c:v>5.6835288821974826E-2</c:v>
                </c:pt>
                <c:pt idx="12">
                  <c:v>44.962712121212121</c:v>
                </c:pt>
                <c:pt idx="13">
                  <c:v>2.3048733333333327</c:v>
                </c:pt>
                <c:pt idx="14">
                  <c:v>12.430760303030304</c:v>
                </c:pt>
                <c:pt idx="15">
                  <c:v>1.853102955151515E-2</c:v>
                </c:pt>
                <c:pt idx="16">
                  <c:v>4.7657091928960619E-3</c:v>
                </c:pt>
                <c:pt idx="17">
                  <c:v>6.0619318787878781E-2</c:v>
                </c:pt>
                <c:pt idx="18">
                  <c:v>3.783670606060606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D-49CF-8A95-2C6DA4694FDC}"/>
            </c:ext>
          </c:extLst>
        </c:ser>
        <c:ser>
          <c:idx val="1"/>
          <c:order val="1"/>
          <c:tx>
            <c:strRef>
              <c:f>'Bt Tidy Analysis'!$C$67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('Bt Tidy Analysis'!$D$65:$E$65,'Bt Tidy Analysis'!$L$65,'Bt Tidy Analysis'!$N$65:$O$65,'Bt Tidy Analysis'!$R$65:$U$65,'Bt Tidy Analysis'!$W$65:$AB$65,'Bt Tidy Analysis'!$AD$65:$AG$65)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Zn66_ppm_mean</c:v>
                </c:pt>
                <c:pt idx="6">
                  <c:v>Zn67_ppm_mean</c:v>
                </c:pt>
                <c:pt idx="7">
                  <c:v>Ga71_ppm_mean</c:v>
                </c:pt>
                <c:pt idx="8">
                  <c:v>Rb85_ppm_mean</c:v>
                </c:pt>
                <c:pt idx="9">
                  <c:v>Sr88_ppm_mean</c:v>
                </c:pt>
                <c:pt idx="10">
                  <c:v>Y89_ppm_mean</c:v>
                </c:pt>
                <c:pt idx="11">
                  <c:v>Zr90_ppm_mean</c:v>
                </c:pt>
                <c:pt idx="12">
                  <c:v>Nb93_ppm_mean</c:v>
                </c:pt>
                <c:pt idx="13">
                  <c:v>Sn118_ppm_mean</c:v>
                </c:pt>
                <c:pt idx="14">
                  <c:v>Cs133_ppm_mean</c:v>
                </c:pt>
                <c:pt idx="15">
                  <c:v>La139_ppm_mean</c:v>
                </c:pt>
                <c:pt idx="16">
                  <c:v>Yb172_ppm_mean</c:v>
                </c:pt>
                <c:pt idx="17">
                  <c:v>W182_ppm_mean</c:v>
                </c:pt>
                <c:pt idx="18">
                  <c:v>Pb208_ppm_mean</c:v>
                </c:pt>
              </c:strCache>
            </c:strRef>
          </c:cat>
          <c:val>
            <c:numRef>
              <c:f>('Bt Tidy Analysis'!$D$67:$E$67,'Bt Tidy Analysis'!$L$67,'Bt Tidy Analysis'!$N$67:$O$67,'Bt Tidy Analysis'!$R$67:$U$67,'Bt Tidy Analysis'!$W$67:$AB$67,'Bt Tidy Analysis'!$AD$67:$AG$67)</c:f>
              <c:numCache>
                <c:formatCode>General</c:formatCode>
                <c:ptCount val="19"/>
                <c:pt idx="0">
                  <c:v>165.71409375000005</c:v>
                </c:pt>
                <c:pt idx="1">
                  <c:v>691.54746875000023</c:v>
                </c:pt>
                <c:pt idx="2">
                  <c:v>15.222697812499998</c:v>
                </c:pt>
                <c:pt idx="3">
                  <c:v>368.97662500000007</c:v>
                </c:pt>
                <c:pt idx="4">
                  <c:v>220.76876874999996</c:v>
                </c:pt>
                <c:pt idx="5">
                  <c:v>526.81068750000009</c:v>
                </c:pt>
                <c:pt idx="6">
                  <c:v>546.74909375000004</c:v>
                </c:pt>
                <c:pt idx="7">
                  <c:v>34.066053124999996</c:v>
                </c:pt>
                <c:pt idx="8">
                  <c:v>431.58890625000004</c:v>
                </c:pt>
                <c:pt idx="9">
                  <c:v>2.3661797500000006</c:v>
                </c:pt>
                <c:pt idx="10">
                  <c:v>0.57957421059444114</c:v>
                </c:pt>
                <c:pt idx="11">
                  <c:v>3.068592310558337</c:v>
                </c:pt>
                <c:pt idx="12">
                  <c:v>20.699790000000004</c:v>
                </c:pt>
                <c:pt idx="13">
                  <c:v>1.7668236562499999</c:v>
                </c:pt>
                <c:pt idx="14">
                  <c:v>20.37066875</c:v>
                </c:pt>
                <c:pt idx="15">
                  <c:v>4.2454516575563188</c:v>
                </c:pt>
                <c:pt idx="16">
                  <c:v>2.0724821496026564E-2</c:v>
                </c:pt>
                <c:pt idx="17">
                  <c:v>0.14045542499999999</c:v>
                </c:pt>
                <c:pt idx="18">
                  <c:v>3.1887909374999999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D-49CF-8A95-2C6DA4694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339455"/>
        <c:axId val="1573346175"/>
      </c:lineChart>
      <c:catAx>
        <c:axId val="157333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346175"/>
        <c:crosses val="autoZero"/>
        <c:auto val="1"/>
        <c:lblAlgn val="ctr"/>
        <c:lblOffset val="100"/>
        <c:noMultiLvlLbl val="0"/>
      </c:catAx>
      <c:valAx>
        <c:axId val="157334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33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 vs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1(B)MP Bt Mg vs Fe (ICP)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BF0-4D9B-A8C0-1ACFC545A99A}"/>
            </c:ext>
          </c:extLst>
        </c:ser>
        <c:ser>
          <c:idx val="4"/>
          <c:order val="1"/>
          <c:tx>
            <c:v>1.AS Mg vs Fe (ICP)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Analysis'!$BG$2:$BG$33</c:f>
              <c:numCache>
                <c:formatCode>General</c:formatCode>
                <c:ptCount val="32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93782.7</c:v>
                </c:pt>
                <c:pt idx="6">
                  <c:v>99619</c:v>
                </c:pt>
                <c:pt idx="7">
                  <c:v>100553</c:v>
                </c:pt>
                <c:pt idx="8">
                  <c:v>94878.9</c:v>
                </c:pt>
                <c:pt idx="9">
                  <c:v>99794.8</c:v>
                </c:pt>
                <c:pt idx="10">
                  <c:v>103784</c:v>
                </c:pt>
                <c:pt idx="11">
                  <c:v>104324</c:v>
                </c:pt>
                <c:pt idx="12">
                  <c:v>82693.2</c:v>
                </c:pt>
                <c:pt idx="13">
                  <c:v>100669</c:v>
                </c:pt>
                <c:pt idx="14">
                  <c:v>102511</c:v>
                </c:pt>
                <c:pt idx="15">
                  <c:v>92430.6</c:v>
                </c:pt>
                <c:pt idx="16">
                  <c:v>98076</c:v>
                </c:pt>
                <c:pt idx="17">
                  <c:v>105989</c:v>
                </c:pt>
                <c:pt idx="18">
                  <c:v>117294</c:v>
                </c:pt>
                <c:pt idx="19">
                  <c:v>108714</c:v>
                </c:pt>
                <c:pt idx="20">
                  <c:v>93822.2</c:v>
                </c:pt>
                <c:pt idx="21">
                  <c:v>100560</c:v>
                </c:pt>
                <c:pt idx="22">
                  <c:v>103388</c:v>
                </c:pt>
                <c:pt idx="23">
                  <c:v>98245.4</c:v>
                </c:pt>
                <c:pt idx="24">
                  <c:v>102500</c:v>
                </c:pt>
                <c:pt idx="25">
                  <c:v>104015</c:v>
                </c:pt>
                <c:pt idx="26">
                  <c:v>114099</c:v>
                </c:pt>
                <c:pt idx="27">
                  <c:v>98435.199999999997</c:v>
                </c:pt>
                <c:pt idx="28">
                  <c:v>99070.9</c:v>
                </c:pt>
                <c:pt idx="29">
                  <c:v>99915.4</c:v>
                </c:pt>
                <c:pt idx="30">
                  <c:v>114421</c:v>
                </c:pt>
                <c:pt idx="31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BF0-4D9B-A8C0-1ACFC545A99A}"/>
            </c:ext>
          </c:extLst>
        </c:ser>
        <c:ser>
          <c:idx val="5"/>
          <c:order val="2"/>
          <c:tx>
            <c:v>1.AS.H Mg vs Fe (ICP)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plus>
            <c:minus>
              <c:numRef>
                <c:f>'Bt Tidy Analysis'!$AG$284:$AG$324</c:f>
                <c:numCache>
                  <c:formatCode>General</c:formatCode>
                  <c:ptCount val="41"/>
                  <c:pt idx="0">
                    <c:v>600.00000000000023</c:v>
                  </c:pt>
                  <c:pt idx="1">
                    <c:v>600.00000000000023</c:v>
                  </c:pt>
                  <c:pt idx="2">
                    <c:v>600</c:v>
                  </c:pt>
                  <c:pt idx="3">
                    <c:v>600</c:v>
                  </c:pt>
                  <c:pt idx="4">
                    <c:v>600</c:v>
                  </c:pt>
                  <c:pt idx="5">
                    <c:v>600</c:v>
                  </c:pt>
                  <c:pt idx="6">
                    <c:v>600</c:v>
                  </c:pt>
                  <c:pt idx="7">
                    <c:v>600</c:v>
                  </c:pt>
                  <c:pt idx="8">
                    <c:v>600</c:v>
                  </c:pt>
                  <c:pt idx="9">
                    <c:v>600</c:v>
                  </c:pt>
                  <c:pt idx="10">
                    <c:v>600</c:v>
                  </c:pt>
                  <c:pt idx="11">
                    <c:v>600</c:v>
                  </c:pt>
                  <c:pt idx="12">
                    <c:v>600</c:v>
                  </c:pt>
                  <c:pt idx="13">
                    <c:v>600</c:v>
                  </c:pt>
                  <c:pt idx="14">
                    <c:v>600</c:v>
                  </c:pt>
                  <c:pt idx="15">
                    <c:v>600</c:v>
                  </c:pt>
                  <c:pt idx="16">
                    <c:v>600</c:v>
                  </c:pt>
                  <c:pt idx="17">
                    <c:v>600</c:v>
                  </c:pt>
                  <c:pt idx="18">
                    <c:v>600</c:v>
                  </c:pt>
                  <c:pt idx="19">
                    <c:v>600</c:v>
                  </c:pt>
                  <c:pt idx="20">
                    <c:v>600</c:v>
                  </c:pt>
                  <c:pt idx="21">
                    <c:v>600</c:v>
                  </c:pt>
                  <c:pt idx="22">
                    <c:v>600</c:v>
                  </c:pt>
                  <c:pt idx="23">
                    <c:v>600</c:v>
                  </c:pt>
                  <c:pt idx="24">
                    <c:v>600</c:v>
                  </c:pt>
                  <c:pt idx="25">
                    <c:v>600</c:v>
                  </c:pt>
                  <c:pt idx="26">
                    <c:v>600</c:v>
                  </c:pt>
                  <c:pt idx="27">
                    <c:v>600</c:v>
                  </c:pt>
                  <c:pt idx="28">
                    <c:v>600</c:v>
                  </c:pt>
                  <c:pt idx="29">
                    <c:v>600</c:v>
                  </c:pt>
                  <c:pt idx="30">
                    <c:v>600</c:v>
                  </c:pt>
                  <c:pt idx="31">
                    <c:v>600</c:v>
                  </c:pt>
                  <c:pt idx="32">
                    <c:v>600</c:v>
                  </c:pt>
                  <c:pt idx="33">
                    <c:v>600</c:v>
                  </c:pt>
                  <c:pt idx="34">
                    <c:v>600</c:v>
                  </c:pt>
                  <c:pt idx="35">
                    <c:v>600</c:v>
                  </c:pt>
                  <c:pt idx="36">
                    <c:v>600</c:v>
                  </c:pt>
                  <c:pt idx="37">
                    <c:v>600</c:v>
                  </c:pt>
                  <c:pt idx="38">
                    <c:v>600</c:v>
                  </c:pt>
                  <c:pt idx="39">
                    <c:v>600</c:v>
                  </c:pt>
                  <c:pt idx="40">
                    <c:v>600</c:v>
                  </c:pt>
                </c:numCache>
              </c:numRef>
            </c:minus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Analysis'!$CW$2:$CW$42</c:f>
              <c:numCache>
                <c:formatCode>General</c:formatCode>
                <c:ptCount val="41"/>
                <c:pt idx="0">
                  <c:v>86339.4</c:v>
                </c:pt>
                <c:pt idx="1">
                  <c:v>91843.3</c:v>
                </c:pt>
                <c:pt idx="2">
                  <c:v>84313.3</c:v>
                </c:pt>
                <c:pt idx="3">
                  <c:v>89281.8</c:v>
                </c:pt>
                <c:pt idx="4">
                  <c:v>90993.7</c:v>
                </c:pt>
                <c:pt idx="5">
                  <c:v>90708.1</c:v>
                </c:pt>
                <c:pt idx="6">
                  <c:v>91745</c:v>
                </c:pt>
                <c:pt idx="7">
                  <c:v>93392.5</c:v>
                </c:pt>
                <c:pt idx="8">
                  <c:v>97947.8</c:v>
                </c:pt>
                <c:pt idx="9">
                  <c:v>91677.4</c:v>
                </c:pt>
                <c:pt idx="10">
                  <c:v>90932.4</c:v>
                </c:pt>
                <c:pt idx="11">
                  <c:v>99473.9</c:v>
                </c:pt>
                <c:pt idx="12">
                  <c:v>89094.399999999994</c:v>
                </c:pt>
                <c:pt idx="13">
                  <c:v>95082.8</c:v>
                </c:pt>
                <c:pt idx="14">
                  <c:v>89287</c:v>
                </c:pt>
                <c:pt idx="15">
                  <c:v>96331.5</c:v>
                </c:pt>
                <c:pt idx="16">
                  <c:v>91173</c:v>
                </c:pt>
                <c:pt idx="17">
                  <c:v>99430.3</c:v>
                </c:pt>
                <c:pt idx="18">
                  <c:v>86236.7</c:v>
                </c:pt>
                <c:pt idx="19">
                  <c:v>94433.7</c:v>
                </c:pt>
                <c:pt idx="20">
                  <c:v>96202.6</c:v>
                </c:pt>
                <c:pt idx="21">
                  <c:v>98072.5</c:v>
                </c:pt>
                <c:pt idx="22">
                  <c:v>108129</c:v>
                </c:pt>
                <c:pt idx="23">
                  <c:v>102287</c:v>
                </c:pt>
                <c:pt idx="24">
                  <c:v>104632</c:v>
                </c:pt>
                <c:pt idx="25">
                  <c:v>97530.2</c:v>
                </c:pt>
                <c:pt idx="26">
                  <c:v>104782</c:v>
                </c:pt>
                <c:pt idx="27">
                  <c:v>106840</c:v>
                </c:pt>
                <c:pt idx="28">
                  <c:v>100000</c:v>
                </c:pt>
                <c:pt idx="29">
                  <c:v>116159</c:v>
                </c:pt>
                <c:pt idx="30">
                  <c:v>103967</c:v>
                </c:pt>
                <c:pt idx="31">
                  <c:v>106674</c:v>
                </c:pt>
                <c:pt idx="32">
                  <c:v>99807.9</c:v>
                </c:pt>
                <c:pt idx="33">
                  <c:v>101099</c:v>
                </c:pt>
                <c:pt idx="34">
                  <c:v>94958.5</c:v>
                </c:pt>
                <c:pt idx="35">
                  <c:v>105142</c:v>
                </c:pt>
                <c:pt idx="36">
                  <c:v>132005</c:v>
                </c:pt>
                <c:pt idx="37">
                  <c:v>112214</c:v>
                </c:pt>
                <c:pt idx="38">
                  <c:v>107310</c:v>
                </c:pt>
                <c:pt idx="39">
                  <c:v>121854</c:v>
                </c:pt>
                <c:pt idx="40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BF0-4D9B-A8C0-1ACFC545A99A}"/>
            </c:ext>
          </c:extLst>
        </c:ser>
        <c:ser>
          <c:idx val="0"/>
          <c:order val="3"/>
          <c:tx>
            <c:v>1(B)MP Bt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Tidy Analysis'!$AK$211:$AK$243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Tidy Analysis'!$AG$211:$AG$243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Analysis'!$AJ$2:$AJ$34</c:f>
              <c:numCache>
                <c:formatCode>General</c:formatCode>
                <c:ptCount val="33"/>
                <c:pt idx="0">
                  <c:v>51800</c:v>
                </c:pt>
                <c:pt idx="1">
                  <c:v>51500</c:v>
                </c:pt>
                <c:pt idx="2">
                  <c:v>52600</c:v>
                </c:pt>
                <c:pt idx="3">
                  <c:v>52000</c:v>
                </c:pt>
                <c:pt idx="4">
                  <c:v>52100</c:v>
                </c:pt>
                <c:pt idx="5">
                  <c:v>49500</c:v>
                </c:pt>
                <c:pt idx="6">
                  <c:v>52400</c:v>
                </c:pt>
                <c:pt idx="7">
                  <c:v>51800</c:v>
                </c:pt>
                <c:pt idx="8">
                  <c:v>53000</c:v>
                </c:pt>
                <c:pt idx="9">
                  <c:v>52699.999999999993</c:v>
                </c:pt>
                <c:pt idx="10">
                  <c:v>50800</c:v>
                </c:pt>
                <c:pt idx="11">
                  <c:v>52000</c:v>
                </c:pt>
                <c:pt idx="12">
                  <c:v>52600</c:v>
                </c:pt>
                <c:pt idx="13">
                  <c:v>53200</c:v>
                </c:pt>
                <c:pt idx="14">
                  <c:v>52400</c:v>
                </c:pt>
                <c:pt idx="15">
                  <c:v>50100</c:v>
                </c:pt>
                <c:pt idx="16">
                  <c:v>52300.000000000007</c:v>
                </c:pt>
                <c:pt idx="17">
                  <c:v>46500</c:v>
                </c:pt>
                <c:pt idx="18">
                  <c:v>47100</c:v>
                </c:pt>
                <c:pt idx="19">
                  <c:v>46600</c:v>
                </c:pt>
                <c:pt idx="20">
                  <c:v>45100</c:v>
                </c:pt>
                <c:pt idx="21">
                  <c:v>46400</c:v>
                </c:pt>
                <c:pt idx="22">
                  <c:v>45500</c:v>
                </c:pt>
                <c:pt idx="23">
                  <c:v>44900</c:v>
                </c:pt>
                <c:pt idx="24">
                  <c:v>43200</c:v>
                </c:pt>
                <c:pt idx="25">
                  <c:v>45700</c:v>
                </c:pt>
                <c:pt idx="26">
                  <c:v>45900</c:v>
                </c:pt>
                <c:pt idx="27">
                  <c:v>45700</c:v>
                </c:pt>
                <c:pt idx="28">
                  <c:v>45100</c:v>
                </c:pt>
                <c:pt idx="29">
                  <c:v>44800.000000000007</c:v>
                </c:pt>
                <c:pt idx="30">
                  <c:v>46700</c:v>
                </c:pt>
                <c:pt idx="31">
                  <c:v>47200</c:v>
                </c:pt>
                <c:pt idx="32">
                  <c:v>46600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F0-4D9B-A8C0-1ACFC545A99A}"/>
            </c:ext>
          </c:extLst>
        </c:ser>
        <c:ser>
          <c:idx val="1"/>
          <c:order val="4"/>
          <c:tx>
            <c:v>1.AS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Tidy Analysis'!$AL$136:$AL$167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plus>
            <c:minus>
              <c:numRef>
                <c:f>'Bt Tidy Analysis'!$AG$136:$AG$167</c:f>
                <c:numCache>
                  <c:formatCode>General</c:formatCode>
                  <c:ptCount val="32"/>
                  <c:pt idx="0">
                    <c:v>741.66666666666686</c:v>
                  </c:pt>
                  <c:pt idx="1">
                    <c:v>741.66666666666686</c:v>
                  </c:pt>
                  <c:pt idx="2">
                    <c:v>741.66666666666697</c:v>
                  </c:pt>
                  <c:pt idx="3">
                    <c:v>741.66666666666697</c:v>
                  </c:pt>
                  <c:pt idx="4">
                    <c:v>741.66666666666697</c:v>
                  </c:pt>
                  <c:pt idx="5">
                    <c:v>741.66666666666697</c:v>
                  </c:pt>
                  <c:pt idx="6">
                    <c:v>741.66666666666697</c:v>
                  </c:pt>
                  <c:pt idx="7">
                    <c:v>741.66666666666697</c:v>
                  </c:pt>
                  <c:pt idx="8">
                    <c:v>741.66666666666697</c:v>
                  </c:pt>
                  <c:pt idx="9">
                    <c:v>741.66666666666697</c:v>
                  </c:pt>
                  <c:pt idx="10">
                    <c:v>741.66666666666697</c:v>
                  </c:pt>
                  <c:pt idx="11">
                    <c:v>741.66666666666697</c:v>
                  </c:pt>
                  <c:pt idx="12">
                    <c:v>741.66666666666697</c:v>
                  </c:pt>
                  <c:pt idx="13">
                    <c:v>741.66666666666697</c:v>
                  </c:pt>
                  <c:pt idx="14">
                    <c:v>741.66666666666697</c:v>
                  </c:pt>
                  <c:pt idx="15">
                    <c:v>741.66666666666697</c:v>
                  </c:pt>
                  <c:pt idx="16">
                    <c:v>741.66666666666697</c:v>
                  </c:pt>
                  <c:pt idx="17">
                    <c:v>741.66666666666697</c:v>
                  </c:pt>
                  <c:pt idx="18">
                    <c:v>741.66666666666697</c:v>
                  </c:pt>
                  <c:pt idx="19">
                    <c:v>741.66666666666697</c:v>
                  </c:pt>
                  <c:pt idx="20">
                    <c:v>741.66666666666697</c:v>
                  </c:pt>
                  <c:pt idx="21">
                    <c:v>741.66666666666697</c:v>
                  </c:pt>
                  <c:pt idx="22">
                    <c:v>741.66666666666697</c:v>
                  </c:pt>
                  <c:pt idx="23">
                    <c:v>741.66666666666697</c:v>
                  </c:pt>
                  <c:pt idx="24">
                    <c:v>741.66666666666697</c:v>
                  </c:pt>
                  <c:pt idx="25">
                    <c:v>741.66666666666697</c:v>
                  </c:pt>
                  <c:pt idx="26">
                    <c:v>741.66666666666697</c:v>
                  </c:pt>
                  <c:pt idx="27">
                    <c:v>741.66666666666697</c:v>
                  </c:pt>
                  <c:pt idx="28">
                    <c:v>741.66666666666697</c:v>
                  </c:pt>
                  <c:pt idx="29">
                    <c:v>741.66666666666697</c:v>
                  </c:pt>
                  <c:pt idx="30">
                    <c:v>741.66666666666697</c:v>
                  </c:pt>
                  <c:pt idx="31">
                    <c:v>741.66666666666697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Analysis'!$BZ$2:$BZ$33</c:f>
              <c:numCache>
                <c:formatCode>General</c:formatCode>
                <c:ptCount val="32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53800</c:v>
                </c:pt>
                <c:pt idx="6">
                  <c:v>53800</c:v>
                </c:pt>
                <c:pt idx="7">
                  <c:v>56300</c:v>
                </c:pt>
                <c:pt idx="8">
                  <c:v>56200</c:v>
                </c:pt>
                <c:pt idx="9">
                  <c:v>55700</c:v>
                </c:pt>
                <c:pt idx="10">
                  <c:v>52100</c:v>
                </c:pt>
                <c:pt idx="11">
                  <c:v>54600</c:v>
                </c:pt>
                <c:pt idx="12">
                  <c:v>54600</c:v>
                </c:pt>
                <c:pt idx="13">
                  <c:v>51700</c:v>
                </c:pt>
                <c:pt idx="14">
                  <c:v>53099.999999999993</c:v>
                </c:pt>
                <c:pt idx="15">
                  <c:v>54800.000000000007</c:v>
                </c:pt>
                <c:pt idx="16">
                  <c:v>54500</c:v>
                </c:pt>
                <c:pt idx="17">
                  <c:v>56300</c:v>
                </c:pt>
                <c:pt idx="18">
                  <c:v>50300</c:v>
                </c:pt>
                <c:pt idx="19">
                  <c:v>56300</c:v>
                </c:pt>
                <c:pt idx="20">
                  <c:v>55900</c:v>
                </c:pt>
                <c:pt idx="21">
                  <c:v>53200</c:v>
                </c:pt>
                <c:pt idx="22">
                  <c:v>53800</c:v>
                </c:pt>
                <c:pt idx="23">
                  <c:v>54100</c:v>
                </c:pt>
                <c:pt idx="24">
                  <c:v>53400</c:v>
                </c:pt>
                <c:pt idx="25">
                  <c:v>53500</c:v>
                </c:pt>
                <c:pt idx="26">
                  <c:v>53000</c:v>
                </c:pt>
                <c:pt idx="27">
                  <c:v>51600</c:v>
                </c:pt>
                <c:pt idx="28">
                  <c:v>52900</c:v>
                </c:pt>
                <c:pt idx="29">
                  <c:v>54100</c:v>
                </c:pt>
                <c:pt idx="30">
                  <c:v>52000</c:v>
                </c:pt>
                <c:pt idx="31">
                  <c:v>53900</c:v>
                </c:pt>
              </c:numCache>
            </c:numRef>
          </c:xVal>
          <c:y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BF0-4D9B-A8C0-1ACFC545A99A}"/>
            </c:ext>
          </c:extLst>
        </c:ser>
        <c:ser>
          <c:idx val="2"/>
          <c:order val="5"/>
          <c:tx>
            <c:v>1.AS.H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plus>
            <c:minus>
              <c:numRef>
                <c:f>'Bt Tidy Analysis'!$AK$284:$AK$324</c:f>
                <c:numCache>
                  <c:formatCode>General</c:formatCode>
                  <c:ptCount val="41"/>
                  <c:pt idx="0">
                    <c:v>899.99999999999977</c:v>
                  </c:pt>
                  <c:pt idx="1">
                    <c:v>899.99999999999977</c:v>
                  </c:pt>
                  <c:pt idx="2">
                    <c:v>900</c:v>
                  </c:pt>
                  <c:pt idx="3">
                    <c:v>900</c:v>
                  </c:pt>
                  <c:pt idx="4">
                    <c:v>900</c:v>
                  </c:pt>
                  <c:pt idx="5">
                    <c:v>900</c:v>
                  </c:pt>
                  <c:pt idx="6">
                    <c:v>900</c:v>
                  </c:pt>
                  <c:pt idx="7">
                    <c:v>900</c:v>
                  </c:pt>
                  <c:pt idx="8">
                    <c:v>900</c:v>
                  </c:pt>
                  <c:pt idx="9">
                    <c:v>900</c:v>
                  </c:pt>
                  <c:pt idx="10">
                    <c:v>900</c:v>
                  </c:pt>
                  <c:pt idx="11">
                    <c:v>900</c:v>
                  </c:pt>
                  <c:pt idx="12">
                    <c:v>900</c:v>
                  </c:pt>
                  <c:pt idx="13">
                    <c:v>900</c:v>
                  </c:pt>
                  <c:pt idx="14">
                    <c:v>900</c:v>
                  </c:pt>
                  <c:pt idx="15">
                    <c:v>900</c:v>
                  </c:pt>
                  <c:pt idx="16">
                    <c:v>900</c:v>
                  </c:pt>
                  <c:pt idx="17">
                    <c:v>900</c:v>
                  </c:pt>
                  <c:pt idx="18">
                    <c:v>900</c:v>
                  </c:pt>
                  <c:pt idx="19">
                    <c:v>900</c:v>
                  </c:pt>
                  <c:pt idx="20">
                    <c:v>900</c:v>
                  </c:pt>
                  <c:pt idx="21">
                    <c:v>900</c:v>
                  </c:pt>
                  <c:pt idx="22">
                    <c:v>900</c:v>
                  </c:pt>
                  <c:pt idx="23">
                    <c:v>900</c:v>
                  </c:pt>
                  <c:pt idx="24">
                    <c:v>900</c:v>
                  </c:pt>
                  <c:pt idx="25">
                    <c:v>900</c:v>
                  </c:pt>
                  <c:pt idx="26">
                    <c:v>900</c:v>
                  </c:pt>
                  <c:pt idx="27">
                    <c:v>900</c:v>
                  </c:pt>
                  <c:pt idx="28">
                    <c:v>900</c:v>
                  </c:pt>
                  <c:pt idx="29">
                    <c:v>900</c:v>
                  </c:pt>
                  <c:pt idx="30">
                    <c:v>900</c:v>
                  </c:pt>
                  <c:pt idx="31">
                    <c:v>900</c:v>
                  </c:pt>
                  <c:pt idx="32">
                    <c:v>900</c:v>
                  </c:pt>
                  <c:pt idx="33">
                    <c:v>900</c:v>
                  </c:pt>
                  <c:pt idx="34">
                    <c:v>900</c:v>
                  </c:pt>
                  <c:pt idx="35">
                    <c:v>900</c:v>
                  </c:pt>
                  <c:pt idx="36">
                    <c:v>900</c:v>
                  </c:pt>
                  <c:pt idx="37">
                    <c:v>900</c:v>
                  </c:pt>
                  <c:pt idx="38">
                    <c:v>900</c:v>
                  </c:pt>
                  <c:pt idx="39">
                    <c:v>900</c:v>
                  </c:pt>
                  <c:pt idx="40">
                    <c:v>900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Analysis'!$DP$2:$DP$42</c:f>
              <c:numCache>
                <c:formatCode>General</c:formatCode>
                <c:ptCount val="41"/>
                <c:pt idx="0">
                  <c:v>72300</c:v>
                </c:pt>
                <c:pt idx="1">
                  <c:v>72700</c:v>
                </c:pt>
                <c:pt idx="2">
                  <c:v>75100</c:v>
                </c:pt>
                <c:pt idx="3">
                  <c:v>73400</c:v>
                </c:pt>
                <c:pt idx="4">
                  <c:v>72600</c:v>
                </c:pt>
                <c:pt idx="5">
                  <c:v>73600</c:v>
                </c:pt>
                <c:pt idx="6">
                  <c:v>74500</c:v>
                </c:pt>
                <c:pt idx="7">
                  <c:v>74700</c:v>
                </c:pt>
                <c:pt idx="8">
                  <c:v>75100</c:v>
                </c:pt>
                <c:pt idx="9">
                  <c:v>73000</c:v>
                </c:pt>
                <c:pt idx="10">
                  <c:v>73400</c:v>
                </c:pt>
                <c:pt idx="11">
                  <c:v>73800</c:v>
                </c:pt>
                <c:pt idx="12">
                  <c:v>73700</c:v>
                </c:pt>
                <c:pt idx="13">
                  <c:v>74800</c:v>
                </c:pt>
                <c:pt idx="14">
                  <c:v>73500</c:v>
                </c:pt>
                <c:pt idx="15">
                  <c:v>72700</c:v>
                </c:pt>
                <c:pt idx="16">
                  <c:v>73100</c:v>
                </c:pt>
                <c:pt idx="17">
                  <c:v>71500</c:v>
                </c:pt>
                <c:pt idx="18">
                  <c:v>74300</c:v>
                </c:pt>
                <c:pt idx="19">
                  <c:v>76100</c:v>
                </c:pt>
                <c:pt idx="20">
                  <c:v>74600</c:v>
                </c:pt>
                <c:pt idx="21">
                  <c:v>77000</c:v>
                </c:pt>
                <c:pt idx="22">
                  <c:v>73500</c:v>
                </c:pt>
                <c:pt idx="23">
                  <c:v>73200</c:v>
                </c:pt>
                <c:pt idx="24">
                  <c:v>74200</c:v>
                </c:pt>
                <c:pt idx="25">
                  <c:v>73300</c:v>
                </c:pt>
                <c:pt idx="26">
                  <c:v>75600</c:v>
                </c:pt>
                <c:pt idx="27">
                  <c:v>75200</c:v>
                </c:pt>
                <c:pt idx="28">
                  <c:v>68900</c:v>
                </c:pt>
                <c:pt idx="29">
                  <c:v>72000</c:v>
                </c:pt>
                <c:pt idx="30">
                  <c:v>70600</c:v>
                </c:pt>
                <c:pt idx="31">
                  <c:v>73600</c:v>
                </c:pt>
                <c:pt idx="32">
                  <c:v>73900</c:v>
                </c:pt>
                <c:pt idx="33">
                  <c:v>74500</c:v>
                </c:pt>
                <c:pt idx="34">
                  <c:v>74000</c:v>
                </c:pt>
                <c:pt idx="35">
                  <c:v>71600</c:v>
                </c:pt>
                <c:pt idx="36">
                  <c:v>74700</c:v>
                </c:pt>
                <c:pt idx="37">
                  <c:v>72700</c:v>
                </c:pt>
                <c:pt idx="38">
                  <c:v>73200</c:v>
                </c:pt>
                <c:pt idx="39">
                  <c:v>71200</c:v>
                </c:pt>
                <c:pt idx="40">
                  <c:v>72500</c:v>
                </c:pt>
              </c:numCache>
            </c:numRef>
          </c:xVal>
          <c:y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BF0-4D9B-A8C0-1ACFC545A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0751"/>
        <c:axId val="1378287071"/>
      </c:scatterChart>
      <c:valAx>
        <c:axId val="1378270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7071"/>
        <c:crosses val="autoZero"/>
        <c:crossBetween val="midCat"/>
      </c:valAx>
      <c:valAx>
        <c:axId val="1378287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 (EDS)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075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(ICP) v Fe 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Analysis'!$Q$2:$Q$34</c:f>
              <c:numCache>
                <c:formatCode>General</c:formatCode>
                <c:ptCount val="33"/>
                <c:pt idx="0">
                  <c:v>145245</c:v>
                </c:pt>
                <c:pt idx="1">
                  <c:v>134137</c:v>
                </c:pt>
                <c:pt idx="2">
                  <c:v>153722</c:v>
                </c:pt>
                <c:pt idx="3">
                  <c:v>141139</c:v>
                </c:pt>
                <c:pt idx="4">
                  <c:v>140608</c:v>
                </c:pt>
                <c:pt idx="5">
                  <c:v>137334</c:v>
                </c:pt>
                <c:pt idx="6">
                  <c:v>121458</c:v>
                </c:pt>
                <c:pt idx="7">
                  <c:v>142059</c:v>
                </c:pt>
                <c:pt idx="8">
                  <c:v>149329</c:v>
                </c:pt>
                <c:pt idx="9">
                  <c:v>117349</c:v>
                </c:pt>
                <c:pt idx="10">
                  <c:v>129539</c:v>
                </c:pt>
                <c:pt idx="11">
                  <c:v>137626</c:v>
                </c:pt>
                <c:pt idx="12">
                  <c:v>120654</c:v>
                </c:pt>
                <c:pt idx="13">
                  <c:v>114977</c:v>
                </c:pt>
                <c:pt idx="14">
                  <c:v>138485</c:v>
                </c:pt>
                <c:pt idx="15">
                  <c:v>118472</c:v>
                </c:pt>
                <c:pt idx="16">
                  <c:v>122838</c:v>
                </c:pt>
                <c:pt idx="17">
                  <c:v>111138</c:v>
                </c:pt>
                <c:pt idx="18">
                  <c:v>115084</c:v>
                </c:pt>
                <c:pt idx="19">
                  <c:v>110797</c:v>
                </c:pt>
                <c:pt idx="20">
                  <c:v>115492</c:v>
                </c:pt>
                <c:pt idx="21">
                  <c:v>114045</c:v>
                </c:pt>
                <c:pt idx="22">
                  <c:v>116322</c:v>
                </c:pt>
                <c:pt idx="23">
                  <c:v>88453.1</c:v>
                </c:pt>
                <c:pt idx="24">
                  <c:v>103393</c:v>
                </c:pt>
                <c:pt idx="25">
                  <c:v>108144</c:v>
                </c:pt>
                <c:pt idx="26">
                  <c:v>94302.3</c:v>
                </c:pt>
                <c:pt idx="27">
                  <c:v>116400</c:v>
                </c:pt>
                <c:pt idx="28">
                  <c:v>111990</c:v>
                </c:pt>
                <c:pt idx="29">
                  <c:v>94841.600000000006</c:v>
                </c:pt>
                <c:pt idx="30">
                  <c:v>112787</c:v>
                </c:pt>
                <c:pt idx="31">
                  <c:v>101901</c:v>
                </c:pt>
                <c:pt idx="32">
                  <c:v>114356</c:v>
                </c:pt>
              </c:numCache>
            </c:numRef>
          </c:xVal>
          <c:y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EB-46C4-8C88-4FA04955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335743"/>
        <c:axId val="2055323743"/>
      </c:scatterChart>
      <c:valAx>
        <c:axId val="2055335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323743"/>
        <c:crosses val="autoZero"/>
        <c:crossBetween val="midCat"/>
      </c:valAx>
      <c:valAx>
        <c:axId val="2055323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53357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vs Zn (EDS data)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vs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xVal>
          <c:y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DF-427A-866E-23E117C34B19}"/>
            </c:ext>
          </c:extLst>
        </c:ser>
        <c:ser>
          <c:idx val="1"/>
          <c:order val="1"/>
          <c:tx>
            <c:v>1.AS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xVal>
          <c:y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DF-427A-866E-23E117C34B19}"/>
            </c:ext>
          </c:extLst>
        </c:ser>
        <c:ser>
          <c:idx val="2"/>
          <c:order val="2"/>
          <c:tx>
            <c:v>1.AS.H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xVal>
          <c:y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DF-427A-866E-23E117C3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7728"/>
        <c:axId val="464055248"/>
      </c:scatterChart>
      <c:valAx>
        <c:axId val="46406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55248"/>
        <c:crosses val="autoZero"/>
        <c:crossBetween val="midCat"/>
      </c:valAx>
      <c:valAx>
        <c:axId val="4640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 vs Zn (EDS data)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Fe vs zn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plus>
            <c:minus>
              <c:numRef>
                <c:f>'Bt Tidy Analysis'!$R$211:$R$243</c:f>
                <c:numCache>
                  <c:formatCode>General</c:formatCode>
                  <c:ptCount val="33"/>
                  <c:pt idx="0">
                    <c:v>86.154600000000002</c:v>
                  </c:pt>
                  <c:pt idx="1">
                    <c:v>85.1511</c:v>
                  </c:pt>
                  <c:pt idx="2">
                    <c:v>95.834400000000002</c:v>
                  </c:pt>
                  <c:pt idx="3">
                    <c:v>85.087800000000001</c:v>
                  </c:pt>
                  <c:pt idx="4">
                    <c:v>130.36099999999999</c:v>
                  </c:pt>
                  <c:pt idx="5">
                    <c:v>86.101200000000006</c:v>
                  </c:pt>
                  <c:pt idx="6">
                    <c:v>90.273300000000006</c:v>
                  </c:pt>
                  <c:pt idx="7">
                    <c:v>104.18</c:v>
                  </c:pt>
                  <c:pt idx="8">
                    <c:v>85.697599999999994</c:v>
                  </c:pt>
                  <c:pt idx="9">
                    <c:v>54.388599999999997</c:v>
                  </c:pt>
                  <c:pt idx="10">
                    <c:v>109.729</c:v>
                  </c:pt>
                  <c:pt idx="11">
                    <c:v>68.401600000000002</c:v>
                  </c:pt>
                  <c:pt idx="12">
                    <c:v>74.216999999999999</c:v>
                  </c:pt>
                  <c:pt idx="13">
                    <c:v>63.134900000000002</c:v>
                  </c:pt>
                  <c:pt idx="14">
                    <c:v>98.448800000000006</c:v>
                  </c:pt>
                  <c:pt idx="15">
                    <c:v>88.122100000000003</c:v>
                  </c:pt>
                  <c:pt idx="16">
                    <c:v>103.759</c:v>
                  </c:pt>
                  <c:pt idx="17">
                    <c:v>86.874799999999993</c:v>
                  </c:pt>
                  <c:pt idx="18">
                    <c:v>105.384</c:v>
                  </c:pt>
                  <c:pt idx="19">
                    <c:v>83.045100000000005</c:v>
                  </c:pt>
                  <c:pt idx="20">
                    <c:v>107.622</c:v>
                  </c:pt>
                  <c:pt idx="21">
                    <c:v>147.886</c:v>
                  </c:pt>
                  <c:pt idx="22">
                    <c:v>102.883</c:v>
                  </c:pt>
                  <c:pt idx="23">
                    <c:v>74.506100000000004</c:v>
                  </c:pt>
                  <c:pt idx="24">
                    <c:v>66.312600000000003</c:v>
                  </c:pt>
                  <c:pt idx="25">
                    <c:v>87.046400000000006</c:v>
                  </c:pt>
                  <c:pt idx="26">
                    <c:v>50.523400000000002</c:v>
                  </c:pt>
                  <c:pt idx="27">
                    <c:v>67.827399999999997</c:v>
                  </c:pt>
                  <c:pt idx="28">
                    <c:v>94.567599999999999</c:v>
                  </c:pt>
                  <c:pt idx="29">
                    <c:v>64.307900000000004</c:v>
                  </c:pt>
                  <c:pt idx="30">
                    <c:v>62.959899999999998</c:v>
                  </c:pt>
                  <c:pt idx="31">
                    <c:v>73.038200000000003</c:v>
                  </c:pt>
                  <c:pt idx="32">
                    <c:v>65.963399999999993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plus>
            <c:minus>
              <c:numRef>
                <c:f>'Bt Tidy Analysis'!$P$211:$P$243</c:f>
                <c:numCache>
                  <c:formatCode>General</c:formatCode>
                  <c:ptCount val="33"/>
                  <c:pt idx="0">
                    <c:v>14663.2</c:v>
                  </c:pt>
                  <c:pt idx="1">
                    <c:v>12849.1</c:v>
                  </c:pt>
                  <c:pt idx="2">
                    <c:v>12227</c:v>
                  </c:pt>
                  <c:pt idx="3">
                    <c:v>22346.9</c:v>
                  </c:pt>
                  <c:pt idx="4">
                    <c:v>16958.3</c:v>
                  </c:pt>
                  <c:pt idx="5">
                    <c:v>13589.1</c:v>
                  </c:pt>
                  <c:pt idx="6">
                    <c:v>15024.1</c:v>
                  </c:pt>
                  <c:pt idx="7">
                    <c:v>16564.7</c:v>
                  </c:pt>
                  <c:pt idx="8">
                    <c:v>15585.7</c:v>
                  </c:pt>
                  <c:pt idx="9">
                    <c:v>10994.9</c:v>
                  </c:pt>
                  <c:pt idx="10">
                    <c:v>13314.2</c:v>
                  </c:pt>
                  <c:pt idx="11">
                    <c:v>13451.2</c:v>
                  </c:pt>
                  <c:pt idx="12">
                    <c:v>16022.4</c:v>
                  </c:pt>
                  <c:pt idx="13">
                    <c:v>13011.2</c:v>
                  </c:pt>
                  <c:pt idx="14">
                    <c:v>18238.2</c:v>
                  </c:pt>
                  <c:pt idx="15">
                    <c:v>10480.799999999999</c:v>
                  </c:pt>
                  <c:pt idx="16">
                    <c:v>15644.8</c:v>
                  </c:pt>
                  <c:pt idx="17">
                    <c:v>9721.82</c:v>
                  </c:pt>
                  <c:pt idx="18">
                    <c:v>15205.3</c:v>
                  </c:pt>
                  <c:pt idx="19">
                    <c:v>7957.31</c:v>
                  </c:pt>
                  <c:pt idx="20">
                    <c:v>15740.9</c:v>
                  </c:pt>
                  <c:pt idx="21">
                    <c:v>13956.9</c:v>
                  </c:pt>
                  <c:pt idx="22">
                    <c:v>15654</c:v>
                  </c:pt>
                  <c:pt idx="23">
                    <c:v>9182.7199999999993</c:v>
                  </c:pt>
                  <c:pt idx="24">
                    <c:v>19306.3</c:v>
                  </c:pt>
                  <c:pt idx="25">
                    <c:v>13261.7</c:v>
                  </c:pt>
                  <c:pt idx="26">
                    <c:v>6403.96</c:v>
                  </c:pt>
                  <c:pt idx="27">
                    <c:v>12739.5</c:v>
                  </c:pt>
                  <c:pt idx="28">
                    <c:v>15070.8</c:v>
                  </c:pt>
                  <c:pt idx="29">
                    <c:v>7424.25</c:v>
                  </c:pt>
                  <c:pt idx="30">
                    <c:v>12319.4</c:v>
                  </c:pt>
                  <c:pt idx="31">
                    <c:v>10299.5</c:v>
                  </c:pt>
                  <c:pt idx="32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Analysis'!$AO$2:$AO$34</c:f>
              <c:numCache>
                <c:formatCode>General</c:formatCode>
                <c:ptCount val="33"/>
                <c:pt idx="0">
                  <c:v>148200</c:v>
                </c:pt>
                <c:pt idx="1">
                  <c:v>148500</c:v>
                </c:pt>
                <c:pt idx="2">
                  <c:v>145900</c:v>
                </c:pt>
                <c:pt idx="3">
                  <c:v>150600</c:v>
                </c:pt>
                <c:pt idx="4">
                  <c:v>157500</c:v>
                </c:pt>
                <c:pt idx="5">
                  <c:v>151900</c:v>
                </c:pt>
                <c:pt idx="6">
                  <c:v>154800</c:v>
                </c:pt>
                <c:pt idx="7">
                  <c:v>144700</c:v>
                </c:pt>
                <c:pt idx="8">
                  <c:v>151000</c:v>
                </c:pt>
                <c:pt idx="9">
                  <c:v>147800</c:v>
                </c:pt>
                <c:pt idx="10">
                  <c:v>154800</c:v>
                </c:pt>
                <c:pt idx="11">
                  <c:v>144900</c:v>
                </c:pt>
                <c:pt idx="12">
                  <c:v>147500</c:v>
                </c:pt>
                <c:pt idx="13">
                  <c:v>148800</c:v>
                </c:pt>
                <c:pt idx="14">
                  <c:v>150300</c:v>
                </c:pt>
                <c:pt idx="15">
                  <c:v>147700</c:v>
                </c:pt>
                <c:pt idx="16">
                  <c:v>147200</c:v>
                </c:pt>
                <c:pt idx="17">
                  <c:v>192600.00000000003</c:v>
                </c:pt>
                <c:pt idx="18">
                  <c:v>191800</c:v>
                </c:pt>
                <c:pt idx="19">
                  <c:v>189300</c:v>
                </c:pt>
                <c:pt idx="20">
                  <c:v>189700</c:v>
                </c:pt>
                <c:pt idx="21">
                  <c:v>189800</c:v>
                </c:pt>
                <c:pt idx="22">
                  <c:v>190300</c:v>
                </c:pt>
                <c:pt idx="23">
                  <c:v>191300</c:v>
                </c:pt>
                <c:pt idx="24">
                  <c:v>190900</c:v>
                </c:pt>
                <c:pt idx="25">
                  <c:v>190799.99999999997</c:v>
                </c:pt>
                <c:pt idx="26">
                  <c:v>191400</c:v>
                </c:pt>
                <c:pt idx="27">
                  <c:v>193100</c:v>
                </c:pt>
                <c:pt idx="28">
                  <c:v>191000</c:v>
                </c:pt>
                <c:pt idx="29">
                  <c:v>193000</c:v>
                </c:pt>
                <c:pt idx="30">
                  <c:v>188299.99999999997</c:v>
                </c:pt>
                <c:pt idx="31">
                  <c:v>188200</c:v>
                </c:pt>
                <c:pt idx="32">
                  <c:v>186200</c:v>
                </c:pt>
              </c:numCache>
            </c:numRef>
          </c:xVal>
          <c:yVal>
            <c:numRef>
              <c:f>'Bt Tidy Analysis'!$S$2:$S$34</c:f>
              <c:numCache>
                <c:formatCode>General</c:formatCode>
                <c:ptCount val="33"/>
                <c:pt idx="0">
                  <c:v>554.78700000000003</c:v>
                </c:pt>
                <c:pt idx="1">
                  <c:v>574.81399999999996</c:v>
                </c:pt>
                <c:pt idx="2">
                  <c:v>637.83399999999995</c:v>
                </c:pt>
                <c:pt idx="3">
                  <c:v>555.35299999999995</c:v>
                </c:pt>
                <c:pt idx="4">
                  <c:v>649.34400000000005</c:v>
                </c:pt>
                <c:pt idx="5">
                  <c:v>637.28300000000002</c:v>
                </c:pt>
                <c:pt idx="6">
                  <c:v>515.64200000000005</c:v>
                </c:pt>
                <c:pt idx="7">
                  <c:v>646.04899999999998</c:v>
                </c:pt>
                <c:pt idx="8">
                  <c:v>727.24400000000003</c:v>
                </c:pt>
                <c:pt idx="9">
                  <c:v>534.26400000000001</c:v>
                </c:pt>
                <c:pt idx="10">
                  <c:v>605.77200000000005</c:v>
                </c:pt>
                <c:pt idx="11">
                  <c:v>611.19200000000001</c:v>
                </c:pt>
                <c:pt idx="12">
                  <c:v>575.38900000000001</c:v>
                </c:pt>
                <c:pt idx="13">
                  <c:v>552.90700000000004</c:v>
                </c:pt>
                <c:pt idx="14">
                  <c:v>668.78499999999997</c:v>
                </c:pt>
                <c:pt idx="15">
                  <c:v>613.16899999999998</c:v>
                </c:pt>
                <c:pt idx="16">
                  <c:v>627.36900000000003</c:v>
                </c:pt>
                <c:pt idx="17">
                  <c:v>561.82500000000005</c:v>
                </c:pt>
                <c:pt idx="18">
                  <c:v>626.43700000000001</c:v>
                </c:pt>
                <c:pt idx="19">
                  <c:v>591.197</c:v>
                </c:pt>
                <c:pt idx="20">
                  <c:v>675.06600000000003</c:v>
                </c:pt>
                <c:pt idx="21">
                  <c:v>695.78099999999995</c:v>
                </c:pt>
                <c:pt idx="22">
                  <c:v>615.18299999999999</c:v>
                </c:pt>
                <c:pt idx="23">
                  <c:v>486.12099999999998</c:v>
                </c:pt>
                <c:pt idx="24">
                  <c:v>566.44299999999998</c:v>
                </c:pt>
                <c:pt idx="25">
                  <c:v>611.20000000000005</c:v>
                </c:pt>
                <c:pt idx="26">
                  <c:v>532.91399999999999</c:v>
                </c:pt>
                <c:pt idx="27">
                  <c:v>559.43100000000004</c:v>
                </c:pt>
                <c:pt idx="28">
                  <c:v>555.07399999999996</c:v>
                </c:pt>
                <c:pt idx="29">
                  <c:v>523.21900000000005</c:v>
                </c:pt>
                <c:pt idx="30">
                  <c:v>554.56500000000005</c:v>
                </c:pt>
                <c:pt idx="31">
                  <c:v>526.65200000000004</c:v>
                </c:pt>
                <c:pt idx="32">
                  <c:v>610.25300000000004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C4-47A5-88FD-65AEA13706B5}"/>
            </c:ext>
          </c:extLst>
        </c:ser>
        <c:ser>
          <c:idx val="1"/>
          <c:order val="1"/>
          <c:tx>
            <c:v>1.AS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plus>
            <c:minus>
              <c:numRef>
                <c:f>'Bt Tidy Analysis'!$R$136:$R$167</c:f>
                <c:numCache>
                  <c:formatCode>General</c:formatCode>
                  <c:ptCount val="32"/>
                  <c:pt idx="0">
                    <c:v>82.674599999999998</c:v>
                  </c:pt>
                  <c:pt idx="1">
                    <c:v>85.599699999999999</c:v>
                  </c:pt>
                  <c:pt idx="2">
                    <c:v>87.075599999999994</c:v>
                  </c:pt>
                  <c:pt idx="3">
                    <c:v>111.72799999999999</c:v>
                  </c:pt>
                  <c:pt idx="4">
                    <c:v>115.65300000000001</c:v>
                  </c:pt>
                  <c:pt idx="5">
                    <c:v>109.93300000000001</c:v>
                  </c:pt>
                  <c:pt idx="6">
                    <c:v>105.355</c:v>
                  </c:pt>
                  <c:pt idx="7">
                    <c:v>73.070899999999995</c:v>
                  </c:pt>
                  <c:pt idx="8">
                    <c:v>75.144099999999995</c:v>
                  </c:pt>
                  <c:pt idx="9">
                    <c:v>92.046800000000005</c:v>
                  </c:pt>
                  <c:pt idx="10">
                    <c:v>74.181899999999999</c:v>
                  </c:pt>
                  <c:pt idx="11">
                    <c:v>84.147499999999994</c:v>
                  </c:pt>
                  <c:pt idx="12">
                    <c:v>58.9559</c:v>
                  </c:pt>
                  <c:pt idx="13">
                    <c:v>103.681</c:v>
                  </c:pt>
                  <c:pt idx="14">
                    <c:v>144.18700000000001</c:v>
                  </c:pt>
                  <c:pt idx="15">
                    <c:v>78.261499999999998</c:v>
                  </c:pt>
                  <c:pt idx="16">
                    <c:v>77.768900000000002</c:v>
                  </c:pt>
                  <c:pt idx="17">
                    <c:v>126.779</c:v>
                  </c:pt>
                  <c:pt idx="18">
                    <c:v>109.425</c:v>
                  </c:pt>
                  <c:pt idx="19">
                    <c:v>111.16500000000001</c:v>
                  </c:pt>
                  <c:pt idx="20">
                    <c:v>59.743499999999997</c:v>
                  </c:pt>
                  <c:pt idx="21">
                    <c:v>67.178399999999996</c:v>
                  </c:pt>
                  <c:pt idx="22">
                    <c:v>75.206500000000005</c:v>
                  </c:pt>
                  <c:pt idx="23">
                    <c:v>91.794899999999998</c:v>
                  </c:pt>
                  <c:pt idx="24">
                    <c:v>60.682099999999998</c:v>
                  </c:pt>
                  <c:pt idx="25">
                    <c:v>77.5154</c:v>
                  </c:pt>
                  <c:pt idx="26">
                    <c:v>97.448700000000002</c:v>
                  </c:pt>
                  <c:pt idx="27">
                    <c:v>75.354500000000002</c:v>
                  </c:pt>
                  <c:pt idx="28">
                    <c:v>111.593</c:v>
                  </c:pt>
                  <c:pt idx="29">
                    <c:v>90.996899999999997</c:v>
                  </c:pt>
                  <c:pt idx="30">
                    <c:v>101.499</c:v>
                  </c:pt>
                  <c:pt idx="31">
                    <c:v>122.286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plus>
            <c:minus>
              <c:numRef>
                <c:f>'Bt Tidy Analysis'!$P$136:$P$167</c:f>
                <c:numCache>
                  <c:formatCode>General</c:formatCode>
                  <c:ptCount val="32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15988.2</c:v>
                  </c:pt>
                  <c:pt idx="6">
                    <c:v>20674.400000000001</c:v>
                  </c:pt>
                  <c:pt idx="7">
                    <c:v>10670.1</c:v>
                  </c:pt>
                  <c:pt idx="8">
                    <c:v>7569.37</c:v>
                  </c:pt>
                  <c:pt idx="9">
                    <c:v>11561.6</c:v>
                  </c:pt>
                  <c:pt idx="10">
                    <c:v>12332.1</c:v>
                  </c:pt>
                  <c:pt idx="11">
                    <c:v>12854.5</c:v>
                  </c:pt>
                  <c:pt idx="12">
                    <c:v>9960.6299999999992</c:v>
                  </c:pt>
                  <c:pt idx="13">
                    <c:v>18535.099999999999</c:v>
                  </c:pt>
                  <c:pt idx="14">
                    <c:v>18661.599999999999</c:v>
                  </c:pt>
                  <c:pt idx="15">
                    <c:v>19801.7</c:v>
                  </c:pt>
                  <c:pt idx="16">
                    <c:v>9521.18</c:v>
                  </c:pt>
                  <c:pt idx="17">
                    <c:v>20853.099999999999</c:v>
                  </c:pt>
                  <c:pt idx="18">
                    <c:v>23870.1</c:v>
                  </c:pt>
                  <c:pt idx="19">
                    <c:v>19861.2</c:v>
                  </c:pt>
                  <c:pt idx="20">
                    <c:v>9336.3700000000008</c:v>
                  </c:pt>
                  <c:pt idx="21">
                    <c:v>11679.9</c:v>
                  </c:pt>
                  <c:pt idx="22">
                    <c:v>14544.3</c:v>
                  </c:pt>
                  <c:pt idx="23">
                    <c:v>18085.900000000001</c:v>
                  </c:pt>
                  <c:pt idx="24">
                    <c:v>14262.1</c:v>
                  </c:pt>
                  <c:pt idx="25">
                    <c:v>13133.6</c:v>
                  </c:pt>
                  <c:pt idx="26">
                    <c:v>15025.7</c:v>
                  </c:pt>
                  <c:pt idx="27">
                    <c:v>16147.2</c:v>
                  </c:pt>
                  <c:pt idx="28">
                    <c:v>18418.599999999999</c:v>
                  </c:pt>
                  <c:pt idx="29">
                    <c:v>15815.5</c:v>
                  </c:pt>
                  <c:pt idx="30">
                    <c:v>18394.7</c:v>
                  </c:pt>
                  <c:pt idx="31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Analysis'!$CE$2:$CE$33</c:f>
              <c:numCache>
                <c:formatCode>General</c:formatCode>
                <c:ptCount val="32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175100.00000000003</c:v>
                </c:pt>
                <c:pt idx="6">
                  <c:v>173299.99999999997</c:v>
                </c:pt>
                <c:pt idx="7">
                  <c:v>171500</c:v>
                </c:pt>
                <c:pt idx="8">
                  <c:v>172800</c:v>
                </c:pt>
                <c:pt idx="9">
                  <c:v>173600</c:v>
                </c:pt>
                <c:pt idx="10">
                  <c:v>163000</c:v>
                </c:pt>
                <c:pt idx="11">
                  <c:v>170700</c:v>
                </c:pt>
                <c:pt idx="12">
                  <c:v>172700</c:v>
                </c:pt>
                <c:pt idx="13">
                  <c:v>173800</c:v>
                </c:pt>
                <c:pt idx="14">
                  <c:v>169500</c:v>
                </c:pt>
                <c:pt idx="15">
                  <c:v>172900</c:v>
                </c:pt>
                <c:pt idx="16">
                  <c:v>170500</c:v>
                </c:pt>
                <c:pt idx="17">
                  <c:v>176600</c:v>
                </c:pt>
                <c:pt idx="18">
                  <c:v>170300</c:v>
                </c:pt>
                <c:pt idx="19">
                  <c:v>179400</c:v>
                </c:pt>
                <c:pt idx="20">
                  <c:v>176300</c:v>
                </c:pt>
                <c:pt idx="21">
                  <c:v>174700</c:v>
                </c:pt>
                <c:pt idx="22">
                  <c:v>177000</c:v>
                </c:pt>
                <c:pt idx="23">
                  <c:v>180700</c:v>
                </c:pt>
                <c:pt idx="24">
                  <c:v>179300</c:v>
                </c:pt>
                <c:pt idx="25">
                  <c:v>184300</c:v>
                </c:pt>
                <c:pt idx="26">
                  <c:v>184700</c:v>
                </c:pt>
                <c:pt idx="27">
                  <c:v>179600</c:v>
                </c:pt>
                <c:pt idx="28">
                  <c:v>178100</c:v>
                </c:pt>
                <c:pt idx="29">
                  <c:v>181400</c:v>
                </c:pt>
                <c:pt idx="30">
                  <c:v>184100</c:v>
                </c:pt>
                <c:pt idx="31">
                  <c:v>182800</c:v>
                </c:pt>
              </c:numCache>
            </c:numRef>
          </c:xVal>
          <c:yVal>
            <c:numRef>
              <c:f>'Bt Tidy Analysis'!$BI$2:$BI$33</c:f>
              <c:numCache>
                <c:formatCode>General</c:formatCode>
                <c:ptCount val="32"/>
                <c:pt idx="0">
                  <c:v>539.41899999999998</c:v>
                </c:pt>
                <c:pt idx="1">
                  <c:v>609.80799999999999</c:v>
                </c:pt>
                <c:pt idx="2">
                  <c:v>641.51800000000003</c:v>
                </c:pt>
                <c:pt idx="3">
                  <c:v>544.30899999999997</c:v>
                </c:pt>
                <c:pt idx="4">
                  <c:v>588.274</c:v>
                </c:pt>
                <c:pt idx="5">
                  <c:v>563.30899999999997</c:v>
                </c:pt>
                <c:pt idx="6">
                  <c:v>537.51599999999996</c:v>
                </c:pt>
                <c:pt idx="7">
                  <c:v>560.28099999999995</c:v>
                </c:pt>
                <c:pt idx="8">
                  <c:v>536.50199999999995</c:v>
                </c:pt>
                <c:pt idx="9">
                  <c:v>632.73699999999997</c:v>
                </c:pt>
                <c:pt idx="10">
                  <c:v>530.505</c:v>
                </c:pt>
                <c:pt idx="11">
                  <c:v>589.53800000000001</c:v>
                </c:pt>
                <c:pt idx="12">
                  <c:v>439.77300000000002</c:v>
                </c:pt>
                <c:pt idx="13">
                  <c:v>476.50299999999999</c:v>
                </c:pt>
                <c:pt idx="14">
                  <c:v>638.99300000000005</c:v>
                </c:pt>
                <c:pt idx="15">
                  <c:v>472.19200000000001</c:v>
                </c:pt>
                <c:pt idx="16">
                  <c:v>549.245</c:v>
                </c:pt>
                <c:pt idx="17">
                  <c:v>562.86099999999999</c:v>
                </c:pt>
                <c:pt idx="18">
                  <c:v>583.529</c:v>
                </c:pt>
                <c:pt idx="19">
                  <c:v>550.26199999999994</c:v>
                </c:pt>
                <c:pt idx="20">
                  <c:v>518.11800000000005</c:v>
                </c:pt>
                <c:pt idx="21">
                  <c:v>533.97799999999995</c:v>
                </c:pt>
                <c:pt idx="22">
                  <c:v>535.30899999999997</c:v>
                </c:pt>
                <c:pt idx="23">
                  <c:v>536.91499999999996</c:v>
                </c:pt>
                <c:pt idx="24">
                  <c:v>522.06700000000001</c:v>
                </c:pt>
                <c:pt idx="25">
                  <c:v>519.68200000000002</c:v>
                </c:pt>
                <c:pt idx="26">
                  <c:v>543.37900000000002</c:v>
                </c:pt>
                <c:pt idx="27">
                  <c:v>499.74299999999999</c:v>
                </c:pt>
                <c:pt idx="28">
                  <c:v>535.78399999999999</c:v>
                </c:pt>
                <c:pt idx="29">
                  <c:v>539.928</c:v>
                </c:pt>
                <c:pt idx="30">
                  <c:v>520.09</c:v>
                </c:pt>
                <c:pt idx="31">
                  <c:v>543.904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C4-47A5-88FD-65AEA13706B5}"/>
            </c:ext>
          </c:extLst>
        </c:ser>
        <c:ser>
          <c:idx val="2"/>
          <c:order val="2"/>
          <c:tx>
            <c:v>1.AS.H Fe vs Zn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plus>
            <c:minus>
              <c:numRef>
                <c:f>'Bt Tidy Analysis'!$R$284:$R$324</c:f>
                <c:numCache>
                  <c:formatCode>General</c:formatCode>
                  <c:ptCount val="41"/>
                  <c:pt idx="0">
                    <c:v>42.613900000000001</c:v>
                  </c:pt>
                  <c:pt idx="1">
                    <c:v>65.392099999999999</c:v>
                  </c:pt>
                  <c:pt idx="2">
                    <c:v>64.615200000000002</c:v>
                  </c:pt>
                  <c:pt idx="3">
                    <c:v>51.420699999999997</c:v>
                  </c:pt>
                  <c:pt idx="4">
                    <c:v>84.458799999999997</c:v>
                  </c:pt>
                  <c:pt idx="5">
                    <c:v>55.5608</c:v>
                  </c:pt>
                  <c:pt idx="6">
                    <c:v>78.452500000000001</c:v>
                  </c:pt>
                  <c:pt idx="7">
                    <c:v>60.384999999999998</c:v>
                  </c:pt>
                  <c:pt idx="8">
                    <c:v>69.584400000000002</c:v>
                  </c:pt>
                  <c:pt idx="9">
                    <c:v>83.042299999999997</c:v>
                  </c:pt>
                  <c:pt idx="10">
                    <c:v>52.999499999999998</c:v>
                  </c:pt>
                  <c:pt idx="11">
                    <c:v>88.946799999999996</c:v>
                  </c:pt>
                  <c:pt idx="12">
                    <c:v>84.45</c:v>
                  </c:pt>
                  <c:pt idx="13">
                    <c:v>80.686800000000005</c:v>
                  </c:pt>
                  <c:pt idx="14">
                    <c:v>77.705299999999994</c:v>
                  </c:pt>
                  <c:pt idx="15">
                    <c:v>83.283100000000005</c:v>
                  </c:pt>
                  <c:pt idx="16">
                    <c:v>75.863900000000001</c:v>
                  </c:pt>
                  <c:pt idx="17">
                    <c:v>83.375500000000002</c:v>
                  </c:pt>
                  <c:pt idx="18">
                    <c:v>60.264899999999997</c:v>
                  </c:pt>
                  <c:pt idx="19">
                    <c:v>79.608699999999999</c:v>
                  </c:pt>
                  <c:pt idx="20">
                    <c:v>66.794399999999996</c:v>
                  </c:pt>
                  <c:pt idx="21">
                    <c:v>97.457599999999999</c:v>
                  </c:pt>
                  <c:pt idx="22">
                    <c:v>73.638900000000007</c:v>
                  </c:pt>
                  <c:pt idx="23">
                    <c:v>88.753500000000003</c:v>
                  </c:pt>
                  <c:pt idx="24">
                    <c:v>151</c:v>
                  </c:pt>
                  <c:pt idx="25">
                    <c:v>61.592599999999997</c:v>
                  </c:pt>
                  <c:pt idx="26">
                    <c:v>123.81100000000001</c:v>
                  </c:pt>
                  <c:pt idx="27">
                    <c:v>81.465299999999999</c:v>
                  </c:pt>
                  <c:pt idx="28">
                    <c:v>77.878900000000002</c:v>
                  </c:pt>
                  <c:pt idx="29">
                    <c:v>74.012600000000006</c:v>
                  </c:pt>
                  <c:pt idx="30">
                    <c:v>97.692300000000003</c:v>
                  </c:pt>
                  <c:pt idx="31">
                    <c:v>86.202299999999994</c:v>
                  </c:pt>
                  <c:pt idx="32">
                    <c:v>84.906099999999995</c:v>
                  </c:pt>
                  <c:pt idx="33">
                    <c:v>66.291399999999996</c:v>
                  </c:pt>
                  <c:pt idx="34">
                    <c:v>72.732299999999995</c:v>
                  </c:pt>
                  <c:pt idx="35">
                    <c:v>98.883700000000005</c:v>
                  </c:pt>
                  <c:pt idx="36">
                    <c:v>83.873599999999996</c:v>
                  </c:pt>
                  <c:pt idx="37">
                    <c:v>95.393199999999993</c:v>
                  </c:pt>
                  <c:pt idx="38">
                    <c:v>61.587699999999998</c:v>
                  </c:pt>
                  <c:pt idx="39">
                    <c:v>88.556799999999996</c:v>
                  </c:pt>
                  <c:pt idx="40">
                    <c:v>90.999300000000005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plus>
            <c:minus>
              <c:numRef>
                <c:f>'Bt Tidy Analysis'!$P$284:$P$324</c:f>
                <c:numCache>
                  <c:formatCode>General</c:formatCode>
                  <c:ptCount val="41"/>
                  <c:pt idx="0">
                    <c:v>8114.12</c:v>
                  </c:pt>
                  <c:pt idx="1">
                    <c:v>10170.5</c:v>
                  </c:pt>
                  <c:pt idx="2">
                    <c:v>8777.81</c:v>
                  </c:pt>
                  <c:pt idx="3">
                    <c:v>9211.6</c:v>
                  </c:pt>
                  <c:pt idx="4">
                    <c:v>9062.4699999999993</c:v>
                  </c:pt>
                  <c:pt idx="5">
                    <c:v>11430.7</c:v>
                  </c:pt>
                  <c:pt idx="6">
                    <c:v>9811.4599999999991</c:v>
                  </c:pt>
                  <c:pt idx="7">
                    <c:v>13486.7</c:v>
                  </c:pt>
                  <c:pt idx="8">
                    <c:v>11223.7</c:v>
                  </c:pt>
                  <c:pt idx="9">
                    <c:v>10964</c:v>
                  </c:pt>
                  <c:pt idx="10">
                    <c:v>7304.34</c:v>
                  </c:pt>
                  <c:pt idx="11">
                    <c:v>14707.5</c:v>
                  </c:pt>
                  <c:pt idx="12">
                    <c:v>10209.299999999999</c:v>
                  </c:pt>
                  <c:pt idx="13">
                    <c:v>10774.5</c:v>
                  </c:pt>
                  <c:pt idx="14">
                    <c:v>9841.81</c:v>
                  </c:pt>
                  <c:pt idx="15">
                    <c:v>12262.6</c:v>
                  </c:pt>
                  <c:pt idx="16">
                    <c:v>11486.8</c:v>
                  </c:pt>
                  <c:pt idx="17">
                    <c:v>12640.9</c:v>
                  </c:pt>
                  <c:pt idx="18">
                    <c:v>9389.48</c:v>
                  </c:pt>
                  <c:pt idx="19">
                    <c:v>8516.64</c:v>
                  </c:pt>
                  <c:pt idx="20">
                    <c:v>13471.2</c:v>
                  </c:pt>
                  <c:pt idx="21">
                    <c:v>17117.5</c:v>
                  </c:pt>
                  <c:pt idx="22">
                    <c:v>11431.7</c:v>
                  </c:pt>
                  <c:pt idx="23">
                    <c:v>9665.86</c:v>
                  </c:pt>
                  <c:pt idx="24">
                    <c:v>11997.3</c:v>
                  </c:pt>
                  <c:pt idx="25">
                    <c:v>10890.2</c:v>
                  </c:pt>
                  <c:pt idx="26">
                    <c:v>14964.2</c:v>
                  </c:pt>
                  <c:pt idx="27">
                    <c:v>8752.89</c:v>
                  </c:pt>
                  <c:pt idx="28">
                    <c:v>8759.25</c:v>
                  </c:pt>
                  <c:pt idx="29">
                    <c:v>21137.5</c:v>
                  </c:pt>
                  <c:pt idx="30">
                    <c:v>14334.1</c:v>
                  </c:pt>
                  <c:pt idx="31">
                    <c:v>16707.7</c:v>
                  </c:pt>
                  <c:pt idx="32">
                    <c:v>11380.7</c:v>
                  </c:pt>
                  <c:pt idx="33">
                    <c:v>14125.4</c:v>
                  </c:pt>
                  <c:pt idx="34">
                    <c:v>11903.2</c:v>
                  </c:pt>
                  <c:pt idx="35">
                    <c:v>11834.9</c:v>
                  </c:pt>
                  <c:pt idx="36">
                    <c:v>17574.400000000001</c:v>
                  </c:pt>
                  <c:pt idx="37">
                    <c:v>16678</c:v>
                  </c:pt>
                  <c:pt idx="38">
                    <c:v>9197.4599999999991</c:v>
                  </c:pt>
                  <c:pt idx="39">
                    <c:v>16538.400000000001</c:v>
                  </c:pt>
                  <c:pt idx="40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Analysis'!$DU$2:$DU$42</c:f>
              <c:numCache>
                <c:formatCode>General</c:formatCode>
                <c:ptCount val="41"/>
                <c:pt idx="0">
                  <c:v>127600</c:v>
                </c:pt>
                <c:pt idx="1">
                  <c:v>127500</c:v>
                </c:pt>
                <c:pt idx="2">
                  <c:v>129200</c:v>
                </c:pt>
                <c:pt idx="3">
                  <c:v>126000</c:v>
                </c:pt>
                <c:pt idx="4">
                  <c:v>128699.99999999999</c:v>
                </c:pt>
                <c:pt idx="5">
                  <c:v>128800.00000000001</c:v>
                </c:pt>
                <c:pt idx="6">
                  <c:v>125900</c:v>
                </c:pt>
                <c:pt idx="7">
                  <c:v>124600.00000000001</c:v>
                </c:pt>
                <c:pt idx="8">
                  <c:v>126199.99999999999</c:v>
                </c:pt>
                <c:pt idx="9">
                  <c:v>124400</c:v>
                </c:pt>
                <c:pt idx="10">
                  <c:v>126100</c:v>
                </c:pt>
                <c:pt idx="11">
                  <c:v>125600</c:v>
                </c:pt>
                <c:pt idx="12">
                  <c:v>125300</c:v>
                </c:pt>
                <c:pt idx="13">
                  <c:v>125500</c:v>
                </c:pt>
                <c:pt idx="14">
                  <c:v>124400</c:v>
                </c:pt>
                <c:pt idx="15">
                  <c:v>123600</c:v>
                </c:pt>
                <c:pt idx="16">
                  <c:v>124800</c:v>
                </c:pt>
                <c:pt idx="17">
                  <c:v>123400</c:v>
                </c:pt>
                <c:pt idx="18">
                  <c:v>128100</c:v>
                </c:pt>
                <c:pt idx="19">
                  <c:v>127100.00000000001</c:v>
                </c:pt>
                <c:pt idx="20">
                  <c:v>126500</c:v>
                </c:pt>
                <c:pt idx="21">
                  <c:v>124500</c:v>
                </c:pt>
                <c:pt idx="22">
                  <c:v>126600</c:v>
                </c:pt>
                <c:pt idx="23">
                  <c:v>125399.99999999999</c:v>
                </c:pt>
                <c:pt idx="24">
                  <c:v>127400</c:v>
                </c:pt>
                <c:pt idx="25">
                  <c:v>128900</c:v>
                </c:pt>
                <c:pt idx="26">
                  <c:v>126600</c:v>
                </c:pt>
                <c:pt idx="27">
                  <c:v>125800</c:v>
                </c:pt>
                <c:pt idx="28">
                  <c:v>123100</c:v>
                </c:pt>
                <c:pt idx="29">
                  <c:v>122300</c:v>
                </c:pt>
                <c:pt idx="30">
                  <c:v>124900</c:v>
                </c:pt>
                <c:pt idx="31">
                  <c:v>124300</c:v>
                </c:pt>
                <c:pt idx="32">
                  <c:v>123600</c:v>
                </c:pt>
                <c:pt idx="33">
                  <c:v>124900</c:v>
                </c:pt>
                <c:pt idx="34">
                  <c:v>125500</c:v>
                </c:pt>
                <c:pt idx="35">
                  <c:v>130500</c:v>
                </c:pt>
                <c:pt idx="36">
                  <c:v>128200</c:v>
                </c:pt>
                <c:pt idx="37">
                  <c:v>131900</c:v>
                </c:pt>
                <c:pt idx="38">
                  <c:v>130000</c:v>
                </c:pt>
                <c:pt idx="39">
                  <c:v>131300</c:v>
                </c:pt>
                <c:pt idx="40">
                  <c:v>127600</c:v>
                </c:pt>
              </c:numCache>
            </c:numRef>
          </c:xVal>
          <c:yVal>
            <c:numRef>
              <c:f>'Bt Tidy Analysis'!$CY$2:$CY$42</c:f>
              <c:numCache>
                <c:formatCode>General</c:formatCode>
                <c:ptCount val="41"/>
                <c:pt idx="0">
                  <c:v>475.52100000000002</c:v>
                </c:pt>
                <c:pt idx="1">
                  <c:v>457.53199999999998</c:v>
                </c:pt>
                <c:pt idx="2">
                  <c:v>473.911</c:v>
                </c:pt>
                <c:pt idx="3">
                  <c:v>470.39100000000002</c:v>
                </c:pt>
                <c:pt idx="4">
                  <c:v>531.774</c:v>
                </c:pt>
                <c:pt idx="5">
                  <c:v>425.16300000000001</c:v>
                </c:pt>
                <c:pt idx="6">
                  <c:v>486.185</c:v>
                </c:pt>
                <c:pt idx="7">
                  <c:v>505.62</c:v>
                </c:pt>
                <c:pt idx="8">
                  <c:v>529.64400000000001</c:v>
                </c:pt>
                <c:pt idx="9">
                  <c:v>491.28100000000001</c:v>
                </c:pt>
                <c:pt idx="10">
                  <c:v>464.51400000000001</c:v>
                </c:pt>
                <c:pt idx="11">
                  <c:v>540.52099999999996</c:v>
                </c:pt>
                <c:pt idx="12">
                  <c:v>512.25199999999995</c:v>
                </c:pt>
                <c:pt idx="13">
                  <c:v>476.34899999999999</c:v>
                </c:pt>
                <c:pt idx="14">
                  <c:v>475.56</c:v>
                </c:pt>
                <c:pt idx="15">
                  <c:v>473.40699999999998</c:v>
                </c:pt>
                <c:pt idx="16">
                  <c:v>443.65</c:v>
                </c:pt>
                <c:pt idx="17">
                  <c:v>501.76799999999997</c:v>
                </c:pt>
                <c:pt idx="18">
                  <c:v>465.39299999999997</c:v>
                </c:pt>
                <c:pt idx="19">
                  <c:v>504.25400000000002</c:v>
                </c:pt>
                <c:pt idx="20">
                  <c:v>479.00599999999997</c:v>
                </c:pt>
                <c:pt idx="21">
                  <c:v>500.93700000000001</c:v>
                </c:pt>
                <c:pt idx="22">
                  <c:v>536.16399999999999</c:v>
                </c:pt>
                <c:pt idx="23">
                  <c:v>546.96400000000006</c:v>
                </c:pt>
                <c:pt idx="24">
                  <c:v>628.16499999999996</c:v>
                </c:pt>
                <c:pt idx="25">
                  <c:v>497.52600000000001</c:v>
                </c:pt>
                <c:pt idx="26">
                  <c:v>587.851</c:v>
                </c:pt>
                <c:pt idx="27">
                  <c:v>581.654</c:v>
                </c:pt>
                <c:pt idx="28">
                  <c:v>458.62400000000002</c:v>
                </c:pt>
                <c:pt idx="29">
                  <c:v>484.40300000000002</c:v>
                </c:pt>
                <c:pt idx="30">
                  <c:v>510.19799999999998</c:v>
                </c:pt>
                <c:pt idx="31">
                  <c:v>512.73900000000003</c:v>
                </c:pt>
                <c:pt idx="32">
                  <c:v>545.02200000000005</c:v>
                </c:pt>
                <c:pt idx="33">
                  <c:v>472.79700000000003</c:v>
                </c:pt>
                <c:pt idx="34">
                  <c:v>480.00099999999998</c:v>
                </c:pt>
                <c:pt idx="35">
                  <c:v>635.38</c:v>
                </c:pt>
                <c:pt idx="36">
                  <c:v>553.28499999999997</c:v>
                </c:pt>
                <c:pt idx="37">
                  <c:v>519.40499999999997</c:v>
                </c:pt>
                <c:pt idx="38">
                  <c:v>550.30899999999997</c:v>
                </c:pt>
                <c:pt idx="39">
                  <c:v>525.84</c:v>
                </c:pt>
                <c:pt idx="40">
                  <c:v>644.94299999999998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C4-47A5-88FD-65AEA137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7728"/>
        <c:axId val="464055248"/>
      </c:scatterChart>
      <c:valAx>
        <c:axId val="464067728"/>
        <c:scaling>
          <c:orientation val="minMax"/>
          <c:min val="1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55248"/>
        <c:crosses val="autoZero"/>
        <c:crossBetween val="midCat"/>
      </c:valAx>
      <c:valAx>
        <c:axId val="464055248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</a:t>
            </a:r>
            <a:r>
              <a:rPr lang="en-GB" baseline="0"/>
              <a:t> Zr ppm (more outliers excluded)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Zr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Tidy Analysis'!$Y$2:$Y$4,'Bt Tidy Analysis'!$Y$8:$Y$11,'Bt Tidy Analysis'!$Y$13:$Y$15,'Bt Tidy Analysis'!$Y$17:$Y$24,'Bt Tidy Analysis'!$Y$26,'Bt Tidy Analysis'!$Y$28:$Y$34)</c:f>
              <c:numCache>
                <c:formatCode>General</c:formatCode>
                <c:ptCount val="26"/>
                <c:pt idx="0">
                  <c:v>2.4143999999999999E-4</c:v>
                </c:pt>
                <c:pt idx="1">
                  <c:v>0.18501200000000001</c:v>
                </c:pt>
                <c:pt idx="2">
                  <c:v>3.4671400000000001E-3</c:v>
                </c:pt>
                <c:pt idx="3">
                  <c:v>2.6936500000000001E-3</c:v>
                </c:pt>
                <c:pt idx="4">
                  <c:v>0.27483000000000002</c:v>
                </c:pt>
                <c:pt idx="5">
                  <c:v>2.3562499999999999E-4</c:v>
                </c:pt>
                <c:pt idx="6" formatCode="0.00E+00">
                  <c:v>7.9589300000000002E-8</c:v>
                </c:pt>
                <c:pt idx="7" formatCode="0.00E+00">
                  <c:v>6.52046E-9</c:v>
                </c:pt>
                <c:pt idx="8">
                  <c:v>0.194997</c:v>
                </c:pt>
                <c:pt idx="9" formatCode="0.00E+00">
                  <c:v>4.2690300000000002E-10</c:v>
                </c:pt>
                <c:pt idx="10" formatCode="0.00E+00">
                  <c:v>3.1451599999999998E-11</c:v>
                </c:pt>
                <c:pt idx="11">
                  <c:v>0.119768</c:v>
                </c:pt>
                <c:pt idx="12" formatCode="0.00E+00">
                  <c:v>2.0914300000000001E-12</c:v>
                </c:pt>
                <c:pt idx="13" formatCode="0.00E+00">
                  <c:v>1.53404E-15</c:v>
                </c:pt>
                <c:pt idx="14" formatCode="0.00E+00">
                  <c:v>-3.0695800000000001E-15</c:v>
                </c:pt>
                <c:pt idx="15">
                  <c:v>3.9724000000000002E-2</c:v>
                </c:pt>
                <c:pt idx="16">
                  <c:v>0.33087800000000001</c:v>
                </c:pt>
                <c:pt idx="17" formatCode="0.00E+00">
                  <c:v>1.65774E-13</c:v>
                </c:pt>
                <c:pt idx="18">
                  <c:v>0.10174900000000001</c:v>
                </c:pt>
                <c:pt idx="19" formatCode="0.00E+00">
                  <c:v>2.4583700000000001E-11</c:v>
                </c:pt>
                <c:pt idx="20">
                  <c:v>0.113862</c:v>
                </c:pt>
                <c:pt idx="21">
                  <c:v>9.5239000000000004E-2</c:v>
                </c:pt>
                <c:pt idx="22" formatCode="0.00E+00">
                  <c:v>1.03473E-6</c:v>
                </c:pt>
                <c:pt idx="23">
                  <c:v>3.9661500000000002E-2</c:v>
                </c:pt>
                <c:pt idx="24" formatCode="0.00E+00">
                  <c:v>1.6577799999999999E-5</c:v>
                </c:pt>
                <c:pt idx="25">
                  <c:v>0.20785200000000001</c:v>
                </c:pt>
              </c:numCache>
            </c:numRef>
          </c:xVal>
          <c:yVal>
            <c:numRef>
              <c:f>('Bt Tidy Analysis'!$EQ$2:$EQ$4,'Bt Tidy Analysis'!$EQ$8:$EQ$11,'Bt Tidy Analysis'!$EQ$13:$EQ$15,'Bt Tidy Analysis'!$EQ$17:$EQ$24,'Bt Tidy Analysis'!$EQ$26,'Bt Tidy Analysis'!$EQ$28:$EQ$34)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EA-425C-9F8A-6D46DF24DC8F}"/>
            </c:ext>
          </c:extLst>
        </c:ser>
        <c:ser>
          <c:idx val="1"/>
          <c:order val="1"/>
          <c:tx>
            <c:v>1.AS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Tidy Analysis'!$BO$3,'Bt Tidy Analysis'!$BO$6,'Bt Tidy Analysis'!$BO$9,'Bt Tidy Analysis'!$BO$12:$BO$20,'Bt Tidy Analysis'!$BO$22,'Bt Tidy Analysis'!$BO$24,'Bt Tidy Analysis'!$BO$26,'Bt Tidy Analysis'!$BO$28,'Bt Tidy Analysis'!$BO$30:$BO$31,'Bt Tidy Analysis'!$BO$33)</c:f>
              <c:numCache>
                <c:formatCode>General</c:formatCode>
                <c:ptCount val="19"/>
                <c:pt idx="0">
                  <c:v>4.5037699999999998E-3</c:v>
                </c:pt>
                <c:pt idx="1">
                  <c:v>3.6602399999999999E-3</c:v>
                </c:pt>
                <c:pt idx="2">
                  <c:v>5.2004499999999997E-3</c:v>
                </c:pt>
                <c:pt idx="3">
                  <c:v>4.9573399999999997E-2</c:v>
                </c:pt>
                <c:pt idx="4">
                  <c:v>4.5861399999999998E-3</c:v>
                </c:pt>
                <c:pt idx="5">
                  <c:v>7.5780700000000006E-2</c:v>
                </c:pt>
                <c:pt idx="6">
                  <c:v>0.15454799999999999</c:v>
                </c:pt>
                <c:pt idx="7">
                  <c:v>0.149313</c:v>
                </c:pt>
                <c:pt idx="8" formatCode="0.00E+00">
                  <c:v>1.7558600000000002E-5</c:v>
                </c:pt>
                <c:pt idx="9">
                  <c:v>0.13688800000000001</c:v>
                </c:pt>
                <c:pt idx="10" formatCode="0.00E+00">
                  <c:v>1.58644E-6</c:v>
                </c:pt>
                <c:pt idx="11">
                  <c:v>9.8261399999999999E-2</c:v>
                </c:pt>
                <c:pt idx="12">
                  <c:v>7.9524899999999996E-2</c:v>
                </c:pt>
                <c:pt idx="13" formatCode="0.00E+00">
                  <c:v>2.9828399999999998E-12</c:v>
                </c:pt>
                <c:pt idx="14" formatCode="0.00E+00">
                  <c:v>2.1131900000000001E-13</c:v>
                </c:pt>
                <c:pt idx="15" formatCode="0.00E+00">
                  <c:v>1.4776999999999999E-14</c:v>
                </c:pt>
                <c:pt idx="16">
                  <c:v>7.2188000000000002E-2</c:v>
                </c:pt>
                <c:pt idx="17" formatCode="0.00E+00">
                  <c:v>3.1057700000000002E-19</c:v>
                </c:pt>
                <c:pt idx="18" formatCode="0.00E+00">
                  <c:v>2.3739599999999999E-20</c:v>
                </c:pt>
              </c:numCache>
            </c:numRef>
          </c:xVal>
          <c:yVal>
            <c:numRef>
              <c:f>('Bt Tidy Analysis'!$ER$3,'Bt Tidy Analysis'!$ER$5:$ER$6,'Bt Tidy Analysis'!$ER$9,'Bt Tidy Analysis'!$ER$12:$ER$20,'Bt Tidy Analysis'!$ER$22,'Bt Tidy Analysis'!$ER$24,'Bt Tidy Analysis'!$ER$26,'Bt Tidy Analysis'!$ER$28:$ER$31,'Bt Tidy Analysis'!$ER$33)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EA-425C-9F8A-6D46DF24DC8F}"/>
            </c:ext>
          </c:extLst>
        </c:ser>
        <c:ser>
          <c:idx val="2"/>
          <c:order val="2"/>
          <c:tx>
            <c:v>1.AS.H Bt Zr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Tidy Analysis'!$DE$4,'Bt Tidy Analysis'!$DE$6:$DE$9,'Bt Tidy Analysis'!$DE$12:$DE$13,'Bt Tidy Analysis'!$DE$15:$DE$16,'Bt Tidy Analysis'!$DE$18,'Bt Tidy Analysis'!$DE$21,'Bt Tidy Analysis'!$DE$23,'Bt Tidy Analysis'!$DE$30:$DE$32,'Bt Tidy Analysis'!$DE$34,'Bt Tidy Analysis'!$DE$36,'Bt Tidy Analysis'!$DE$38,'Bt Tidy Analysis'!$DE$40,'Bt Tidy Analysis'!$DE$42)</c:f>
              <c:numCache>
                <c:formatCode>General</c:formatCode>
                <c:ptCount val="20"/>
                <c:pt idx="0">
                  <c:v>0.101451</c:v>
                </c:pt>
                <c:pt idx="1">
                  <c:v>0.14412900000000001</c:v>
                </c:pt>
                <c:pt idx="2" formatCode="0.00E+00">
                  <c:v>2.9173000000000001E-28</c:v>
                </c:pt>
                <c:pt idx="3">
                  <c:v>0.17030400000000001</c:v>
                </c:pt>
                <c:pt idx="4">
                  <c:v>0.15554599999999999</c:v>
                </c:pt>
                <c:pt idx="5" formatCode="0.00E+00">
                  <c:v>1.5013899999999999E-22</c:v>
                </c:pt>
                <c:pt idx="6">
                  <c:v>0.120023</c:v>
                </c:pt>
                <c:pt idx="7">
                  <c:v>5.5301099999999999E-2</c:v>
                </c:pt>
                <c:pt idx="8">
                  <c:v>0.104148</c:v>
                </c:pt>
                <c:pt idx="9" formatCode="0.00E+00">
                  <c:v>4.0655399999999999E-19</c:v>
                </c:pt>
                <c:pt idx="10" formatCode="0.00E+00">
                  <c:v>1.8837999999999999E-14</c:v>
                </c:pt>
                <c:pt idx="11" formatCode="0.00E+00">
                  <c:v>2.3263600000000002E-13</c:v>
                </c:pt>
                <c:pt idx="12" formatCode="0.00E+00">
                  <c:v>1.7725800000000001E-6</c:v>
                </c:pt>
                <c:pt idx="13">
                  <c:v>0.164939</c:v>
                </c:pt>
                <c:pt idx="14" formatCode="0.00E+00">
                  <c:v>2.72228E-5</c:v>
                </c:pt>
                <c:pt idx="15">
                  <c:v>3.1800200000000001E-4</c:v>
                </c:pt>
                <c:pt idx="16">
                  <c:v>4.5322899999999996E-3</c:v>
                </c:pt>
                <c:pt idx="17" formatCode="0.00E+00">
                  <c:v>2.61398E-5</c:v>
                </c:pt>
                <c:pt idx="18" formatCode="0.00E+00">
                  <c:v>1.6684899999999999E-6</c:v>
                </c:pt>
                <c:pt idx="19" formatCode="0.00E+00">
                  <c:v>1.6586600000000001E-7</c:v>
                </c:pt>
              </c:numCache>
            </c:numRef>
          </c:xVal>
          <c:yVal>
            <c:numRef>
              <c:f>('Bt Tidy Analysis'!$ES$3:$ES$9,'Bt Tidy Analysis'!$ES$12:$ES$16,'Bt Tidy Analysis'!$ES$18,'Bt Tidy Analysis'!$ES$20:$ES$27,'Bt Tidy Analysis'!$ES$30:$ES$32,'Bt Tidy Analysis'!$ES$34,'Bt Tidy Analysis'!$ES$36,'Bt Tidy Analysis'!$ES$38,'Bt Tidy Analysis'!$ES$40,'Bt Tidy Analysis'!$ES$42)</c:f>
              <c:numCache>
                <c:formatCode>General</c:formatCode>
                <c:ptCount val="2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EA-425C-9F8A-6D46DF24D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69648"/>
        <c:axId val="464063888"/>
      </c:scatterChart>
      <c:valAx>
        <c:axId val="46406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Zr</a:t>
                </a:r>
                <a:r>
                  <a:rPr lang="en-GB" baseline="0"/>
                  <a:t> (ppm)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063888"/>
        <c:crosses val="autoZero"/>
        <c:crossBetween val="midCat"/>
      </c:valAx>
      <c:valAx>
        <c:axId val="464063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406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Muscovite v Biotite</a:t>
            </a:r>
            <a:r>
              <a:rPr lang="en-GB" baseline="0"/>
              <a:t> V v Cr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83187800470959E-2"/>
          <c:y val="9.951510357710408E-2"/>
          <c:w val="0.72897138251539306"/>
          <c:h val="0.83017491510298558"/>
        </c:manualLayout>
      </c:layout>
      <c:scatterChart>
        <c:scatterStyle val="lineMarker"/>
        <c:varyColors val="0"/>
        <c:ser>
          <c:idx val="0"/>
          <c:order val="0"/>
          <c:tx>
            <c:v>Muscovite 1.AS V v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('[1]Ms SEM+ICP Tidy'!$K$145:$K$168,'[1]Ms SEM+ICP Tidy'!$K$189:$K$208)</c:f>
                <c:numCache>
                  <c:formatCode>General</c:formatCode>
                  <c:ptCount val="44"/>
                  <c:pt idx="0">
                    <c:v>2.9263699999999999</c:v>
                  </c:pt>
                  <c:pt idx="1">
                    <c:v>24.464500000000001</c:v>
                  </c:pt>
                  <c:pt idx="2">
                    <c:v>11.377000000000001</c:v>
                  </c:pt>
                  <c:pt idx="3">
                    <c:v>15.8354</c:v>
                  </c:pt>
                  <c:pt idx="4">
                    <c:v>12.0944</c:v>
                  </c:pt>
                  <c:pt idx="5">
                    <c:v>21.767099999999999</c:v>
                  </c:pt>
                  <c:pt idx="6">
                    <c:v>20.252300000000002</c:v>
                  </c:pt>
                  <c:pt idx="7">
                    <c:v>19.033000000000001</c:v>
                  </c:pt>
                  <c:pt idx="8">
                    <c:v>13.0801</c:v>
                  </c:pt>
                  <c:pt idx="9">
                    <c:v>19.019200000000001</c:v>
                  </c:pt>
                  <c:pt idx="10">
                    <c:v>15.777699999999999</c:v>
                  </c:pt>
                  <c:pt idx="11">
                    <c:v>6.7213000000000003</c:v>
                  </c:pt>
                  <c:pt idx="12">
                    <c:v>4.1229699999999996</c:v>
                  </c:pt>
                  <c:pt idx="13">
                    <c:v>2.3825599999999998</c:v>
                  </c:pt>
                  <c:pt idx="14">
                    <c:v>4.9526000000000003</c:v>
                  </c:pt>
                  <c:pt idx="15">
                    <c:v>11.6271</c:v>
                  </c:pt>
                  <c:pt idx="16">
                    <c:v>15.1191</c:v>
                  </c:pt>
                  <c:pt idx="17">
                    <c:v>12.676500000000001</c:v>
                  </c:pt>
                  <c:pt idx="18">
                    <c:v>10.0268</c:v>
                  </c:pt>
                  <c:pt idx="19">
                    <c:v>16.983699999999999</c:v>
                  </c:pt>
                  <c:pt idx="20">
                    <c:v>15.9053</c:v>
                  </c:pt>
                  <c:pt idx="21">
                    <c:v>29.842300000000002</c:v>
                  </c:pt>
                  <c:pt idx="22">
                    <c:v>18.1282</c:v>
                  </c:pt>
                  <c:pt idx="23">
                    <c:v>17.9849</c:v>
                  </c:pt>
                  <c:pt idx="24">
                    <c:v>34.055599999999998</c:v>
                  </c:pt>
                  <c:pt idx="25">
                    <c:v>19.094799999999999</c:v>
                  </c:pt>
                  <c:pt idx="26">
                    <c:v>18.2774</c:v>
                  </c:pt>
                  <c:pt idx="27">
                    <c:v>12.0275</c:v>
                  </c:pt>
                  <c:pt idx="28">
                    <c:v>15.327999999999999</c:v>
                  </c:pt>
                  <c:pt idx="29">
                    <c:v>14.9537</c:v>
                  </c:pt>
                  <c:pt idx="30">
                    <c:v>17.506699999999999</c:v>
                  </c:pt>
                  <c:pt idx="31">
                    <c:v>16.0944</c:v>
                  </c:pt>
                  <c:pt idx="32">
                    <c:v>18.9391</c:v>
                  </c:pt>
                  <c:pt idx="33">
                    <c:v>24.6982</c:v>
                  </c:pt>
                  <c:pt idx="34">
                    <c:v>16.434999999999999</c:v>
                  </c:pt>
                  <c:pt idx="35">
                    <c:v>17.979099999999999</c:v>
                  </c:pt>
                  <c:pt idx="36">
                    <c:v>17.909700000000001</c:v>
                  </c:pt>
                  <c:pt idx="37">
                    <c:v>22.340499999999999</c:v>
                  </c:pt>
                  <c:pt idx="38">
                    <c:v>23.349699999999999</c:v>
                  </c:pt>
                  <c:pt idx="39">
                    <c:v>14.999599999999999</c:v>
                  </c:pt>
                  <c:pt idx="40">
                    <c:v>20.590199999999999</c:v>
                  </c:pt>
                  <c:pt idx="41">
                    <c:v>15.7606</c:v>
                  </c:pt>
                  <c:pt idx="42">
                    <c:v>17.931100000000001</c:v>
                  </c:pt>
                  <c:pt idx="43">
                    <c:v>13.5753</c:v>
                  </c:pt>
                </c:numCache>
              </c:numRef>
            </c:plus>
            <c:minus>
              <c:numRef>
                <c:f>('[1]Ms SEM+ICP Tidy'!$K$145:$K$168,'[1]Ms SEM+ICP Tidy'!$K$189:$K$208)</c:f>
                <c:numCache>
                  <c:formatCode>General</c:formatCode>
                  <c:ptCount val="44"/>
                  <c:pt idx="0">
                    <c:v>2.9263699999999999</c:v>
                  </c:pt>
                  <c:pt idx="1">
                    <c:v>24.464500000000001</c:v>
                  </c:pt>
                  <c:pt idx="2">
                    <c:v>11.377000000000001</c:v>
                  </c:pt>
                  <c:pt idx="3">
                    <c:v>15.8354</c:v>
                  </c:pt>
                  <c:pt idx="4">
                    <c:v>12.0944</c:v>
                  </c:pt>
                  <c:pt idx="5">
                    <c:v>21.767099999999999</c:v>
                  </c:pt>
                  <c:pt idx="6">
                    <c:v>20.252300000000002</c:v>
                  </c:pt>
                  <c:pt idx="7">
                    <c:v>19.033000000000001</c:v>
                  </c:pt>
                  <c:pt idx="8">
                    <c:v>13.0801</c:v>
                  </c:pt>
                  <c:pt idx="9">
                    <c:v>19.019200000000001</c:v>
                  </c:pt>
                  <c:pt idx="10">
                    <c:v>15.777699999999999</c:v>
                  </c:pt>
                  <c:pt idx="11">
                    <c:v>6.7213000000000003</c:v>
                  </c:pt>
                  <c:pt idx="12">
                    <c:v>4.1229699999999996</c:v>
                  </c:pt>
                  <c:pt idx="13">
                    <c:v>2.3825599999999998</c:v>
                  </c:pt>
                  <c:pt idx="14">
                    <c:v>4.9526000000000003</c:v>
                  </c:pt>
                  <c:pt idx="15">
                    <c:v>11.6271</c:v>
                  </c:pt>
                  <c:pt idx="16">
                    <c:v>15.1191</c:v>
                  </c:pt>
                  <c:pt idx="17">
                    <c:v>12.676500000000001</c:v>
                  </c:pt>
                  <c:pt idx="18">
                    <c:v>10.0268</c:v>
                  </c:pt>
                  <c:pt idx="19">
                    <c:v>16.983699999999999</c:v>
                  </c:pt>
                  <c:pt idx="20">
                    <c:v>15.9053</c:v>
                  </c:pt>
                  <c:pt idx="21">
                    <c:v>29.842300000000002</c:v>
                  </c:pt>
                  <c:pt idx="22">
                    <c:v>18.1282</c:v>
                  </c:pt>
                  <c:pt idx="23">
                    <c:v>17.9849</c:v>
                  </c:pt>
                  <c:pt idx="24">
                    <c:v>34.055599999999998</c:v>
                  </c:pt>
                  <c:pt idx="25">
                    <c:v>19.094799999999999</c:v>
                  </c:pt>
                  <c:pt idx="26">
                    <c:v>18.2774</c:v>
                  </c:pt>
                  <c:pt idx="27">
                    <c:v>12.0275</c:v>
                  </c:pt>
                  <c:pt idx="28">
                    <c:v>15.327999999999999</c:v>
                  </c:pt>
                  <c:pt idx="29">
                    <c:v>14.9537</c:v>
                  </c:pt>
                  <c:pt idx="30">
                    <c:v>17.506699999999999</c:v>
                  </c:pt>
                  <c:pt idx="31">
                    <c:v>16.0944</c:v>
                  </c:pt>
                  <c:pt idx="32">
                    <c:v>18.9391</c:v>
                  </c:pt>
                  <c:pt idx="33">
                    <c:v>24.6982</c:v>
                  </c:pt>
                  <c:pt idx="34">
                    <c:v>16.434999999999999</c:v>
                  </c:pt>
                  <c:pt idx="35">
                    <c:v>17.979099999999999</c:v>
                  </c:pt>
                  <c:pt idx="36">
                    <c:v>17.909700000000001</c:v>
                  </c:pt>
                  <c:pt idx="37">
                    <c:v>22.340499999999999</c:v>
                  </c:pt>
                  <c:pt idx="38">
                    <c:v>23.349699999999999</c:v>
                  </c:pt>
                  <c:pt idx="39">
                    <c:v>14.999599999999999</c:v>
                  </c:pt>
                  <c:pt idx="40">
                    <c:v>20.590199999999999</c:v>
                  </c:pt>
                  <c:pt idx="41">
                    <c:v>15.7606</c:v>
                  </c:pt>
                  <c:pt idx="42">
                    <c:v>17.931100000000001</c:v>
                  </c:pt>
                  <c:pt idx="43">
                    <c:v>13.5753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('[1]Ms SEM+ICP Tidy'!$J$145:$J$168,'[1]Ms SEM+ICP Tidy'!$J$189:$J$208)</c:f>
                <c:numCache>
                  <c:formatCode>General</c:formatCode>
                  <c:ptCount val="44"/>
                  <c:pt idx="0">
                    <c:v>17.196300000000001</c:v>
                  </c:pt>
                  <c:pt idx="1">
                    <c:v>42.951799999999999</c:v>
                  </c:pt>
                  <c:pt idx="2">
                    <c:v>25.488299999999999</c:v>
                  </c:pt>
                  <c:pt idx="3">
                    <c:v>31.148399999999999</c:v>
                  </c:pt>
                  <c:pt idx="4">
                    <c:v>24.62</c:v>
                  </c:pt>
                  <c:pt idx="5">
                    <c:v>45.8142</c:v>
                  </c:pt>
                  <c:pt idx="6">
                    <c:v>40.937899999999999</c:v>
                  </c:pt>
                  <c:pt idx="7">
                    <c:v>29.092199999999998</c:v>
                  </c:pt>
                  <c:pt idx="8">
                    <c:v>26.276199999999999</c:v>
                  </c:pt>
                  <c:pt idx="9">
                    <c:v>29.9087</c:v>
                  </c:pt>
                  <c:pt idx="10">
                    <c:v>30.650300000000001</c:v>
                  </c:pt>
                  <c:pt idx="11">
                    <c:v>16.023399999999999</c:v>
                  </c:pt>
                  <c:pt idx="12">
                    <c:v>12.108700000000001</c:v>
                  </c:pt>
                  <c:pt idx="13">
                    <c:v>5.6634799999999998</c:v>
                  </c:pt>
                  <c:pt idx="14">
                    <c:v>9.8886000000000003</c:v>
                  </c:pt>
                  <c:pt idx="15">
                    <c:v>25.427299999999999</c:v>
                  </c:pt>
                  <c:pt idx="16">
                    <c:v>30.04</c:v>
                  </c:pt>
                  <c:pt idx="17">
                    <c:v>21.9971</c:v>
                  </c:pt>
                  <c:pt idx="18">
                    <c:v>15.0311</c:v>
                  </c:pt>
                  <c:pt idx="19">
                    <c:v>26.330200000000001</c:v>
                  </c:pt>
                  <c:pt idx="20">
                    <c:v>30.2042</c:v>
                  </c:pt>
                  <c:pt idx="21">
                    <c:v>42.733699999999999</c:v>
                  </c:pt>
                  <c:pt idx="22">
                    <c:v>26.637799999999999</c:v>
                  </c:pt>
                  <c:pt idx="23">
                    <c:v>29.0761</c:v>
                  </c:pt>
                  <c:pt idx="24">
                    <c:v>37.344000000000001</c:v>
                  </c:pt>
                  <c:pt idx="25">
                    <c:v>32.860500000000002</c:v>
                  </c:pt>
                  <c:pt idx="26">
                    <c:v>44.618499999999997</c:v>
                  </c:pt>
                  <c:pt idx="27">
                    <c:v>27.569700000000001</c:v>
                  </c:pt>
                  <c:pt idx="28">
                    <c:v>32.974800000000002</c:v>
                  </c:pt>
                  <c:pt idx="29">
                    <c:v>36.095500000000001</c:v>
                  </c:pt>
                  <c:pt idx="30">
                    <c:v>21.688400000000001</c:v>
                  </c:pt>
                  <c:pt idx="31">
                    <c:v>32.293700000000001</c:v>
                  </c:pt>
                  <c:pt idx="32">
                    <c:v>31.008900000000001</c:v>
                  </c:pt>
                  <c:pt idx="33">
                    <c:v>48.991500000000002</c:v>
                  </c:pt>
                  <c:pt idx="34">
                    <c:v>50.418399999999998</c:v>
                  </c:pt>
                  <c:pt idx="35">
                    <c:v>34.208399999999997</c:v>
                  </c:pt>
                  <c:pt idx="36">
                    <c:v>30.456700000000001</c:v>
                  </c:pt>
                  <c:pt idx="37">
                    <c:v>30.337299999999999</c:v>
                  </c:pt>
                  <c:pt idx="38">
                    <c:v>29.146699999999999</c:v>
                  </c:pt>
                  <c:pt idx="39">
                    <c:v>35.656999999999996</c:v>
                  </c:pt>
                  <c:pt idx="40">
                    <c:v>32.528500000000001</c:v>
                  </c:pt>
                  <c:pt idx="41">
                    <c:v>31.780799999999999</c:v>
                  </c:pt>
                  <c:pt idx="42">
                    <c:v>21.452000000000002</c:v>
                  </c:pt>
                  <c:pt idx="43">
                    <c:v>33.536200000000001</c:v>
                  </c:pt>
                </c:numCache>
              </c:numRef>
            </c:plus>
            <c:minus>
              <c:numRef>
                <c:f>('[1]Ms SEM+ICP Tidy'!$J$145:$J$168,'[1]Ms SEM+ICP Tidy'!$J$189:$J$208)</c:f>
                <c:numCache>
                  <c:formatCode>General</c:formatCode>
                  <c:ptCount val="44"/>
                  <c:pt idx="0">
                    <c:v>17.196300000000001</c:v>
                  </c:pt>
                  <c:pt idx="1">
                    <c:v>42.951799999999999</c:v>
                  </c:pt>
                  <c:pt idx="2">
                    <c:v>25.488299999999999</c:v>
                  </c:pt>
                  <c:pt idx="3">
                    <c:v>31.148399999999999</c:v>
                  </c:pt>
                  <c:pt idx="4">
                    <c:v>24.62</c:v>
                  </c:pt>
                  <c:pt idx="5">
                    <c:v>45.8142</c:v>
                  </c:pt>
                  <c:pt idx="6">
                    <c:v>40.937899999999999</c:v>
                  </c:pt>
                  <c:pt idx="7">
                    <c:v>29.092199999999998</c:v>
                  </c:pt>
                  <c:pt idx="8">
                    <c:v>26.276199999999999</c:v>
                  </c:pt>
                  <c:pt idx="9">
                    <c:v>29.9087</c:v>
                  </c:pt>
                  <c:pt idx="10">
                    <c:v>30.650300000000001</c:v>
                  </c:pt>
                  <c:pt idx="11">
                    <c:v>16.023399999999999</c:v>
                  </c:pt>
                  <c:pt idx="12">
                    <c:v>12.108700000000001</c:v>
                  </c:pt>
                  <c:pt idx="13">
                    <c:v>5.6634799999999998</c:v>
                  </c:pt>
                  <c:pt idx="14">
                    <c:v>9.8886000000000003</c:v>
                  </c:pt>
                  <c:pt idx="15">
                    <c:v>25.427299999999999</c:v>
                  </c:pt>
                  <c:pt idx="16">
                    <c:v>30.04</c:v>
                  </c:pt>
                  <c:pt idx="17">
                    <c:v>21.9971</c:v>
                  </c:pt>
                  <c:pt idx="18">
                    <c:v>15.0311</c:v>
                  </c:pt>
                  <c:pt idx="19">
                    <c:v>26.330200000000001</c:v>
                  </c:pt>
                  <c:pt idx="20">
                    <c:v>30.2042</c:v>
                  </c:pt>
                  <c:pt idx="21">
                    <c:v>42.733699999999999</c:v>
                  </c:pt>
                  <c:pt idx="22">
                    <c:v>26.637799999999999</c:v>
                  </c:pt>
                  <c:pt idx="23">
                    <c:v>29.0761</c:v>
                  </c:pt>
                  <c:pt idx="24">
                    <c:v>37.344000000000001</c:v>
                  </c:pt>
                  <c:pt idx="25">
                    <c:v>32.860500000000002</c:v>
                  </c:pt>
                  <c:pt idx="26">
                    <c:v>44.618499999999997</c:v>
                  </c:pt>
                  <c:pt idx="27">
                    <c:v>27.569700000000001</c:v>
                  </c:pt>
                  <c:pt idx="28">
                    <c:v>32.974800000000002</c:v>
                  </c:pt>
                  <c:pt idx="29">
                    <c:v>36.095500000000001</c:v>
                  </c:pt>
                  <c:pt idx="30">
                    <c:v>21.688400000000001</c:v>
                  </c:pt>
                  <c:pt idx="31">
                    <c:v>32.293700000000001</c:v>
                  </c:pt>
                  <c:pt idx="32">
                    <c:v>31.008900000000001</c:v>
                  </c:pt>
                  <c:pt idx="33">
                    <c:v>48.991500000000002</c:v>
                  </c:pt>
                  <c:pt idx="34">
                    <c:v>50.418399999999998</c:v>
                  </c:pt>
                  <c:pt idx="35">
                    <c:v>34.208399999999997</c:v>
                  </c:pt>
                  <c:pt idx="36">
                    <c:v>30.456700000000001</c:v>
                  </c:pt>
                  <c:pt idx="37">
                    <c:v>30.337299999999999</c:v>
                  </c:pt>
                  <c:pt idx="38">
                    <c:v>29.146699999999999</c:v>
                  </c:pt>
                  <c:pt idx="39">
                    <c:v>35.656999999999996</c:v>
                  </c:pt>
                  <c:pt idx="40">
                    <c:v>32.528500000000001</c:v>
                  </c:pt>
                  <c:pt idx="41">
                    <c:v>31.780799999999999</c:v>
                  </c:pt>
                  <c:pt idx="42">
                    <c:v>21.452000000000002</c:v>
                  </c:pt>
                  <c:pt idx="43">
                    <c:v>33.536200000000001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'[1]Ms SEM+ICP Tidy'!$I$2:$I$45</c:f>
              <c:numCache>
                <c:formatCode>General</c:formatCode>
                <c:ptCount val="44"/>
                <c:pt idx="0">
                  <c:v>157.922</c:v>
                </c:pt>
                <c:pt idx="1">
                  <c:v>379.50099999999998</c:v>
                </c:pt>
                <c:pt idx="2">
                  <c:v>285.935</c:v>
                </c:pt>
                <c:pt idx="3">
                  <c:v>290.41699999999997</c:v>
                </c:pt>
                <c:pt idx="4">
                  <c:v>249.27500000000001</c:v>
                </c:pt>
                <c:pt idx="5">
                  <c:v>397.22899999999998</c:v>
                </c:pt>
                <c:pt idx="6">
                  <c:v>390.06599999999997</c:v>
                </c:pt>
                <c:pt idx="7">
                  <c:v>290.834</c:v>
                </c:pt>
                <c:pt idx="8">
                  <c:v>313.35000000000002</c:v>
                </c:pt>
                <c:pt idx="9">
                  <c:v>301.21100000000001</c:v>
                </c:pt>
                <c:pt idx="10">
                  <c:v>257.29500000000002</c:v>
                </c:pt>
                <c:pt idx="11">
                  <c:v>209.553</c:v>
                </c:pt>
                <c:pt idx="12">
                  <c:v>172.95400000000001</c:v>
                </c:pt>
                <c:pt idx="13">
                  <c:v>65.474900000000005</c:v>
                </c:pt>
                <c:pt idx="14">
                  <c:v>88.84</c:v>
                </c:pt>
                <c:pt idx="15">
                  <c:v>251.405</c:v>
                </c:pt>
                <c:pt idx="16">
                  <c:v>292.166</c:v>
                </c:pt>
                <c:pt idx="17">
                  <c:v>262.25299999999999</c:v>
                </c:pt>
                <c:pt idx="18">
                  <c:v>278.00599999999997</c:v>
                </c:pt>
                <c:pt idx="19">
                  <c:v>276.08</c:v>
                </c:pt>
                <c:pt idx="20">
                  <c:v>318.27199999999999</c:v>
                </c:pt>
                <c:pt idx="21">
                  <c:v>398.08300000000003</c:v>
                </c:pt>
                <c:pt idx="22">
                  <c:v>276.25700000000001</c:v>
                </c:pt>
                <c:pt idx="23">
                  <c:v>296.46100000000001</c:v>
                </c:pt>
                <c:pt idx="24">
                  <c:v>338.505</c:v>
                </c:pt>
                <c:pt idx="25">
                  <c:v>301.36799999999999</c:v>
                </c:pt>
                <c:pt idx="26">
                  <c:v>350.53500000000003</c:v>
                </c:pt>
                <c:pt idx="27">
                  <c:v>300.90600000000001</c:v>
                </c:pt>
                <c:pt idx="28">
                  <c:v>284.137</c:v>
                </c:pt>
                <c:pt idx="29">
                  <c:v>290.28500000000003</c:v>
                </c:pt>
                <c:pt idx="30">
                  <c:v>275.94099999999997</c:v>
                </c:pt>
                <c:pt idx="31">
                  <c:v>302.721</c:v>
                </c:pt>
                <c:pt idx="32">
                  <c:v>288.827</c:v>
                </c:pt>
                <c:pt idx="33">
                  <c:v>519.88499999999999</c:v>
                </c:pt>
                <c:pt idx="34">
                  <c:v>301.471</c:v>
                </c:pt>
                <c:pt idx="35">
                  <c:v>326.3</c:v>
                </c:pt>
                <c:pt idx="36">
                  <c:v>293.57499999999999</c:v>
                </c:pt>
                <c:pt idx="37">
                  <c:v>270.78899999999999</c:v>
                </c:pt>
                <c:pt idx="38">
                  <c:v>315.74900000000002</c:v>
                </c:pt>
                <c:pt idx="39">
                  <c:v>299.83</c:v>
                </c:pt>
                <c:pt idx="40">
                  <c:v>285.23099999999999</c:v>
                </c:pt>
                <c:pt idx="41">
                  <c:v>281.59300000000002</c:v>
                </c:pt>
                <c:pt idx="42">
                  <c:v>394.62400000000002</c:v>
                </c:pt>
                <c:pt idx="43">
                  <c:v>293.935</c:v>
                </c:pt>
              </c:numCache>
            </c:numRef>
          </c:xVal>
          <c:yVal>
            <c:numRef>
              <c:f>'[1]Ms SEM+ICP Tidy'!$J$2:$J$45</c:f>
              <c:numCache>
                <c:formatCode>General</c:formatCode>
                <c:ptCount val="44"/>
                <c:pt idx="0">
                  <c:v>21.869800000000001</c:v>
                </c:pt>
                <c:pt idx="1">
                  <c:v>180.6</c:v>
                </c:pt>
                <c:pt idx="2">
                  <c:v>128.04400000000001</c:v>
                </c:pt>
                <c:pt idx="3">
                  <c:v>148.267</c:v>
                </c:pt>
                <c:pt idx="4">
                  <c:v>129.989</c:v>
                </c:pt>
                <c:pt idx="5">
                  <c:v>216.81100000000001</c:v>
                </c:pt>
                <c:pt idx="6">
                  <c:v>189.66800000000001</c:v>
                </c:pt>
                <c:pt idx="7">
                  <c:v>143.61199999999999</c:v>
                </c:pt>
                <c:pt idx="8">
                  <c:v>165.02699999999999</c:v>
                </c:pt>
                <c:pt idx="9">
                  <c:v>152.631</c:v>
                </c:pt>
                <c:pt idx="10">
                  <c:v>155.71799999999999</c:v>
                </c:pt>
                <c:pt idx="11">
                  <c:v>85.609899999999996</c:v>
                </c:pt>
                <c:pt idx="12">
                  <c:v>34.307200000000002</c:v>
                </c:pt>
                <c:pt idx="13">
                  <c:v>10.8878</c:v>
                </c:pt>
                <c:pt idx="14">
                  <c:v>28.6921</c:v>
                </c:pt>
                <c:pt idx="15">
                  <c:v>128.404</c:v>
                </c:pt>
                <c:pt idx="16">
                  <c:v>132.173</c:v>
                </c:pt>
                <c:pt idx="17">
                  <c:v>132.94999999999999</c:v>
                </c:pt>
                <c:pt idx="18">
                  <c:v>133.75200000000001</c:v>
                </c:pt>
                <c:pt idx="19">
                  <c:v>137.58500000000001</c:v>
                </c:pt>
                <c:pt idx="20">
                  <c:v>177.351</c:v>
                </c:pt>
                <c:pt idx="21">
                  <c:v>247.68799999999999</c:v>
                </c:pt>
                <c:pt idx="22">
                  <c:v>161.33000000000001</c:v>
                </c:pt>
                <c:pt idx="23">
                  <c:v>139.636</c:v>
                </c:pt>
                <c:pt idx="24">
                  <c:v>300.50900000000001</c:v>
                </c:pt>
                <c:pt idx="25">
                  <c:v>173.99299999999999</c:v>
                </c:pt>
                <c:pt idx="26">
                  <c:v>183.452</c:v>
                </c:pt>
                <c:pt idx="27">
                  <c:v>105.755</c:v>
                </c:pt>
                <c:pt idx="28">
                  <c:v>106.55200000000001</c:v>
                </c:pt>
                <c:pt idx="29">
                  <c:v>140.584</c:v>
                </c:pt>
                <c:pt idx="30">
                  <c:v>177.923</c:v>
                </c:pt>
                <c:pt idx="31">
                  <c:v>155.529</c:v>
                </c:pt>
                <c:pt idx="32">
                  <c:v>161.29900000000001</c:v>
                </c:pt>
                <c:pt idx="33">
                  <c:v>260.90600000000001</c:v>
                </c:pt>
                <c:pt idx="34">
                  <c:v>145.80500000000001</c:v>
                </c:pt>
                <c:pt idx="35">
                  <c:v>190.77799999999999</c:v>
                </c:pt>
                <c:pt idx="36">
                  <c:v>179.91900000000001</c:v>
                </c:pt>
                <c:pt idx="37">
                  <c:v>167.608</c:v>
                </c:pt>
                <c:pt idx="38">
                  <c:v>188.92099999999999</c:v>
                </c:pt>
                <c:pt idx="39">
                  <c:v>158.80000000000001</c:v>
                </c:pt>
                <c:pt idx="40">
                  <c:v>135.62</c:v>
                </c:pt>
                <c:pt idx="41">
                  <c:v>170.85400000000001</c:v>
                </c:pt>
                <c:pt idx="42">
                  <c:v>137.773</c:v>
                </c:pt>
                <c:pt idx="43">
                  <c:v>123.21899999999999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32-4B09-AD6D-FE34C285BDB5}"/>
            </c:ext>
          </c:extLst>
        </c:ser>
        <c:ser>
          <c:idx val="1"/>
          <c:order val="1"/>
          <c:tx>
            <c:v>Muscovite 1(B)MP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('[1]Ms SEM+ICP Tidy'!$K$238:$K$267,'[1]Ms SEM+ICP Tidy'!$K$285:$K$299)</c:f>
                <c:numCache>
                  <c:formatCode>General</c:formatCode>
                  <c:ptCount val="45"/>
                  <c:pt idx="0">
                    <c:v>2.3087200000000001</c:v>
                  </c:pt>
                  <c:pt idx="1">
                    <c:v>1.3996200000000001</c:v>
                  </c:pt>
                  <c:pt idx="2">
                    <c:v>1.4738100000000001</c:v>
                  </c:pt>
                  <c:pt idx="3">
                    <c:v>2.0860799999999999</c:v>
                  </c:pt>
                  <c:pt idx="4">
                    <c:v>2.0826099999999999</c:v>
                  </c:pt>
                  <c:pt idx="5">
                    <c:v>1.7616400000000001</c:v>
                  </c:pt>
                  <c:pt idx="6">
                    <c:v>1.1930799999999999</c:v>
                  </c:pt>
                  <c:pt idx="7">
                    <c:v>1.7593799999999999</c:v>
                  </c:pt>
                  <c:pt idx="8">
                    <c:v>1.5088200000000001</c:v>
                  </c:pt>
                  <c:pt idx="9">
                    <c:v>1.1256600000000001</c:v>
                  </c:pt>
                  <c:pt idx="10">
                    <c:v>1.3793</c:v>
                  </c:pt>
                  <c:pt idx="11">
                    <c:v>1.29121</c:v>
                  </c:pt>
                  <c:pt idx="12">
                    <c:v>1.99275</c:v>
                  </c:pt>
                  <c:pt idx="13">
                    <c:v>1.65622</c:v>
                  </c:pt>
                  <c:pt idx="14">
                    <c:v>1.7456</c:v>
                  </c:pt>
                  <c:pt idx="15">
                    <c:v>0.74276399999999998</c:v>
                  </c:pt>
                  <c:pt idx="16">
                    <c:v>1.3910899999999999</c:v>
                  </c:pt>
                  <c:pt idx="17">
                    <c:v>1.23726</c:v>
                  </c:pt>
                  <c:pt idx="18">
                    <c:v>2.5798899999999998</c:v>
                  </c:pt>
                  <c:pt idx="19">
                    <c:v>1.21086</c:v>
                  </c:pt>
                  <c:pt idx="20">
                    <c:v>1.6468100000000001</c:v>
                  </c:pt>
                  <c:pt idx="21">
                    <c:v>1.51403</c:v>
                  </c:pt>
                  <c:pt idx="22">
                    <c:v>1.51867</c:v>
                  </c:pt>
                  <c:pt idx="23">
                    <c:v>1.3948499999999999</c:v>
                  </c:pt>
                  <c:pt idx="24">
                    <c:v>1.93852</c:v>
                  </c:pt>
                  <c:pt idx="25">
                    <c:v>1.42343</c:v>
                  </c:pt>
                  <c:pt idx="26">
                    <c:v>1.2944</c:v>
                  </c:pt>
                  <c:pt idx="27">
                    <c:v>1.8246100000000001</c:v>
                  </c:pt>
                  <c:pt idx="28">
                    <c:v>1.77946</c:v>
                  </c:pt>
                  <c:pt idx="29">
                    <c:v>1.6773</c:v>
                  </c:pt>
                  <c:pt idx="30">
                    <c:v>1.06253</c:v>
                  </c:pt>
                  <c:pt idx="31">
                    <c:v>1.2702199999999999</c:v>
                  </c:pt>
                  <c:pt idx="32">
                    <c:v>1.35023</c:v>
                  </c:pt>
                  <c:pt idx="33">
                    <c:v>1.6003499999999999</c:v>
                  </c:pt>
                  <c:pt idx="34">
                    <c:v>1.62886</c:v>
                  </c:pt>
                  <c:pt idx="35">
                    <c:v>0.735815</c:v>
                  </c:pt>
                  <c:pt idx="36">
                    <c:v>1.3163400000000001</c:v>
                  </c:pt>
                  <c:pt idx="37">
                    <c:v>1.53091</c:v>
                  </c:pt>
                  <c:pt idx="38">
                    <c:v>1.49878</c:v>
                  </c:pt>
                  <c:pt idx="39">
                    <c:v>1.9664200000000001</c:v>
                  </c:pt>
                  <c:pt idx="40">
                    <c:v>1.61897</c:v>
                  </c:pt>
                  <c:pt idx="41">
                    <c:v>1.93346</c:v>
                  </c:pt>
                  <c:pt idx="42">
                    <c:v>1.8516600000000001</c:v>
                  </c:pt>
                  <c:pt idx="43">
                    <c:v>2.03878</c:v>
                  </c:pt>
                  <c:pt idx="44">
                    <c:v>1.55088</c:v>
                  </c:pt>
                </c:numCache>
              </c:numRef>
            </c:plus>
            <c:minus>
              <c:numRef>
                <c:f>('[1]Ms SEM+ICP Tidy'!$K$238:$K$267,'[1]Ms SEM+ICP Tidy'!$K$285:$K$299)</c:f>
                <c:numCache>
                  <c:formatCode>General</c:formatCode>
                  <c:ptCount val="45"/>
                  <c:pt idx="0">
                    <c:v>2.3087200000000001</c:v>
                  </c:pt>
                  <c:pt idx="1">
                    <c:v>1.3996200000000001</c:v>
                  </c:pt>
                  <c:pt idx="2">
                    <c:v>1.4738100000000001</c:v>
                  </c:pt>
                  <c:pt idx="3">
                    <c:v>2.0860799999999999</c:v>
                  </c:pt>
                  <c:pt idx="4">
                    <c:v>2.0826099999999999</c:v>
                  </c:pt>
                  <c:pt idx="5">
                    <c:v>1.7616400000000001</c:v>
                  </c:pt>
                  <c:pt idx="6">
                    <c:v>1.1930799999999999</c:v>
                  </c:pt>
                  <c:pt idx="7">
                    <c:v>1.7593799999999999</c:v>
                  </c:pt>
                  <c:pt idx="8">
                    <c:v>1.5088200000000001</c:v>
                  </c:pt>
                  <c:pt idx="9">
                    <c:v>1.1256600000000001</c:v>
                  </c:pt>
                  <c:pt idx="10">
                    <c:v>1.3793</c:v>
                  </c:pt>
                  <c:pt idx="11">
                    <c:v>1.29121</c:v>
                  </c:pt>
                  <c:pt idx="12">
                    <c:v>1.99275</c:v>
                  </c:pt>
                  <c:pt idx="13">
                    <c:v>1.65622</c:v>
                  </c:pt>
                  <c:pt idx="14">
                    <c:v>1.7456</c:v>
                  </c:pt>
                  <c:pt idx="15">
                    <c:v>0.74276399999999998</c:v>
                  </c:pt>
                  <c:pt idx="16">
                    <c:v>1.3910899999999999</c:v>
                  </c:pt>
                  <c:pt idx="17">
                    <c:v>1.23726</c:v>
                  </c:pt>
                  <c:pt idx="18">
                    <c:v>2.5798899999999998</c:v>
                  </c:pt>
                  <c:pt idx="19">
                    <c:v>1.21086</c:v>
                  </c:pt>
                  <c:pt idx="20">
                    <c:v>1.6468100000000001</c:v>
                  </c:pt>
                  <c:pt idx="21">
                    <c:v>1.51403</c:v>
                  </c:pt>
                  <c:pt idx="22">
                    <c:v>1.51867</c:v>
                  </c:pt>
                  <c:pt idx="23">
                    <c:v>1.3948499999999999</c:v>
                  </c:pt>
                  <c:pt idx="24">
                    <c:v>1.93852</c:v>
                  </c:pt>
                  <c:pt idx="25">
                    <c:v>1.42343</c:v>
                  </c:pt>
                  <c:pt idx="26">
                    <c:v>1.2944</c:v>
                  </c:pt>
                  <c:pt idx="27">
                    <c:v>1.8246100000000001</c:v>
                  </c:pt>
                  <c:pt idx="28">
                    <c:v>1.77946</c:v>
                  </c:pt>
                  <c:pt idx="29">
                    <c:v>1.6773</c:v>
                  </c:pt>
                  <c:pt idx="30">
                    <c:v>1.06253</c:v>
                  </c:pt>
                  <c:pt idx="31">
                    <c:v>1.2702199999999999</c:v>
                  </c:pt>
                  <c:pt idx="32">
                    <c:v>1.35023</c:v>
                  </c:pt>
                  <c:pt idx="33">
                    <c:v>1.6003499999999999</c:v>
                  </c:pt>
                  <c:pt idx="34">
                    <c:v>1.62886</c:v>
                  </c:pt>
                  <c:pt idx="35">
                    <c:v>0.735815</c:v>
                  </c:pt>
                  <c:pt idx="36">
                    <c:v>1.3163400000000001</c:v>
                  </c:pt>
                  <c:pt idx="37">
                    <c:v>1.53091</c:v>
                  </c:pt>
                  <c:pt idx="38">
                    <c:v>1.49878</c:v>
                  </c:pt>
                  <c:pt idx="39">
                    <c:v>1.9664200000000001</c:v>
                  </c:pt>
                  <c:pt idx="40">
                    <c:v>1.61897</c:v>
                  </c:pt>
                  <c:pt idx="41">
                    <c:v>1.93346</c:v>
                  </c:pt>
                  <c:pt idx="42">
                    <c:v>1.8516600000000001</c:v>
                  </c:pt>
                  <c:pt idx="43">
                    <c:v>2.03878</c:v>
                  </c:pt>
                  <c:pt idx="44">
                    <c:v>1.55088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('[1]Ms SEM+ICP Tidy'!$J$238:$J$267,'[1]Ms SEM+ICP Tidy'!$J$285:$J$299)</c:f>
                <c:numCache>
                  <c:formatCode>General</c:formatCode>
                  <c:ptCount val="45"/>
                  <c:pt idx="0">
                    <c:v>0.28517199999999998</c:v>
                  </c:pt>
                  <c:pt idx="1">
                    <c:v>0.37887799999999999</c:v>
                  </c:pt>
                  <c:pt idx="2">
                    <c:v>0.19337799999999999</c:v>
                  </c:pt>
                  <c:pt idx="3">
                    <c:v>0.31044100000000002</c:v>
                  </c:pt>
                  <c:pt idx="4">
                    <c:v>0.204897</c:v>
                  </c:pt>
                  <c:pt idx="5">
                    <c:v>0.24925</c:v>
                  </c:pt>
                  <c:pt idx="6">
                    <c:v>0.217834</c:v>
                  </c:pt>
                  <c:pt idx="7">
                    <c:v>0.23061200000000001</c:v>
                  </c:pt>
                  <c:pt idx="8">
                    <c:v>0.268459</c:v>
                  </c:pt>
                  <c:pt idx="9">
                    <c:v>0.29757299999999998</c:v>
                  </c:pt>
                  <c:pt idx="10">
                    <c:v>0.236654</c:v>
                  </c:pt>
                  <c:pt idx="11">
                    <c:v>0.222748</c:v>
                  </c:pt>
                  <c:pt idx="12">
                    <c:v>0.29867899999999997</c:v>
                  </c:pt>
                  <c:pt idx="13">
                    <c:v>0.23471400000000001</c:v>
                  </c:pt>
                  <c:pt idx="14">
                    <c:v>0.30697000000000002</c:v>
                  </c:pt>
                  <c:pt idx="15">
                    <c:v>0.18895700000000001</c:v>
                  </c:pt>
                  <c:pt idx="16">
                    <c:v>0.27672000000000002</c:v>
                  </c:pt>
                  <c:pt idx="17">
                    <c:v>0.15990599999999999</c:v>
                  </c:pt>
                  <c:pt idx="18">
                    <c:v>0.137403</c:v>
                  </c:pt>
                  <c:pt idx="19">
                    <c:v>0.21215200000000001</c:v>
                  </c:pt>
                  <c:pt idx="20">
                    <c:v>0.27291500000000002</c:v>
                  </c:pt>
                  <c:pt idx="21">
                    <c:v>0.252359</c:v>
                  </c:pt>
                  <c:pt idx="22">
                    <c:v>0.22456899999999999</c:v>
                  </c:pt>
                  <c:pt idx="23">
                    <c:v>0.22550500000000001</c:v>
                  </c:pt>
                  <c:pt idx="24">
                    <c:v>0.17183999999999999</c:v>
                  </c:pt>
                  <c:pt idx="25">
                    <c:v>0.151536</c:v>
                  </c:pt>
                  <c:pt idx="26">
                    <c:v>0.19800100000000001</c:v>
                  </c:pt>
                  <c:pt idx="27">
                    <c:v>0.859267</c:v>
                  </c:pt>
                  <c:pt idx="28">
                    <c:v>0.90587600000000001</c:v>
                  </c:pt>
                  <c:pt idx="29">
                    <c:v>0.31267600000000001</c:v>
                  </c:pt>
                  <c:pt idx="30">
                    <c:v>0.21981400000000001</c:v>
                  </c:pt>
                  <c:pt idx="31">
                    <c:v>0.166655</c:v>
                  </c:pt>
                  <c:pt idx="32">
                    <c:v>0.17066799999999999</c:v>
                  </c:pt>
                  <c:pt idx="33">
                    <c:v>0.247479</c:v>
                  </c:pt>
                  <c:pt idx="34">
                    <c:v>0.26380799999999999</c:v>
                  </c:pt>
                  <c:pt idx="35">
                    <c:v>0.31575900000000001</c:v>
                  </c:pt>
                  <c:pt idx="36">
                    <c:v>0.17378099999999999</c:v>
                  </c:pt>
                  <c:pt idx="37">
                    <c:v>0.227739</c:v>
                  </c:pt>
                  <c:pt idx="38">
                    <c:v>0.18823799999999999</c:v>
                  </c:pt>
                  <c:pt idx="39">
                    <c:v>0.227129</c:v>
                  </c:pt>
                  <c:pt idx="40">
                    <c:v>0.21182100000000001</c:v>
                  </c:pt>
                  <c:pt idx="41">
                    <c:v>0.24849399999999999</c:v>
                  </c:pt>
                  <c:pt idx="42">
                    <c:v>0.293709</c:v>
                  </c:pt>
                  <c:pt idx="43">
                    <c:v>0.229217</c:v>
                  </c:pt>
                  <c:pt idx="44">
                    <c:v>0.12965399999999999</c:v>
                  </c:pt>
                </c:numCache>
              </c:numRef>
            </c:plus>
            <c:minus>
              <c:numRef>
                <c:f>('[1]Ms SEM+ICP Tidy'!$J$238:$J$267,'[1]Ms SEM+ICP Tidy'!$J$285:$J$299)</c:f>
                <c:numCache>
                  <c:formatCode>General</c:formatCode>
                  <c:ptCount val="45"/>
                  <c:pt idx="0">
                    <c:v>0.28517199999999998</c:v>
                  </c:pt>
                  <c:pt idx="1">
                    <c:v>0.37887799999999999</c:v>
                  </c:pt>
                  <c:pt idx="2">
                    <c:v>0.19337799999999999</c:v>
                  </c:pt>
                  <c:pt idx="3">
                    <c:v>0.31044100000000002</c:v>
                  </c:pt>
                  <c:pt idx="4">
                    <c:v>0.204897</c:v>
                  </c:pt>
                  <c:pt idx="5">
                    <c:v>0.24925</c:v>
                  </c:pt>
                  <c:pt idx="6">
                    <c:v>0.217834</c:v>
                  </c:pt>
                  <c:pt idx="7">
                    <c:v>0.23061200000000001</c:v>
                  </c:pt>
                  <c:pt idx="8">
                    <c:v>0.268459</c:v>
                  </c:pt>
                  <c:pt idx="9">
                    <c:v>0.29757299999999998</c:v>
                  </c:pt>
                  <c:pt idx="10">
                    <c:v>0.236654</c:v>
                  </c:pt>
                  <c:pt idx="11">
                    <c:v>0.222748</c:v>
                  </c:pt>
                  <c:pt idx="12">
                    <c:v>0.29867899999999997</c:v>
                  </c:pt>
                  <c:pt idx="13">
                    <c:v>0.23471400000000001</c:v>
                  </c:pt>
                  <c:pt idx="14">
                    <c:v>0.30697000000000002</c:v>
                  </c:pt>
                  <c:pt idx="15">
                    <c:v>0.18895700000000001</c:v>
                  </c:pt>
                  <c:pt idx="16">
                    <c:v>0.27672000000000002</c:v>
                  </c:pt>
                  <c:pt idx="17">
                    <c:v>0.15990599999999999</c:v>
                  </c:pt>
                  <c:pt idx="18">
                    <c:v>0.137403</c:v>
                  </c:pt>
                  <c:pt idx="19">
                    <c:v>0.21215200000000001</c:v>
                  </c:pt>
                  <c:pt idx="20">
                    <c:v>0.27291500000000002</c:v>
                  </c:pt>
                  <c:pt idx="21">
                    <c:v>0.252359</c:v>
                  </c:pt>
                  <c:pt idx="22">
                    <c:v>0.22456899999999999</c:v>
                  </c:pt>
                  <c:pt idx="23">
                    <c:v>0.22550500000000001</c:v>
                  </c:pt>
                  <c:pt idx="24">
                    <c:v>0.17183999999999999</c:v>
                  </c:pt>
                  <c:pt idx="25">
                    <c:v>0.151536</c:v>
                  </c:pt>
                  <c:pt idx="26">
                    <c:v>0.19800100000000001</c:v>
                  </c:pt>
                  <c:pt idx="27">
                    <c:v>0.859267</c:v>
                  </c:pt>
                  <c:pt idx="28">
                    <c:v>0.90587600000000001</c:v>
                  </c:pt>
                  <c:pt idx="29">
                    <c:v>0.31267600000000001</c:v>
                  </c:pt>
                  <c:pt idx="30">
                    <c:v>0.21981400000000001</c:v>
                  </c:pt>
                  <c:pt idx="31">
                    <c:v>0.166655</c:v>
                  </c:pt>
                  <c:pt idx="32">
                    <c:v>0.17066799999999999</c:v>
                  </c:pt>
                  <c:pt idx="33">
                    <c:v>0.247479</c:v>
                  </c:pt>
                  <c:pt idx="34">
                    <c:v>0.26380799999999999</c:v>
                  </c:pt>
                  <c:pt idx="35">
                    <c:v>0.31575900000000001</c:v>
                  </c:pt>
                  <c:pt idx="36">
                    <c:v>0.17378099999999999</c:v>
                  </c:pt>
                  <c:pt idx="37">
                    <c:v>0.227739</c:v>
                  </c:pt>
                  <c:pt idx="38">
                    <c:v>0.18823799999999999</c:v>
                  </c:pt>
                  <c:pt idx="39">
                    <c:v>0.227129</c:v>
                  </c:pt>
                  <c:pt idx="40">
                    <c:v>0.21182100000000001</c:v>
                  </c:pt>
                  <c:pt idx="41">
                    <c:v>0.24849399999999999</c:v>
                  </c:pt>
                  <c:pt idx="42">
                    <c:v>0.293709</c:v>
                  </c:pt>
                  <c:pt idx="43">
                    <c:v>0.229217</c:v>
                  </c:pt>
                  <c:pt idx="44">
                    <c:v>0.12965399999999999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'[1]Ms SEM+ICP Tidy'!$I$47:$I$91</c:f>
              <c:numCache>
                <c:formatCode>General</c:formatCode>
                <c:ptCount val="45"/>
                <c:pt idx="0">
                  <c:v>0.64314099999999996</c:v>
                </c:pt>
                <c:pt idx="1">
                  <c:v>0.58243500000000004</c:v>
                </c:pt>
                <c:pt idx="2">
                  <c:v>0.17027400000000001</c:v>
                </c:pt>
                <c:pt idx="3">
                  <c:v>1.55227</c:v>
                </c:pt>
                <c:pt idx="4">
                  <c:v>0.45790900000000001</c:v>
                </c:pt>
                <c:pt idx="5">
                  <c:v>0.29829800000000001</c:v>
                </c:pt>
                <c:pt idx="6">
                  <c:v>0.40922399999999998</c:v>
                </c:pt>
                <c:pt idx="7">
                  <c:v>0.63022500000000004</c:v>
                </c:pt>
                <c:pt idx="8">
                  <c:v>1.0928100000000001</c:v>
                </c:pt>
                <c:pt idx="9">
                  <c:v>0.37246299999999999</c:v>
                </c:pt>
                <c:pt idx="10">
                  <c:v>0.27137099999999997</c:v>
                </c:pt>
                <c:pt idx="11">
                  <c:v>0.35314000000000001</c:v>
                </c:pt>
                <c:pt idx="12">
                  <c:v>0.67112099999999997</c:v>
                </c:pt>
                <c:pt idx="13">
                  <c:v>0.239205</c:v>
                </c:pt>
                <c:pt idx="14">
                  <c:v>0.28806399999999999</c:v>
                </c:pt>
                <c:pt idx="15">
                  <c:v>0.26880999999999999</c:v>
                </c:pt>
                <c:pt idx="16">
                  <c:v>0.36630800000000002</c:v>
                </c:pt>
                <c:pt idx="17">
                  <c:v>0.306029</c:v>
                </c:pt>
                <c:pt idx="18">
                  <c:v>0.31531999999999999</c:v>
                </c:pt>
                <c:pt idx="19">
                  <c:v>7.7285099999999995E-2</c:v>
                </c:pt>
                <c:pt idx="20">
                  <c:v>0.50617900000000005</c:v>
                </c:pt>
                <c:pt idx="21">
                  <c:v>0.39814100000000002</c:v>
                </c:pt>
                <c:pt idx="22">
                  <c:v>0.37470199999999998</c:v>
                </c:pt>
                <c:pt idx="23">
                  <c:v>0.385932</c:v>
                </c:pt>
                <c:pt idx="24">
                  <c:v>0.86103099999999999</c:v>
                </c:pt>
                <c:pt idx="25">
                  <c:v>-0.165072</c:v>
                </c:pt>
                <c:pt idx="26">
                  <c:v>2.0250499999999998</c:v>
                </c:pt>
                <c:pt idx="27">
                  <c:v>-9.17971</c:v>
                </c:pt>
                <c:pt idx="28">
                  <c:v>-5.7161299999999997</c:v>
                </c:pt>
                <c:pt idx="29">
                  <c:v>1.85205</c:v>
                </c:pt>
                <c:pt idx="30">
                  <c:v>0.50245700000000004</c:v>
                </c:pt>
                <c:pt idx="31">
                  <c:v>0.47631699999999999</c:v>
                </c:pt>
                <c:pt idx="32">
                  <c:v>0.56758399999999998</c:v>
                </c:pt>
                <c:pt idx="33">
                  <c:v>0.63644199999999995</c:v>
                </c:pt>
                <c:pt idx="34">
                  <c:v>0.37507200000000002</c:v>
                </c:pt>
                <c:pt idx="35">
                  <c:v>0.87790599999999996</c:v>
                </c:pt>
                <c:pt idx="36">
                  <c:v>0.17230899999999999</c:v>
                </c:pt>
                <c:pt idx="37">
                  <c:v>0.48220800000000003</c:v>
                </c:pt>
                <c:pt idx="38">
                  <c:v>0.39274999999999999</c:v>
                </c:pt>
                <c:pt idx="39">
                  <c:v>0.32085799999999998</c:v>
                </c:pt>
                <c:pt idx="40">
                  <c:v>0.44696200000000003</c:v>
                </c:pt>
                <c:pt idx="41">
                  <c:v>0.92291299999999998</c:v>
                </c:pt>
                <c:pt idx="42">
                  <c:v>1.3042</c:v>
                </c:pt>
                <c:pt idx="43">
                  <c:v>0.148171</c:v>
                </c:pt>
                <c:pt idx="44">
                  <c:v>5.6208500000000002E-2</c:v>
                </c:pt>
              </c:numCache>
            </c:numRef>
          </c:xVal>
          <c:yVal>
            <c:numRef>
              <c:f>'[1]Ms SEM+ICP Tidy'!$J$47:$J$91</c:f>
              <c:numCache>
                <c:formatCode>General</c:formatCode>
                <c:ptCount val="45"/>
                <c:pt idx="0">
                  <c:v>0.156331</c:v>
                </c:pt>
                <c:pt idx="1">
                  <c:v>1.57064</c:v>
                </c:pt>
                <c:pt idx="2">
                  <c:v>0.67018500000000003</c:v>
                </c:pt>
                <c:pt idx="3">
                  <c:v>1.72007</c:v>
                </c:pt>
                <c:pt idx="4">
                  <c:v>0.42552000000000001</c:v>
                </c:pt>
                <c:pt idx="5">
                  <c:v>-0.16298399999999999</c:v>
                </c:pt>
                <c:pt idx="6">
                  <c:v>1.3426499999999999</c:v>
                </c:pt>
                <c:pt idx="7">
                  <c:v>0.79063799999999995</c:v>
                </c:pt>
                <c:pt idx="8">
                  <c:v>-0.241428</c:v>
                </c:pt>
                <c:pt idx="9">
                  <c:v>-0.76455499999999998</c:v>
                </c:pt>
                <c:pt idx="10">
                  <c:v>-0.289827</c:v>
                </c:pt>
                <c:pt idx="11">
                  <c:v>0.62622</c:v>
                </c:pt>
                <c:pt idx="12">
                  <c:v>0.88719700000000001</c:v>
                </c:pt>
                <c:pt idx="13">
                  <c:v>-0.92689900000000003</c:v>
                </c:pt>
                <c:pt idx="14">
                  <c:v>2.3814700000000002</c:v>
                </c:pt>
                <c:pt idx="15">
                  <c:v>0.26997399999999999</c:v>
                </c:pt>
                <c:pt idx="16">
                  <c:v>1.2038</c:v>
                </c:pt>
                <c:pt idx="17">
                  <c:v>0.53209899999999999</c:v>
                </c:pt>
                <c:pt idx="18">
                  <c:v>-0.88029500000000005</c:v>
                </c:pt>
                <c:pt idx="19">
                  <c:v>2.60358</c:v>
                </c:pt>
                <c:pt idx="20">
                  <c:v>1.4338299999999999</c:v>
                </c:pt>
                <c:pt idx="21">
                  <c:v>-0.50883500000000004</c:v>
                </c:pt>
                <c:pt idx="22">
                  <c:v>0.99460499999999996</c:v>
                </c:pt>
                <c:pt idx="23">
                  <c:v>2.1551300000000002</c:v>
                </c:pt>
                <c:pt idx="24">
                  <c:v>0.43053000000000002</c:v>
                </c:pt>
                <c:pt idx="25">
                  <c:v>0.42980299999999999</c:v>
                </c:pt>
                <c:pt idx="26">
                  <c:v>0.62598100000000001</c:v>
                </c:pt>
                <c:pt idx="27">
                  <c:v>7.3494900000000002E-2</c:v>
                </c:pt>
                <c:pt idx="28">
                  <c:v>0.124255</c:v>
                </c:pt>
                <c:pt idx="29">
                  <c:v>1.2177500000000001</c:v>
                </c:pt>
                <c:pt idx="30">
                  <c:v>-0.10574600000000001</c:v>
                </c:pt>
                <c:pt idx="31">
                  <c:v>1.40821</c:v>
                </c:pt>
                <c:pt idx="32">
                  <c:v>3.7197300000000003E-2</c:v>
                </c:pt>
                <c:pt idx="33">
                  <c:v>1.29616</c:v>
                </c:pt>
                <c:pt idx="34">
                  <c:v>-1.02623</c:v>
                </c:pt>
                <c:pt idx="35">
                  <c:v>-9.4535900000000006E-2</c:v>
                </c:pt>
                <c:pt idx="36">
                  <c:v>1.04708</c:v>
                </c:pt>
                <c:pt idx="37">
                  <c:v>1.4698500000000001</c:v>
                </c:pt>
                <c:pt idx="38">
                  <c:v>0.66314600000000001</c:v>
                </c:pt>
                <c:pt idx="39">
                  <c:v>-0.46391399999999999</c:v>
                </c:pt>
                <c:pt idx="40">
                  <c:v>-0.27961799999999998</c:v>
                </c:pt>
                <c:pt idx="41">
                  <c:v>0.42634</c:v>
                </c:pt>
                <c:pt idx="42">
                  <c:v>0.57162900000000005</c:v>
                </c:pt>
                <c:pt idx="43">
                  <c:v>-0.61404400000000003</c:v>
                </c:pt>
                <c:pt idx="44">
                  <c:v>-0.19514000000000001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32-4B09-AD6D-FE34C285BDB5}"/>
            </c:ext>
          </c:extLst>
        </c:ser>
        <c:ser>
          <c:idx val="2"/>
          <c:order val="2"/>
          <c:tx>
            <c:v>Biotite 1.AS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plus>
            <c:min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Analysis'!$M$136:$M$166</c:f>
                <c:numCache>
                  <c:formatCode>General</c:formatCode>
                  <c:ptCount val="31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</c:numCache>
              </c:numRef>
            </c:plus>
            <c:minus>
              <c:numRef>
                <c:f>'Bt Tidy Analysis'!$M$136:$M$167</c:f>
                <c:numCache>
                  <c:formatCode>General</c:formatCode>
                  <c:ptCount val="32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  <c:pt idx="31">
                    <c:v>80.007300000000001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Analysis'!$BD$2:$BD$33</c:f>
              <c:numCache>
                <c:formatCode>General</c:formatCode>
                <c:ptCount val="32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261.27300000000002</c:v>
                </c:pt>
                <c:pt idx="6">
                  <c:v>256.65699999999998</c:v>
                </c:pt>
                <c:pt idx="7">
                  <c:v>142.56899999999999</c:v>
                </c:pt>
                <c:pt idx="8">
                  <c:v>180.85400000000001</c:v>
                </c:pt>
                <c:pt idx="9">
                  <c:v>251.42500000000001</c:v>
                </c:pt>
                <c:pt idx="10">
                  <c:v>370.86799999999999</c:v>
                </c:pt>
                <c:pt idx="11">
                  <c:v>340.47</c:v>
                </c:pt>
                <c:pt idx="12">
                  <c:v>269.286</c:v>
                </c:pt>
                <c:pt idx="13">
                  <c:v>260.988</c:v>
                </c:pt>
                <c:pt idx="14">
                  <c:v>280.04000000000002</c:v>
                </c:pt>
                <c:pt idx="15">
                  <c:v>266.964</c:v>
                </c:pt>
                <c:pt idx="16">
                  <c:v>295.78100000000001</c:v>
                </c:pt>
                <c:pt idx="17">
                  <c:v>288.76100000000002</c:v>
                </c:pt>
                <c:pt idx="18">
                  <c:v>311.64499999999998</c:v>
                </c:pt>
                <c:pt idx="19">
                  <c:v>262.58600000000001</c:v>
                </c:pt>
                <c:pt idx="20">
                  <c:v>293.19</c:v>
                </c:pt>
                <c:pt idx="21">
                  <c:v>321.83999999999997</c:v>
                </c:pt>
                <c:pt idx="22">
                  <c:v>366.625</c:v>
                </c:pt>
                <c:pt idx="23">
                  <c:v>397.88</c:v>
                </c:pt>
                <c:pt idx="24">
                  <c:v>432.85300000000001</c:v>
                </c:pt>
                <c:pt idx="25">
                  <c:v>504.173</c:v>
                </c:pt>
                <c:pt idx="26">
                  <c:v>671.97400000000005</c:v>
                </c:pt>
                <c:pt idx="27">
                  <c:v>513.83900000000006</c:v>
                </c:pt>
                <c:pt idx="28">
                  <c:v>489.38499999999999</c:v>
                </c:pt>
                <c:pt idx="29">
                  <c:v>481.726</c:v>
                </c:pt>
                <c:pt idx="30">
                  <c:v>626.48</c:v>
                </c:pt>
                <c:pt idx="31">
                  <c:v>504.80200000000002</c:v>
                </c:pt>
              </c:numCache>
            </c:numRef>
          </c:xVal>
          <c:y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32-4B09-AD6D-FE34C285BDB5}"/>
            </c:ext>
          </c:extLst>
        </c:ser>
        <c:ser>
          <c:idx val="3"/>
          <c:order val="3"/>
          <c:tx>
            <c:v>Biotite 1(B)MP V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Tidy Analysis'!$N$2:$N$34</c:f>
              <c:numCache>
                <c:formatCode>General</c:formatCode>
                <c:ptCount val="33"/>
                <c:pt idx="0">
                  <c:v>2.4002500000000002</c:v>
                </c:pt>
                <c:pt idx="1">
                  <c:v>3.0891899999999999</c:v>
                </c:pt>
                <c:pt idx="2">
                  <c:v>3.1933699999999998</c:v>
                </c:pt>
                <c:pt idx="3">
                  <c:v>2.6022799999999999</c:v>
                </c:pt>
                <c:pt idx="4">
                  <c:v>2.9309099999999999</c:v>
                </c:pt>
                <c:pt idx="5">
                  <c:v>2.3736700000000002</c:v>
                </c:pt>
                <c:pt idx="6">
                  <c:v>2.2490800000000002</c:v>
                </c:pt>
                <c:pt idx="7">
                  <c:v>4.4205699999999997</c:v>
                </c:pt>
                <c:pt idx="8">
                  <c:v>2.9948299999999999</c:v>
                </c:pt>
                <c:pt idx="9">
                  <c:v>3.0782799999999999</c:v>
                </c:pt>
                <c:pt idx="10">
                  <c:v>3.2782800000000001</c:v>
                </c:pt>
                <c:pt idx="11">
                  <c:v>3.22</c:v>
                </c:pt>
                <c:pt idx="12">
                  <c:v>3.25285</c:v>
                </c:pt>
                <c:pt idx="13">
                  <c:v>2.9008699999999998</c:v>
                </c:pt>
                <c:pt idx="14">
                  <c:v>2.6256300000000001</c:v>
                </c:pt>
                <c:pt idx="15">
                  <c:v>3.2112500000000002</c:v>
                </c:pt>
                <c:pt idx="16">
                  <c:v>2.7902999999999998</c:v>
                </c:pt>
                <c:pt idx="17">
                  <c:v>3.3874300000000002</c:v>
                </c:pt>
                <c:pt idx="18">
                  <c:v>2.98563</c:v>
                </c:pt>
                <c:pt idx="19">
                  <c:v>3.0272199999999998</c:v>
                </c:pt>
                <c:pt idx="20">
                  <c:v>3.8286899999999999</c:v>
                </c:pt>
                <c:pt idx="21">
                  <c:v>3.3056899999999998</c:v>
                </c:pt>
                <c:pt idx="22">
                  <c:v>3.1814100000000001</c:v>
                </c:pt>
                <c:pt idx="23">
                  <c:v>2.9794100000000001</c:v>
                </c:pt>
                <c:pt idx="24">
                  <c:v>3.66262</c:v>
                </c:pt>
                <c:pt idx="25">
                  <c:v>2.8181500000000002</c:v>
                </c:pt>
                <c:pt idx="26">
                  <c:v>3.3808400000000001</c:v>
                </c:pt>
                <c:pt idx="27">
                  <c:v>3.3827099999999999</c:v>
                </c:pt>
                <c:pt idx="28">
                  <c:v>3.7094999999999998</c:v>
                </c:pt>
                <c:pt idx="29">
                  <c:v>3.5292599999999998</c:v>
                </c:pt>
                <c:pt idx="30">
                  <c:v>21.2529</c:v>
                </c:pt>
                <c:pt idx="31">
                  <c:v>21.098800000000001</c:v>
                </c:pt>
                <c:pt idx="32">
                  <c:v>23.888000000000002</c:v>
                </c:pt>
              </c:numCache>
            </c:numRef>
          </c:xVal>
          <c:yVal>
            <c:numRef>
              <c:f>'Bt Tidy Analysis'!$O$2:$O$34</c:f>
              <c:numCache>
                <c:formatCode>General</c:formatCode>
                <c:ptCount val="33"/>
                <c:pt idx="0">
                  <c:v>2.8005900000000001</c:v>
                </c:pt>
                <c:pt idx="1">
                  <c:v>1.49969</c:v>
                </c:pt>
                <c:pt idx="2">
                  <c:v>0.96187800000000001</c:v>
                </c:pt>
                <c:pt idx="3">
                  <c:v>1.62632</c:v>
                </c:pt>
                <c:pt idx="4">
                  <c:v>1.1058399999999999</c:v>
                </c:pt>
                <c:pt idx="5">
                  <c:v>2.3089400000000002</c:v>
                </c:pt>
                <c:pt idx="6">
                  <c:v>0.75836800000000004</c:v>
                </c:pt>
                <c:pt idx="7">
                  <c:v>1.90866</c:v>
                </c:pt>
                <c:pt idx="8">
                  <c:v>0.98352099999999998</c:v>
                </c:pt>
                <c:pt idx="9">
                  <c:v>-1.42109</c:v>
                </c:pt>
                <c:pt idx="10">
                  <c:v>2.3085</c:v>
                </c:pt>
                <c:pt idx="11">
                  <c:v>8.5920300000000005E-2</c:v>
                </c:pt>
                <c:pt idx="12">
                  <c:v>1.07653</c:v>
                </c:pt>
                <c:pt idx="13">
                  <c:v>-0.48794300000000002</c:v>
                </c:pt>
                <c:pt idx="14">
                  <c:v>3.7917900000000002</c:v>
                </c:pt>
                <c:pt idx="15">
                  <c:v>1.8155699999999999</c:v>
                </c:pt>
                <c:pt idx="16">
                  <c:v>4.6898400000000002</c:v>
                </c:pt>
                <c:pt idx="17">
                  <c:v>2.9334699999999998</c:v>
                </c:pt>
                <c:pt idx="18">
                  <c:v>-0.38073200000000001</c:v>
                </c:pt>
                <c:pt idx="19">
                  <c:v>-1.1222399999999999</c:v>
                </c:pt>
                <c:pt idx="20">
                  <c:v>0.18604499999999999</c:v>
                </c:pt>
                <c:pt idx="21">
                  <c:v>-0.22937399999999999</c:v>
                </c:pt>
                <c:pt idx="22">
                  <c:v>0.36219699999999999</c:v>
                </c:pt>
                <c:pt idx="23">
                  <c:v>-0.20263200000000001</c:v>
                </c:pt>
                <c:pt idx="24">
                  <c:v>2.2696700000000001</c:v>
                </c:pt>
                <c:pt idx="25">
                  <c:v>1.83429</c:v>
                </c:pt>
                <c:pt idx="26">
                  <c:v>1.1937199999999999</c:v>
                </c:pt>
                <c:pt idx="27">
                  <c:v>2.6618300000000001</c:v>
                </c:pt>
                <c:pt idx="28">
                  <c:v>9.1085399999999997E-2</c:v>
                </c:pt>
                <c:pt idx="29">
                  <c:v>0.44051800000000002</c:v>
                </c:pt>
                <c:pt idx="30">
                  <c:v>1.5022800000000001</c:v>
                </c:pt>
                <c:pt idx="31">
                  <c:v>0.80912600000000001</c:v>
                </c:pt>
                <c:pt idx="32">
                  <c:v>-2.4721700000000002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32-4B09-AD6D-FE34C285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604047"/>
        <c:axId val="988611247"/>
      </c:scatterChart>
      <c:valAx>
        <c:axId val="98860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611247"/>
        <c:crosses val="autoZero"/>
        <c:crossBetween val="midCat"/>
      </c:valAx>
      <c:valAx>
        <c:axId val="98861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604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&amp; 1.AS.H</a:t>
            </a:r>
            <a:r>
              <a:rPr lang="en-GB" baseline="0"/>
              <a:t> Biotite Al v Cr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Analysis'!$CA$2:$CA$33</c:f>
              <c:numCache>
                <c:formatCode>General</c:formatCode>
                <c:ptCount val="32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99900</c:v>
                </c:pt>
                <c:pt idx="6">
                  <c:v>101100</c:v>
                </c:pt>
                <c:pt idx="7">
                  <c:v>99800</c:v>
                </c:pt>
                <c:pt idx="8">
                  <c:v>100900</c:v>
                </c:pt>
                <c:pt idx="9">
                  <c:v>98100</c:v>
                </c:pt>
                <c:pt idx="10">
                  <c:v>103300</c:v>
                </c:pt>
                <c:pt idx="11">
                  <c:v>101199.99999999999</c:v>
                </c:pt>
                <c:pt idx="12">
                  <c:v>100700</c:v>
                </c:pt>
                <c:pt idx="13">
                  <c:v>98200</c:v>
                </c:pt>
                <c:pt idx="14">
                  <c:v>104200</c:v>
                </c:pt>
                <c:pt idx="15">
                  <c:v>100600</c:v>
                </c:pt>
                <c:pt idx="16">
                  <c:v>102200</c:v>
                </c:pt>
                <c:pt idx="17">
                  <c:v>100399.99999999999</c:v>
                </c:pt>
                <c:pt idx="18">
                  <c:v>105300</c:v>
                </c:pt>
                <c:pt idx="19">
                  <c:v>100100</c:v>
                </c:pt>
                <c:pt idx="20">
                  <c:v>101000</c:v>
                </c:pt>
                <c:pt idx="21">
                  <c:v>98600</c:v>
                </c:pt>
                <c:pt idx="22">
                  <c:v>97800</c:v>
                </c:pt>
                <c:pt idx="23">
                  <c:v>101600</c:v>
                </c:pt>
                <c:pt idx="24">
                  <c:v>102600</c:v>
                </c:pt>
                <c:pt idx="25">
                  <c:v>100000</c:v>
                </c:pt>
                <c:pt idx="26">
                  <c:v>99600.000000000015</c:v>
                </c:pt>
                <c:pt idx="27">
                  <c:v>98800.000000000015</c:v>
                </c:pt>
                <c:pt idx="28">
                  <c:v>98699.999999999985</c:v>
                </c:pt>
                <c:pt idx="29">
                  <c:v>100399.99999999999</c:v>
                </c:pt>
                <c:pt idx="30">
                  <c:v>100100</c:v>
                </c:pt>
                <c:pt idx="31">
                  <c:v>100200</c:v>
                </c:pt>
              </c:numCache>
            </c:numRef>
          </c:xVal>
          <c:y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D7-4B21-8612-9C36850E8A39}"/>
            </c:ext>
          </c:extLst>
        </c:ser>
        <c:ser>
          <c:idx val="1"/>
          <c:order val="1"/>
          <c:tx>
            <c:v>1.AS.H Biotite Al v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Tidy Analysis'!$DQ$2:$DQ$42</c:f>
              <c:numCache>
                <c:formatCode>General</c:formatCode>
                <c:ptCount val="41"/>
                <c:pt idx="0">
                  <c:v>107200</c:v>
                </c:pt>
                <c:pt idx="1">
                  <c:v>107700</c:v>
                </c:pt>
                <c:pt idx="2">
                  <c:v>114400</c:v>
                </c:pt>
                <c:pt idx="3">
                  <c:v>107600</c:v>
                </c:pt>
                <c:pt idx="4">
                  <c:v>115200</c:v>
                </c:pt>
                <c:pt idx="5">
                  <c:v>106600</c:v>
                </c:pt>
                <c:pt idx="6">
                  <c:v>104800</c:v>
                </c:pt>
                <c:pt idx="7">
                  <c:v>104500</c:v>
                </c:pt>
                <c:pt idx="8">
                  <c:v>106900</c:v>
                </c:pt>
                <c:pt idx="9">
                  <c:v>106600</c:v>
                </c:pt>
                <c:pt idx="10">
                  <c:v>107000</c:v>
                </c:pt>
                <c:pt idx="11">
                  <c:v>105700</c:v>
                </c:pt>
                <c:pt idx="12">
                  <c:v>105700</c:v>
                </c:pt>
                <c:pt idx="13">
                  <c:v>106000</c:v>
                </c:pt>
                <c:pt idx="14">
                  <c:v>105900</c:v>
                </c:pt>
                <c:pt idx="15">
                  <c:v>105200</c:v>
                </c:pt>
                <c:pt idx="16">
                  <c:v>104500</c:v>
                </c:pt>
                <c:pt idx="17">
                  <c:v>108100</c:v>
                </c:pt>
                <c:pt idx="18">
                  <c:v>105399.99999999999</c:v>
                </c:pt>
                <c:pt idx="19">
                  <c:v>104400</c:v>
                </c:pt>
                <c:pt idx="20">
                  <c:v>104100</c:v>
                </c:pt>
                <c:pt idx="21">
                  <c:v>104600.00000000001</c:v>
                </c:pt>
                <c:pt idx="22">
                  <c:v>105399.99999999999</c:v>
                </c:pt>
                <c:pt idx="23">
                  <c:v>106900</c:v>
                </c:pt>
                <c:pt idx="24">
                  <c:v>105500</c:v>
                </c:pt>
                <c:pt idx="25">
                  <c:v>103699.99999999999</c:v>
                </c:pt>
                <c:pt idx="26">
                  <c:v>105100</c:v>
                </c:pt>
                <c:pt idx="27">
                  <c:v>108200</c:v>
                </c:pt>
                <c:pt idx="28">
                  <c:v>106199.99999999999</c:v>
                </c:pt>
                <c:pt idx="29">
                  <c:v>108300</c:v>
                </c:pt>
                <c:pt idx="30">
                  <c:v>107100.00000000001</c:v>
                </c:pt>
                <c:pt idx="31">
                  <c:v>105000</c:v>
                </c:pt>
                <c:pt idx="32">
                  <c:v>106199.99999999999</c:v>
                </c:pt>
                <c:pt idx="33">
                  <c:v>106500</c:v>
                </c:pt>
                <c:pt idx="34">
                  <c:v>104400</c:v>
                </c:pt>
                <c:pt idx="35">
                  <c:v>104800</c:v>
                </c:pt>
                <c:pt idx="36">
                  <c:v>104700</c:v>
                </c:pt>
                <c:pt idx="37">
                  <c:v>103000</c:v>
                </c:pt>
                <c:pt idx="38">
                  <c:v>105000</c:v>
                </c:pt>
                <c:pt idx="39">
                  <c:v>105500</c:v>
                </c:pt>
                <c:pt idx="40">
                  <c:v>104700</c:v>
                </c:pt>
              </c:numCache>
            </c:numRef>
          </c:xVal>
          <c:yVal>
            <c:numRef>
              <c:f>'Bt Tidy Analysis'!$CU$2:$CU$42</c:f>
              <c:numCache>
                <c:formatCode>General</c:formatCode>
                <c:ptCount val="41"/>
                <c:pt idx="0">
                  <c:v>204.125</c:v>
                </c:pt>
                <c:pt idx="1">
                  <c:v>68.564999999999998</c:v>
                </c:pt>
                <c:pt idx="2">
                  <c:v>47.687600000000003</c:v>
                </c:pt>
                <c:pt idx="3">
                  <c:v>57.702399999999997</c:v>
                </c:pt>
                <c:pt idx="4">
                  <c:v>40.347000000000001</c:v>
                </c:pt>
                <c:pt idx="5">
                  <c:v>69.302300000000002</c:v>
                </c:pt>
                <c:pt idx="6">
                  <c:v>104.07599999999999</c:v>
                </c:pt>
                <c:pt idx="7">
                  <c:v>83.493899999999996</c:v>
                </c:pt>
                <c:pt idx="8">
                  <c:v>23.674600000000002</c:v>
                </c:pt>
                <c:pt idx="9">
                  <c:v>61.053400000000003</c:v>
                </c:pt>
                <c:pt idx="10">
                  <c:v>75.655299999999997</c:v>
                </c:pt>
                <c:pt idx="11">
                  <c:v>97.930700000000002</c:v>
                </c:pt>
                <c:pt idx="12">
                  <c:v>100.48099999999999</c:v>
                </c:pt>
                <c:pt idx="13">
                  <c:v>44.811300000000003</c:v>
                </c:pt>
                <c:pt idx="14">
                  <c:v>82.593299999999999</c:v>
                </c:pt>
                <c:pt idx="15">
                  <c:v>94.9191</c:v>
                </c:pt>
                <c:pt idx="16">
                  <c:v>120.464</c:v>
                </c:pt>
                <c:pt idx="17">
                  <c:v>110.624</c:v>
                </c:pt>
                <c:pt idx="18">
                  <c:v>53.911999999999999</c:v>
                </c:pt>
                <c:pt idx="19">
                  <c:v>62.725999999999999</c:v>
                </c:pt>
                <c:pt idx="20">
                  <c:v>98.964600000000004</c:v>
                </c:pt>
                <c:pt idx="21">
                  <c:v>66.349599999999995</c:v>
                </c:pt>
                <c:pt idx="22">
                  <c:v>111.474</c:v>
                </c:pt>
                <c:pt idx="23">
                  <c:v>110.524</c:v>
                </c:pt>
                <c:pt idx="24">
                  <c:v>236.976</c:v>
                </c:pt>
                <c:pt idx="25">
                  <c:v>166.86099999999999</c:v>
                </c:pt>
                <c:pt idx="26">
                  <c:v>119.861</c:v>
                </c:pt>
                <c:pt idx="27">
                  <c:v>46.918300000000002</c:v>
                </c:pt>
                <c:pt idx="28">
                  <c:v>269.065</c:v>
                </c:pt>
                <c:pt idx="29">
                  <c:v>168.50800000000001</c:v>
                </c:pt>
                <c:pt idx="30">
                  <c:v>121.364</c:v>
                </c:pt>
                <c:pt idx="31">
                  <c:v>59.921599999999998</c:v>
                </c:pt>
                <c:pt idx="32">
                  <c:v>87.004000000000005</c:v>
                </c:pt>
                <c:pt idx="33">
                  <c:v>77.619799999999998</c:v>
                </c:pt>
                <c:pt idx="34">
                  <c:v>73.900599999999997</c:v>
                </c:pt>
                <c:pt idx="35">
                  <c:v>99.649900000000002</c:v>
                </c:pt>
                <c:pt idx="36">
                  <c:v>204.82599999999999</c:v>
                </c:pt>
                <c:pt idx="37">
                  <c:v>264.041</c:v>
                </c:pt>
                <c:pt idx="38">
                  <c:v>194.947</c:v>
                </c:pt>
                <c:pt idx="39">
                  <c:v>126.337</c:v>
                </c:pt>
                <c:pt idx="40">
                  <c:v>114.018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D7-4B21-8612-9C36850E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179775"/>
        <c:axId val="838163455"/>
      </c:scatterChart>
      <c:valAx>
        <c:axId val="83817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63455"/>
        <c:crosses val="autoZero"/>
        <c:crossBetween val="midCat"/>
      </c:valAx>
      <c:valAx>
        <c:axId val="83816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797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EDS TiO2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TiO2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[2]btmatlab!$FD$2:$FD$33</c:f>
              <c:numCache>
                <c:formatCode>General</c:formatCode>
                <c:ptCount val="32"/>
                <c:pt idx="0">
                  <c:v>1.6184228117819095</c:v>
                </c:pt>
                <c:pt idx="1">
                  <c:v>1.5016294129935244</c:v>
                </c:pt>
                <c:pt idx="2">
                  <c:v>2.3191832045122207</c:v>
                </c:pt>
                <c:pt idx="3">
                  <c:v>1.7018466680593272</c:v>
                </c:pt>
                <c:pt idx="4">
                  <c:v>1.8686943806141634</c:v>
                </c:pt>
                <c:pt idx="5">
                  <c:v>2.08559640693545</c:v>
                </c:pt>
                <c:pt idx="6">
                  <c:v>2.3358679757677039</c:v>
                </c:pt>
                <c:pt idx="7">
                  <c:v>1.7352162105702944</c:v>
                </c:pt>
                <c:pt idx="8">
                  <c:v>1.6351075830373927</c:v>
                </c:pt>
                <c:pt idx="9">
                  <c:v>2.0355420931689991</c:v>
                </c:pt>
                <c:pt idx="10">
                  <c:v>2.2023898057238354</c:v>
                </c:pt>
                <c:pt idx="11">
                  <c:v>1.9187486943806138</c:v>
                </c:pt>
                <c:pt idx="12">
                  <c:v>1.8186400668477125</c:v>
                </c:pt>
                <c:pt idx="13">
                  <c:v>3.1534217672864</c:v>
                </c:pt>
                <c:pt idx="14">
                  <c:v>1.9354334656360974</c:v>
                </c:pt>
                <c:pt idx="15">
                  <c:v>1.9354334656360974</c:v>
                </c:pt>
                <c:pt idx="16">
                  <c:v>1.8853791518696466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2.3191832045122203</c:v>
                </c:pt>
                <c:pt idx="22">
                  <c:v>2.5027156883225397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2.2357593482348026</c:v>
                </c:pt>
                <c:pt idx="28">
                  <c:v>2.2023898057238354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[2]btmatlab!$FD$2:$FD$33</c:f>
              <c:numCache>
                <c:formatCode>General</c:formatCode>
                <c:ptCount val="32"/>
                <c:pt idx="0">
                  <c:v>1.6184228117819095</c:v>
                </c:pt>
                <c:pt idx="1">
                  <c:v>1.5016294129935244</c:v>
                </c:pt>
                <c:pt idx="2">
                  <c:v>2.3191832045122207</c:v>
                </c:pt>
                <c:pt idx="3">
                  <c:v>1.7018466680593272</c:v>
                </c:pt>
                <c:pt idx="4">
                  <c:v>1.8686943806141634</c:v>
                </c:pt>
                <c:pt idx="5">
                  <c:v>2.08559640693545</c:v>
                </c:pt>
                <c:pt idx="6">
                  <c:v>2.3358679757677039</c:v>
                </c:pt>
                <c:pt idx="7">
                  <c:v>1.7352162105702944</c:v>
                </c:pt>
                <c:pt idx="8">
                  <c:v>1.6351075830373927</c:v>
                </c:pt>
                <c:pt idx="9">
                  <c:v>2.0355420931689991</c:v>
                </c:pt>
                <c:pt idx="10">
                  <c:v>2.2023898057238354</c:v>
                </c:pt>
                <c:pt idx="11">
                  <c:v>1.9187486943806138</c:v>
                </c:pt>
                <c:pt idx="12">
                  <c:v>1.8186400668477125</c:v>
                </c:pt>
                <c:pt idx="13">
                  <c:v>3.1534217672864</c:v>
                </c:pt>
                <c:pt idx="14">
                  <c:v>1.9354334656360974</c:v>
                </c:pt>
                <c:pt idx="15">
                  <c:v>1.9354334656360974</c:v>
                </c:pt>
                <c:pt idx="16">
                  <c:v>1.8853791518696466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2.3191832045122203</c:v>
                </c:pt>
                <c:pt idx="22">
                  <c:v>2.5027156883225397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2.2357593482348026</c:v>
                </c:pt>
                <c:pt idx="28">
                  <c:v>2.2023898057238354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5E-4DB0-9997-2DAE0D3B9313}"/>
            </c:ext>
          </c:extLst>
        </c:ser>
        <c:ser>
          <c:idx val="1"/>
          <c:order val="1"/>
          <c:tx>
            <c:v>1(B)MP TiO2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[2]btmatlab!$FD$34:$FD$66</c:f>
              <c:numCache>
                <c:formatCode>General</c:formatCode>
                <c:ptCount val="33"/>
                <c:pt idx="0">
                  <c:v>1.9020639231251306</c:v>
                </c:pt>
                <c:pt idx="1">
                  <c:v>2.1189659494464177</c:v>
                </c:pt>
                <c:pt idx="2">
                  <c:v>2.1022811781909341</c:v>
                </c:pt>
                <c:pt idx="3">
                  <c:v>2.5527700020889905</c:v>
                </c:pt>
                <c:pt idx="4">
                  <c:v>1.9187486943806138</c:v>
                </c:pt>
                <c:pt idx="5">
                  <c:v>2.5360852308335069</c:v>
                </c:pt>
                <c:pt idx="6">
                  <c:v>2.3692375182786711</c:v>
                </c:pt>
                <c:pt idx="7">
                  <c:v>2.1022811781909336</c:v>
                </c:pt>
                <c:pt idx="8">
                  <c:v>2.3024984332567366</c:v>
                </c:pt>
                <c:pt idx="9">
                  <c:v>2.5194004595780233</c:v>
                </c:pt>
                <c:pt idx="10">
                  <c:v>2.0355420931689991</c:v>
                </c:pt>
                <c:pt idx="11">
                  <c:v>2.0522268644244828</c:v>
                </c:pt>
                <c:pt idx="12">
                  <c:v>1.7852705243367453</c:v>
                </c:pt>
                <c:pt idx="13">
                  <c:v>2.1690202632128681</c:v>
                </c:pt>
                <c:pt idx="14">
                  <c:v>2.1690202632128681</c:v>
                </c:pt>
                <c:pt idx="15">
                  <c:v>2.5527700020889905</c:v>
                </c:pt>
                <c:pt idx="16">
                  <c:v>2.1690202632128681</c:v>
                </c:pt>
                <c:pt idx="17">
                  <c:v>2.0689116356799664</c:v>
                </c:pt>
                <c:pt idx="18">
                  <c:v>2.0522268644244828</c:v>
                </c:pt>
                <c:pt idx="19">
                  <c:v>2.219074576979319</c:v>
                </c:pt>
                <c:pt idx="20">
                  <c:v>2.2858136620012535</c:v>
                </c:pt>
                <c:pt idx="21">
                  <c:v>2.2691288907457698</c:v>
                </c:pt>
                <c:pt idx="22">
                  <c:v>2.5194004595780233</c:v>
                </c:pt>
                <c:pt idx="23">
                  <c:v>2.5694547733444741</c:v>
                </c:pt>
                <c:pt idx="24">
                  <c:v>2.9365197409651134</c:v>
                </c:pt>
                <c:pt idx="25">
                  <c:v>2.4526613745560892</c:v>
                </c:pt>
                <c:pt idx="26">
                  <c:v>2.3692375182786711</c:v>
                </c:pt>
                <c:pt idx="27">
                  <c:v>2.4359766033006056</c:v>
                </c:pt>
                <c:pt idx="28">
                  <c:v>2.619509087110925</c:v>
                </c:pt>
                <c:pt idx="29">
                  <c:v>2.7363024858993099</c:v>
                </c:pt>
                <c:pt idx="30">
                  <c:v>2.3859222895341547</c:v>
                </c:pt>
                <c:pt idx="31">
                  <c:v>2.3525527470231875</c:v>
                </c:pt>
                <c:pt idx="32">
                  <c:v>2.3358679757677039</c:v>
                </c:pt>
              </c:numCache>
            </c:numRef>
          </c:xVal>
          <c:yVal>
            <c:numRef>
              <c:f>[2]btmatlab!$FD$34:$FD$66</c:f>
              <c:numCache>
                <c:formatCode>General</c:formatCode>
                <c:ptCount val="33"/>
                <c:pt idx="0">
                  <c:v>1.9020639231251306</c:v>
                </c:pt>
                <c:pt idx="1">
                  <c:v>2.1189659494464177</c:v>
                </c:pt>
                <c:pt idx="2">
                  <c:v>2.1022811781909341</c:v>
                </c:pt>
                <c:pt idx="3">
                  <c:v>2.5527700020889905</c:v>
                </c:pt>
                <c:pt idx="4">
                  <c:v>1.9187486943806138</c:v>
                </c:pt>
                <c:pt idx="5">
                  <c:v>2.5360852308335069</c:v>
                </c:pt>
                <c:pt idx="6">
                  <c:v>2.3692375182786711</c:v>
                </c:pt>
                <c:pt idx="7">
                  <c:v>2.1022811781909336</c:v>
                </c:pt>
                <c:pt idx="8">
                  <c:v>2.3024984332567366</c:v>
                </c:pt>
                <c:pt idx="9">
                  <c:v>2.5194004595780233</c:v>
                </c:pt>
                <c:pt idx="10">
                  <c:v>2.0355420931689991</c:v>
                </c:pt>
                <c:pt idx="11">
                  <c:v>2.0522268644244828</c:v>
                </c:pt>
                <c:pt idx="12">
                  <c:v>1.7852705243367453</c:v>
                </c:pt>
                <c:pt idx="13">
                  <c:v>2.1690202632128681</c:v>
                </c:pt>
                <c:pt idx="14">
                  <c:v>2.1690202632128681</c:v>
                </c:pt>
                <c:pt idx="15">
                  <c:v>2.5527700020889905</c:v>
                </c:pt>
                <c:pt idx="16">
                  <c:v>2.1690202632128681</c:v>
                </c:pt>
                <c:pt idx="17">
                  <c:v>2.0689116356799664</c:v>
                </c:pt>
                <c:pt idx="18">
                  <c:v>2.0522268644244828</c:v>
                </c:pt>
                <c:pt idx="19">
                  <c:v>2.219074576979319</c:v>
                </c:pt>
                <c:pt idx="20">
                  <c:v>2.2858136620012535</c:v>
                </c:pt>
                <c:pt idx="21">
                  <c:v>2.2691288907457698</c:v>
                </c:pt>
                <c:pt idx="22">
                  <c:v>2.5194004595780233</c:v>
                </c:pt>
                <c:pt idx="23">
                  <c:v>2.5694547733444741</c:v>
                </c:pt>
                <c:pt idx="24">
                  <c:v>2.9365197409651134</c:v>
                </c:pt>
                <c:pt idx="25">
                  <c:v>2.4526613745560892</c:v>
                </c:pt>
                <c:pt idx="26">
                  <c:v>2.3692375182786711</c:v>
                </c:pt>
                <c:pt idx="27">
                  <c:v>2.4359766033006056</c:v>
                </c:pt>
                <c:pt idx="28">
                  <c:v>2.619509087110925</c:v>
                </c:pt>
                <c:pt idx="29">
                  <c:v>2.7363024858993099</c:v>
                </c:pt>
                <c:pt idx="30">
                  <c:v>2.3859222895341547</c:v>
                </c:pt>
                <c:pt idx="31">
                  <c:v>2.3525527470231875</c:v>
                </c:pt>
                <c:pt idx="32">
                  <c:v>2.3358679757677039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5E-4DB0-9997-2DAE0D3B9313}"/>
            </c:ext>
          </c:extLst>
        </c:ser>
        <c:ser>
          <c:idx val="2"/>
          <c:order val="2"/>
          <c:tx>
            <c:v>1.AS.H TiO2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[2]btmatlab!$FD$67:$FD$107</c:f>
              <c:numCache>
                <c:formatCode>General</c:formatCode>
                <c:ptCount val="41"/>
                <c:pt idx="0">
                  <c:v>1.885379151869647</c:v>
                </c:pt>
                <c:pt idx="1">
                  <c:v>1.5349989555044916</c:v>
                </c:pt>
                <c:pt idx="2">
                  <c:v>0</c:v>
                </c:pt>
                <c:pt idx="3">
                  <c:v>1.6851618968038435</c:v>
                </c:pt>
                <c:pt idx="4">
                  <c:v>0.7007603927303111</c:v>
                </c:pt>
                <c:pt idx="5">
                  <c:v>1.8686943806141634</c:v>
                </c:pt>
                <c:pt idx="6">
                  <c:v>2.0188573219135155</c:v>
                </c:pt>
                <c:pt idx="7">
                  <c:v>2.1189659494464173</c:v>
                </c:pt>
                <c:pt idx="8">
                  <c:v>1.6517923542928763</c:v>
                </c:pt>
                <c:pt idx="9">
                  <c:v>2.1523354919573845</c:v>
                </c:pt>
                <c:pt idx="10">
                  <c:v>1.8520096093586798</c:v>
                </c:pt>
                <c:pt idx="11">
                  <c:v>2.1356507207019009</c:v>
                </c:pt>
                <c:pt idx="12">
                  <c:v>2.0522268644244828</c:v>
                </c:pt>
                <c:pt idx="13">
                  <c:v>1.8686943806141634</c:v>
                </c:pt>
                <c:pt idx="14">
                  <c:v>2.1356507207019009</c:v>
                </c:pt>
                <c:pt idx="15">
                  <c:v>2.3024984332567366</c:v>
                </c:pt>
                <c:pt idx="16">
                  <c:v>2.4359766033006056</c:v>
                </c:pt>
                <c:pt idx="17">
                  <c:v>2.1523354919573845</c:v>
                </c:pt>
                <c:pt idx="18">
                  <c:v>1.7852705243367453</c:v>
                </c:pt>
                <c:pt idx="19">
                  <c:v>1.8520096093586798</c:v>
                </c:pt>
                <c:pt idx="20">
                  <c:v>1.9688030081470647</c:v>
                </c:pt>
                <c:pt idx="21">
                  <c:v>1.6351075830373927</c:v>
                </c:pt>
                <c:pt idx="22">
                  <c:v>2.08559640693545</c:v>
                </c:pt>
                <c:pt idx="23">
                  <c:v>2.0355420931689991</c:v>
                </c:pt>
                <c:pt idx="24">
                  <c:v>2.0689116356799664</c:v>
                </c:pt>
                <c:pt idx="25">
                  <c:v>2.2357593482348026</c:v>
                </c:pt>
                <c:pt idx="26">
                  <c:v>1.8353248381031961</c:v>
                </c:pt>
                <c:pt idx="27">
                  <c:v>1.5349989555044912</c:v>
                </c:pt>
                <c:pt idx="28">
                  <c:v>3.0366283684980151</c:v>
                </c:pt>
                <c:pt idx="29">
                  <c:v>2.1356507207019009</c:v>
                </c:pt>
                <c:pt idx="30">
                  <c:v>2.3859222895341547</c:v>
                </c:pt>
                <c:pt idx="31">
                  <c:v>2.2357593482348026</c:v>
                </c:pt>
                <c:pt idx="32">
                  <c:v>2.0021725506580319</c:v>
                </c:pt>
                <c:pt idx="33">
                  <c:v>2.1523354919573845</c:v>
                </c:pt>
                <c:pt idx="34">
                  <c:v>2.2691288907457698</c:v>
                </c:pt>
                <c:pt idx="35">
                  <c:v>2.1523354919573845</c:v>
                </c:pt>
                <c:pt idx="36">
                  <c:v>1.9187486943806138</c:v>
                </c:pt>
                <c:pt idx="37">
                  <c:v>2.0689116356799664</c:v>
                </c:pt>
                <c:pt idx="38">
                  <c:v>1.8853791518696466</c:v>
                </c:pt>
                <c:pt idx="39">
                  <c:v>1.8853791518696466</c:v>
                </c:pt>
                <c:pt idx="40">
                  <c:v>1.9020639231251302</c:v>
                </c:pt>
              </c:numCache>
            </c:numRef>
          </c:xVal>
          <c:yVal>
            <c:numRef>
              <c:f>[2]btmatlab!$FD$67:$FD$107</c:f>
              <c:numCache>
                <c:formatCode>General</c:formatCode>
                <c:ptCount val="41"/>
                <c:pt idx="0">
                  <c:v>1.885379151869647</c:v>
                </c:pt>
                <c:pt idx="1">
                  <c:v>1.5349989555044916</c:v>
                </c:pt>
                <c:pt idx="2">
                  <c:v>0</c:v>
                </c:pt>
                <c:pt idx="3">
                  <c:v>1.6851618968038435</c:v>
                </c:pt>
                <c:pt idx="4">
                  <c:v>0.7007603927303111</c:v>
                </c:pt>
                <c:pt idx="5">
                  <c:v>1.8686943806141634</c:v>
                </c:pt>
                <c:pt idx="6">
                  <c:v>2.0188573219135155</c:v>
                </c:pt>
                <c:pt idx="7">
                  <c:v>2.1189659494464173</c:v>
                </c:pt>
                <c:pt idx="8">
                  <c:v>1.6517923542928763</c:v>
                </c:pt>
                <c:pt idx="9">
                  <c:v>2.1523354919573845</c:v>
                </c:pt>
                <c:pt idx="10">
                  <c:v>1.8520096093586798</c:v>
                </c:pt>
                <c:pt idx="11">
                  <c:v>2.1356507207019009</c:v>
                </c:pt>
                <c:pt idx="12">
                  <c:v>2.0522268644244828</c:v>
                </c:pt>
                <c:pt idx="13">
                  <c:v>1.8686943806141634</c:v>
                </c:pt>
                <c:pt idx="14">
                  <c:v>2.1356507207019009</c:v>
                </c:pt>
                <c:pt idx="15">
                  <c:v>2.3024984332567366</c:v>
                </c:pt>
                <c:pt idx="16">
                  <c:v>2.4359766033006056</c:v>
                </c:pt>
                <c:pt idx="17">
                  <c:v>2.1523354919573845</c:v>
                </c:pt>
                <c:pt idx="18">
                  <c:v>1.7852705243367453</c:v>
                </c:pt>
                <c:pt idx="19">
                  <c:v>1.8520096093586798</c:v>
                </c:pt>
                <c:pt idx="20">
                  <c:v>1.9688030081470647</c:v>
                </c:pt>
                <c:pt idx="21">
                  <c:v>1.6351075830373927</c:v>
                </c:pt>
                <c:pt idx="22">
                  <c:v>2.08559640693545</c:v>
                </c:pt>
                <c:pt idx="23">
                  <c:v>2.0355420931689991</c:v>
                </c:pt>
                <c:pt idx="24">
                  <c:v>2.0689116356799664</c:v>
                </c:pt>
                <c:pt idx="25">
                  <c:v>2.2357593482348026</c:v>
                </c:pt>
                <c:pt idx="26">
                  <c:v>1.8353248381031961</c:v>
                </c:pt>
                <c:pt idx="27">
                  <c:v>1.5349989555044912</c:v>
                </c:pt>
                <c:pt idx="28">
                  <c:v>3.0366283684980151</c:v>
                </c:pt>
                <c:pt idx="29">
                  <c:v>2.1356507207019009</c:v>
                </c:pt>
                <c:pt idx="30">
                  <c:v>2.3859222895341547</c:v>
                </c:pt>
                <c:pt idx="31">
                  <c:v>2.2357593482348026</c:v>
                </c:pt>
                <c:pt idx="32">
                  <c:v>2.0021725506580319</c:v>
                </c:pt>
                <c:pt idx="33">
                  <c:v>2.1523354919573845</c:v>
                </c:pt>
                <c:pt idx="34">
                  <c:v>2.2691288907457698</c:v>
                </c:pt>
                <c:pt idx="35">
                  <c:v>2.1523354919573845</c:v>
                </c:pt>
                <c:pt idx="36">
                  <c:v>1.9187486943806138</c:v>
                </c:pt>
                <c:pt idx="37">
                  <c:v>2.0689116356799664</c:v>
                </c:pt>
                <c:pt idx="38">
                  <c:v>1.8853791518696466</c:v>
                </c:pt>
                <c:pt idx="39">
                  <c:v>1.8853791518696466</c:v>
                </c:pt>
                <c:pt idx="40">
                  <c:v>1.9020639231251302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5E-4DB0-9997-2DAE0D3B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092576"/>
        <c:axId val="2096093056"/>
      </c:scatterChart>
      <c:valAx>
        <c:axId val="209609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093056"/>
        <c:crosses val="autoZero"/>
        <c:crossBetween val="midCat"/>
      </c:valAx>
      <c:valAx>
        <c:axId val="209609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092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ICP TiO2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TiO2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[2]btmatlab!$ED$2:$ED$33</c:f>
              <c:numCache>
                <c:formatCode>General</c:formatCode>
                <c:ptCount val="32"/>
                <c:pt idx="0">
                  <c:v>1.5498467334447465</c:v>
                </c:pt>
                <c:pt idx="1">
                  <c:v>1.6506794800501361</c:v>
                </c:pt>
                <c:pt idx="2">
                  <c:v>2.1810332985168164</c:v>
                </c:pt>
                <c:pt idx="3">
                  <c:v>1.3956644307499475</c:v>
                </c:pt>
                <c:pt idx="4">
                  <c:v>1.8188903384165445</c:v>
                </c:pt>
                <c:pt idx="5">
                  <c:v>2.0255145456444534</c:v>
                </c:pt>
                <c:pt idx="6">
                  <c:v>1.9532528013369539</c:v>
                </c:pt>
                <c:pt idx="7">
                  <c:v>1.6623154395237096</c:v>
                </c:pt>
                <c:pt idx="8">
                  <c:v>1.3773962747023185</c:v>
                </c:pt>
                <c:pt idx="9">
                  <c:v>1.8435170607896385</c:v>
                </c:pt>
                <c:pt idx="10">
                  <c:v>1.897592404428661</c:v>
                </c:pt>
                <c:pt idx="11">
                  <c:v>2.1671682536035091</c:v>
                </c:pt>
                <c:pt idx="12">
                  <c:v>1.3206430252767913</c:v>
                </c:pt>
                <c:pt idx="13">
                  <c:v>2.7208523877167323</c:v>
                </c:pt>
                <c:pt idx="14">
                  <c:v>1.8347241863379984</c:v>
                </c:pt>
                <c:pt idx="15">
                  <c:v>1.5842273730937955</c:v>
                </c:pt>
                <c:pt idx="16">
                  <c:v>1.5726898537706284</c:v>
                </c:pt>
                <c:pt idx="17">
                  <c:v>1.8439508648422809</c:v>
                </c:pt>
                <c:pt idx="18">
                  <c:v>1.9558556256528092</c:v>
                </c:pt>
                <c:pt idx="19">
                  <c:v>1.7309282243576347</c:v>
                </c:pt>
                <c:pt idx="20">
                  <c:v>1.5212323507415917</c:v>
                </c:pt>
                <c:pt idx="21">
                  <c:v>2.1664508084395235</c:v>
                </c:pt>
                <c:pt idx="22">
                  <c:v>2.0063937977856692</c:v>
                </c:pt>
                <c:pt idx="23">
                  <c:v>1.6610907773135573</c:v>
                </c:pt>
                <c:pt idx="24">
                  <c:v>1.741406260706079</c:v>
                </c:pt>
                <c:pt idx="25">
                  <c:v>1.713709540421976</c:v>
                </c:pt>
                <c:pt idx="26">
                  <c:v>2.5246895320660121</c:v>
                </c:pt>
                <c:pt idx="27">
                  <c:v>1.516066745560894</c:v>
                </c:pt>
                <c:pt idx="28">
                  <c:v>1.4769175982870271</c:v>
                </c:pt>
                <c:pt idx="29">
                  <c:v>1.6390418520994356</c:v>
                </c:pt>
                <c:pt idx="30">
                  <c:v>2.1070863923125129</c:v>
                </c:pt>
                <c:pt idx="31">
                  <c:v>1.6154646018383121</c:v>
                </c:pt>
              </c:numCache>
            </c:numRef>
          </c:xVal>
          <c:yVal>
            <c:numRef>
              <c:f>[2]btmatlab!$ED$2:$ED$33</c:f>
              <c:numCache>
                <c:formatCode>General</c:formatCode>
                <c:ptCount val="32"/>
                <c:pt idx="0">
                  <c:v>1.5498467334447465</c:v>
                </c:pt>
                <c:pt idx="1">
                  <c:v>1.6506794800501361</c:v>
                </c:pt>
                <c:pt idx="2">
                  <c:v>2.1810332985168164</c:v>
                </c:pt>
                <c:pt idx="3">
                  <c:v>1.3956644307499475</c:v>
                </c:pt>
                <c:pt idx="4">
                  <c:v>1.8188903384165445</c:v>
                </c:pt>
                <c:pt idx="5">
                  <c:v>2.0255145456444534</c:v>
                </c:pt>
                <c:pt idx="6">
                  <c:v>1.9532528013369539</c:v>
                </c:pt>
                <c:pt idx="7">
                  <c:v>1.6623154395237096</c:v>
                </c:pt>
                <c:pt idx="8">
                  <c:v>1.3773962747023185</c:v>
                </c:pt>
                <c:pt idx="9">
                  <c:v>1.8435170607896385</c:v>
                </c:pt>
                <c:pt idx="10">
                  <c:v>1.897592404428661</c:v>
                </c:pt>
                <c:pt idx="11">
                  <c:v>2.1671682536035091</c:v>
                </c:pt>
                <c:pt idx="12">
                  <c:v>1.3206430252767913</c:v>
                </c:pt>
                <c:pt idx="13">
                  <c:v>2.7208523877167323</c:v>
                </c:pt>
                <c:pt idx="14">
                  <c:v>1.8347241863379984</c:v>
                </c:pt>
                <c:pt idx="15">
                  <c:v>1.5842273730937955</c:v>
                </c:pt>
                <c:pt idx="16">
                  <c:v>1.5726898537706284</c:v>
                </c:pt>
                <c:pt idx="17">
                  <c:v>1.8439508648422809</c:v>
                </c:pt>
                <c:pt idx="18">
                  <c:v>1.9558556256528092</c:v>
                </c:pt>
                <c:pt idx="19">
                  <c:v>1.7309282243576347</c:v>
                </c:pt>
                <c:pt idx="20">
                  <c:v>1.5212323507415917</c:v>
                </c:pt>
                <c:pt idx="21">
                  <c:v>2.1664508084395235</c:v>
                </c:pt>
                <c:pt idx="22">
                  <c:v>2.0063937977856692</c:v>
                </c:pt>
                <c:pt idx="23">
                  <c:v>1.6610907773135573</c:v>
                </c:pt>
                <c:pt idx="24">
                  <c:v>1.741406260706079</c:v>
                </c:pt>
                <c:pt idx="25">
                  <c:v>1.713709540421976</c:v>
                </c:pt>
                <c:pt idx="26">
                  <c:v>2.5246895320660121</c:v>
                </c:pt>
                <c:pt idx="27">
                  <c:v>1.516066745560894</c:v>
                </c:pt>
                <c:pt idx="28">
                  <c:v>1.4769175982870271</c:v>
                </c:pt>
                <c:pt idx="29">
                  <c:v>1.6390418520994356</c:v>
                </c:pt>
                <c:pt idx="30">
                  <c:v>2.1070863923125129</c:v>
                </c:pt>
                <c:pt idx="31">
                  <c:v>1.6154646018383121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93-4D4D-9EA6-04E2C435FA19}"/>
            </c:ext>
          </c:extLst>
        </c:ser>
        <c:ser>
          <c:idx val="1"/>
          <c:order val="1"/>
          <c:tx>
            <c:v>1(B)MP TiO2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[2]btmatlab!$ED$34:$ED$66</c:f>
              <c:numCache>
                <c:formatCode>General</c:formatCode>
                <c:ptCount val="33"/>
                <c:pt idx="0">
                  <c:v>2.0580498495926469</c:v>
                </c:pt>
                <c:pt idx="1">
                  <c:v>2.3628973052015878</c:v>
                </c:pt>
                <c:pt idx="2">
                  <c:v>2.602123555462712</c:v>
                </c:pt>
                <c:pt idx="3">
                  <c:v>2.4630393022770001</c:v>
                </c:pt>
                <c:pt idx="4">
                  <c:v>2.6635401984541462</c:v>
                </c:pt>
                <c:pt idx="5">
                  <c:v>2.5862563379987464</c:v>
                </c:pt>
                <c:pt idx="6">
                  <c:v>2.2477556987674947</c:v>
                </c:pt>
                <c:pt idx="7">
                  <c:v>2.1880075329016084</c:v>
                </c:pt>
                <c:pt idx="8">
                  <c:v>2.9195846981407976</c:v>
                </c:pt>
                <c:pt idx="9">
                  <c:v>1.9841529977021097</c:v>
                </c:pt>
                <c:pt idx="10">
                  <c:v>2.3809669124712762</c:v>
                </c:pt>
                <c:pt idx="11">
                  <c:v>2.2856301295174428</c:v>
                </c:pt>
                <c:pt idx="12">
                  <c:v>2.1832190035512844</c:v>
                </c:pt>
                <c:pt idx="13">
                  <c:v>1.9241211907248799</c:v>
                </c:pt>
                <c:pt idx="14">
                  <c:v>2.2314713620221429</c:v>
                </c:pt>
                <c:pt idx="15">
                  <c:v>2.4175065615207849</c:v>
                </c:pt>
                <c:pt idx="16">
                  <c:v>2.4070785794861078</c:v>
                </c:pt>
                <c:pt idx="17">
                  <c:v>1.8104478441612697</c:v>
                </c:pt>
                <c:pt idx="18">
                  <c:v>1.7066351974096512</c:v>
                </c:pt>
                <c:pt idx="19">
                  <c:v>1.8705964445372882</c:v>
                </c:pt>
                <c:pt idx="20">
                  <c:v>2.214152569458951</c:v>
                </c:pt>
                <c:pt idx="21">
                  <c:v>1.9610612742845202</c:v>
                </c:pt>
                <c:pt idx="22">
                  <c:v>1.9948479360768747</c:v>
                </c:pt>
                <c:pt idx="23">
                  <c:v>1.9611113285982866</c:v>
                </c:pt>
                <c:pt idx="24">
                  <c:v>2.4261159034886144</c:v>
                </c:pt>
                <c:pt idx="25">
                  <c:v>1.9056845184875704</c:v>
                </c:pt>
                <c:pt idx="26">
                  <c:v>1.7463282682264467</c:v>
                </c:pt>
                <c:pt idx="27">
                  <c:v>2.1302114852726128</c:v>
                </c:pt>
                <c:pt idx="28">
                  <c:v>2.1575411405890952</c:v>
                </c:pt>
                <c:pt idx="29">
                  <c:v>2.0337234531021511</c:v>
                </c:pt>
                <c:pt idx="30">
                  <c:v>2.0289015542093169</c:v>
                </c:pt>
                <c:pt idx="31">
                  <c:v>2.0576327303112594</c:v>
                </c:pt>
                <c:pt idx="32">
                  <c:v>2.0979765072070187</c:v>
                </c:pt>
              </c:numCache>
            </c:numRef>
          </c:xVal>
          <c:yVal>
            <c:numRef>
              <c:f>[2]btmatlab!$ED$34:$ED$66</c:f>
              <c:numCache>
                <c:formatCode>General</c:formatCode>
                <c:ptCount val="33"/>
                <c:pt idx="0">
                  <c:v>2.0580498495926469</c:v>
                </c:pt>
                <c:pt idx="1">
                  <c:v>2.3628973052015878</c:v>
                </c:pt>
                <c:pt idx="2">
                  <c:v>2.602123555462712</c:v>
                </c:pt>
                <c:pt idx="3">
                  <c:v>2.4630393022770001</c:v>
                </c:pt>
                <c:pt idx="4">
                  <c:v>2.6635401984541462</c:v>
                </c:pt>
                <c:pt idx="5">
                  <c:v>2.5862563379987464</c:v>
                </c:pt>
                <c:pt idx="6">
                  <c:v>2.2477556987674947</c:v>
                </c:pt>
                <c:pt idx="7">
                  <c:v>2.1880075329016084</c:v>
                </c:pt>
                <c:pt idx="8">
                  <c:v>2.9195846981407976</c:v>
                </c:pt>
                <c:pt idx="9">
                  <c:v>1.9841529977021097</c:v>
                </c:pt>
                <c:pt idx="10">
                  <c:v>2.3809669124712762</c:v>
                </c:pt>
                <c:pt idx="11">
                  <c:v>2.2856301295174428</c:v>
                </c:pt>
                <c:pt idx="12">
                  <c:v>2.1832190035512844</c:v>
                </c:pt>
                <c:pt idx="13">
                  <c:v>1.9241211907248799</c:v>
                </c:pt>
                <c:pt idx="14">
                  <c:v>2.2314713620221429</c:v>
                </c:pt>
                <c:pt idx="15">
                  <c:v>2.4175065615207849</c:v>
                </c:pt>
                <c:pt idx="16">
                  <c:v>2.4070785794861078</c:v>
                </c:pt>
                <c:pt idx="17">
                  <c:v>1.8104478441612697</c:v>
                </c:pt>
                <c:pt idx="18">
                  <c:v>1.7066351974096512</c:v>
                </c:pt>
                <c:pt idx="19">
                  <c:v>1.8705964445372882</c:v>
                </c:pt>
                <c:pt idx="20">
                  <c:v>2.214152569458951</c:v>
                </c:pt>
                <c:pt idx="21">
                  <c:v>1.9610612742845202</c:v>
                </c:pt>
                <c:pt idx="22">
                  <c:v>1.9948479360768747</c:v>
                </c:pt>
                <c:pt idx="23">
                  <c:v>1.9611113285982866</c:v>
                </c:pt>
                <c:pt idx="24">
                  <c:v>2.4261159034886144</c:v>
                </c:pt>
                <c:pt idx="25">
                  <c:v>1.9056845184875704</c:v>
                </c:pt>
                <c:pt idx="26">
                  <c:v>1.7463282682264467</c:v>
                </c:pt>
                <c:pt idx="27">
                  <c:v>2.1302114852726128</c:v>
                </c:pt>
                <c:pt idx="28">
                  <c:v>2.1575411405890952</c:v>
                </c:pt>
                <c:pt idx="29">
                  <c:v>2.0337234531021511</c:v>
                </c:pt>
                <c:pt idx="30">
                  <c:v>2.0289015542093169</c:v>
                </c:pt>
                <c:pt idx="31">
                  <c:v>2.0576327303112594</c:v>
                </c:pt>
                <c:pt idx="32">
                  <c:v>2.0979765072070187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93-4D4D-9EA6-04E2C435FA19}"/>
            </c:ext>
          </c:extLst>
        </c:ser>
        <c:ser>
          <c:idx val="2"/>
          <c:order val="2"/>
          <c:tx>
            <c:v>1.AS.H TiO2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[2]btmatlab!$ED$67:$ED$107</c:f>
              <c:numCache>
                <c:formatCode>General</c:formatCode>
                <c:ptCount val="41"/>
                <c:pt idx="0">
                  <c:v>1.5697950459578025</c:v>
                </c:pt>
                <c:pt idx="1">
                  <c:v>1.3953824581157301</c:v>
                </c:pt>
                <c:pt idx="2">
                  <c:v>0.52538008815542103</c:v>
                </c:pt>
                <c:pt idx="3">
                  <c:v>1.6039237455608939</c:v>
                </c:pt>
                <c:pt idx="4">
                  <c:v>0.66005288782118232</c:v>
                </c:pt>
                <c:pt idx="5">
                  <c:v>1.7280751284729472</c:v>
                </c:pt>
                <c:pt idx="6">
                  <c:v>1.959392797158972</c:v>
                </c:pt>
                <c:pt idx="7">
                  <c:v>1.8714473678713179</c:v>
                </c:pt>
                <c:pt idx="8">
                  <c:v>1.3777066114476706</c:v>
                </c:pt>
                <c:pt idx="9">
                  <c:v>1.8349911426780865</c:v>
                </c:pt>
                <c:pt idx="10">
                  <c:v>1.8137847984123665</c:v>
                </c:pt>
                <c:pt idx="11">
                  <c:v>2.1379699039064128</c:v>
                </c:pt>
                <c:pt idx="12">
                  <c:v>2.0909021641946937</c:v>
                </c:pt>
                <c:pt idx="13">
                  <c:v>1.8816417631084186</c:v>
                </c:pt>
                <c:pt idx="14">
                  <c:v>2.1080374242740754</c:v>
                </c:pt>
                <c:pt idx="15">
                  <c:v>2.2300531564654267</c:v>
                </c:pt>
                <c:pt idx="16">
                  <c:v>2.3767623501148942</c:v>
                </c:pt>
                <c:pt idx="17">
                  <c:v>2.2140024065176518</c:v>
                </c:pt>
                <c:pt idx="18">
                  <c:v>1.3545681706705659</c:v>
                </c:pt>
                <c:pt idx="19">
                  <c:v>1.9302278170043865</c:v>
                </c:pt>
                <c:pt idx="20">
                  <c:v>2.1667845038646329</c:v>
                </c:pt>
                <c:pt idx="21">
                  <c:v>1.6930704783789428</c:v>
                </c:pt>
                <c:pt idx="22">
                  <c:v>2.113476659703363</c:v>
                </c:pt>
                <c:pt idx="23">
                  <c:v>2.0809747252976805</c:v>
                </c:pt>
                <c:pt idx="24">
                  <c:v>2.4262827512011693</c:v>
                </c:pt>
                <c:pt idx="25">
                  <c:v>2.0842282556925</c:v>
                </c:pt>
                <c:pt idx="26">
                  <c:v>1.9332644453728847</c:v>
                </c:pt>
                <c:pt idx="27">
                  <c:v>1.620950554627115</c:v>
                </c:pt>
                <c:pt idx="28">
                  <c:v>2.8768383141842486</c:v>
                </c:pt>
                <c:pt idx="29">
                  <c:v>2.533699308543973</c:v>
                </c:pt>
                <c:pt idx="30">
                  <c:v>2.4003212471276369</c:v>
                </c:pt>
                <c:pt idx="31">
                  <c:v>2.3310961311886356</c:v>
                </c:pt>
                <c:pt idx="32">
                  <c:v>2.1416071840401085</c:v>
                </c:pt>
                <c:pt idx="33">
                  <c:v>2.1677355358261954</c:v>
                </c:pt>
                <c:pt idx="34">
                  <c:v>2.4142697158972215</c:v>
                </c:pt>
                <c:pt idx="35">
                  <c:v>2.1842034050553578</c:v>
                </c:pt>
                <c:pt idx="36">
                  <c:v>1.9404222122414871</c:v>
                </c:pt>
                <c:pt idx="37">
                  <c:v>2.2467379277209103</c:v>
                </c:pt>
                <c:pt idx="38">
                  <c:v>1.853577977856695</c:v>
                </c:pt>
                <c:pt idx="39">
                  <c:v>2.1677355358261954</c:v>
                </c:pt>
                <c:pt idx="40">
                  <c:v>2.2206596302485897</c:v>
                </c:pt>
              </c:numCache>
            </c:numRef>
          </c:xVal>
          <c:yVal>
            <c:numRef>
              <c:f>[2]btmatlab!$ED$67:$ED$107</c:f>
              <c:numCache>
                <c:formatCode>General</c:formatCode>
                <c:ptCount val="41"/>
                <c:pt idx="0">
                  <c:v>1.5697950459578025</c:v>
                </c:pt>
                <c:pt idx="1">
                  <c:v>1.3953824581157301</c:v>
                </c:pt>
                <c:pt idx="2">
                  <c:v>0.52538008815542103</c:v>
                </c:pt>
                <c:pt idx="3">
                  <c:v>1.6039237455608939</c:v>
                </c:pt>
                <c:pt idx="4">
                  <c:v>0.66005288782118232</c:v>
                </c:pt>
                <c:pt idx="5">
                  <c:v>1.7280751284729472</c:v>
                </c:pt>
                <c:pt idx="6">
                  <c:v>1.959392797158972</c:v>
                </c:pt>
                <c:pt idx="7">
                  <c:v>1.8714473678713179</c:v>
                </c:pt>
                <c:pt idx="8">
                  <c:v>1.3777066114476706</c:v>
                </c:pt>
                <c:pt idx="9">
                  <c:v>1.8349911426780865</c:v>
                </c:pt>
                <c:pt idx="10">
                  <c:v>1.8137847984123665</c:v>
                </c:pt>
                <c:pt idx="11">
                  <c:v>2.1379699039064128</c:v>
                </c:pt>
                <c:pt idx="12">
                  <c:v>2.0909021641946937</c:v>
                </c:pt>
                <c:pt idx="13">
                  <c:v>1.8816417631084186</c:v>
                </c:pt>
                <c:pt idx="14">
                  <c:v>2.1080374242740754</c:v>
                </c:pt>
                <c:pt idx="15">
                  <c:v>2.2300531564654267</c:v>
                </c:pt>
                <c:pt idx="16">
                  <c:v>2.3767623501148942</c:v>
                </c:pt>
                <c:pt idx="17">
                  <c:v>2.2140024065176518</c:v>
                </c:pt>
                <c:pt idx="18">
                  <c:v>1.3545681706705659</c:v>
                </c:pt>
                <c:pt idx="19">
                  <c:v>1.9302278170043865</c:v>
                </c:pt>
                <c:pt idx="20">
                  <c:v>2.1667845038646329</c:v>
                </c:pt>
                <c:pt idx="21">
                  <c:v>1.6930704783789428</c:v>
                </c:pt>
                <c:pt idx="22">
                  <c:v>2.113476659703363</c:v>
                </c:pt>
                <c:pt idx="23">
                  <c:v>2.0809747252976805</c:v>
                </c:pt>
                <c:pt idx="24">
                  <c:v>2.4262827512011693</c:v>
                </c:pt>
                <c:pt idx="25">
                  <c:v>2.0842282556925</c:v>
                </c:pt>
                <c:pt idx="26">
                  <c:v>1.9332644453728847</c:v>
                </c:pt>
                <c:pt idx="27">
                  <c:v>1.620950554627115</c:v>
                </c:pt>
                <c:pt idx="28">
                  <c:v>2.8768383141842486</c:v>
                </c:pt>
                <c:pt idx="29">
                  <c:v>2.533699308543973</c:v>
                </c:pt>
                <c:pt idx="30">
                  <c:v>2.4003212471276369</c:v>
                </c:pt>
                <c:pt idx="31">
                  <c:v>2.3310961311886356</c:v>
                </c:pt>
                <c:pt idx="32">
                  <c:v>2.1416071840401085</c:v>
                </c:pt>
                <c:pt idx="33">
                  <c:v>2.1677355358261954</c:v>
                </c:pt>
                <c:pt idx="34">
                  <c:v>2.4142697158972215</c:v>
                </c:pt>
                <c:pt idx="35">
                  <c:v>2.1842034050553578</c:v>
                </c:pt>
                <c:pt idx="36">
                  <c:v>1.9404222122414871</c:v>
                </c:pt>
                <c:pt idx="37">
                  <c:v>2.2467379277209103</c:v>
                </c:pt>
                <c:pt idx="38">
                  <c:v>1.853577977856695</c:v>
                </c:pt>
                <c:pt idx="39">
                  <c:v>2.1677355358261954</c:v>
                </c:pt>
                <c:pt idx="40">
                  <c:v>2.2206596302485897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93-4D4D-9EA6-04E2C435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31568"/>
        <c:axId val="280230128"/>
      </c:scatterChart>
      <c:valAx>
        <c:axId val="28023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30128"/>
        <c:crosses val="autoZero"/>
        <c:crossBetween val="midCat"/>
      </c:valAx>
      <c:valAx>
        <c:axId val="28023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31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Bt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Analysis'!$KW$2:$KW$33</c:f>
              <c:numCache>
                <c:formatCode>General</c:formatCode>
                <c:ptCount val="32"/>
                <c:pt idx="0">
                  <c:v>1.8348866679645961</c:v>
                </c:pt>
                <c:pt idx="1">
                  <c:v>2.0263104855853067</c:v>
                </c:pt>
                <c:pt idx="2">
                  <c:v>1.8629403963343243</c:v>
                </c:pt>
                <c:pt idx="3">
                  <c:v>2.0047551359380238</c:v>
                </c:pt>
                <c:pt idx="4">
                  <c:v>1.9734171611240177</c:v>
                </c:pt>
                <c:pt idx="5">
                  <c:v>1.9115678640980203</c:v>
                </c:pt>
                <c:pt idx="6">
                  <c:v>1.9162618154524265</c:v>
                </c:pt>
                <c:pt idx="7">
                  <c:v>1.9981897669611244</c:v>
                </c:pt>
                <c:pt idx="8">
                  <c:v>2.003921766594722</c:v>
                </c:pt>
                <c:pt idx="9">
                  <c:v>1.9832323197010786</c:v>
                </c:pt>
                <c:pt idx="10">
                  <c:v>1.8383548442867426</c:v>
                </c:pt>
                <c:pt idx="11">
                  <c:v>1.9117285233945567</c:v>
                </c:pt>
                <c:pt idx="12">
                  <c:v>1.9485640829927677</c:v>
                </c:pt>
                <c:pt idx="13">
                  <c:v>1.8420802140997212</c:v>
                </c:pt>
                <c:pt idx="14">
                  <c:v>1.8793134571567982</c:v>
                </c:pt>
                <c:pt idx="15">
                  <c:v>1.9595956392401228</c:v>
                </c:pt>
                <c:pt idx="16">
                  <c:v>1.9363358082170554</c:v>
                </c:pt>
                <c:pt idx="17">
                  <c:v>1.9707104445041523</c:v>
                </c:pt>
                <c:pt idx="18">
                  <c:v>1.760420184195282</c:v>
                </c:pt>
                <c:pt idx="19">
                  <c:v>1.9712334500073567</c:v>
                </c:pt>
                <c:pt idx="20">
                  <c:v>1.9590684280399393</c:v>
                </c:pt>
                <c:pt idx="21">
                  <c:v>1.899819819182347</c:v>
                </c:pt>
                <c:pt idx="22">
                  <c:v>1.9309335387246047</c:v>
                </c:pt>
                <c:pt idx="23">
                  <c:v>1.9010367700998738</c:v>
                </c:pt>
                <c:pt idx="24">
                  <c:v>1.8702068164309096</c:v>
                </c:pt>
                <c:pt idx="25">
                  <c:v>1.883522115409761</c:v>
                </c:pt>
                <c:pt idx="26">
                  <c:v>1.8470173506711762</c:v>
                </c:pt>
                <c:pt idx="27">
                  <c:v>1.8567905593673208</c:v>
                </c:pt>
                <c:pt idx="28">
                  <c:v>1.9049775082321159</c:v>
                </c:pt>
                <c:pt idx="29">
                  <c:v>1.9014986694467277</c:v>
                </c:pt>
                <c:pt idx="30">
                  <c:v>1.8196872029590563</c:v>
                </c:pt>
                <c:pt idx="31">
                  <c:v>1.8986764452607336</c:v>
                </c:pt>
              </c:numCache>
            </c:numRef>
          </c:xVal>
          <c:yVal>
            <c:numRef>
              <c:f>'Bt Tidy Analysis'!$KV$2:$KV$33</c:f>
              <c:numCache>
                <c:formatCode>General</c:formatCode>
                <c:ptCount val="32"/>
                <c:pt idx="0">
                  <c:v>1.6718939144329918</c:v>
                </c:pt>
                <c:pt idx="1">
                  <c:v>1.585767261576787</c:v>
                </c:pt>
                <c:pt idx="2">
                  <c:v>1.671853791044017</c:v>
                </c:pt>
                <c:pt idx="3">
                  <c:v>1.5055716286343714</c:v>
                </c:pt>
                <c:pt idx="4">
                  <c:v>1.387548369194592</c:v>
                </c:pt>
                <c:pt idx="5">
                  <c:v>2.2353321622515079</c:v>
                </c:pt>
                <c:pt idx="6">
                  <c:v>2.1848911838852079</c:v>
                </c:pt>
                <c:pt idx="7">
                  <c:v>2.1315759142820068</c:v>
                </c:pt>
                <c:pt idx="8">
                  <c:v>2.0887518983453961</c:v>
                </c:pt>
                <c:pt idx="9">
                  <c:v>2.2260809449441847</c:v>
                </c:pt>
                <c:pt idx="10">
                  <c:v>1.8473705404370326</c:v>
                </c:pt>
                <c:pt idx="11">
                  <c:v>2.0800540124984548</c:v>
                </c:pt>
                <c:pt idx="12">
                  <c:v>2.0373781564765219</c:v>
                </c:pt>
                <c:pt idx="13">
                  <c:v>2.3505217283680073</c:v>
                </c:pt>
                <c:pt idx="14">
                  <c:v>2.0124922938704817</c:v>
                </c:pt>
                <c:pt idx="15">
                  <c:v>2.1383628597924336</c:v>
                </c:pt>
                <c:pt idx="16">
                  <c:v>2.0101374739280433</c:v>
                </c:pt>
                <c:pt idx="17">
                  <c:v>2.2279260076333527</c:v>
                </c:pt>
                <c:pt idx="18">
                  <c:v>1.9572081906401695</c:v>
                </c:pt>
                <c:pt idx="19">
                  <c:v>2.2677407985597187</c:v>
                </c:pt>
                <c:pt idx="20">
                  <c:v>2.1444998947070051</c:v>
                </c:pt>
                <c:pt idx="21">
                  <c:v>2.3110840692962986</c:v>
                </c:pt>
                <c:pt idx="22">
                  <c:v>2.3610574694573829</c:v>
                </c:pt>
                <c:pt idx="23">
                  <c:v>2.2501582168787628</c:v>
                </c:pt>
                <c:pt idx="24">
                  <c:v>2.2082045379474016</c:v>
                </c:pt>
                <c:pt idx="25">
                  <c:v>2.3575853851770807</c:v>
                </c:pt>
                <c:pt idx="26">
                  <c:v>2.5074698889804536</c:v>
                </c:pt>
                <c:pt idx="27">
                  <c:v>2.2910243949974558</c:v>
                </c:pt>
                <c:pt idx="28">
                  <c:v>2.259960220586172</c:v>
                </c:pt>
                <c:pt idx="29">
                  <c:v>2.266257090427561</c:v>
                </c:pt>
                <c:pt idx="30">
                  <c:v>2.3903571624043241</c:v>
                </c:pt>
                <c:pt idx="31">
                  <c:v>2.3051662263009898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F-49AE-9C00-5168AB6EA863}"/>
            </c:ext>
          </c:extLst>
        </c:ser>
        <c:ser>
          <c:idx val="1"/>
          <c:order val="1"/>
          <c:tx>
            <c:v>1(B)MP Bt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Tidy Analysis'!$KW$35:$KW$67</c:f>
              <c:numCache>
                <c:formatCode>General</c:formatCode>
                <c:ptCount val="33"/>
                <c:pt idx="0">
                  <c:v>1.7829429279232984</c:v>
                </c:pt>
                <c:pt idx="1">
                  <c:v>1.7774088004197435</c:v>
                </c:pt>
                <c:pt idx="2">
                  <c:v>1.8021022895090084</c:v>
                </c:pt>
                <c:pt idx="3">
                  <c:v>1.799414968464045</c:v>
                </c:pt>
                <c:pt idx="4">
                  <c:v>1.7959842448842476</c:v>
                </c:pt>
                <c:pt idx="5">
                  <c:v>1.7108614605502379</c:v>
                </c:pt>
                <c:pt idx="6">
                  <c:v>1.8238996236730098</c:v>
                </c:pt>
                <c:pt idx="7">
                  <c:v>1.7879197746286213</c:v>
                </c:pt>
                <c:pt idx="8">
                  <c:v>1.8204724597224557</c:v>
                </c:pt>
                <c:pt idx="9">
                  <c:v>1.8312713516362571</c:v>
                </c:pt>
                <c:pt idx="10">
                  <c:v>1.7538166794292833</c:v>
                </c:pt>
                <c:pt idx="11">
                  <c:v>1.7863221336338946</c:v>
                </c:pt>
                <c:pt idx="12">
                  <c:v>1.8042557996905213</c:v>
                </c:pt>
                <c:pt idx="13">
                  <c:v>1.8428522185841907</c:v>
                </c:pt>
                <c:pt idx="14">
                  <c:v>1.8032349432729535</c:v>
                </c:pt>
                <c:pt idx="15">
                  <c:v>1.7242032906820195</c:v>
                </c:pt>
                <c:pt idx="16">
                  <c:v>1.7985951145437771</c:v>
                </c:pt>
                <c:pt idx="17">
                  <c:v>1.6828881597014567</c:v>
                </c:pt>
                <c:pt idx="18">
                  <c:v>1.7064112560599336</c:v>
                </c:pt>
                <c:pt idx="19">
                  <c:v>1.6845909157559982</c:v>
                </c:pt>
                <c:pt idx="20">
                  <c:v>1.6225854162829378</c:v>
                </c:pt>
                <c:pt idx="21">
                  <c:v>1.6749190893627168</c:v>
                </c:pt>
                <c:pt idx="22">
                  <c:v>1.6445661857315292</c:v>
                </c:pt>
                <c:pt idx="23">
                  <c:v>1.6332992100683517</c:v>
                </c:pt>
                <c:pt idx="24">
                  <c:v>1.5645624345459652</c:v>
                </c:pt>
                <c:pt idx="25">
                  <c:v>1.6538390845276703</c:v>
                </c:pt>
                <c:pt idx="26">
                  <c:v>1.6698275410554146</c:v>
                </c:pt>
                <c:pt idx="27">
                  <c:v>1.6557212931730332</c:v>
                </c:pt>
                <c:pt idx="28">
                  <c:v>1.6320958078373757</c:v>
                </c:pt>
                <c:pt idx="29">
                  <c:v>1.6316583612888349</c:v>
                </c:pt>
                <c:pt idx="30">
                  <c:v>1.6852525474588169</c:v>
                </c:pt>
                <c:pt idx="31">
                  <c:v>1.7024586878036565</c:v>
                </c:pt>
                <c:pt idx="32">
                  <c:v>1.6776332068002795</c:v>
                </c:pt>
              </c:numCache>
            </c:numRef>
          </c:xVal>
          <c:yVal>
            <c:numRef>
              <c:f>'Bt Tidy Analysis'!$KV$35:$KV$67</c:f>
              <c:numCache>
                <c:formatCode>General</c:formatCode>
                <c:ptCount val="33"/>
                <c:pt idx="0">
                  <c:v>1.3533323412552112</c:v>
                </c:pt>
                <c:pt idx="1">
                  <c:v>1.4223515172106334</c:v>
                </c:pt>
                <c:pt idx="2">
                  <c:v>1.4226457913919877</c:v>
                </c:pt>
                <c:pt idx="3">
                  <c:v>1.529750032226223</c:v>
                </c:pt>
                <c:pt idx="4">
                  <c:v>1.7318509145726275</c:v>
                </c:pt>
                <c:pt idx="5">
                  <c:v>1.5360898694174288</c:v>
                </c:pt>
                <c:pt idx="6">
                  <c:v>1.6109205101631461</c:v>
                </c:pt>
                <c:pt idx="7">
                  <c:v>1.3253958481436081</c:v>
                </c:pt>
                <c:pt idx="8">
                  <c:v>1.6378856143094525</c:v>
                </c:pt>
                <c:pt idx="9">
                  <c:v>1.374751499727346</c:v>
                </c:pt>
                <c:pt idx="10">
                  <c:v>1.5676540746016552</c:v>
                </c:pt>
                <c:pt idx="11">
                  <c:v>1.3369927861967135</c:v>
                </c:pt>
                <c:pt idx="12">
                  <c:v>1.3412652404879783</c:v>
                </c:pt>
                <c:pt idx="13">
                  <c:v>1.3845051932541179</c:v>
                </c:pt>
                <c:pt idx="14">
                  <c:v>1.4435728180658836</c:v>
                </c:pt>
                <c:pt idx="15">
                  <c:v>1.3749222617345205</c:v>
                </c:pt>
                <c:pt idx="16">
                  <c:v>1.4208241516278588</c:v>
                </c:pt>
                <c:pt idx="17">
                  <c:v>2.5816465231740873</c:v>
                </c:pt>
                <c:pt idx="18">
                  <c:v>2.5523588721541759</c:v>
                </c:pt>
                <c:pt idx="19">
                  <c:v>2.5169485515341923</c:v>
                </c:pt>
                <c:pt idx="20">
                  <c:v>2.5384425227303002</c:v>
                </c:pt>
                <c:pt idx="21">
                  <c:v>2.5556948830247785</c:v>
                </c:pt>
                <c:pt idx="22">
                  <c:v>2.5722988407048986</c:v>
                </c:pt>
                <c:pt idx="23">
                  <c:v>2.5700183913549335</c:v>
                </c:pt>
                <c:pt idx="24">
                  <c:v>2.636603468028512</c:v>
                </c:pt>
                <c:pt idx="25">
                  <c:v>2.5586973294239996</c:v>
                </c:pt>
                <c:pt idx="26">
                  <c:v>2.5416921536338641</c:v>
                </c:pt>
                <c:pt idx="27">
                  <c:v>2.6759283815743586</c:v>
                </c:pt>
                <c:pt idx="28">
                  <c:v>2.6053745668725328</c:v>
                </c:pt>
                <c:pt idx="29">
                  <c:v>2.6507519034537861</c:v>
                </c:pt>
                <c:pt idx="30">
                  <c:v>2.5367375099354414</c:v>
                </c:pt>
                <c:pt idx="31">
                  <c:v>2.5322889890317573</c:v>
                </c:pt>
                <c:pt idx="32">
                  <c:v>2.4863785234639728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FF-49AE-9C00-5168AB6EA863}"/>
            </c:ext>
          </c:extLst>
        </c:ser>
        <c:ser>
          <c:idx val="2"/>
          <c:order val="2"/>
          <c:tx>
            <c:v>1.AS.H Bt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Tidy Analysis'!$KW$69:$KW$109</c:f>
              <c:numCache>
                <c:formatCode>General</c:formatCode>
                <c:ptCount val="41"/>
                <c:pt idx="0">
                  <c:v>2.472725369785477</c:v>
                </c:pt>
                <c:pt idx="1">
                  <c:v>2.471602003526745</c:v>
                </c:pt>
                <c:pt idx="2">
                  <c:v>2.5480346716360627</c:v>
                </c:pt>
                <c:pt idx="3">
                  <c:v>2.5009114145306759</c:v>
                </c:pt>
                <c:pt idx="4">
                  <c:v>2.4701155992771344</c:v>
                </c:pt>
                <c:pt idx="5">
                  <c:v>2.5179611124098362</c:v>
                </c:pt>
                <c:pt idx="6">
                  <c:v>2.5380438333525555</c:v>
                </c:pt>
                <c:pt idx="7">
                  <c:v>2.5520692632926121</c:v>
                </c:pt>
                <c:pt idx="8">
                  <c:v>2.5679226527342904</c:v>
                </c:pt>
                <c:pt idx="9">
                  <c:v>2.4897923031005789</c:v>
                </c:pt>
                <c:pt idx="10">
                  <c:v>2.5039167916220193</c:v>
                </c:pt>
                <c:pt idx="11">
                  <c:v>2.5110909084750657</c:v>
                </c:pt>
                <c:pt idx="12">
                  <c:v>2.51000747145785</c:v>
                </c:pt>
                <c:pt idx="13">
                  <c:v>2.5516045948948878</c:v>
                </c:pt>
                <c:pt idx="14">
                  <c:v>2.503214150584061</c:v>
                </c:pt>
                <c:pt idx="15">
                  <c:v>2.4701318715834994</c:v>
                </c:pt>
                <c:pt idx="16">
                  <c:v>2.491699714990848</c:v>
                </c:pt>
                <c:pt idx="17">
                  <c:v>2.422140485421949</c:v>
                </c:pt>
                <c:pt idx="18">
                  <c:v>2.5557446554526355</c:v>
                </c:pt>
                <c:pt idx="19">
                  <c:v>2.5929508886262047</c:v>
                </c:pt>
                <c:pt idx="20">
                  <c:v>2.525393816638918</c:v>
                </c:pt>
                <c:pt idx="21">
                  <c:v>2.6191273985057415</c:v>
                </c:pt>
                <c:pt idx="22">
                  <c:v>2.4911783453248675</c:v>
                </c:pt>
                <c:pt idx="23">
                  <c:v>2.4892130684882692</c:v>
                </c:pt>
                <c:pt idx="24">
                  <c:v>2.5148583874830326</c:v>
                </c:pt>
                <c:pt idx="25">
                  <c:v>2.5023820145474374</c:v>
                </c:pt>
                <c:pt idx="26">
                  <c:v>2.5766733621631372</c:v>
                </c:pt>
                <c:pt idx="27">
                  <c:v>2.5440235313768906</c:v>
                </c:pt>
                <c:pt idx="28">
                  <c:v>2.3472171807258557</c:v>
                </c:pt>
                <c:pt idx="29">
                  <c:v>2.4304095842233226</c:v>
                </c:pt>
                <c:pt idx="30">
                  <c:v>2.4001974059575781</c:v>
                </c:pt>
                <c:pt idx="31">
                  <c:v>2.4988218043559836</c:v>
                </c:pt>
                <c:pt idx="32">
                  <c:v>2.5078250276782761</c:v>
                </c:pt>
                <c:pt idx="33">
                  <c:v>2.5384535101462409</c:v>
                </c:pt>
                <c:pt idx="34">
                  <c:v>2.5176925211572105</c:v>
                </c:pt>
                <c:pt idx="35">
                  <c:v>2.4387198698842663</c:v>
                </c:pt>
                <c:pt idx="36">
                  <c:v>2.5299961542306186</c:v>
                </c:pt>
                <c:pt idx="37">
                  <c:v>2.4810406145883466</c:v>
                </c:pt>
                <c:pt idx="38">
                  <c:v>2.5040205551825205</c:v>
                </c:pt>
                <c:pt idx="39">
                  <c:v>2.4258768125602455</c:v>
                </c:pt>
                <c:pt idx="40">
                  <c:v>2.4621175211662414</c:v>
                </c:pt>
              </c:numCache>
            </c:numRef>
          </c:xVal>
          <c:yVal>
            <c:numRef>
              <c:f>'Bt Tidy Analysis'!$KV$69:$KV$109</c:f>
              <c:numCache>
                <c:formatCode>General</c:formatCode>
                <c:ptCount val="41"/>
                <c:pt idx="0">
                  <c:v>1.0817748744223699</c:v>
                </c:pt>
                <c:pt idx="1">
                  <c:v>1.0147084051984177</c:v>
                </c:pt>
                <c:pt idx="2">
                  <c:v>0.83541338246247632</c:v>
                </c:pt>
                <c:pt idx="3">
                  <c:v>1.0385641953898115</c:v>
                </c:pt>
                <c:pt idx="4">
                  <c:v>0.82641101680766216</c:v>
                </c:pt>
                <c:pt idx="5">
                  <c:v>1.1540281823096499</c:v>
                </c:pt>
                <c:pt idx="6">
                  <c:v>1.1520467475990843</c:v>
                </c:pt>
                <c:pt idx="7">
                  <c:v>1.1266180216962858</c:v>
                </c:pt>
                <c:pt idx="8">
                  <c:v>1.046306219467668</c:v>
                </c:pt>
                <c:pt idx="9">
                  <c:v>1.0644335847855499</c:v>
                </c:pt>
                <c:pt idx="10">
                  <c:v>1.1034978365136627</c:v>
                </c:pt>
                <c:pt idx="11">
                  <c:v>1.1648154311191981</c:v>
                </c:pt>
                <c:pt idx="12">
                  <c:v>1.1497319982420771</c:v>
                </c:pt>
                <c:pt idx="13">
                  <c:v>1.126003648778457</c:v>
                </c:pt>
                <c:pt idx="14">
                  <c:v>1.1304353081033729</c:v>
                </c:pt>
                <c:pt idx="15">
                  <c:v>1.1058594847699674</c:v>
                </c:pt>
                <c:pt idx="16">
                  <c:v>1.1831123788487292</c:v>
                </c:pt>
                <c:pt idx="17">
                  <c:v>1.059666115626404</c:v>
                </c:pt>
                <c:pt idx="18">
                  <c:v>1.0933491783540648</c:v>
                </c:pt>
                <c:pt idx="19">
                  <c:v>1.2064620538165824</c:v>
                </c:pt>
                <c:pt idx="20">
                  <c:v>1.2194578623687935</c:v>
                </c:pt>
                <c:pt idx="21">
                  <c:v>1.0983560874229217</c:v>
                </c:pt>
                <c:pt idx="22">
                  <c:v>1.1780253408862413</c:v>
                </c:pt>
                <c:pt idx="23">
                  <c:v>1.1183858442732459</c:v>
                </c:pt>
                <c:pt idx="24">
                  <c:v>1.2593288312104329</c:v>
                </c:pt>
                <c:pt idx="25">
                  <c:v>1.2434493700516085</c:v>
                </c:pt>
                <c:pt idx="26">
                  <c:v>1.1768494674282861</c:v>
                </c:pt>
                <c:pt idx="27">
                  <c:v>1.0438280159750906</c:v>
                </c:pt>
                <c:pt idx="28">
                  <c:v>1.1967724169445781</c:v>
                </c:pt>
                <c:pt idx="29">
                  <c:v>1.1212424773545671</c:v>
                </c:pt>
                <c:pt idx="30">
                  <c:v>1.1542040685078225</c:v>
                </c:pt>
                <c:pt idx="31">
                  <c:v>1.1775187956794912</c:v>
                </c:pt>
                <c:pt idx="32">
                  <c:v>1.1158261703948087</c:v>
                </c:pt>
                <c:pt idx="33">
                  <c:v>1.1655588681552898</c:v>
                </c:pt>
                <c:pt idx="34">
                  <c:v>1.2391690750788138</c:v>
                </c:pt>
                <c:pt idx="35">
                  <c:v>1.265335751820913</c:v>
                </c:pt>
                <c:pt idx="36">
                  <c:v>1.1974772613055946</c:v>
                </c:pt>
                <c:pt idx="37">
                  <c:v>1.3579894741083818</c:v>
                </c:pt>
                <c:pt idx="38">
                  <c:v>1.2106220324445989</c:v>
                </c:pt>
                <c:pt idx="39">
                  <c:v>1.2854250657469577</c:v>
                </c:pt>
                <c:pt idx="40">
                  <c:v>1.2180318445133742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FF-49AE-9C00-5168AB6EA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201456"/>
        <c:axId val="677194736"/>
      </c:scatterChart>
      <c:valAx>
        <c:axId val="677201456"/>
        <c:scaling>
          <c:orientation val="minMax"/>
          <c:max val="6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mg-Li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194736"/>
        <c:crosses val="autoZero"/>
        <c:crossBetween val="midCat"/>
      </c:valAx>
      <c:valAx>
        <c:axId val="677194736"/>
        <c:scaling>
          <c:orientation val="minMax"/>
          <c:max val="6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20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Li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Analysis'!$C$211:$C$243</c:f>
                <c:numCache>
                  <c:formatCode>General</c:formatCode>
                  <c:ptCount val="33"/>
                  <c:pt idx="0">
                    <c:v>30.420400000000001</c:v>
                  </c:pt>
                  <c:pt idx="1">
                    <c:v>18.682600000000001</c:v>
                  </c:pt>
                  <c:pt idx="2">
                    <c:v>19.824999999999999</c:v>
                  </c:pt>
                  <c:pt idx="3">
                    <c:v>25.543099999999999</c:v>
                  </c:pt>
                  <c:pt idx="4">
                    <c:v>27.775700000000001</c:v>
                  </c:pt>
                  <c:pt idx="5">
                    <c:v>23.801600000000001</c:v>
                  </c:pt>
                  <c:pt idx="6">
                    <c:v>20.981999999999999</c:v>
                  </c:pt>
                  <c:pt idx="7">
                    <c:v>27.875800000000002</c:v>
                  </c:pt>
                  <c:pt idx="8">
                    <c:v>20.427700000000002</c:v>
                  </c:pt>
                  <c:pt idx="9">
                    <c:v>12.625500000000001</c:v>
                  </c:pt>
                  <c:pt idx="10">
                    <c:v>21.782499999999999</c:v>
                  </c:pt>
                  <c:pt idx="11">
                    <c:v>17.918399999999998</c:v>
                  </c:pt>
                  <c:pt idx="12">
                    <c:v>24.2241</c:v>
                  </c:pt>
                  <c:pt idx="13">
                    <c:v>18.272200000000002</c:v>
                  </c:pt>
                  <c:pt idx="14">
                    <c:v>26.215599999999998</c:v>
                  </c:pt>
                  <c:pt idx="15">
                    <c:v>21.1129</c:v>
                  </c:pt>
                  <c:pt idx="16">
                    <c:v>26.208400000000001</c:v>
                  </c:pt>
                  <c:pt idx="17">
                    <c:v>20.545999999999999</c:v>
                  </c:pt>
                  <c:pt idx="18">
                    <c:v>17.970600000000001</c:v>
                  </c:pt>
                  <c:pt idx="19">
                    <c:v>18.5656</c:v>
                  </c:pt>
                  <c:pt idx="20">
                    <c:v>24.0975</c:v>
                  </c:pt>
                  <c:pt idx="21">
                    <c:v>27.1616</c:v>
                  </c:pt>
                  <c:pt idx="22">
                    <c:v>25.758500000000002</c:v>
                  </c:pt>
                  <c:pt idx="23">
                    <c:v>14.030900000000001</c:v>
                  </c:pt>
                  <c:pt idx="24">
                    <c:v>30.598299999999998</c:v>
                  </c:pt>
                  <c:pt idx="25">
                    <c:v>16.288699999999999</c:v>
                  </c:pt>
                  <c:pt idx="26">
                    <c:v>12.754300000000001</c:v>
                  </c:pt>
                  <c:pt idx="27">
                    <c:v>19.407599999999999</c:v>
                  </c:pt>
                  <c:pt idx="28">
                    <c:v>32.7637</c:v>
                  </c:pt>
                  <c:pt idx="29">
                    <c:v>16.057500000000001</c:v>
                  </c:pt>
                  <c:pt idx="30">
                    <c:v>23.415900000000001</c:v>
                  </c:pt>
                  <c:pt idx="31">
                    <c:v>18.482500000000002</c:v>
                  </c:pt>
                  <c:pt idx="32">
                    <c:v>25.189599999999999</c:v>
                  </c:pt>
                </c:numCache>
              </c:numRef>
            </c:plus>
            <c:minus>
              <c:numRef>
                <c:f>'Bt Tidy Analysis'!$C$211:$C$243</c:f>
                <c:numCache>
                  <c:formatCode>General</c:formatCode>
                  <c:ptCount val="33"/>
                  <c:pt idx="0">
                    <c:v>30.420400000000001</c:v>
                  </c:pt>
                  <c:pt idx="1">
                    <c:v>18.682600000000001</c:v>
                  </c:pt>
                  <c:pt idx="2">
                    <c:v>19.824999999999999</c:v>
                  </c:pt>
                  <c:pt idx="3">
                    <c:v>25.543099999999999</c:v>
                  </c:pt>
                  <c:pt idx="4">
                    <c:v>27.775700000000001</c:v>
                  </c:pt>
                  <c:pt idx="5">
                    <c:v>23.801600000000001</c:v>
                  </c:pt>
                  <c:pt idx="6">
                    <c:v>20.981999999999999</c:v>
                  </c:pt>
                  <c:pt idx="7">
                    <c:v>27.875800000000002</c:v>
                  </c:pt>
                  <c:pt idx="8">
                    <c:v>20.427700000000002</c:v>
                  </c:pt>
                  <c:pt idx="9">
                    <c:v>12.625500000000001</c:v>
                  </c:pt>
                  <c:pt idx="10">
                    <c:v>21.782499999999999</c:v>
                  </c:pt>
                  <c:pt idx="11">
                    <c:v>17.918399999999998</c:v>
                  </c:pt>
                  <c:pt idx="12">
                    <c:v>24.2241</c:v>
                  </c:pt>
                  <c:pt idx="13">
                    <c:v>18.272200000000002</c:v>
                  </c:pt>
                  <c:pt idx="14">
                    <c:v>26.215599999999998</c:v>
                  </c:pt>
                  <c:pt idx="15">
                    <c:v>21.1129</c:v>
                  </c:pt>
                  <c:pt idx="16">
                    <c:v>26.208400000000001</c:v>
                  </c:pt>
                  <c:pt idx="17">
                    <c:v>20.545999999999999</c:v>
                  </c:pt>
                  <c:pt idx="18">
                    <c:v>17.970600000000001</c:v>
                  </c:pt>
                  <c:pt idx="19">
                    <c:v>18.5656</c:v>
                  </c:pt>
                  <c:pt idx="20">
                    <c:v>24.0975</c:v>
                  </c:pt>
                  <c:pt idx="21">
                    <c:v>27.1616</c:v>
                  </c:pt>
                  <c:pt idx="22">
                    <c:v>25.758500000000002</c:v>
                  </c:pt>
                  <c:pt idx="23">
                    <c:v>14.030900000000001</c:v>
                  </c:pt>
                  <c:pt idx="24">
                    <c:v>30.598299999999998</c:v>
                  </c:pt>
                  <c:pt idx="25">
                    <c:v>16.288699999999999</c:v>
                  </c:pt>
                  <c:pt idx="26">
                    <c:v>12.754300000000001</c:v>
                  </c:pt>
                  <c:pt idx="27">
                    <c:v>19.407599999999999</c:v>
                  </c:pt>
                  <c:pt idx="28">
                    <c:v>32.7637</c:v>
                  </c:pt>
                  <c:pt idx="29">
                    <c:v>16.057500000000001</c:v>
                  </c:pt>
                  <c:pt idx="30">
                    <c:v>23.415900000000001</c:v>
                  </c:pt>
                  <c:pt idx="31">
                    <c:v>18.482500000000002</c:v>
                  </c:pt>
                  <c:pt idx="32">
                    <c:v>25.189599999999999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Analysis'!$D$2:$D$34</c:f>
              <c:numCache>
                <c:formatCode>General</c:formatCode>
                <c:ptCount val="33"/>
                <c:pt idx="0">
                  <c:v>198.68299999999999</c:v>
                </c:pt>
                <c:pt idx="1">
                  <c:v>182.916</c:v>
                </c:pt>
                <c:pt idx="2">
                  <c:v>205.983</c:v>
                </c:pt>
                <c:pt idx="3">
                  <c:v>194.02199999999999</c:v>
                </c:pt>
                <c:pt idx="4">
                  <c:v>206.34200000000001</c:v>
                </c:pt>
                <c:pt idx="5">
                  <c:v>189.77199999999999</c:v>
                </c:pt>
                <c:pt idx="6">
                  <c:v>180.45</c:v>
                </c:pt>
                <c:pt idx="7">
                  <c:v>177.77500000000001</c:v>
                </c:pt>
                <c:pt idx="8">
                  <c:v>211.18</c:v>
                </c:pt>
                <c:pt idx="9">
                  <c:v>158.77199999999999</c:v>
                </c:pt>
                <c:pt idx="10">
                  <c:v>189.32900000000001</c:v>
                </c:pt>
                <c:pt idx="11">
                  <c:v>183.536</c:v>
                </c:pt>
                <c:pt idx="12">
                  <c:v>185.81200000000001</c:v>
                </c:pt>
                <c:pt idx="13">
                  <c:v>173.77600000000001</c:v>
                </c:pt>
                <c:pt idx="14">
                  <c:v>210.196</c:v>
                </c:pt>
                <c:pt idx="15">
                  <c:v>192.28299999999999</c:v>
                </c:pt>
                <c:pt idx="16">
                  <c:v>194.791</c:v>
                </c:pt>
                <c:pt idx="17">
                  <c:v>160.05699999999999</c:v>
                </c:pt>
                <c:pt idx="18">
                  <c:v>156.11799999999999</c:v>
                </c:pt>
                <c:pt idx="19">
                  <c:v>154.322</c:v>
                </c:pt>
                <c:pt idx="20">
                  <c:v>164.60900000000001</c:v>
                </c:pt>
                <c:pt idx="21">
                  <c:v>179.06700000000001</c:v>
                </c:pt>
                <c:pt idx="22">
                  <c:v>183.41300000000001</c:v>
                </c:pt>
                <c:pt idx="23">
                  <c:v>132.911</c:v>
                </c:pt>
                <c:pt idx="24">
                  <c:v>164.85900000000001</c:v>
                </c:pt>
                <c:pt idx="25">
                  <c:v>167.88200000000001</c:v>
                </c:pt>
                <c:pt idx="26">
                  <c:v>148.72800000000001</c:v>
                </c:pt>
                <c:pt idx="27">
                  <c:v>165.55699999999999</c:v>
                </c:pt>
                <c:pt idx="28">
                  <c:v>166.28299999999999</c:v>
                </c:pt>
                <c:pt idx="29">
                  <c:v>151.96199999999999</c:v>
                </c:pt>
                <c:pt idx="30">
                  <c:v>172.916</c:v>
                </c:pt>
                <c:pt idx="31">
                  <c:v>162.994</c:v>
                </c:pt>
                <c:pt idx="32">
                  <c:v>179.76900000000001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95-498D-BB47-DCD6971C2AB6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Analysis'!$C$136:$C$167</c:f>
                <c:numCache>
                  <c:formatCode>General</c:formatCode>
                  <c:ptCount val="32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26.614000000000001</c:v>
                  </c:pt>
                  <c:pt idx="6">
                    <c:v>22.269300000000001</c:v>
                  </c:pt>
                  <c:pt idx="7">
                    <c:v>22.7012</c:v>
                  </c:pt>
                  <c:pt idx="8">
                    <c:v>16.223600000000001</c:v>
                  </c:pt>
                  <c:pt idx="9">
                    <c:v>20.479700000000001</c:v>
                  </c:pt>
                  <c:pt idx="10">
                    <c:v>16.713699999999999</c:v>
                  </c:pt>
                  <c:pt idx="11">
                    <c:v>19.981000000000002</c:v>
                  </c:pt>
                  <c:pt idx="12">
                    <c:v>13.752800000000001</c:v>
                  </c:pt>
                  <c:pt idx="13">
                    <c:v>25.955200000000001</c:v>
                  </c:pt>
                  <c:pt idx="14">
                    <c:v>24.689399999999999</c:v>
                  </c:pt>
                  <c:pt idx="15">
                    <c:v>23.173200000000001</c:v>
                  </c:pt>
                  <c:pt idx="16">
                    <c:v>17.454799999999999</c:v>
                  </c:pt>
                  <c:pt idx="17">
                    <c:v>29.726199999999999</c:v>
                  </c:pt>
                  <c:pt idx="18">
                    <c:v>33.635599999999997</c:v>
                  </c:pt>
                  <c:pt idx="19">
                    <c:v>28.085899999999999</c:v>
                  </c:pt>
                  <c:pt idx="20">
                    <c:v>22.1081</c:v>
                  </c:pt>
                  <c:pt idx="21">
                    <c:v>23.977499999999999</c:v>
                  </c:pt>
                  <c:pt idx="22">
                    <c:v>19.927900000000001</c:v>
                  </c:pt>
                  <c:pt idx="23">
                    <c:v>19.845500000000001</c:v>
                  </c:pt>
                  <c:pt idx="24">
                    <c:v>21.727</c:v>
                  </c:pt>
                  <c:pt idx="25">
                    <c:v>24.398099999999999</c:v>
                  </c:pt>
                  <c:pt idx="26">
                    <c:v>15.2707</c:v>
                  </c:pt>
                  <c:pt idx="27">
                    <c:v>26.743200000000002</c:v>
                  </c:pt>
                  <c:pt idx="28">
                    <c:v>23.218299999999999</c:v>
                  </c:pt>
                  <c:pt idx="29">
                    <c:v>20.517499999999998</c:v>
                  </c:pt>
                  <c:pt idx="30">
                    <c:v>27.875800000000002</c:v>
                  </c:pt>
                  <c:pt idx="31">
                    <c:v>28.032499999999999</c:v>
                  </c:pt>
                </c:numCache>
              </c:numRef>
            </c:plus>
            <c:minus>
              <c:numRef>
                <c:f>'Bt Tidy Analysis'!$C$136:$C$167</c:f>
                <c:numCache>
                  <c:formatCode>General</c:formatCode>
                  <c:ptCount val="32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26.614000000000001</c:v>
                  </c:pt>
                  <c:pt idx="6">
                    <c:v>22.269300000000001</c:v>
                  </c:pt>
                  <c:pt idx="7">
                    <c:v>22.7012</c:v>
                  </c:pt>
                  <c:pt idx="8">
                    <c:v>16.223600000000001</c:v>
                  </c:pt>
                  <c:pt idx="9">
                    <c:v>20.479700000000001</c:v>
                  </c:pt>
                  <c:pt idx="10">
                    <c:v>16.713699999999999</c:v>
                  </c:pt>
                  <c:pt idx="11">
                    <c:v>19.981000000000002</c:v>
                  </c:pt>
                  <c:pt idx="12">
                    <c:v>13.752800000000001</c:v>
                  </c:pt>
                  <c:pt idx="13">
                    <c:v>25.955200000000001</c:v>
                  </c:pt>
                  <c:pt idx="14">
                    <c:v>24.689399999999999</c:v>
                  </c:pt>
                  <c:pt idx="15">
                    <c:v>23.173200000000001</c:v>
                  </c:pt>
                  <c:pt idx="16">
                    <c:v>17.454799999999999</c:v>
                  </c:pt>
                  <c:pt idx="17">
                    <c:v>29.726199999999999</c:v>
                  </c:pt>
                  <c:pt idx="18">
                    <c:v>33.635599999999997</c:v>
                  </c:pt>
                  <c:pt idx="19">
                    <c:v>28.085899999999999</c:v>
                  </c:pt>
                  <c:pt idx="20">
                    <c:v>22.1081</c:v>
                  </c:pt>
                  <c:pt idx="21">
                    <c:v>23.977499999999999</c:v>
                  </c:pt>
                  <c:pt idx="22">
                    <c:v>19.927900000000001</c:v>
                  </c:pt>
                  <c:pt idx="23">
                    <c:v>19.845500000000001</c:v>
                  </c:pt>
                  <c:pt idx="24">
                    <c:v>21.727</c:v>
                  </c:pt>
                  <c:pt idx="25">
                    <c:v>24.398099999999999</c:v>
                  </c:pt>
                  <c:pt idx="26">
                    <c:v>15.2707</c:v>
                  </c:pt>
                  <c:pt idx="27">
                    <c:v>26.743200000000002</c:v>
                  </c:pt>
                  <c:pt idx="28">
                    <c:v>23.218299999999999</c:v>
                  </c:pt>
                  <c:pt idx="29">
                    <c:v>20.517499999999998</c:v>
                  </c:pt>
                  <c:pt idx="30">
                    <c:v>27.875800000000002</c:v>
                  </c:pt>
                  <c:pt idx="31">
                    <c:v>28.032499999999999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Analysis'!$AT$2:$AT$33</c:f>
              <c:numCache>
                <c:formatCode>General</c:formatCode>
                <c:ptCount val="32"/>
                <c:pt idx="0">
                  <c:v>174.696</c:v>
                </c:pt>
                <c:pt idx="1">
                  <c:v>174.63</c:v>
                </c:pt>
                <c:pt idx="2">
                  <c:v>169.952</c:v>
                </c:pt>
                <c:pt idx="3">
                  <c:v>157.56100000000001</c:v>
                </c:pt>
                <c:pt idx="4">
                  <c:v>164.97900000000001</c:v>
                </c:pt>
                <c:pt idx="5">
                  <c:v>169.422</c:v>
                </c:pt>
                <c:pt idx="6">
                  <c:v>168.21199999999999</c:v>
                </c:pt>
                <c:pt idx="7">
                  <c:v>170.23099999999999</c:v>
                </c:pt>
                <c:pt idx="8">
                  <c:v>147.142</c:v>
                </c:pt>
                <c:pt idx="9">
                  <c:v>156.18100000000001</c:v>
                </c:pt>
                <c:pt idx="10">
                  <c:v>152.36000000000001</c:v>
                </c:pt>
                <c:pt idx="11">
                  <c:v>163.51400000000001</c:v>
                </c:pt>
                <c:pt idx="12">
                  <c:v>127.77500000000001</c:v>
                </c:pt>
                <c:pt idx="13">
                  <c:v>160.15700000000001</c:v>
                </c:pt>
                <c:pt idx="14">
                  <c:v>171.07499999999999</c:v>
                </c:pt>
                <c:pt idx="15">
                  <c:v>143.71899999999999</c:v>
                </c:pt>
                <c:pt idx="16">
                  <c:v>140.88300000000001</c:v>
                </c:pt>
                <c:pt idx="17">
                  <c:v>171.917</c:v>
                </c:pt>
                <c:pt idx="18">
                  <c:v>214.26599999999999</c:v>
                </c:pt>
                <c:pt idx="19">
                  <c:v>183.65799999999999</c:v>
                </c:pt>
                <c:pt idx="20">
                  <c:v>174.69</c:v>
                </c:pt>
                <c:pt idx="21">
                  <c:v>166.92500000000001</c:v>
                </c:pt>
                <c:pt idx="22">
                  <c:v>159.67099999999999</c:v>
                </c:pt>
                <c:pt idx="23">
                  <c:v>169.22200000000001</c:v>
                </c:pt>
                <c:pt idx="24">
                  <c:v>182.256</c:v>
                </c:pt>
                <c:pt idx="25">
                  <c:v>161.839</c:v>
                </c:pt>
                <c:pt idx="26">
                  <c:v>187.82300000000001</c:v>
                </c:pt>
                <c:pt idx="27">
                  <c:v>166.11500000000001</c:v>
                </c:pt>
                <c:pt idx="28">
                  <c:v>156.89099999999999</c:v>
                </c:pt>
                <c:pt idx="29">
                  <c:v>168.64500000000001</c:v>
                </c:pt>
                <c:pt idx="30">
                  <c:v>171.66200000000001</c:v>
                </c:pt>
                <c:pt idx="31">
                  <c:v>154.78200000000001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E295-498D-BB47-DCD6971C2AB6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Analysis'!$C$284:$C$324</c:f>
                <c:numCache>
                  <c:formatCode>General</c:formatCode>
                  <c:ptCount val="41"/>
                  <c:pt idx="0">
                    <c:v>23.6099</c:v>
                  </c:pt>
                  <c:pt idx="1">
                    <c:v>27.1892</c:v>
                  </c:pt>
                  <c:pt idx="2">
                    <c:v>18.612100000000002</c:v>
                  </c:pt>
                  <c:pt idx="3">
                    <c:v>18.116599999999998</c:v>
                  </c:pt>
                  <c:pt idx="4">
                    <c:v>23.454799999999999</c:v>
                  </c:pt>
                  <c:pt idx="5">
                    <c:v>23.5565</c:v>
                  </c:pt>
                  <c:pt idx="6">
                    <c:v>22.478400000000001</c:v>
                  </c:pt>
                  <c:pt idx="7">
                    <c:v>24.928699999999999</c:v>
                  </c:pt>
                  <c:pt idx="8">
                    <c:v>26.126999999999999</c:v>
                  </c:pt>
                  <c:pt idx="9">
                    <c:v>30.753900000000002</c:v>
                  </c:pt>
                  <c:pt idx="10">
                    <c:v>24.328600000000002</c:v>
                  </c:pt>
                  <c:pt idx="11">
                    <c:v>32.351500000000001</c:v>
                  </c:pt>
                  <c:pt idx="12">
                    <c:v>23.623799999999999</c:v>
                  </c:pt>
                  <c:pt idx="13">
                    <c:v>15.863099999999999</c:v>
                  </c:pt>
                  <c:pt idx="14">
                    <c:v>28.271100000000001</c:v>
                  </c:pt>
                  <c:pt idx="15">
                    <c:v>25.6267</c:v>
                  </c:pt>
                  <c:pt idx="16">
                    <c:v>20.979500000000002</c:v>
                  </c:pt>
                  <c:pt idx="17">
                    <c:v>35.152500000000003</c:v>
                  </c:pt>
                  <c:pt idx="18">
                    <c:v>19.439800000000002</c:v>
                  </c:pt>
                  <c:pt idx="19">
                    <c:v>29.213200000000001</c:v>
                  </c:pt>
                  <c:pt idx="20">
                    <c:v>44.079300000000003</c:v>
                  </c:pt>
                  <c:pt idx="21">
                    <c:v>25.7225</c:v>
                  </c:pt>
                  <c:pt idx="22">
                    <c:v>36.268900000000002</c:v>
                  </c:pt>
                  <c:pt idx="23">
                    <c:v>16.382400000000001</c:v>
                  </c:pt>
                  <c:pt idx="24">
                    <c:v>28.1036</c:v>
                  </c:pt>
                  <c:pt idx="25">
                    <c:v>28.522300000000001</c:v>
                  </c:pt>
                  <c:pt idx="26">
                    <c:v>32.165399999999998</c:v>
                  </c:pt>
                  <c:pt idx="27">
                    <c:v>34.6233</c:v>
                  </c:pt>
                  <c:pt idx="28">
                    <c:v>26.205200000000001</c:v>
                  </c:pt>
                  <c:pt idx="29">
                    <c:v>33.090899999999998</c:v>
                  </c:pt>
                  <c:pt idx="30">
                    <c:v>33.231099999999998</c:v>
                  </c:pt>
                  <c:pt idx="31">
                    <c:v>35.436199999999999</c:v>
                  </c:pt>
                  <c:pt idx="32">
                    <c:v>24.7393</c:v>
                  </c:pt>
                  <c:pt idx="33">
                    <c:v>27.511199999999999</c:v>
                  </c:pt>
                  <c:pt idx="34">
                    <c:v>41.756300000000003</c:v>
                  </c:pt>
                  <c:pt idx="35">
                    <c:v>35.295099999999998</c:v>
                  </c:pt>
                  <c:pt idx="36">
                    <c:v>33.955100000000002</c:v>
                  </c:pt>
                  <c:pt idx="37">
                    <c:v>36.405200000000001</c:v>
                  </c:pt>
                  <c:pt idx="38">
                    <c:v>19.489899999999999</c:v>
                  </c:pt>
                  <c:pt idx="39">
                    <c:v>32.193100000000001</c:v>
                  </c:pt>
                  <c:pt idx="40">
                    <c:v>26.5337</c:v>
                  </c:pt>
                </c:numCache>
              </c:numRef>
            </c:plus>
            <c:minus>
              <c:numRef>
                <c:f>'Bt Tidy Analysis'!$C$284:$C$324</c:f>
                <c:numCache>
                  <c:formatCode>General</c:formatCode>
                  <c:ptCount val="41"/>
                  <c:pt idx="0">
                    <c:v>23.6099</c:v>
                  </c:pt>
                  <c:pt idx="1">
                    <c:v>27.1892</c:v>
                  </c:pt>
                  <c:pt idx="2">
                    <c:v>18.612100000000002</c:v>
                  </c:pt>
                  <c:pt idx="3">
                    <c:v>18.116599999999998</c:v>
                  </c:pt>
                  <c:pt idx="4">
                    <c:v>23.454799999999999</c:v>
                  </c:pt>
                  <c:pt idx="5">
                    <c:v>23.5565</c:v>
                  </c:pt>
                  <c:pt idx="6">
                    <c:v>22.478400000000001</c:v>
                  </c:pt>
                  <c:pt idx="7">
                    <c:v>24.928699999999999</c:v>
                  </c:pt>
                  <c:pt idx="8">
                    <c:v>26.126999999999999</c:v>
                  </c:pt>
                  <c:pt idx="9">
                    <c:v>30.753900000000002</c:v>
                  </c:pt>
                  <c:pt idx="10">
                    <c:v>24.328600000000002</c:v>
                  </c:pt>
                  <c:pt idx="11">
                    <c:v>32.351500000000001</c:v>
                  </c:pt>
                  <c:pt idx="12">
                    <c:v>23.623799999999999</c:v>
                  </c:pt>
                  <c:pt idx="13">
                    <c:v>15.863099999999999</c:v>
                  </c:pt>
                  <c:pt idx="14">
                    <c:v>28.271100000000001</c:v>
                  </c:pt>
                  <c:pt idx="15">
                    <c:v>25.6267</c:v>
                  </c:pt>
                  <c:pt idx="16">
                    <c:v>20.979500000000002</c:v>
                  </c:pt>
                  <c:pt idx="17">
                    <c:v>35.152500000000003</c:v>
                  </c:pt>
                  <c:pt idx="18">
                    <c:v>19.439800000000002</c:v>
                  </c:pt>
                  <c:pt idx="19">
                    <c:v>29.213200000000001</c:v>
                  </c:pt>
                  <c:pt idx="20">
                    <c:v>44.079300000000003</c:v>
                  </c:pt>
                  <c:pt idx="21">
                    <c:v>25.7225</c:v>
                  </c:pt>
                  <c:pt idx="22">
                    <c:v>36.268900000000002</c:v>
                  </c:pt>
                  <c:pt idx="23">
                    <c:v>16.382400000000001</c:v>
                  </c:pt>
                  <c:pt idx="24">
                    <c:v>28.1036</c:v>
                  </c:pt>
                  <c:pt idx="25">
                    <c:v>28.522300000000001</c:v>
                  </c:pt>
                  <c:pt idx="26">
                    <c:v>32.165399999999998</c:v>
                  </c:pt>
                  <c:pt idx="27">
                    <c:v>34.6233</c:v>
                  </c:pt>
                  <c:pt idx="28">
                    <c:v>26.205200000000001</c:v>
                  </c:pt>
                  <c:pt idx="29">
                    <c:v>33.090899999999998</c:v>
                  </c:pt>
                  <c:pt idx="30">
                    <c:v>33.231099999999998</c:v>
                  </c:pt>
                  <c:pt idx="31">
                    <c:v>35.436199999999999</c:v>
                  </c:pt>
                  <c:pt idx="32">
                    <c:v>24.7393</c:v>
                  </c:pt>
                  <c:pt idx="33">
                    <c:v>27.511199999999999</c:v>
                  </c:pt>
                  <c:pt idx="34">
                    <c:v>41.756300000000003</c:v>
                  </c:pt>
                  <c:pt idx="35">
                    <c:v>35.295099999999998</c:v>
                  </c:pt>
                  <c:pt idx="36">
                    <c:v>33.955100000000002</c:v>
                  </c:pt>
                  <c:pt idx="37">
                    <c:v>36.405200000000001</c:v>
                  </c:pt>
                  <c:pt idx="38">
                    <c:v>19.489899999999999</c:v>
                  </c:pt>
                  <c:pt idx="39">
                    <c:v>32.193100000000001</c:v>
                  </c:pt>
                  <c:pt idx="40">
                    <c:v>26.5337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Analysis'!$CJ$2:$CJ$42</c:f>
              <c:numCache>
                <c:formatCode>General</c:formatCode>
                <c:ptCount val="41"/>
                <c:pt idx="0">
                  <c:v>246.75700000000001</c:v>
                </c:pt>
                <c:pt idx="1">
                  <c:v>262.27100000000002</c:v>
                </c:pt>
                <c:pt idx="2">
                  <c:v>238.08799999999999</c:v>
                </c:pt>
                <c:pt idx="3">
                  <c:v>232.869</c:v>
                </c:pt>
                <c:pt idx="4">
                  <c:v>249.202</c:v>
                </c:pt>
                <c:pt idx="5">
                  <c:v>232.095</c:v>
                </c:pt>
                <c:pt idx="6">
                  <c:v>231.029</c:v>
                </c:pt>
                <c:pt idx="7">
                  <c:v>226.32499999999999</c:v>
                </c:pt>
                <c:pt idx="8">
                  <c:v>242.95400000000001</c:v>
                </c:pt>
                <c:pt idx="9">
                  <c:v>244.21100000000001</c:v>
                </c:pt>
                <c:pt idx="10">
                  <c:v>237.35499999999999</c:v>
                </c:pt>
                <c:pt idx="11">
                  <c:v>237.82400000000001</c:v>
                </c:pt>
                <c:pt idx="12">
                  <c:v>225.25299999999999</c:v>
                </c:pt>
                <c:pt idx="13">
                  <c:v>217.09399999999999</c:v>
                </c:pt>
                <c:pt idx="14">
                  <c:v>228.57599999999999</c:v>
                </c:pt>
                <c:pt idx="15">
                  <c:v>227.89699999999999</c:v>
                </c:pt>
                <c:pt idx="16">
                  <c:v>204.06399999999999</c:v>
                </c:pt>
                <c:pt idx="17">
                  <c:v>266.20400000000001</c:v>
                </c:pt>
                <c:pt idx="18">
                  <c:v>184.98400000000001</c:v>
                </c:pt>
                <c:pt idx="19">
                  <c:v>250.643</c:v>
                </c:pt>
                <c:pt idx="20">
                  <c:v>272.72699999999998</c:v>
                </c:pt>
                <c:pt idx="21">
                  <c:v>231.87</c:v>
                </c:pt>
                <c:pt idx="22">
                  <c:v>290.66899999999998</c:v>
                </c:pt>
                <c:pt idx="23">
                  <c:v>240.38900000000001</c:v>
                </c:pt>
                <c:pt idx="24">
                  <c:v>251.15700000000001</c:v>
                </c:pt>
                <c:pt idx="25">
                  <c:v>240.77</c:v>
                </c:pt>
                <c:pt idx="26">
                  <c:v>226.78100000000001</c:v>
                </c:pt>
                <c:pt idx="27">
                  <c:v>309.42</c:v>
                </c:pt>
                <c:pt idx="28">
                  <c:v>231.33799999999999</c:v>
                </c:pt>
                <c:pt idx="29">
                  <c:v>275.08699999999999</c:v>
                </c:pt>
                <c:pt idx="30">
                  <c:v>253.518</c:v>
                </c:pt>
                <c:pt idx="31">
                  <c:v>253.81299999999999</c:v>
                </c:pt>
                <c:pt idx="32">
                  <c:v>245.52500000000001</c:v>
                </c:pt>
                <c:pt idx="33">
                  <c:v>231.28899999999999</c:v>
                </c:pt>
                <c:pt idx="34">
                  <c:v>241.536</c:v>
                </c:pt>
                <c:pt idx="35">
                  <c:v>260.78399999999999</c:v>
                </c:pt>
                <c:pt idx="36">
                  <c:v>271.28300000000002</c:v>
                </c:pt>
                <c:pt idx="37">
                  <c:v>254.06</c:v>
                </c:pt>
                <c:pt idx="38">
                  <c:v>215.51599999999999</c:v>
                </c:pt>
                <c:pt idx="39">
                  <c:v>276.22399999999999</c:v>
                </c:pt>
                <c:pt idx="40">
                  <c:v>251.21199999999999</c:v>
                </c:pt>
              </c:numCache>
            </c:numRef>
          </c:xVal>
          <c:yVal>
            <c:numRef>
              <c:f>'Bt Tidy Analysis'!$ES$2:$ES$44</c:f>
              <c:numCache>
                <c:formatCode>General</c:formatCode>
                <c:ptCount val="4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295-498D-BB47-DCD6971C2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432575"/>
        <c:axId val="1573433535"/>
      </c:scatterChart>
      <c:valAx>
        <c:axId val="1573432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433535"/>
        <c:crosses val="autoZero"/>
        <c:crossBetween val="midCat"/>
      </c:valAx>
      <c:valAx>
        <c:axId val="1573433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734325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Bt Sn v 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Tidy Analysis'!$AA$2:$AA$22,'Bt Tidy Analysis'!$AA$24:$AA$34)</c:f>
              <c:numCache>
                <c:formatCode>General</c:formatCode>
                <c:ptCount val="32"/>
                <c:pt idx="0">
                  <c:v>2.7218599999999999</c:v>
                </c:pt>
                <c:pt idx="1">
                  <c:v>2.3417400000000002</c:v>
                </c:pt>
                <c:pt idx="2">
                  <c:v>2.55802</c:v>
                </c:pt>
                <c:pt idx="3">
                  <c:v>2.3814899999999999</c:v>
                </c:pt>
                <c:pt idx="4">
                  <c:v>2.3272699999999999</c:v>
                </c:pt>
                <c:pt idx="5">
                  <c:v>2.4653499999999999</c:v>
                </c:pt>
                <c:pt idx="6">
                  <c:v>2.02271</c:v>
                </c:pt>
                <c:pt idx="7">
                  <c:v>2.3658899999999998</c:v>
                </c:pt>
                <c:pt idx="8">
                  <c:v>2.5039400000000001</c:v>
                </c:pt>
                <c:pt idx="9">
                  <c:v>2.403</c:v>
                </c:pt>
                <c:pt idx="10">
                  <c:v>2.44374</c:v>
                </c:pt>
                <c:pt idx="11">
                  <c:v>2.7201399999999998</c:v>
                </c:pt>
                <c:pt idx="12">
                  <c:v>2.4497300000000002</c:v>
                </c:pt>
                <c:pt idx="13">
                  <c:v>2.56406</c:v>
                </c:pt>
                <c:pt idx="14">
                  <c:v>2.5968399999999998</c:v>
                </c:pt>
                <c:pt idx="15">
                  <c:v>2.5765699999999998</c:v>
                </c:pt>
                <c:pt idx="16">
                  <c:v>2.5488499999999998</c:v>
                </c:pt>
                <c:pt idx="17">
                  <c:v>2.5043700000000002</c:v>
                </c:pt>
                <c:pt idx="18">
                  <c:v>1.91961</c:v>
                </c:pt>
                <c:pt idx="19">
                  <c:v>2.2545899999999999</c:v>
                </c:pt>
                <c:pt idx="20">
                  <c:v>2.2681300000000002</c:v>
                </c:pt>
                <c:pt idx="21">
                  <c:v>2.1586599999999998</c:v>
                </c:pt>
                <c:pt idx="22">
                  <c:v>2.55158</c:v>
                </c:pt>
                <c:pt idx="23">
                  <c:v>2.0814400000000002</c:v>
                </c:pt>
                <c:pt idx="24">
                  <c:v>2.1122800000000002</c:v>
                </c:pt>
                <c:pt idx="25">
                  <c:v>1.8582000000000001</c:v>
                </c:pt>
                <c:pt idx="26">
                  <c:v>2.0406399999999998</c:v>
                </c:pt>
                <c:pt idx="27">
                  <c:v>2.1341899999999998</c:v>
                </c:pt>
                <c:pt idx="28">
                  <c:v>1.79637</c:v>
                </c:pt>
                <c:pt idx="29">
                  <c:v>2.0024000000000002</c:v>
                </c:pt>
                <c:pt idx="30">
                  <c:v>2.1471900000000002</c:v>
                </c:pt>
                <c:pt idx="31">
                  <c:v>2.0704600000000002</c:v>
                </c:pt>
              </c:numCache>
            </c:numRef>
          </c:xVal>
          <c:yVal>
            <c:numRef>
              <c:f>('Bt Tidy Analysis'!$AF$2:$AF$22,'Bt Tidy Analysis'!$AF$24:$AF$34)</c:f>
              <c:numCache>
                <c:formatCode>General</c:formatCode>
                <c:ptCount val="32"/>
                <c:pt idx="0">
                  <c:v>5.1803200000000004E-3</c:v>
                </c:pt>
                <c:pt idx="1">
                  <c:v>3.1709399999999999E-2</c:v>
                </c:pt>
                <c:pt idx="2">
                  <c:v>5.0072699999999998E-2</c:v>
                </c:pt>
                <c:pt idx="3">
                  <c:v>2.1585699999999999E-2</c:v>
                </c:pt>
                <c:pt idx="4">
                  <c:v>5.1738399999999997E-2</c:v>
                </c:pt>
                <c:pt idx="5">
                  <c:v>6.3327400000000006E-2</c:v>
                </c:pt>
                <c:pt idx="6">
                  <c:v>3.4749299999999997E-2</c:v>
                </c:pt>
                <c:pt idx="7">
                  <c:v>5.8543900000000003E-2</c:v>
                </c:pt>
                <c:pt idx="8">
                  <c:v>6.1526299999999999E-2</c:v>
                </c:pt>
                <c:pt idx="9">
                  <c:v>0.153277</c:v>
                </c:pt>
                <c:pt idx="10">
                  <c:v>5.40162E-2</c:v>
                </c:pt>
                <c:pt idx="11">
                  <c:v>6.8330600000000005E-2</c:v>
                </c:pt>
                <c:pt idx="12">
                  <c:v>3.1588999999999999E-2</c:v>
                </c:pt>
                <c:pt idx="13">
                  <c:v>0.131133</c:v>
                </c:pt>
                <c:pt idx="14">
                  <c:v>5.3682000000000001E-2</c:v>
                </c:pt>
                <c:pt idx="15">
                  <c:v>5.89603E-2</c:v>
                </c:pt>
                <c:pt idx="16">
                  <c:v>5.7334200000000002E-2</c:v>
                </c:pt>
                <c:pt idx="17">
                  <c:v>3.4507500000000003E-2</c:v>
                </c:pt>
                <c:pt idx="18">
                  <c:v>5.1961899999999998E-2</c:v>
                </c:pt>
                <c:pt idx="19">
                  <c:v>6.80843E-2</c:v>
                </c:pt>
                <c:pt idx="20">
                  <c:v>4.8601900000000003E-2</c:v>
                </c:pt>
                <c:pt idx="21">
                  <c:v>6.5202300000000005E-2</c:v>
                </c:pt>
                <c:pt idx="22">
                  <c:v>0.31104599999999999</c:v>
                </c:pt>
                <c:pt idx="23">
                  <c:v>4.4550199999999998E-2</c:v>
                </c:pt>
                <c:pt idx="24">
                  <c:v>5.4824499999999998E-2</c:v>
                </c:pt>
                <c:pt idx="25">
                  <c:v>5.15474E-2</c:v>
                </c:pt>
                <c:pt idx="26">
                  <c:v>3.0631100000000001E-2</c:v>
                </c:pt>
                <c:pt idx="27">
                  <c:v>4.8202299999999997E-2</c:v>
                </c:pt>
                <c:pt idx="28">
                  <c:v>4.2568500000000002E-2</c:v>
                </c:pt>
                <c:pt idx="29">
                  <c:v>3.7725399999999999E-2</c:v>
                </c:pt>
                <c:pt idx="30">
                  <c:v>3.8675099999999997E-2</c:v>
                </c:pt>
                <c:pt idx="31">
                  <c:v>6.7399399999999998E-2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5-4E08-AEDA-846CD70C3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00431"/>
        <c:axId val="96718671"/>
      </c:scatterChart>
      <c:valAx>
        <c:axId val="96700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18671"/>
        <c:crosses val="autoZero"/>
        <c:crossBetween val="midCat"/>
      </c:valAx>
      <c:valAx>
        <c:axId val="9671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004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Bt Sn v </a:t>
            </a:r>
            <a:r>
              <a:rPr lang="en-GB" baseline="0"/>
              <a:t> W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Tidy Analysis'!$BQ$2:$BQ$33</c:f>
              <c:numCache>
                <c:formatCode>General</c:formatCode>
                <c:ptCount val="32"/>
                <c:pt idx="0">
                  <c:v>1.06264</c:v>
                </c:pt>
                <c:pt idx="1">
                  <c:v>1.1533199999999999</c:v>
                </c:pt>
                <c:pt idx="2">
                  <c:v>1.05697</c:v>
                </c:pt>
                <c:pt idx="3">
                  <c:v>1.0134799999999999</c:v>
                </c:pt>
                <c:pt idx="4">
                  <c:v>1.00268</c:v>
                </c:pt>
                <c:pt idx="5">
                  <c:v>2.0225399999999998</c:v>
                </c:pt>
                <c:pt idx="6">
                  <c:v>1.60005</c:v>
                </c:pt>
                <c:pt idx="7">
                  <c:v>2.16235</c:v>
                </c:pt>
                <c:pt idx="8">
                  <c:v>1.94058</c:v>
                </c:pt>
                <c:pt idx="9">
                  <c:v>2.0165799999999998</c:v>
                </c:pt>
                <c:pt idx="10">
                  <c:v>2.4578899999999999</c:v>
                </c:pt>
                <c:pt idx="11">
                  <c:v>2.5432399999999999</c:v>
                </c:pt>
                <c:pt idx="12">
                  <c:v>2.39263</c:v>
                </c:pt>
                <c:pt idx="13">
                  <c:v>2.3862899999999998</c:v>
                </c:pt>
                <c:pt idx="14">
                  <c:v>2.3465500000000001</c:v>
                </c:pt>
                <c:pt idx="15">
                  <c:v>2.3437299999999999</c:v>
                </c:pt>
                <c:pt idx="16">
                  <c:v>2.3479100000000002</c:v>
                </c:pt>
                <c:pt idx="17">
                  <c:v>1.92231</c:v>
                </c:pt>
                <c:pt idx="18">
                  <c:v>5.0977300000000003</c:v>
                </c:pt>
                <c:pt idx="19">
                  <c:v>2.4256000000000002</c:v>
                </c:pt>
                <c:pt idx="20">
                  <c:v>1.8887100000000001</c:v>
                </c:pt>
                <c:pt idx="21">
                  <c:v>2.0510999999999999</c:v>
                </c:pt>
                <c:pt idx="22">
                  <c:v>1.84859</c:v>
                </c:pt>
                <c:pt idx="23">
                  <c:v>1.01932</c:v>
                </c:pt>
                <c:pt idx="24">
                  <c:v>1.04291</c:v>
                </c:pt>
                <c:pt idx="25">
                  <c:v>1.0083899999999999</c:v>
                </c:pt>
                <c:pt idx="26">
                  <c:v>1.5103200000000001</c:v>
                </c:pt>
                <c:pt idx="27">
                  <c:v>1.3224400000000001</c:v>
                </c:pt>
                <c:pt idx="28">
                  <c:v>0.97854200000000002</c:v>
                </c:pt>
                <c:pt idx="29">
                  <c:v>0.85983399999999999</c:v>
                </c:pt>
                <c:pt idx="30">
                  <c:v>0.80957299999999999</c:v>
                </c:pt>
                <c:pt idx="31">
                  <c:v>0.90355799999999997</c:v>
                </c:pt>
              </c:numCache>
            </c:numRef>
          </c:xVal>
          <c:yVal>
            <c:numRef>
              <c:f>'Bt Tidy Analysis'!$BV$2:$BV$33</c:f>
              <c:numCache>
                <c:formatCode>General</c:formatCode>
                <c:ptCount val="32"/>
                <c:pt idx="0">
                  <c:v>0.15074499999999999</c:v>
                </c:pt>
                <c:pt idx="1">
                  <c:v>0.14501500000000001</c:v>
                </c:pt>
                <c:pt idx="2">
                  <c:v>0.19377800000000001</c:v>
                </c:pt>
                <c:pt idx="3">
                  <c:v>4.1307000000000003E-2</c:v>
                </c:pt>
                <c:pt idx="4">
                  <c:v>3.5347400000000001E-2</c:v>
                </c:pt>
                <c:pt idx="5">
                  <c:v>6.6416199999999995E-2</c:v>
                </c:pt>
                <c:pt idx="6">
                  <c:v>0.16295399999999999</c:v>
                </c:pt>
                <c:pt idx="7">
                  <c:v>7.6787999999999995E-2</c:v>
                </c:pt>
                <c:pt idx="8">
                  <c:v>8.93983E-2</c:v>
                </c:pt>
                <c:pt idx="9">
                  <c:v>0.12956100000000001</c:v>
                </c:pt>
                <c:pt idx="10">
                  <c:v>0.19153400000000001</c:v>
                </c:pt>
                <c:pt idx="11">
                  <c:v>0.16362099999999999</c:v>
                </c:pt>
                <c:pt idx="12">
                  <c:v>0.30081999999999998</c:v>
                </c:pt>
                <c:pt idx="13">
                  <c:v>0.232211</c:v>
                </c:pt>
                <c:pt idx="14">
                  <c:v>0.127248</c:v>
                </c:pt>
                <c:pt idx="15">
                  <c:v>0.15948000000000001</c:v>
                </c:pt>
                <c:pt idx="16">
                  <c:v>9.2072100000000004E-2</c:v>
                </c:pt>
                <c:pt idx="17">
                  <c:v>6.0178099999999998E-2</c:v>
                </c:pt>
                <c:pt idx="18">
                  <c:v>0.17799599999999999</c:v>
                </c:pt>
                <c:pt idx="19">
                  <c:v>8.4029300000000001E-2</c:v>
                </c:pt>
                <c:pt idx="20">
                  <c:v>6.3094200000000003E-2</c:v>
                </c:pt>
                <c:pt idx="21">
                  <c:v>8.9183899999999997E-2</c:v>
                </c:pt>
                <c:pt idx="22">
                  <c:v>0.38672299999999998</c:v>
                </c:pt>
                <c:pt idx="23">
                  <c:v>9.1437500000000005E-2</c:v>
                </c:pt>
                <c:pt idx="24">
                  <c:v>7.7436599999999994E-2</c:v>
                </c:pt>
                <c:pt idx="25">
                  <c:v>0.106391</c:v>
                </c:pt>
                <c:pt idx="26">
                  <c:v>0.19262399999999999</c:v>
                </c:pt>
                <c:pt idx="27">
                  <c:v>0.105505</c:v>
                </c:pt>
                <c:pt idx="28">
                  <c:v>0.109527</c:v>
                </c:pt>
                <c:pt idx="29">
                  <c:v>0.177921</c:v>
                </c:pt>
                <c:pt idx="30">
                  <c:v>0.139265</c:v>
                </c:pt>
                <c:pt idx="31">
                  <c:v>0.27496599999999999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92-4DD6-862F-0608DE7C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34207"/>
        <c:axId val="595677455"/>
      </c:scatterChart>
      <c:valAx>
        <c:axId val="13393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677455"/>
        <c:crosses val="autoZero"/>
        <c:crossBetween val="midCat"/>
      </c:valAx>
      <c:valAx>
        <c:axId val="59567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34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Bt Sn v 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1.AS</c:v>
          </c:tx>
          <c:spPr>
            <a:ln>
              <a:noFill/>
            </a:ln>
          </c:spPr>
          <c:xVal>
            <c:numRef>
              <c:f>'Bt Tidy Analysis'!$BQ$2:$BQ$33</c:f>
              <c:numCache>
                <c:formatCode>General</c:formatCode>
                <c:ptCount val="32"/>
                <c:pt idx="0">
                  <c:v>1.06264</c:v>
                </c:pt>
                <c:pt idx="1">
                  <c:v>1.1533199999999999</c:v>
                </c:pt>
                <c:pt idx="2">
                  <c:v>1.05697</c:v>
                </c:pt>
                <c:pt idx="3">
                  <c:v>1.0134799999999999</c:v>
                </c:pt>
                <c:pt idx="4">
                  <c:v>1.00268</c:v>
                </c:pt>
                <c:pt idx="5">
                  <c:v>2.0225399999999998</c:v>
                </c:pt>
                <c:pt idx="6">
                  <c:v>1.60005</c:v>
                </c:pt>
                <c:pt idx="7">
                  <c:v>2.16235</c:v>
                </c:pt>
                <c:pt idx="8">
                  <c:v>1.94058</c:v>
                </c:pt>
                <c:pt idx="9">
                  <c:v>2.0165799999999998</c:v>
                </c:pt>
                <c:pt idx="10">
                  <c:v>2.4578899999999999</c:v>
                </c:pt>
                <c:pt idx="11">
                  <c:v>2.5432399999999999</c:v>
                </c:pt>
                <c:pt idx="12">
                  <c:v>2.39263</c:v>
                </c:pt>
                <c:pt idx="13">
                  <c:v>2.3862899999999998</c:v>
                </c:pt>
                <c:pt idx="14">
                  <c:v>2.3465500000000001</c:v>
                </c:pt>
                <c:pt idx="15">
                  <c:v>2.3437299999999999</c:v>
                </c:pt>
                <c:pt idx="16">
                  <c:v>2.3479100000000002</c:v>
                </c:pt>
                <c:pt idx="17">
                  <c:v>1.92231</c:v>
                </c:pt>
                <c:pt idx="18">
                  <c:v>5.0977300000000003</c:v>
                </c:pt>
                <c:pt idx="19">
                  <c:v>2.4256000000000002</c:v>
                </c:pt>
                <c:pt idx="20">
                  <c:v>1.8887100000000001</c:v>
                </c:pt>
                <c:pt idx="21">
                  <c:v>2.0510999999999999</c:v>
                </c:pt>
                <c:pt idx="22">
                  <c:v>1.84859</c:v>
                </c:pt>
                <c:pt idx="23">
                  <c:v>1.01932</c:v>
                </c:pt>
                <c:pt idx="24">
                  <c:v>1.04291</c:v>
                </c:pt>
                <c:pt idx="25">
                  <c:v>1.0083899999999999</c:v>
                </c:pt>
                <c:pt idx="26">
                  <c:v>1.5103200000000001</c:v>
                </c:pt>
                <c:pt idx="27">
                  <c:v>1.3224400000000001</c:v>
                </c:pt>
                <c:pt idx="28">
                  <c:v>0.97854200000000002</c:v>
                </c:pt>
                <c:pt idx="29">
                  <c:v>0.85983399999999999</c:v>
                </c:pt>
                <c:pt idx="30">
                  <c:v>0.80957299999999999</c:v>
                </c:pt>
                <c:pt idx="31">
                  <c:v>0.90355799999999997</c:v>
                </c:pt>
              </c:numCache>
            </c:numRef>
          </c:xVal>
          <c:yVal>
            <c:numRef>
              <c:f>'Bt Tidy Analysis'!$BV$2:$BV$33</c:f>
              <c:numCache>
                <c:formatCode>General</c:formatCode>
                <c:ptCount val="32"/>
                <c:pt idx="0">
                  <c:v>0.15074499999999999</c:v>
                </c:pt>
                <c:pt idx="1">
                  <c:v>0.14501500000000001</c:v>
                </c:pt>
                <c:pt idx="2">
                  <c:v>0.19377800000000001</c:v>
                </c:pt>
                <c:pt idx="3">
                  <c:v>4.1307000000000003E-2</c:v>
                </c:pt>
                <c:pt idx="4">
                  <c:v>3.5347400000000001E-2</c:v>
                </c:pt>
                <c:pt idx="5">
                  <c:v>6.6416199999999995E-2</c:v>
                </c:pt>
                <c:pt idx="6">
                  <c:v>0.16295399999999999</c:v>
                </c:pt>
                <c:pt idx="7">
                  <c:v>7.6787999999999995E-2</c:v>
                </c:pt>
                <c:pt idx="8">
                  <c:v>8.93983E-2</c:v>
                </c:pt>
                <c:pt idx="9">
                  <c:v>0.12956100000000001</c:v>
                </c:pt>
                <c:pt idx="10">
                  <c:v>0.19153400000000001</c:v>
                </c:pt>
                <c:pt idx="11">
                  <c:v>0.16362099999999999</c:v>
                </c:pt>
                <c:pt idx="12">
                  <c:v>0.30081999999999998</c:v>
                </c:pt>
                <c:pt idx="13">
                  <c:v>0.232211</c:v>
                </c:pt>
                <c:pt idx="14">
                  <c:v>0.127248</c:v>
                </c:pt>
                <c:pt idx="15">
                  <c:v>0.15948000000000001</c:v>
                </c:pt>
                <c:pt idx="16">
                  <c:v>9.2072100000000004E-2</c:v>
                </c:pt>
                <c:pt idx="17">
                  <c:v>6.0178099999999998E-2</c:v>
                </c:pt>
                <c:pt idx="18">
                  <c:v>0.17799599999999999</c:v>
                </c:pt>
                <c:pt idx="19">
                  <c:v>8.4029300000000001E-2</c:v>
                </c:pt>
                <c:pt idx="20">
                  <c:v>6.3094200000000003E-2</c:v>
                </c:pt>
                <c:pt idx="21">
                  <c:v>8.9183899999999997E-2</c:v>
                </c:pt>
                <c:pt idx="22">
                  <c:v>0.38672299999999998</c:v>
                </c:pt>
                <c:pt idx="23">
                  <c:v>9.1437500000000005E-2</c:v>
                </c:pt>
                <c:pt idx="24">
                  <c:v>7.7436599999999994E-2</c:v>
                </c:pt>
                <c:pt idx="25">
                  <c:v>0.106391</c:v>
                </c:pt>
                <c:pt idx="26">
                  <c:v>0.19262399999999999</c:v>
                </c:pt>
                <c:pt idx="27">
                  <c:v>0.105505</c:v>
                </c:pt>
                <c:pt idx="28">
                  <c:v>0.109527</c:v>
                </c:pt>
                <c:pt idx="29">
                  <c:v>0.177921</c:v>
                </c:pt>
                <c:pt idx="30">
                  <c:v>0.139265</c:v>
                </c:pt>
                <c:pt idx="31">
                  <c:v>0.27496599999999999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BE-4CF2-AF85-A616FF855018}"/>
            </c:ext>
          </c:extLst>
        </c:ser>
        <c:ser>
          <c:idx val="0"/>
          <c:order val="1"/>
          <c:tx>
            <c:v>1(B)MP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Tidy Analysis'!$AA$2:$AA$22,'Bt Tidy Analysis'!$AA$24:$AA$34)</c:f>
              <c:numCache>
                <c:formatCode>General</c:formatCode>
                <c:ptCount val="32"/>
                <c:pt idx="0">
                  <c:v>2.7218599999999999</c:v>
                </c:pt>
                <c:pt idx="1">
                  <c:v>2.3417400000000002</c:v>
                </c:pt>
                <c:pt idx="2">
                  <c:v>2.55802</c:v>
                </c:pt>
                <c:pt idx="3">
                  <c:v>2.3814899999999999</c:v>
                </c:pt>
                <c:pt idx="4">
                  <c:v>2.3272699999999999</c:v>
                </c:pt>
                <c:pt idx="5">
                  <c:v>2.4653499999999999</c:v>
                </c:pt>
                <c:pt idx="6">
                  <c:v>2.02271</c:v>
                </c:pt>
                <c:pt idx="7">
                  <c:v>2.3658899999999998</c:v>
                </c:pt>
                <c:pt idx="8">
                  <c:v>2.5039400000000001</c:v>
                </c:pt>
                <c:pt idx="9">
                  <c:v>2.403</c:v>
                </c:pt>
                <c:pt idx="10">
                  <c:v>2.44374</c:v>
                </c:pt>
                <c:pt idx="11">
                  <c:v>2.7201399999999998</c:v>
                </c:pt>
                <c:pt idx="12">
                  <c:v>2.4497300000000002</c:v>
                </c:pt>
                <c:pt idx="13">
                  <c:v>2.56406</c:v>
                </c:pt>
                <c:pt idx="14">
                  <c:v>2.5968399999999998</c:v>
                </c:pt>
                <c:pt idx="15">
                  <c:v>2.5765699999999998</c:v>
                </c:pt>
                <c:pt idx="16">
                  <c:v>2.5488499999999998</c:v>
                </c:pt>
                <c:pt idx="17">
                  <c:v>2.5043700000000002</c:v>
                </c:pt>
                <c:pt idx="18">
                  <c:v>1.91961</c:v>
                </c:pt>
                <c:pt idx="19">
                  <c:v>2.2545899999999999</c:v>
                </c:pt>
                <c:pt idx="20">
                  <c:v>2.2681300000000002</c:v>
                </c:pt>
                <c:pt idx="21">
                  <c:v>2.1586599999999998</c:v>
                </c:pt>
                <c:pt idx="22">
                  <c:v>2.55158</c:v>
                </c:pt>
                <c:pt idx="23">
                  <c:v>2.0814400000000002</c:v>
                </c:pt>
                <c:pt idx="24">
                  <c:v>2.1122800000000002</c:v>
                </c:pt>
                <c:pt idx="25">
                  <c:v>1.8582000000000001</c:v>
                </c:pt>
                <c:pt idx="26">
                  <c:v>2.0406399999999998</c:v>
                </c:pt>
                <c:pt idx="27">
                  <c:v>2.1341899999999998</c:v>
                </c:pt>
                <c:pt idx="28">
                  <c:v>1.79637</c:v>
                </c:pt>
                <c:pt idx="29">
                  <c:v>2.0024000000000002</c:v>
                </c:pt>
                <c:pt idx="30">
                  <c:v>2.1471900000000002</c:v>
                </c:pt>
                <c:pt idx="31">
                  <c:v>2.0704600000000002</c:v>
                </c:pt>
              </c:numCache>
            </c:numRef>
          </c:xVal>
          <c:yVal>
            <c:numRef>
              <c:f>('Bt Tidy Analysis'!$AF$2:$AF$22,'Bt Tidy Analysis'!$AF$24:$AF$34)</c:f>
              <c:numCache>
                <c:formatCode>General</c:formatCode>
                <c:ptCount val="32"/>
                <c:pt idx="0">
                  <c:v>5.1803200000000004E-3</c:v>
                </c:pt>
                <c:pt idx="1">
                  <c:v>3.1709399999999999E-2</c:v>
                </c:pt>
                <c:pt idx="2">
                  <c:v>5.0072699999999998E-2</c:v>
                </c:pt>
                <c:pt idx="3">
                  <c:v>2.1585699999999999E-2</c:v>
                </c:pt>
                <c:pt idx="4">
                  <c:v>5.1738399999999997E-2</c:v>
                </c:pt>
                <c:pt idx="5">
                  <c:v>6.3327400000000006E-2</c:v>
                </c:pt>
                <c:pt idx="6">
                  <c:v>3.4749299999999997E-2</c:v>
                </c:pt>
                <c:pt idx="7">
                  <c:v>5.8543900000000003E-2</c:v>
                </c:pt>
                <c:pt idx="8">
                  <c:v>6.1526299999999999E-2</c:v>
                </c:pt>
                <c:pt idx="9">
                  <c:v>0.153277</c:v>
                </c:pt>
                <c:pt idx="10">
                  <c:v>5.40162E-2</c:v>
                </c:pt>
                <c:pt idx="11">
                  <c:v>6.8330600000000005E-2</c:v>
                </c:pt>
                <c:pt idx="12">
                  <c:v>3.1588999999999999E-2</c:v>
                </c:pt>
                <c:pt idx="13">
                  <c:v>0.131133</c:v>
                </c:pt>
                <c:pt idx="14">
                  <c:v>5.3682000000000001E-2</c:v>
                </c:pt>
                <c:pt idx="15">
                  <c:v>5.89603E-2</c:v>
                </c:pt>
                <c:pt idx="16">
                  <c:v>5.7334200000000002E-2</c:v>
                </c:pt>
                <c:pt idx="17">
                  <c:v>3.4507500000000003E-2</c:v>
                </c:pt>
                <c:pt idx="18">
                  <c:v>5.1961899999999998E-2</c:v>
                </c:pt>
                <c:pt idx="19">
                  <c:v>6.80843E-2</c:v>
                </c:pt>
                <c:pt idx="20">
                  <c:v>4.8601900000000003E-2</c:v>
                </c:pt>
                <c:pt idx="21">
                  <c:v>6.5202300000000005E-2</c:v>
                </c:pt>
                <c:pt idx="22">
                  <c:v>0.31104599999999999</c:v>
                </c:pt>
                <c:pt idx="23">
                  <c:v>4.4550199999999998E-2</c:v>
                </c:pt>
                <c:pt idx="24">
                  <c:v>5.4824499999999998E-2</c:v>
                </c:pt>
                <c:pt idx="25">
                  <c:v>5.15474E-2</c:v>
                </c:pt>
                <c:pt idx="26">
                  <c:v>3.0631100000000001E-2</c:v>
                </c:pt>
                <c:pt idx="27">
                  <c:v>4.8202299999999997E-2</c:v>
                </c:pt>
                <c:pt idx="28">
                  <c:v>4.2568500000000002E-2</c:v>
                </c:pt>
                <c:pt idx="29">
                  <c:v>3.7725399999999999E-2</c:v>
                </c:pt>
                <c:pt idx="30">
                  <c:v>3.8675099999999997E-2</c:v>
                </c:pt>
                <c:pt idx="31">
                  <c:v>6.7399399999999998E-2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BE-4CF2-AF85-A616FF855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00431"/>
        <c:axId val="96718671"/>
      </c:scatterChart>
      <c:valAx>
        <c:axId val="96700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18671"/>
        <c:crosses val="autoZero"/>
        <c:crossBetween val="midCat"/>
      </c:valAx>
      <c:valAx>
        <c:axId val="9671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00431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1(B)MP</c:v>
          </c:tx>
          <c:spPr>
            <a:ln w="19050">
              <a:noFill/>
            </a:ln>
          </c:spPr>
          <c:yVal>
            <c:numRef>
              <c:f>'Bt Tidy Analysis'!$AB$2:$AB$34</c:f>
              <c:numCache>
                <c:formatCode>General</c:formatCode>
                <c:ptCount val="33"/>
                <c:pt idx="0">
                  <c:v>6.8292400000000004</c:v>
                </c:pt>
                <c:pt idx="1">
                  <c:v>8.5096299999999996</c:v>
                </c:pt>
                <c:pt idx="2">
                  <c:v>9.15822</c:v>
                </c:pt>
                <c:pt idx="3">
                  <c:v>6.5484799999999996</c:v>
                </c:pt>
                <c:pt idx="4">
                  <c:v>7.3463900000000004</c:v>
                </c:pt>
                <c:pt idx="5">
                  <c:v>8.7987099999999998</c:v>
                </c:pt>
                <c:pt idx="6">
                  <c:v>8.7874499999999998</c:v>
                </c:pt>
                <c:pt idx="7">
                  <c:v>6.9708600000000001</c:v>
                </c:pt>
                <c:pt idx="8">
                  <c:v>6.8488100000000003</c:v>
                </c:pt>
                <c:pt idx="9">
                  <c:v>11.294499999999999</c:v>
                </c:pt>
                <c:pt idx="10">
                  <c:v>8.8657800000000009</c:v>
                </c:pt>
                <c:pt idx="11">
                  <c:v>24.8094</c:v>
                </c:pt>
                <c:pt idx="12">
                  <c:v>5.6765299999999996</c:v>
                </c:pt>
                <c:pt idx="13">
                  <c:v>7.9651500000000004</c:v>
                </c:pt>
                <c:pt idx="14">
                  <c:v>7.2858299999999998</c:v>
                </c:pt>
                <c:pt idx="15">
                  <c:v>5.3215899999999996</c:v>
                </c:pt>
                <c:pt idx="16">
                  <c:v>4.73292</c:v>
                </c:pt>
                <c:pt idx="17">
                  <c:v>19.842700000000001</c:v>
                </c:pt>
                <c:pt idx="18">
                  <c:v>20.424900000000001</c:v>
                </c:pt>
                <c:pt idx="19">
                  <c:v>19.267800000000001</c:v>
                </c:pt>
                <c:pt idx="20">
                  <c:v>22.884899999999998</c:v>
                </c:pt>
                <c:pt idx="21">
                  <c:v>10.6236</c:v>
                </c:pt>
                <c:pt idx="22">
                  <c:v>11.6126</c:v>
                </c:pt>
                <c:pt idx="23">
                  <c:v>12.129</c:v>
                </c:pt>
                <c:pt idx="24">
                  <c:v>16.725899999999999</c:v>
                </c:pt>
                <c:pt idx="25">
                  <c:v>15.723000000000001</c:v>
                </c:pt>
                <c:pt idx="26">
                  <c:v>18.809899999999999</c:v>
                </c:pt>
                <c:pt idx="27">
                  <c:v>19.763400000000001</c:v>
                </c:pt>
                <c:pt idx="28">
                  <c:v>19.232099999999999</c:v>
                </c:pt>
                <c:pt idx="29">
                  <c:v>19.704999999999998</c:v>
                </c:pt>
                <c:pt idx="30">
                  <c:v>7.5369000000000002</c:v>
                </c:pt>
                <c:pt idx="31">
                  <c:v>12.6409</c:v>
                </c:pt>
                <c:pt idx="32">
                  <c:v>17.542999999999999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57-4344-9D2B-820DBF3D58C8}"/>
            </c:ext>
          </c:extLst>
        </c:ser>
        <c:ser>
          <c:idx val="0"/>
          <c:order val="1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'Bt Tidy Analysis'!$BR$2:$BR$33</c:f>
              <c:numCache>
                <c:formatCode>General</c:formatCode>
                <c:ptCount val="32"/>
                <c:pt idx="0">
                  <c:v>15.697900000000001</c:v>
                </c:pt>
                <c:pt idx="1">
                  <c:v>21.401800000000001</c:v>
                </c:pt>
                <c:pt idx="2">
                  <c:v>18.878799999999998</c:v>
                </c:pt>
                <c:pt idx="3">
                  <c:v>18.39</c:v>
                </c:pt>
                <c:pt idx="4">
                  <c:v>23.976600000000001</c:v>
                </c:pt>
                <c:pt idx="5">
                  <c:v>20.833600000000001</c:v>
                </c:pt>
                <c:pt idx="6">
                  <c:v>21.597799999999999</c:v>
                </c:pt>
                <c:pt idx="7">
                  <c:v>22.580100000000002</c:v>
                </c:pt>
                <c:pt idx="8">
                  <c:v>19.816400000000002</c:v>
                </c:pt>
                <c:pt idx="9">
                  <c:v>23.492699999999999</c:v>
                </c:pt>
                <c:pt idx="10">
                  <c:v>23.053799999999999</c:v>
                </c:pt>
                <c:pt idx="11">
                  <c:v>25.442599999999999</c:v>
                </c:pt>
                <c:pt idx="12">
                  <c:v>17.129899999999999</c:v>
                </c:pt>
                <c:pt idx="13">
                  <c:v>21.119700000000002</c:v>
                </c:pt>
                <c:pt idx="14">
                  <c:v>22.551400000000001</c:v>
                </c:pt>
                <c:pt idx="15">
                  <c:v>19.6524</c:v>
                </c:pt>
                <c:pt idx="16">
                  <c:v>21.317599999999999</c:v>
                </c:pt>
                <c:pt idx="17">
                  <c:v>20.047899999999998</c:v>
                </c:pt>
                <c:pt idx="18">
                  <c:v>25.619399999999999</c:v>
                </c:pt>
                <c:pt idx="19">
                  <c:v>25.246600000000001</c:v>
                </c:pt>
                <c:pt idx="20">
                  <c:v>22.268899999999999</c:v>
                </c:pt>
                <c:pt idx="21">
                  <c:v>21.9069</c:v>
                </c:pt>
                <c:pt idx="22">
                  <c:v>19.748899999999999</c:v>
                </c:pt>
                <c:pt idx="23">
                  <c:v>18.3933</c:v>
                </c:pt>
                <c:pt idx="24">
                  <c:v>19.6691</c:v>
                </c:pt>
                <c:pt idx="25">
                  <c:v>17.0123</c:v>
                </c:pt>
                <c:pt idx="26">
                  <c:v>24.471699999999998</c:v>
                </c:pt>
                <c:pt idx="27">
                  <c:v>14.7608</c:v>
                </c:pt>
                <c:pt idx="28">
                  <c:v>14.8809</c:v>
                </c:pt>
                <c:pt idx="29">
                  <c:v>16.264399999999998</c:v>
                </c:pt>
                <c:pt idx="30">
                  <c:v>19.537600000000001</c:v>
                </c:pt>
                <c:pt idx="31">
                  <c:v>15.099600000000001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57-4344-9D2B-820DBF3D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41567"/>
        <c:axId val="653638687"/>
      </c:scatterChart>
      <c:valAx>
        <c:axId val="65364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638687"/>
        <c:crosses val="autoZero"/>
        <c:crossBetween val="midCat"/>
      </c:valAx>
      <c:valAx>
        <c:axId val="65363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641567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'Bt Tidy Analysis'!$BR$2:$BR$33</c:f>
              <c:numCache>
                <c:formatCode>General</c:formatCode>
                <c:ptCount val="32"/>
                <c:pt idx="0">
                  <c:v>15.697900000000001</c:v>
                </c:pt>
                <c:pt idx="1">
                  <c:v>21.401800000000001</c:v>
                </c:pt>
                <c:pt idx="2">
                  <c:v>18.878799999999998</c:v>
                </c:pt>
                <c:pt idx="3">
                  <c:v>18.39</c:v>
                </c:pt>
                <c:pt idx="4">
                  <c:v>23.976600000000001</c:v>
                </c:pt>
                <c:pt idx="5">
                  <c:v>20.833600000000001</c:v>
                </c:pt>
                <c:pt idx="6">
                  <c:v>21.597799999999999</c:v>
                </c:pt>
                <c:pt idx="7">
                  <c:v>22.580100000000002</c:v>
                </c:pt>
                <c:pt idx="8">
                  <c:v>19.816400000000002</c:v>
                </c:pt>
                <c:pt idx="9">
                  <c:v>23.492699999999999</c:v>
                </c:pt>
                <c:pt idx="10">
                  <c:v>23.053799999999999</c:v>
                </c:pt>
                <c:pt idx="11">
                  <c:v>25.442599999999999</c:v>
                </c:pt>
                <c:pt idx="12">
                  <c:v>17.129899999999999</c:v>
                </c:pt>
                <c:pt idx="13">
                  <c:v>21.119700000000002</c:v>
                </c:pt>
                <c:pt idx="14">
                  <c:v>22.551400000000001</c:v>
                </c:pt>
                <c:pt idx="15">
                  <c:v>19.6524</c:v>
                </c:pt>
                <c:pt idx="16">
                  <c:v>21.317599999999999</c:v>
                </c:pt>
                <c:pt idx="17">
                  <c:v>20.047899999999998</c:v>
                </c:pt>
                <c:pt idx="18">
                  <c:v>25.619399999999999</c:v>
                </c:pt>
                <c:pt idx="19">
                  <c:v>25.246600000000001</c:v>
                </c:pt>
                <c:pt idx="20">
                  <c:v>22.268899999999999</c:v>
                </c:pt>
                <c:pt idx="21">
                  <c:v>21.9069</c:v>
                </c:pt>
                <c:pt idx="22">
                  <c:v>19.748899999999999</c:v>
                </c:pt>
                <c:pt idx="23">
                  <c:v>18.3933</c:v>
                </c:pt>
                <c:pt idx="24">
                  <c:v>19.6691</c:v>
                </c:pt>
                <c:pt idx="25">
                  <c:v>17.0123</c:v>
                </c:pt>
                <c:pt idx="26">
                  <c:v>24.471699999999998</c:v>
                </c:pt>
                <c:pt idx="27">
                  <c:v>14.7608</c:v>
                </c:pt>
                <c:pt idx="28">
                  <c:v>14.8809</c:v>
                </c:pt>
                <c:pt idx="29">
                  <c:v>16.264399999999998</c:v>
                </c:pt>
                <c:pt idx="30">
                  <c:v>19.537600000000001</c:v>
                </c:pt>
                <c:pt idx="31">
                  <c:v>15.099600000000001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0-4D4D-B525-98818D996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41567"/>
        <c:axId val="653638687"/>
      </c:scatterChart>
      <c:valAx>
        <c:axId val="65364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638687"/>
        <c:crosses val="autoZero"/>
        <c:crossBetween val="midCat"/>
      </c:valAx>
      <c:valAx>
        <c:axId val="65363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6415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Closure T'!$O$2:$O$33</c:f>
              <c:numCache>
                <c:formatCode>General</c:formatCode>
                <c:ptCount val="32"/>
                <c:pt idx="0">
                  <c:v>511.69261283957803</c:v>
                </c:pt>
                <c:pt idx="1">
                  <c:v>530.12603834869151</c:v>
                </c:pt>
                <c:pt idx="2">
                  <c:v>591.48332861199685</c:v>
                </c:pt>
                <c:pt idx="3">
                  <c:v>487.31773144847602</c:v>
                </c:pt>
                <c:pt idx="4">
                  <c:v>549.85026177858754</c:v>
                </c:pt>
                <c:pt idx="5">
                  <c:v>582.31840304439402</c:v>
                </c:pt>
                <c:pt idx="6">
                  <c:v>573.23330108562652</c:v>
                </c:pt>
                <c:pt idx="7">
                  <c:v>536.77648535347794</c:v>
                </c:pt>
                <c:pt idx="8">
                  <c:v>489.91314477649217</c:v>
                </c:pt>
                <c:pt idx="9">
                  <c:v>561.35044810527654</c:v>
                </c:pt>
                <c:pt idx="10">
                  <c:v>562.54805509207506</c:v>
                </c:pt>
                <c:pt idx="11">
                  <c:v>590.23849821708552</c:v>
                </c:pt>
                <c:pt idx="12">
                  <c:v>483.24574452003412</c:v>
                </c:pt>
                <c:pt idx="13">
                  <c:v>635.63034341412367</c:v>
                </c:pt>
                <c:pt idx="14">
                  <c:v>556.8332138027265</c:v>
                </c:pt>
                <c:pt idx="15">
                  <c:v>528.64194544782856</c:v>
                </c:pt>
                <c:pt idx="16">
                  <c:v>522.47109958578369</c:v>
                </c:pt>
                <c:pt idx="17">
                  <c:v>556.1239069480215</c:v>
                </c:pt>
                <c:pt idx="18">
                  <c:v>564.54430377581059</c:v>
                </c:pt>
                <c:pt idx="19">
                  <c:v>540.75505237071047</c:v>
                </c:pt>
                <c:pt idx="20">
                  <c:v>513.59827268251627</c:v>
                </c:pt>
                <c:pt idx="21">
                  <c:v>594.52466642153536</c:v>
                </c:pt>
                <c:pt idx="22">
                  <c:v>579.30224945095301</c:v>
                </c:pt>
                <c:pt idx="23">
                  <c:v>533.6165639165481</c:v>
                </c:pt>
                <c:pt idx="24">
                  <c:v>542.58978817138222</c:v>
                </c:pt>
                <c:pt idx="25">
                  <c:v>539.2455713686827</c:v>
                </c:pt>
                <c:pt idx="26">
                  <c:v>616.30494091529874</c:v>
                </c:pt>
                <c:pt idx="27">
                  <c:v>514.58576688765174</c:v>
                </c:pt>
                <c:pt idx="28">
                  <c:v>508.20610756590685</c:v>
                </c:pt>
                <c:pt idx="29">
                  <c:v>529.72482519047344</c:v>
                </c:pt>
                <c:pt idx="30">
                  <c:v>581.0282731738838</c:v>
                </c:pt>
                <c:pt idx="31">
                  <c:v>523.43066037108792</c:v>
                </c:pt>
              </c:numCache>
            </c:numRef>
          </c:xVal>
          <c:yVal>
            <c:numRef>
              <c:f>'Bt Closure T'!$AN$2:$AN$33</c:f>
              <c:numCache>
                <c:formatCode>General</c:formatCode>
                <c:ptCount val="32"/>
                <c:pt idx="0">
                  <c:v>0.16582031408579245</c:v>
                </c:pt>
                <c:pt idx="1">
                  <c:v>0.17643797278102619</c:v>
                </c:pt>
                <c:pt idx="2">
                  <c:v>0.23415303412574023</c:v>
                </c:pt>
                <c:pt idx="3">
                  <c:v>0.1500383316857723</c:v>
                </c:pt>
                <c:pt idx="4">
                  <c:v>0.19359191299233325</c:v>
                </c:pt>
                <c:pt idx="5">
                  <c:v>0.22144764025241276</c:v>
                </c:pt>
                <c:pt idx="6">
                  <c:v>0.21405465826222522</c:v>
                </c:pt>
                <c:pt idx="7">
                  <c:v>0.18145841100974647</c:v>
                </c:pt>
                <c:pt idx="8">
                  <c:v>0.1508397627381336</c:v>
                </c:pt>
                <c:pt idx="9">
                  <c:v>0.20172667260146229</c:v>
                </c:pt>
                <c:pt idx="10">
                  <c:v>0.20586253433784735</c:v>
                </c:pt>
                <c:pt idx="11">
                  <c:v>0.23335501801875147</c:v>
                </c:pt>
                <c:pt idx="12">
                  <c:v>0.14460838446188548</c:v>
                </c:pt>
                <c:pt idx="13">
                  <c:v>0.2982444305242718</c:v>
                </c:pt>
                <c:pt idx="14">
                  <c:v>0.19985520762702669</c:v>
                </c:pt>
                <c:pt idx="15">
                  <c:v>0.17398936380467434</c:v>
                </c:pt>
                <c:pt idx="16">
                  <c:v>0.1715887559564413</c:v>
                </c:pt>
                <c:pt idx="17">
                  <c:v>0.19853868223490156</c:v>
                </c:pt>
                <c:pt idx="18">
                  <c:v>0.21145836473271257</c:v>
                </c:pt>
                <c:pt idx="19">
                  <c:v>0.18655668991715968</c:v>
                </c:pt>
                <c:pt idx="20">
                  <c:v>0.16403049290175586</c:v>
                </c:pt>
                <c:pt idx="21">
                  <c:v>0.23804567583410974</c:v>
                </c:pt>
                <c:pt idx="22">
                  <c:v>0.22143732112770001</c:v>
                </c:pt>
                <c:pt idx="23">
                  <c:v>0.17959007158616577</c:v>
                </c:pt>
                <c:pt idx="24">
                  <c:v>0.18783772294900977</c:v>
                </c:pt>
                <c:pt idx="25">
                  <c:v>0.1855630992629711</c:v>
                </c:pt>
                <c:pt idx="26">
                  <c:v>0.27110580104529602</c:v>
                </c:pt>
                <c:pt idx="27">
                  <c:v>0.16790658265568489</c:v>
                </c:pt>
                <c:pt idx="28">
                  <c:v>0.16354485008369249</c:v>
                </c:pt>
                <c:pt idx="29">
                  <c:v>0.17724259805612097</c:v>
                </c:pt>
                <c:pt idx="30">
                  <c:v>0.22700631739729626</c:v>
                </c:pt>
                <c:pt idx="31">
                  <c:v>0.17492882918755914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D6-4DF1-AAB1-323FF99EB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172863"/>
        <c:axId val="1322190623"/>
      </c:scatterChart>
      <c:valAx>
        <c:axId val="1322172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T*C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190623"/>
        <c:crosses val="autoZero"/>
        <c:crossBetween val="midCat"/>
      </c:valAx>
      <c:valAx>
        <c:axId val="132219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(apfu)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1728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Closure T'!$O$35,'Bt Closure T'!$O$40,'Bt Closure T'!$O$43:$O$44,'Bt Closure T'!$O$46:$O$47,'Bt Closure T'!$O$49:$O$66)</c:f>
              <c:numCache>
                <c:formatCode>General</c:formatCode>
                <c:ptCount val="24"/>
                <c:pt idx="0">
                  <c:v>598.36826686080622</c:v>
                </c:pt>
                <c:pt idx="1">
                  <c:v>592.13478351058586</c:v>
                </c:pt>
                <c:pt idx="2">
                  <c:v>566.1950650507863</c:v>
                </c:pt>
                <c:pt idx="3">
                  <c:v>600.38172380926073</c:v>
                </c:pt>
                <c:pt idx="4">
                  <c:v>583.50896321175708</c:v>
                </c:pt>
                <c:pt idx="5">
                  <c:v>559.60697104055555</c:v>
                </c:pt>
                <c:pt idx="6">
                  <c:v>604.10376563055706</c:v>
                </c:pt>
                <c:pt idx="7">
                  <c:v>603.17664152239047</c:v>
                </c:pt>
                <c:pt idx="8">
                  <c:v>553.52139323888491</c:v>
                </c:pt>
                <c:pt idx="9">
                  <c:v>539.28372618491937</c:v>
                </c:pt>
                <c:pt idx="10">
                  <c:v>560.67298878781151</c:v>
                </c:pt>
                <c:pt idx="11">
                  <c:v>594.07254319007177</c:v>
                </c:pt>
                <c:pt idx="12">
                  <c:v>570.48688532539734</c:v>
                </c:pt>
                <c:pt idx="13">
                  <c:v>573.83797196824401</c:v>
                </c:pt>
                <c:pt idx="14">
                  <c:v>576.62027191201196</c:v>
                </c:pt>
                <c:pt idx="15">
                  <c:v>614.20893146633762</c:v>
                </c:pt>
                <c:pt idx="16">
                  <c:v>565.41703966471232</c:v>
                </c:pt>
                <c:pt idx="17">
                  <c:v>549.99001669189829</c:v>
                </c:pt>
                <c:pt idx="18">
                  <c:v>587.77331109993884</c:v>
                </c:pt>
                <c:pt idx="19">
                  <c:v>590.60585939419195</c:v>
                </c:pt>
                <c:pt idx="20">
                  <c:v>582.93702330052906</c:v>
                </c:pt>
                <c:pt idx="21">
                  <c:v>577.89458225284909</c:v>
                </c:pt>
                <c:pt idx="22">
                  <c:v>582.92747238051516</c:v>
                </c:pt>
                <c:pt idx="23">
                  <c:v>584.1803191954649</c:v>
                </c:pt>
              </c:numCache>
            </c:numRef>
          </c:xVal>
          <c:yVal>
            <c:numRef>
              <c:f>('Bt Closure T'!$AN$35,'Bt Closure T'!$AN$40,'Bt Closure T'!$AN$43:$AN$44,'Bt Closure T'!$AN$46:$AN$47,'Bt Closure T'!$AN$49:$AN$66)</c:f>
              <c:numCache>
                <c:formatCode>General</c:formatCode>
                <c:ptCount val="24"/>
                <c:pt idx="0">
                  <c:v>0.25128866162341812</c:v>
                </c:pt>
                <c:pt idx="1">
                  <c:v>0.24099071037140943</c:v>
                </c:pt>
                <c:pt idx="2">
                  <c:v>0.21204880673602333</c:v>
                </c:pt>
                <c:pt idx="3">
                  <c:v>0.25344964029933359</c:v>
                </c:pt>
                <c:pt idx="4">
                  <c:v>0.23074272570719445</c:v>
                </c:pt>
                <c:pt idx="5">
                  <c:v>0.20517293541397172</c:v>
                </c:pt>
                <c:pt idx="6">
                  <c:v>0.25662997923737185</c:v>
                </c:pt>
                <c:pt idx="7">
                  <c:v>0.25523253841641352</c:v>
                </c:pt>
                <c:pt idx="8">
                  <c:v>0.20182147666983402</c:v>
                </c:pt>
                <c:pt idx="9">
                  <c:v>0.19036466760572038</c:v>
                </c:pt>
                <c:pt idx="10">
                  <c:v>0.20819337655226752</c:v>
                </c:pt>
                <c:pt idx="11">
                  <c:v>0.2455486956363527</c:v>
                </c:pt>
                <c:pt idx="12">
                  <c:v>0.21836785728828179</c:v>
                </c:pt>
                <c:pt idx="13">
                  <c:v>0.2225545598827888</c:v>
                </c:pt>
                <c:pt idx="14">
                  <c:v>0.21936099482446064</c:v>
                </c:pt>
                <c:pt idx="15">
                  <c:v>0.27100422836410065</c:v>
                </c:pt>
                <c:pt idx="16">
                  <c:v>0.21260018286476529</c:v>
                </c:pt>
                <c:pt idx="17">
                  <c:v>0.19554795304685146</c:v>
                </c:pt>
                <c:pt idx="18">
                  <c:v>0.23787617768727401</c:v>
                </c:pt>
                <c:pt idx="19">
                  <c:v>0.24070463010721502</c:v>
                </c:pt>
                <c:pt idx="20">
                  <c:v>0.22811039941723307</c:v>
                </c:pt>
                <c:pt idx="21">
                  <c:v>0.22573014001374658</c:v>
                </c:pt>
                <c:pt idx="22">
                  <c:v>0.22861183493931606</c:v>
                </c:pt>
                <c:pt idx="23">
                  <c:v>0.23298668623209581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7-408D-A16B-B06B99C9D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181503"/>
        <c:axId val="1322185823"/>
      </c:scatterChart>
      <c:valAx>
        <c:axId val="1322181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T*C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185823"/>
        <c:crosses val="autoZero"/>
        <c:crossBetween val="midCat"/>
      </c:valAx>
      <c:valAx>
        <c:axId val="132218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(apfu)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1815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Closure T'!$O$67:$O$68,'Bt Closure T'!$O$70,'Bt Closure T'!$O$72:$O$107)</c:f>
              <c:numCache>
                <c:formatCode>General</c:formatCode>
                <c:ptCount val="39"/>
                <c:pt idx="0">
                  <c:v>534.50924921277783</c:v>
                </c:pt>
                <c:pt idx="1">
                  <c:v>498.24217950070988</c:v>
                </c:pt>
                <c:pt idx="2">
                  <c:v>537.45213561000116</c:v>
                </c:pt>
                <c:pt idx="3">
                  <c:v>555.15321970577804</c:v>
                </c:pt>
                <c:pt idx="4">
                  <c:v>581.57108894289729</c:v>
                </c:pt>
                <c:pt idx="5">
                  <c:v>571.59180254780529</c:v>
                </c:pt>
                <c:pt idx="6">
                  <c:v>493.63434480828579</c:v>
                </c:pt>
                <c:pt idx="7">
                  <c:v>566.9567933518083</c:v>
                </c:pt>
                <c:pt idx="8">
                  <c:v>565.11997034889066</c:v>
                </c:pt>
                <c:pt idx="9">
                  <c:v>594.65838228612984</c:v>
                </c:pt>
                <c:pt idx="10">
                  <c:v>595.63149457398765</c:v>
                </c:pt>
                <c:pt idx="11">
                  <c:v>571.44275330829817</c:v>
                </c:pt>
                <c:pt idx="12">
                  <c:v>597.03034794032931</c:v>
                </c:pt>
                <c:pt idx="13">
                  <c:v>603.35492665467632</c:v>
                </c:pt>
                <c:pt idx="14">
                  <c:v>618.50910466848597</c:v>
                </c:pt>
                <c:pt idx="15">
                  <c:v>599.64059159905707</c:v>
                </c:pt>
                <c:pt idx="16">
                  <c:v>498.33814139145625</c:v>
                </c:pt>
                <c:pt idx="17">
                  <c:v>578.20218648564946</c:v>
                </c:pt>
                <c:pt idx="18">
                  <c:v>598.66283963446097</c:v>
                </c:pt>
                <c:pt idx="19">
                  <c:v>547.04477205581622</c:v>
                </c:pt>
                <c:pt idx="20">
                  <c:v>588.26674486596494</c:v>
                </c:pt>
                <c:pt idx="21">
                  <c:v>587.51981516931323</c:v>
                </c:pt>
                <c:pt idx="22">
                  <c:v>616.33354074941315</c:v>
                </c:pt>
                <c:pt idx="23">
                  <c:v>590.87526674631988</c:v>
                </c:pt>
                <c:pt idx="24">
                  <c:v>572.78584978166316</c:v>
                </c:pt>
                <c:pt idx="25">
                  <c:v>530.01398605326233</c:v>
                </c:pt>
                <c:pt idx="26">
                  <c:v>646.16959473340376</c:v>
                </c:pt>
                <c:pt idx="27">
                  <c:v>618.94799315264277</c:v>
                </c:pt>
                <c:pt idx="28">
                  <c:v>613.3437507610962</c:v>
                </c:pt>
                <c:pt idx="29">
                  <c:v>608.10043309563059</c:v>
                </c:pt>
                <c:pt idx="30">
                  <c:v>594.44747129716143</c:v>
                </c:pt>
                <c:pt idx="31">
                  <c:v>597.28151345447066</c:v>
                </c:pt>
                <c:pt idx="32">
                  <c:v>620.04514188752159</c:v>
                </c:pt>
                <c:pt idx="33">
                  <c:v>595.70465672679973</c:v>
                </c:pt>
                <c:pt idx="34">
                  <c:v>562.74822477718601</c:v>
                </c:pt>
                <c:pt idx="35">
                  <c:v>599.59805756821447</c:v>
                </c:pt>
                <c:pt idx="36">
                  <c:v>561.73064519575314</c:v>
                </c:pt>
                <c:pt idx="37">
                  <c:v>588.77015745017115</c:v>
                </c:pt>
                <c:pt idx="38">
                  <c:v>592.35679998654712</c:v>
                </c:pt>
              </c:numCache>
            </c:numRef>
          </c:xVal>
          <c:yVal>
            <c:numRef>
              <c:f>('Bt Closure T'!$AN$67:$AN$68,'Bt Closure T'!$AN$70,'Bt Closure T'!$AN$72:$AN$107)</c:f>
              <c:numCache>
                <c:formatCode>General</c:formatCode>
                <c:ptCount val="39"/>
                <c:pt idx="0">
                  <c:v>0.16535402192287835</c:v>
                </c:pt>
                <c:pt idx="1">
                  <c:v>0.14620805579557458</c:v>
                </c:pt>
                <c:pt idx="2">
                  <c:v>0.16817070521567135</c:v>
                </c:pt>
                <c:pt idx="3">
                  <c:v>0.18191510847773054</c:v>
                </c:pt>
                <c:pt idx="4">
                  <c:v>0.2053613500872962</c:v>
                </c:pt>
                <c:pt idx="5">
                  <c:v>0.19665013455547495</c:v>
                </c:pt>
                <c:pt idx="6">
                  <c:v>0.14499706727788922</c:v>
                </c:pt>
                <c:pt idx="7">
                  <c:v>0.19271006541341279</c:v>
                </c:pt>
                <c:pt idx="8">
                  <c:v>0.19044430137420545</c:v>
                </c:pt>
                <c:pt idx="9">
                  <c:v>0.22389730508012778</c:v>
                </c:pt>
                <c:pt idx="10">
                  <c:v>0.21904172565917895</c:v>
                </c:pt>
                <c:pt idx="11">
                  <c:v>0.19733203718877154</c:v>
                </c:pt>
                <c:pt idx="12">
                  <c:v>0.22088025697630378</c:v>
                </c:pt>
                <c:pt idx="13">
                  <c:v>0.23313480915706847</c:v>
                </c:pt>
                <c:pt idx="14">
                  <c:v>0.24896758948442288</c:v>
                </c:pt>
                <c:pt idx="15">
                  <c:v>0.23125084599522594</c:v>
                </c:pt>
                <c:pt idx="16">
                  <c:v>0.14303581777109867</c:v>
                </c:pt>
                <c:pt idx="17">
                  <c:v>0.20247374997966497</c:v>
                </c:pt>
                <c:pt idx="18">
                  <c:v>0.22610715123217157</c:v>
                </c:pt>
                <c:pt idx="19">
                  <c:v>0.17711579457264306</c:v>
                </c:pt>
                <c:pt idx="20">
                  <c:v>0.22104661438807774</c:v>
                </c:pt>
                <c:pt idx="21">
                  <c:v>0.21784798674300473</c:v>
                </c:pt>
                <c:pt idx="22">
                  <c:v>0.25324566248313812</c:v>
                </c:pt>
                <c:pt idx="23">
                  <c:v>0.21904420734678462</c:v>
                </c:pt>
                <c:pt idx="24">
                  <c:v>0.20264105515908584</c:v>
                </c:pt>
                <c:pt idx="25">
                  <c:v>0.16931239112990562</c:v>
                </c:pt>
                <c:pt idx="26">
                  <c:v>0.30178559334015881</c:v>
                </c:pt>
                <c:pt idx="27">
                  <c:v>0.26379363389314409</c:v>
                </c:pt>
                <c:pt idx="28">
                  <c:v>0.25148950356727146</c:v>
                </c:pt>
                <c:pt idx="29">
                  <c:v>0.2437848210192792</c:v>
                </c:pt>
                <c:pt idx="30">
                  <c:v>0.22376256920707446</c:v>
                </c:pt>
                <c:pt idx="31">
                  <c:v>0.22723695590929643</c:v>
                </c:pt>
                <c:pt idx="32">
                  <c:v>0.25284928757496022</c:v>
                </c:pt>
                <c:pt idx="33">
                  <c:v>0.2293133175436719</c:v>
                </c:pt>
                <c:pt idx="34">
                  <c:v>0.20256596033458502</c:v>
                </c:pt>
                <c:pt idx="35">
                  <c:v>0.23621737986208202</c:v>
                </c:pt>
                <c:pt idx="36">
                  <c:v>0.19496241998042235</c:v>
                </c:pt>
                <c:pt idx="37">
                  <c:v>0.2278495199243773</c:v>
                </c:pt>
                <c:pt idx="38">
                  <c:v>0.23230956768239233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39-4C50-B803-2C49D5D20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337711"/>
        <c:axId val="1408356911"/>
      </c:scatterChart>
      <c:valAx>
        <c:axId val="1408337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T*C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356911"/>
        <c:crosses val="autoZero"/>
        <c:crossBetween val="midCat"/>
      </c:valAx>
      <c:valAx>
        <c:axId val="140835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(apfu)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337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Calculated T*C based of Henry et al (2005) v Ti (apfu) for biotites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1.AS</c:v>
          </c:tx>
          <c:spPr>
            <a:ln>
              <a:noFill/>
            </a:ln>
          </c:spPr>
          <c:xVal>
            <c:numRef>
              <c:f>'Bt Closure T'!$O$2:$O$33</c:f>
              <c:numCache>
                <c:formatCode>General</c:formatCode>
                <c:ptCount val="32"/>
                <c:pt idx="0">
                  <c:v>511.69261283957803</c:v>
                </c:pt>
                <c:pt idx="1">
                  <c:v>530.12603834869151</c:v>
                </c:pt>
                <c:pt idx="2">
                  <c:v>591.48332861199685</c:v>
                </c:pt>
                <c:pt idx="3">
                  <c:v>487.31773144847602</c:v>
                </c:pt>
                <c:pt idx="4">
                  <c:v>549.85026177858754</c:v>
                </c:pt>
                <c:pt idx="5">
                  <c:v>582.31840304439402</c:v>
                </c:pt>
                <c:pt idx="6">
                  <c:v>573.23330108562652</c:v>
                </c:pt>
                <c:pt idx="7">
                  <c:v>536.77648535347794</c:v>
                </c:pt>
                <c:pt idx="8">
                  <c:v>489.91314477649217</c:v>
                </c:pt>
                <c:pt idx="9">
                  <c:v>561.35044810527654</c:v>
                </c:pt>
                <c:pt idx="10">
                  <c:v>562.54805509207506</c:v>
                </c:pt>
                <c:pt idx="11">
                  <c:v>590.23849821708552</c:v>
                </c:pt>
                <c:pt idx="12">
                  <c:v>483.24574452003412</c:v>
                </c:pt>
                <c:pt idx="13">
                  <c:v>635.63034341412367</c:v>
                </c:pt>
                <c:pt idx="14">
                  <c:v>556.8332138027265</c:v>
                </c:pt>
                <c:pt idx="15">
                  <c:v>528.64194544782856</c:v>
                </c:pt>
                <c:pt idx="16">
                  <c:v>522.47109958578369</c:v>
                </c:pt>
                <c:pt idx="17">
                  <c:v>556.1239069480215</c:v>
                </c:pt>
                <c:pt idx="18">
                  <c:v>564.54430377581059</c:v>
                </c:pt>
                <c:pt idx="19">
                  <c:v>540.75505237071047</c:v>
                </c:pt>
                <c:pt idx="20">
                  <c:v>513.59827268251627</c:v>
                </c:pt>
                <c:pt idx="21">
                  <c:v>594.52466642153536</c:v>
                </c:pt>
                <c:pt idx="22">
                  <c:v>579.30224945095301</c:v>
                </c:pt>
                <c:pt idx="23">
                  <c:v>533.6165639165481</c:v>
                </c:pt>
                <c:pt idx="24">
                  <c:v>542.58978817138222</c:v>
                </c:pt>
                <c:pt idx="25">
                  <c:v>539.2455713686827</c:v>
                </c:pt>
                <c:pt idx="26">
                  <c:v>616.30494091529874</c:v>
                </c:pt>
                <c:pt idx="27">
                  <c:v>514.58576688765174</c:v>
                </c:pt>
                <c:pt idx="28">
                  <c:v>508.20610756590685</c:v>
                </c:pt>
                <c:pt idx="29">
                  <c:v>529.72482519047344</c:v>
                </c:pt>
                <c:pt idx="30">
                  <c:v>581.0282731738838</c:v>
                </c:pt>
                <c:pt idx="31">
                  <c:v>523.43066037108792</c:v>
                </c:pt>
              </c:numCache>
            </c:numRef>
          </c:xVal>
          <c:yVal>
            <c:numRef>
              <c:f>'Bt Closure T'!$AN$2:$AN$33</c:f>
              <c:numCache>
                <c:formatCode>General</c:formatCode>
                <c:ptCount val="32"/>
                <c:pt idx="0">
                  <c:v>0.16582031408579245</c:v>
                </c:pt>
                <c:pt idx="1">
                  <c:v>0.17643797278102619</c:v>
                </c:pt>
                <c:pt idx="2">
                  <c:v>0.23415303412574023</c:v>
                </c:pt>
                <c:pt idx="3">
                  <c:v>0.1500383316857723</c:v>
                </c:pt>
                <c:pt idx="4">
                  <c:v>0.19359191299233325</c:v>
                </c:pt>
                <c:pt idx="5">
                  <c:v>0.22144764025241276</c:v>
                </c:pt>
                <c:pt idx="6">
                  <c:v>0.21405465826222522</c:v>
                </c:pt>
                <c:pt idx="7">
                  <c:v>0.18145841100974647</c:v>
                </c:pt>
                <c:pt idx="8">
                  <c:v>0.1508397627381336</c:v>
                </c:pt>
                <c:pt idx="9">
                  <c:v>0.20172667260146229</c:v>
                </c:pt>
                <c:pt idx="10">
                  <c:v>0.20586253433784735</c:v>
                </c:pt>
                <c:pt idx="11">
                  <c:v>0.23335501801875147</c:v>
                </c:pt>
                <c:pt idx="12">
                  <c:v>0.14460838446188548</c:v>
                </c:pt>
                <c:pt idx="13">
                  <c:v>0.2982444305242718</c:v>
                </c:pt>
                <c:pt idx="14">
                  <c:v>0.19985520762702669</c:v>
                </c:pt>
                <c:pt idx="15">
                  <c:v>0.17398936380467434</c:v>
                </c:pt>
                <c:pt idx="16">
                  <c:v>0.1715887559564413</c:v>
                </c:pt>
                <c:pt idx="17">
                  <c:v>0.19853868223490156</c:v>
                </c:pt>
                <c:pt idx="18">
                  <c:v>0.21145836473271257</c:v>
                </c:pt>
                <c:pt idx="19">
                  <c:v>0.18655668991715968</c:v>
                </c:pt>
                <c:pt idx="20">
                  <c:v>0.16403049290175586</c:v>
                </c:pt>
                <c:pt idx="21">
                  <c:v>0.23804567583410974</c:v>
                </c:pt>
                <c:pt idx="22">
                  <c:v>0.22143732112770001</c:v>
                </c:pt>
                <c:pt idx="23">
                  <c:v>0.17959007158616577</c:v>
                </c:pt>
                <c:pt idx="24">
                  <c:v>0.18783772294900977</c:v>
                </c:pt>
                <c:pt idx="25">
                  <c:v>0.1855630992629711</c:v>
                </c:pt>
                <c:pt idx="26">
                  <c:v>0.27110580104529602</c:v>
                </c:pt>
                <c:pt idx="27">
                  <c:v>0.16790658265568489</c:v>
                </c:pt>
                <c:pt idx="28">
                  <c:v>0.16354485008369249</c:v>
                </c:pt>
                <c:pt idx="29">
                  <c:v>0.17724259805612097</c:v>
                </c:pt>
                <c:pt idx="30">
                  <c:v>0.22700631739729626</c:v>
                </c:pt>
                <c:pt idx="31">
                  <c:v>0.17492882918755914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38-4249-9DEA-D40C69C1079B}"/>
            </c:ext>
          </c:extLst>
        </c:ser>
        <c:ser>
          <c:idx val="2"/>
          <c:order val="1"/>
          <c:tx>
            <c:v>1(B)MP</c:v>
          </c:tx>
          <c:spPr>
            <a:ln w="19050" cap="rnd">
              <a:noFill/>
              <a:round/>
            </a:ln>
            <a:effectLst/>
          </c:spPr>
          <c:xVal>
            <c:numRef>
              <c:f>('Bt Closure T'!$O$35,'Bt Closure T'!$O$40,'Bt Closure T'!$O$43:$O$44,'Bt Closure T'!$O$46:$O$47,'Bt Closure T'!$O$49:$O$66)</c:f>
              <c:numCache>
                <c:formatCode>General</c:formatCode>
                <c:ptCount val="24"/>
                <c:pt idx="0">
                  <c:v>598.36826686080622</c:v>
                </c:pt>
                <c:pt idx="1">
                  <c:v>592.13478351058586</c:v>
                </c:pt>
                <c:pt idx="2">
                  <c:v>566.1950650507863</c:v>
                </c:pt>
                <c:pt idx="3">
                  <c:v>600.38172380926073</c:v>
                </c:pt>
                <c:pt idx="4">
                  <c:v>583.50896321175708</c:v>
                </c:pt>
                <c:pt idx="5">
                  <c:v>559.60697104055555</c:v>
                </c:pt>
                <c:pt idx="6">
                  <c:v>604.10376563055706</c:v>
                </c:pt>
                <c:pt idx="7">
                  <c:v>603.17664152239047</c:v>
                </c:pt>
                <c:pt idx="8">
                  <c:v>553.52139323888491</c:v>
                </c:pt>
                <c:pt idx="9">
                  <c:v>539.28372618491937</c:v>
                </c:pt>
                <c:pt idx="10">
                  <c:v>560.67298878781151</c:v>
                </c:pt>
                <c:pt idx="11">
                  <c:v>594.07254319007177</c:v>
                </c:pt>
                <c:pt idx="12">
                  <c:v>570.48688532539734</c:v>
                </c:pt>
                <c:pt idx="13">
                  <c:v>573.83797196824401</c:v>
                </c:pt>
                <c:pt idx="14">
                  <c:v>576.62027191201196</c:v>
                </c:pt>
                <c:pt idx="15">
                  <c:v>614.20893146633762</c:v>
                </c:pt>
                <c:pt idx="16">
                  <c:v>565.41703966471232</c:v>
                </c:pt>
                <c:pt idx="17">
                  <c:v>549.99001669189829</c:v>
                </c:pt>
                <c:pt idx="18">
                  <c:v>587.77331109993884</c:v>
                </c:pt>
                <c:pt idx="19">
                  <c:v>590.60585939419195</c:v>
                </c:pt>
                <c:pt idx="20">
                  <c:v>582.93702330052906</c:v>
                </c:pt>
                <c:pt idx="21">
                  <c:v>577.89458225284909</c:v>
                </c:pt>
                <c:pt idx="22">
                  <c:v>582.92747238051516</c:v>
                </c:pt>
                <c:pt idx="23">
                  <c:v>584.1803191954649</c:v>
                </c:pt>
              </c:numCache>
            </c:numRef>
          </c:xVal>
          <c:yVal>
            <c:numRef>
              <c:f>('Bt Closure T'!$AN$35,'Bt Closure T'!$AN$40,'Bt Closure T'!$AN$43:$AN$44,'Bt Closure T'!$AN$46:$AN$47,'Bt Closure T'!$AN$49:$AN$66)</c:f>
              <c:numCache>
                <c:formatCode>General</c:formatCode>
                <c:ptCount val="24"/>
                <c:pt idx="0">
                  <c:v>0.25128866162341812</c:v>
                </c:pt>
                <c:pt idx="1">
                  <c:v>0.24099071037140943</c:v>
                </c:pt>
                <c:pt idx="2">
                  <c:v>0.21204880673602333</c:v>
                </c:pt>
                <c:pt idx="3">
                  <c:v>0.25344964029933359</c:v>
                </c:pt>
                <c:pt idx="4">
                  <c:v>0.23074272570719445</c:v>
                </c:pt>
                <c:pt idx="5">
                  <c:v>0.20517293541397172</c:v>
                </c:pt>
                <c:pt idx="6">
                  <c:v>0.25662997923737185</c:v>
                </c:pt>
                <c:pt idx="7">
                  <c:v>0.25523253841641352</c:v>
                </c:pt>
                <c:pt idx="8">
                  <c:v>0.20182147666983402</c:v>
                </c:pt>
                <c:pt idx="9">
                  <c:v>0.19036466760572038</c:v>
                </c:pt>
                <c:pt idx="10">
                  <c:v>0.20819337655226752</c:v>
                </c:pt>
                <c:pt idx="11">
                  <c:v>0.2455486956363527</c:v>
                </c:pt>
                <c:pt idx="12">
                  <c:v>0.21836785728828179</c:v>
                </c:pt>
                <c:pt idx="13">
                  <c:v>0.2225545598827888</c:v>
                </c:pt>
                <c:pt idx="14">
                  <c:v>0.21936099482446064</c:v>
                </c:pt>
                <c:pt idx="15">
                  <c:v>0.27100422836410065</c:v>
                </c:pt>
                <c:pt idx="16">
                  <c:v>0.21260018286476529</c:v>
                </c:pt>
                <c:pt idx="17">
                  <c:v>0.19554795304685146</c:v>
                </c:pt>
                <c:pt idx="18">
                  <c:v>0.23787617768727401</c:v>
                </c:pt>
                <c:pt idx="19">
                  <c:v>0.24070463010721502</c:v>
                </c:pt>
                <c:pt idx="20">
                  <c:v>0.22811039941723307</c:v>
                </c:pt>
                <c:pt idx="21">
                  <c:v>0.22573014001374658</c:v>
                </c:pt>
                <c:pt idx="22">
                  <c:v>0.22861183493931606</c:v>
                </c:pt>
                <c:pt idx="23">
                  <c:v>0.23298668623209581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38-4249-9DEA-D40C69C1079B}"/>
            </c:ext>
          </c:extLst>
        </c:ser>
        <c:ser>
          <c:idx val="0"/>
          <c:order val="2"/>
          <c:tx>
            <c:v>1.AS.H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Closure T'!$O$67:$O$68,'Bt Closure T'!$O$70,'Bt Closure T'!$O$72:$O$107)</c:f>
              <c:numCache>
                <c:formatCode>General</c:formatCode>
                <c:ptCount val="39"/>
                <c:pt idx="0">
                  <c:v>534.50924921277783</c:v>
                </c:pt>
                <c:pt idx="1">
                  <c:v>498.24217950070988</c:v>
                </c:pt>
                <c:pt idx="2">
                  <c:v>537.45213561000116</c:v>
                </c:pt>
                <c:pt idx="3">
                  <c:v>555.15321970577804</c:v>
                </c:pt>
                <c:pt idx="4">
                  <c:v>581.57108894289729</c:v>
                </c:pt>
                <c:pt idx="5">
                  <c:v>571.59180254780529</c:v>
                </c:pt>
                <c:pt idx="6">
                  <c:v>493.63434480828579</c:v>
                </c:pt>
                <c:pt idx="7">
                  <c:v>566.9567933518083</c:v>
                </c:pt>
                <c:pt idx="8">
                  <c:v>565.11997034889066</c:v>
                </c:pt>
                <c:pt idx="9">
                  <c:v>594.65838228612984</c:v>
                </c:pt>
                <c:pt idx="10">
                  <c:v>595.63149457398765</c:v>
                </c:pt>
                <c:pt idx="11">
                  <c:v>571.44275330829817</c:v>
                </c:pt>
                <c:pt idx="12">
                  <c:v>597.03034794032931</c:v>
                </c:pt>
                <c:pt idx="13">
                  <c:v>603.35492665467632</c:v>
                </c:pt>
                <c:pt idx="14">
                  <c:v>618.50910466848597</c:v>
                </c:pt>
                <c:pt idx="15">
                  <c:v>599.64059159905707</c:v>
                </c:pt>
                <c:pt idx="16">
                  <c:v>498.33814139145625</c:v>
                </c:pt>
                <c:pt idx="17">
                  <c:v>578.20218648564946</c:v>
                </c:pt>
                <c:pt idx="18">
                  <c:v>598.66283963446097</c:v>
                </c:pt>
                <c:pt idx="19">
                  <c:v>547.04477205581622</c:v>
                </c:pt>
                <c:pt idx="20">
                  <c:v>588.26674486596494</c:v>
                </c:pt>
                <c:pt idx="21">
                  <c:v>587.51981516931323</c:v>
                </c:pt>
                <c:pt idx="22">
                  <c:v>616.33354074941315</c:v>
                </c:pt>
                <c:pt idx="23">
                  <c:v>590.87526674631988</c:v>
                </c:pt>
                <c:pt idx="24">
                  <c:v>572.78584978166316</c:v>
                </c:pt>
                <c:pt idx="25">
                  <c:v>530.01398605326233</c:v>
                </c:pt>
                <c:pt idx="26">
                  <c:v>646.16959473340376</c:v>
                </c:pt>
                <c:pt idx="27">
                  <c:v>618.94799315264277</c:v>
                </c:pt>
                <c:pt idx="28">
                  <c:v>613.3437507610962</c:v>
                </c:pt>
                <c:pt idx="29">
                  <c:v>608.10043309563059</c:v>
                </c:pt>
                <c:pt idx="30">
                  <c:v>594.44747129716143</c:v>
                </c:pt>
                <c:pt idx="31">
                  <c:v>597.28151345447066</c:v>
                </c:pt>
                <c:pt idx="32">
                  <c:v>620.04514188752159</c:v>
                </c:pt>
                <c:pt idx="33">
                  <c:v>595.70465672679973</c:v>
                </c:pt>
                <c:pt idx="34">
                  <c:v>562.74822477718601</c:v>
                </c:pt>
                <c:pt idx="35">
                  <c:v>599.59805756821447</c:v>
                </c:pt>
                <c:pt idx="36">
                  <c:v>561.73064519575314</c:v>
                </c:pt>
                <c:pt idx="37">
                  <c:v>588.77015745017115</c:v>
                </c:pt>
                <c:pt idx="38">
                  <c:v>592.35679998654712</c:v>
                </c:pt>
              </c:numCache>
            </c:numRef>
          </c:xVal>
          <c:yVal>
            <c:numRef>
              <c:f>('Bt Closure T'!$AN$67:$AN$68,'Bt Closure T'!$AN$70,'Bt Closure T'!$AN$72:$AN$107)</c:f>
              <c:numCache>
                <c:formatCode>General</c:formatCode>
                <c:ptCount val="39"/>
                <c:pt idx="0">
                  <c:v>0.16535402192287835</c:v>
                </c:pt>
                <c:pt idx="1">
                  <c:v>0.14620805579557458</c:v>
                </c:pt>
                <c:pt idx="2">
                  <c:v>0.16817070521567135</c:v>
                </c:pt>
                <c:pt idx="3">
                  <c:v>0.18191510847773054</c:v>
                </c:pt>
                <c:pt idx="4">
                  <c:v>0.2053613500872962</c:v>
                </c:pt>
                <c:pt idx="5">
                  <c:v>0.19665013455547495</c:v>
                </c:pt>
                <c:pt idx="6">
                  <c:v>0.14499706727788922</c:v>
                </c:pt>
                <c:pt idx="7">
                  <c:v>0.19271006541341279</c:v>
                </c:pt>
                <c:pt idx="8">
                  <c:v>0.19044430137420545</c:v>
                </c:pt>
                <c:pt idx="9">
                  <c:v>0.22389730508012778</c:v>
                </c:pt>
                <c:pt idx="10">
                  <c:v>0.21904172565917895</c:v>
                </c:pt>
                <c:pt idx="11">
                  <c:v>0.19733203718877154</c:v>
                </c:pt>
                <c:pt idx="12">
                  <c:v>0.22088025697630378</c:v>
                </c:pt>
                <c:pt idx="13">
                  <c:v>0.23313480915706847</c:v>
                </c:pt>
                <c:pt idx="14">
                  <c:v>0.24896758948442288</c:v>
                </c:pt>
                <c:pt idx="15">
                  <c:v>0.23125084599522594</c:v>
                </c:pt>
                <c:pt idx="16">
                  <c:v>0.14303581777109867</c:v>
                </c:pt>
                <c:pt idx="17">
                  <c:v>0.20247374997966497</c:v>
                </c:pt>
                <c:pt idx="18">
                  <c:v>0.22610715123217157</c:v>
                </c:pt>
                <c:pt idx="19">
                  <c:v>0.17711579457264306</c:v>
                </c:pt>
                <c:pt idx="20">
                  <c:v>0.22104661438807774</c:v>
                </c:pt>
                <c:pt idx="21">
                  <c:v>0.21784798674300473</c:v>
                </c:pt>
                <c:pt idx="22">
                  <c:v>0.25324566248313812</c:v>
                </c:pt>
                <c:pt idx="23">
                  <c:v>0.21904420734678462</c:v>
                </c:pt>
                <c:pt idx="24">
                  <c:v>0.20264105515908584</c:v>
                </c:pt>
                <c:pt idx="25">
                  <c:v>0.16931239112990562</c:v>
                </c:pt>
                <c:pt idx="26">
                  <c:v>0.30178559334015881</c:v>
                </c:pt>
                <c:pt idx="27">
                  <c:v>0.26379363389314409</c:v>
                </c:pt>
                <c:pt idx="28">
                  <c:v>0.25148950356727146</c:v>
                </c:pt>
                <c:pt idx="29">
                  <c:v>0.2437848210192792</c:v>
                </c:pt>
                <c:pt idx="30">
                  <c:v>0.22376256920707446</c:v>
                </c:pt>
                <c:pt idx="31">
                  <c:v>0.22723695590929643</c:v>
                </c:pt>
                <c:pt idx="32">
                  <c:v>0.25284928757496022</c:v>
                </c:pt>
                <c:pt idx="33">
                  <c:v>0.2293133175436719</c:v>
                </c:pt>
                <c:pt idx="34">
                  <c:v>0.20256596033458502</c:v>
                </c:pt>
                <c:pt idx="35">
                  <c:v>0.23621737986208202</c:v>
                </c:pt>
                <c:pt idx="36">
                  <c:v>0.19496241998042235</c:v>
                </c:pt>
                <c:pt idx="37">
                  <c:v>0.2278495199243773</c:v>
                </c:pt>
                <c:pt idx="38">
                  <c:v>0.23230956768239233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38-4249-9DEA-D40C69C1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337711"/>
        <c:axId val="1408356911"/>
      </c:scatterChart>
      <c:valAx>
        <c:axId val="1408337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T*C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356911"/>
        <c:crosses val="autoZero"/>
        <c:crossBetween val="midCat"/>
      </c:valAx>
      <c:valAx>
        <c:axId val="140835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(apfu)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33771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C v R'!$C$79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'Bt C v R'!$AI$78:$AO$78</c:f>
              <c:strCache>
                <c:ptCount val="7"/>
                <c:pt idx="0">
                  <c:v>O</c:v>
                </c:pt>
                <c:pt idx="1">
                  <c:v>Mg</c:v>
                </c:pt>
                <c:pt idx="2">
                  <c:v>Al</c:v>
                </c:pt>
                <c:pt idx="3">
                  <c:v>Si</c:v>
                </c:pt>
                <c:pt idx="4">
                  <c:v>K</c:v>
                </c:pt>
                <c:pt idx="5">
                  <c:v>Ti</c:v>
                </c:pt>
                <c:pt idx="6">
                  <c:v>Fe</c:v>
                </c:pt>
              </c:strCache>
            </c:strRef>
          </c:cat>
          <c:val>
            <c:numRef>
              <c:f>'Bt C v R'!$AI$79:$AO$79</c:f>
              <c:numCache>
                <c:formatCode>General</c:formatCode>
                <c:ptCount val="7"/>
                <c:pt idx="0">
                  <c:v>404036.36363636365</c:v>
                </c:pt>
                <c:pt idx="1">
                  <c:v>48963.63636363636</c:v>
                </c:pt>
                <c:pt idx="2">
                  <c:v>103296.9696969697</c:v>
                </c:pt>
                <c:pt idx="3">
                  <c:v>180706.06060606061</c:v>
                </c:pt>
                <c:pt idx="4">
                  <c:v>79772.727272727279</c:v>
                </c:pt>
                <c:pt idx="5">
                  <c:v>13796.969696969696</c:v>
                </c:pt>
                <c:pt idx="6">
                  <c:v>169387.87878787878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3-4E2F-985F-6B65C5C506B7}"/>
            </c:ext>
          </c:extLst>
        </c:ser>
        <c:ser>
          <c:idx val="1"/>
          <c:order val="1"/>
          <c:tx>
            <c:strRef>
              <c:f>'Bt C v R'!$C$80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'Bt C v R'!$AI$78:$AO$78</c:f>
              <c:strCache>
                <c:ptCount val="7"/>
                <c:pt idx="0">
                  <c:v>O</c:v>
                </c:pt>
                <c:pt idx="1">
                  <c:v>Mg</c:v>
                </c:pt>
                <c:pt idx="2">
                  <c:v>Al</c:v>
                </c:pt>
                <c:pt idx="3">
                  <c:v>Si</c:v>
                </c:pt>
                <c:pt idx="4">
                  <c:v>K</c:v>
                </c:pt>
                <c:pt idx="5">
                  <c:v>Ti</c:v>
                </c:pt>
                <c:pt idx="6">
                  <c:v>Fe</c:v>
                </c:pt>
              </c:strCache>
            </c:strRef>
          </c:cat>
          <c:val>
            <c:numRef>
              <c:f>'Bt C v R'!$AI$80:$AO$80</c:f>
              <c:numCache>
                <c:formatCode>General</c:formatCode>
                <c:ptCount val="7"/>
                <c:pt idx="0">
                  <c:v>402115.625</c:v>
                </c:pt>
                <c:pt idx="1">
                  <c:v>54196.875</c:v>
                </c:pt>
                <c:pt idx="2">
                  <c:v>101587.5</c:v>
                </c:pt>
                <c:pt idx="3">
                  <c:v>179421.875</c:v>
                </c:pt>
                <c:pt idx="4">
                  <c:v>81606.25</c:v>
                </c:pt>
                <c:pt idx="5">
                  <c:v>8043.75</c:v>
                </c:pt>
                <c:pt idx="6">
                  <c:v>172562.5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3-4E2F-985F-6B65C5C50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850111"/>
        <c:axId val="1521859711"/>
      </c:lineChart>
      <c:catAx>
        <c:axId val="152185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9711"/>
        <c:crosses val="autoZero"/>
        <c:auto val="1"/>
        <c:lblAlgn val="ctr"/>
        <c:lblOffset val="100"/>
        <c:noMultiLvlLbl val="0"/>
      </c:catAx>
      <c:valAx>
        <c:axId val="1521859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Analysis'!$N$211:$N$243</c:f>
                <c:numCache>
                  <c:formatCode>General</c:formatCode>
                  <c:ptCount val="33"/>
                  <c:pt idx="0">
                    <c:v>2.6067499999999999</c:v>
                  </c:pt>
                  <c:pt idx="1">
                    <c:v>2.0526900000000001</c:v>
                  </c:pt>
                  <c:pt idx="2">
                    <c:v>1.06654</c:v>
                  </c:pt>
                  <c:pt idx="3">
                    <c:v>2.0453600000000001</c:v>
                  </c:pt>
                  <c:pt idx="4">
                    <c:v>2.04819</c:v>
                  </c:pt>
                  <c:pt idx="5">
                    <c:v>2.3560099999999999</c:v>
                  </c:pt>
                  <c:pt idx="6">
                    <c:v>2.2134299999999998</c:v>
                  </c:pt>
                  <c:pt idx="7">
                    <c:v>2.4479700000000002</c:v>
                  </c:pt>
                  <c:pt idx="8">
                    <c:v>2.0646800000000001</c:v>
                  </c:pt>
                  <c:pt idx="9">
                    <c:v>2.0521600000000002</c:v>
                  </c:pt>
                  <c:pt idx="10">
                    <c:v>2.4810099999999999</c:v>
                  </c:pt>
                  <c:pt idx="11">
                    <c:v>2.4402599999999999</c:v>
                  </c:pt>
                  <c:pt idx="12">
                    <c:v>2.9347699999999999</c:v>
                  </c:pt>
                  <c:pt idx="13">
                    <c:v>3.2250899999999998</c:v>
                  </c:pt>
                  <c:pt idx="14">
                    <c:v>2.8783799999999999</c:v>
                  </c:pt>
                  <c:pt idx="15">
                    <c:v>2.3273100000000002</c:v>
                  </c:pt>
                  <c:pt idx="16">
                    <c:v>2.22824</c:v>
                  </c:pt>
                  <c:pt idx="17">
                    <c:v>2.4959500000000001</c:v>
                  </c:pt>
                  <c:pt idx="18">
                    <c:v>1.59259</c:v>
                  </c:pt>
                  <c:pt idx="19">
                    <c:v>2.0321400000000001</c:v>
                  </c:pt>
                  <c:pt idx="20">
                    <c:v>1.9550799999999999</c:v>
                  </c:pt>
                  <c:pt idx="21">
                    <c:v>1.93971</c:v>
                  </c:pt>
                  <c:pt idx="22">
                    <c:v>1.4106399999999999</c:v>
                  </c:pt>
                  <c:pt idx="23">
                    <c:v>1.44164</c:v>
                  </c:pt>
                  <c:pt idx="24">
                    <c:v>1.04755</c:v>
                  </c:pt>
                  <c:pt idx="25">
                    <c:v>1.92947</c:v>
                  </c:pt>
                  <c:pt idx="26">
                    <c:v>1.8992</c:v>
                  </c:pt>
                  <c:pt idx="27">
                    <c:v>2.08534</c:v>
                  </c:pt>
                  <c:pt idx="28">
                    <c:v>2.0794899999999998</c:v>
                  </c:pt>
                  <c:pt idx="29">
                    <c:v>2.0099300000000002</c:v>
                  </c:pt>
                  <c:pt idx="30">
                    <c:v>1.3442700000000001</c:v>
                  </c:pt>
                  <c:pt idx="31">
                    <c:v>1.91947</c:v>
                  </c:pt>
                  <c:pt idx="32">
                    <c:v>2.0581800000000001</c:v>
                  </c:pt>
                </c:numCache>
              </c:numRef>
            </c:plus>
            <c:minus>
              <c:numRef>
                <c:f>'Bt Tidy Analysis'!$N$211:$N$243</c:f>
                <c:numCache>
                  <c:formatCode>General</c:formatCode>
                  <c:ptCount val="33"/>
                  <c:pt idx="0">
                    <c:v>2.6067499999999999</c:v>
                  </c:pt>
                  <c:pt idx="1">
                    <c:v>2.0526900000000001</c:v>
                  </c:pt>
                  <c:pt idx="2">
                    <c:v>1.06654</c:v>
                  </c:pt>
                  <c:pt idx="3">
                    <c:v>2.0453600000000001</c:v>
                  </c:pt>
                  <c:pt idx="4">
                    <c:v>2.04819</c:v>
                  </c:pt>
                  <c:pt idx="5">
                    <c:v>2.3560099999999999</c:v>
                  </c:pt>
                  <c:pt idx="6">
                    <c:v>2.2134299999999998</c:v>
                  </c:pt>
                  <c:pt idx="7">
                    <c:v>2.4479700000000002</c:v>
                  </c:pt>
                  <c:pt idx="8">
                    <c:v>2.0646800000000001</c:v>
                  </c:pt>
                  <c:pt idx="9">
                    <c:v>2.0521600000000002</c:v>
                  </c:pt>
                  <c:pt idx="10">
                    <c:v>2.4810099999999999</c:v>
                  </c:pt>
                  <c:pt idx="11">
                    <c:v>2.4402599999999999</c:v>
                  </c:pt>
                  <c:pt idx="12">
                    <c:v>2.9347699999999999</c:v>
                  </c:pt>
                  <c:pt idx="13">
                    <c:v>3.2250899999999998</c:v>
                  </c:pt>
                  <c:pt idx="14">
                    <c:v>2.8783799999999999</c:v>
                  </c:pt>
                  <c:pt idx="15">
                    <c:v>2.3273100000000002</c:v>
                  </c:pt>
                  <c:pt idx="16">
                    <c:v>2.22824</c:v>
                  </c:pt>
                  <c:pt idx="17">
                    <c:v>2.4959500000000001</c:v>
                  </c:pt>
                  <c:pt idx="18">
                    <c:v>1.59259</c:v>
                  </c:pt>
                  <c:pt idx="19">
                    <c:v>2.0321400000000001</c:v>
                  </c:pt>
                  <c:pt idx="20">
                    <c:v>1.9550799999999999</c:v>
                  </c:pt>
                  <c:pt idx="21">
                    <c:v>1.93971</c:v>
                  </c:pt>
                  <c:pt idx="22">
                    <c:v>1.4106399999999999</c:v>
                  </c:pt>
                  <c:pt idx="23">
                    <c:v>1.44164</c:v>
                  </c:pt>
                  <c:pt idx="24">
                    <c:v>1.04755</c:v>
                  </c:pt>
                  <c:pt idx="25">
                    <c:v>1.92947</c:v>
                  </c:pt>
                  <c:pt idx="26">
                    <c:v>1.8992</c:v>
                  </c:pt>
                  <c:pt idx="27">
                    <c:v>2.08534</c:v>
                  </c:pt>
                  <c:pt idx="28">
                    <c:v>2.0794899999999998</c:v>
                  </c:pt>
                  <c:pt idx="29">
                    <c:v>2.0099300000000002</c:v>
                  </c:pt>
                  <c:pt idx="30">
                    <c:v>1.3442700000000001</c:v>
                  </c:pt>
                  <c:pt idx="31">
                    <c:v>1.91947</c:v>
                  </c:pt>
                  <c:pt idx="32">
                    <c:v>2.0581800000000001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Analysis'!$O$2:$O$34</c:f>
              <c:numCache>
                <c:formatCode>General</c:formatCode>
                <c:ptCount val="33"/>
                <c:pt idx="0">
                  <c:v>2.8005900000000001</c:v>
                </c:pt>
                <c:pt idx="1">
                  <c:v>1.49969</c:v>
                </c:pt>
                <c:pt idx="2">
                  <c:v>0.96187800000000001</c:v>
                </c:pt>
                <c:pt idx="3">
                  <c:v>1.62632</c:v>
                </c:pt>
                <c:pt idx="4">
                  <c:v>1.1058399999999999</c:v>
                </c:pt>
                <c:pt idx="5">
                  <c:v>2.3089400000000002</c:v>
                </c:pt>
                <c:pt idx="6">
                  <c:v>0.75836800000000004</c:v>
                </c:pt>
                <c:pt idx="7">
                  <c:v>1.90866</c:v>
                </c:pt>
                <c:pt idx="8">
                  <c:v>0.98352099999999998</c:v>
                </c:pt>
                <c:pt idx="9">
                  <c:v>-1.42109</c:v>
                </c:pt>
                <c:pt idx="10">
                  <c:v>2.3085</c:v>
                </c:pt>
                <c:pt idx="11">
                  <c:v>8.5920300000000005E-2</c:v>
                </c:pt>
                <c:pt idx="12">
                  <c:v>1.07653</c:v>
                </c:pt>
                <c:pt idx="13">
                  <c:v>-0.48794300000000002</c:v>
                </c:pt>
                <c:pt idx="14">
                  <c:v>3.7917900000000002</c:v>
                </c:pt>
                <c:pt idx="15">
                  <c:v>1.8155699999999999</c:v>
                </c:pt>
                <c:pt idx="16">
                  <c:v>4.6898400000000002</c:v>
                </c:pt>
                <c:pt idx="17">
                  <c:v>2.9334699999999998</c:v>
                </c:pt>
                <c:pt idx="18">
                  <c:v>-0.38073200000000001</c:v>
                </c:pt>
                <c:pt idx="19">
                  <c:v>-1.1222399999999999</c:v>
                </c:pt>
                <c:pt idx="20">
                  <c:v>0.18604499999999999</c:v>
                </c:pt>
                <c:pt idx="21">
                  <c:v>-0.22937399999999999</c:v>
                </c:pt>
                <c:pt idx="22">
                  <c:v>0.36219699999999999</c:v>
                </c:pt>
                <c:pt idx="23">
                  <c:v>-0.20263200000000001</c:v>
                </c:pt>
                <c:pt idx="24">
                  <c:v>2.2696700000000001</c:v>
                </c:pt>
                <c:pt idx="25">
                  <c:v>1.83429</c:v>
                </c:pt>
                <c:pt idx="26">
                  <c:v>1.1937199999999999</c:v>
                </c:pt>
                <c:pt idx="27">
                  <c:v>2.6618300000000001</c:v>
                </c:pt>
                <c:pt idx="28">
                  <c:v>9.1085399999999997E-2</c:v>
                </c:pt>
                <c:pt idx="29">
                  <c:v>0.44051800000000002</c:v>
                </c:pt>
                <c:pt idx="30">
                  <c:v>1.5022800000000001</c:v>
                </c:pt>
                <c:pt idx="31">
                  <c:v>0.80912600000000001</c:v>
                </c:pt>
                <c:pt idx="32">
                  <c:v>-2.4721700000000002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F6-4F63-92A9-126C51905165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plus>
            <c:minus>
              <c:numRef>
                <c:f>'Bt Tidy Analysis'!$N$136:$N$167</c:f>
                <c:numCache>
                  <c:formatCode>General</c:formatCode>
                  <c:ptCount val="32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6.6988300000000001</c:v>
                  </c:pt>
                  <c:pt idx="6">
                    <c:v>21.754799999999999</c:v>
                  </c:pt>
                  <c:pt idx="7">
                    <c:v>6.0196300000000003</c:v>
                  </c:pt>
                  <c:pt idx="8">
                    <c:v>7.0873799999999996</c:v>
                  </c:pt>
                  <c:pt idx="9">
                    <c:v>14.5299</c:v>
                  </c:pt>
                  <c:pt idx="10">
                    <c:v>32.684899999999999</c:v>
                  </c:pt>
                  <c:pt idx="11">
                    <c:v>31.041599999999999</c:v>
                  </c:pt>
                  <c:pt idx="12">
                    <c:v>30.5928</c:v>
                  </c:pt>
                  <c:pt idx="13">
                    <c:v>15.4114</c:v>
                  </c:pt>
                  <c:pt idx="14">
                    <c:v>17.9922</c:v>
                  </c:pt>
                  <c:pt idx="15">
                    <c:v>29.190300000000001</c:v>
                  </c:pt>
                  <c:pt idx="16">
                    <c:v>15.806100000000001</c:v>
                  </c:pt>
                  <c:pt idx="17">
                    <c:v>22.1081</c:v>
                  </c:pt>
                  <c:pt idx="18">
                    <c:v>18.122399999999999</c:v>
                  </c:pt>
                  <c:pt idx="19">
                    <c:v>19.703199999999999</c:v>
                  </c:pt>
                  <c:pt idx="20">
                    <c:v>16.610499999999998</c:v>
                  </c:pt>
                  <c:pt idx="21">
                    <c:v>19.597100000000001</c:v>
                  </c:pt>
                  <c:pt idx="22">
                    <c:v>22.537700000000001</c:v>
                  </c:pt>
                  <c:pt idx="23">
                    <c:v>31.8721</c:v>
                  </c:pt>
                  <c:pt idx="24">
                    <c:v>35.286299999999997</c:v>
                  </c:pt>
                  <c:pt idx="25">
                    <c:v>20.2865</c:v>
                  </c:pt>
                  <c:pt idx="26">
                    <c:v>45.968800000000002</c:v>
                  </c:pt>
                  <c:pt idx="27">
                    <c:v>39.742400000000004</c:v>
                  </c:pt>
                  <c:pt idx="28">
                    <c:v>37.960999999999999</c:v>
                  </c:pt>
                  <c:pt idx="29">
                    <c:v>30.450199999999999</c:v>
                  </c:pt>
                  <c:pt idx="30">
                    <c:v>46.929499999999997</c:v>
                  </c:pt>
                  <c:pt idx="31">
                    <c:v>31.763200000000001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Analysis'!$BE$2:$BE$33</c:f>
              <c:numCache>
                <c:formatCode>General</c:formatCode>
                <c:ptCount val="32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71.303600000000003</c:v>
                </c:pt>
                <c:pt idx="6">
                  <c:v>183.13800000000001</c:v>
                </c:pt>
                <c:pt idx="7">
                  <c:v>43.770299999999999</c:v>
                </c:pt>
                <c:pt idx="8">
                  <c:v>69.467699999999994</c:v>
                </c:pt>
                <c:pt idx="9">
                  <c:v>127.798</c:v>
                </c:pt>
                <c:pt idx="10">
                  <c:v>353.47800000000001</c:v>
                </c:pt>
                <c:pt idx="11">
                  <c:v>273.56299999999999</c:v>
                </c:pt>
                <c:pt idx="12">
                  <c:v>315.54500000000002</c:v>
                </c:pt>
                <c:pt idx="13">
                  <c:v>141.721</c:v>
                </c:pt>
                <c:pt idx="14">
                  <c:v>115.999</c:v>
                </c:pt>
                <c:pt idx="15">
                  <c:v>257.74799999999999</c:v>
                </c:pt>
                <c:pt idx="16">
                  <c:v>148.71199999999999</c:v>
                </c:pt>
                <c:pt idx="17">
                  <c:v>194.25299999999999</c:v>
                </c:pt>
                <c:pt idx="18">
                  <c:v>117.50700000000001</c:v>
                </c:pt>
                <c:pt idx="19">
                  <c:v>164.35</c:v>
                </c:pt>
                <c:pt idx="20">
                  <c:v>133.036</c:v>
                </c:pt>
                <c:pt idx="21">
                  <c:v>178.66800000000001</c:v>
                </c:pt>
                <c:pt idx="22">
                  <c:v>209.78100000000001</c:v>
                </c:pt>
                <c:pt idx="23">
                  <c:v>273.923</c:v>
                </c:pt>
                <c:pt idx="24">
                  <c:v>336.35399999999998</c:v>
                </c:pt>
                <c:pt idx="25">
                  <c:v>247.691</c:v>
                </c:pt>
                <c:pt idx="26">
                  <c:v>489.39699999999999</c:v>
                </c:pt>
                <c:pt idx="27">
                  <c:v>336.46600000000001</c:v>
                </c:pt>
                <c:pt idx="28">
                  <c:v>230.50800000000001</c:v>
                </c:pt>
                <c:pt idx="29">
                  <c:v>228.32499999999999</c:v>
                </c:pt>
                <c:pt idx="30">
                  <c:v>329.14100000000002</c:v>
                </c:pt>
                <c:pt idx="31">
                  <c:v>248.249</c:v>
                </c:pt>
              </c:numCache>
            </c:numRef>
          </c:xVal>
          <c:yVal>
            <c:numRef>
              <c:f>'Bt Tidy Analysis'!$ER$2:$ER$34</c:f>
              <c:numCache>
                <c:formatCode>General</c:formatCode>
                <c:ptCount val="3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F6-4F63-92A9-126C51905165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Analysis'!$N$284:$N$324</c:f>
                <c:numCache>
                  <c:formatCode>General</c:formatCode>
                  <c:ptCount val="41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4.18241</c:v>
                  </c:pt>
                  <c:pt idx="3">
                    <c:v>4.1328399999999998</c:v>
                  </c:pt>
                  <c:pt idx="4">
                    <c:v>2.9180299999999999</c:v>
                  </c:pt>
                  <c:pt idx="5">
                    <c:v>9.7984899999999993</c:v>
                  </c:pt>
                  <c:pt idx="6">
                    <c:v>10.5138</c:v>
                  </c:pt>
                  <c:pt idx="7">
                    <c:v>7.9925699999999997</c:v>
                  </c:pt>
                  <c:pt idx="8">
                    <c:v>2.6734300000000002</c:v>
                  </c:pt>
                  <c:pt idx="9">
                    <c:v>3.6596199999999999</c:v>
                  </c:pt>
                  <c:pt idx="10">
                    <c:v>5.35215</c:v>
                  </c:pt>
                  <c:pt idx="11">
                    <c:v>11.639699999999999</c:v>
                  </c:pt>
                  <c:pt idx="12">
                    <c:v>8.6588499999999993</c:v>
                  </c:pt>
                  <c:pt idx="13">
                    <c:v>6.0056599999999998</c:v>
                  </c:pt>
                  <c:pt idx="14">
                    <c:v>10.6402</c:v>
                  </c:pt>
                  <c:pt idx="15">
                    <c:v>9.8408599999999993</c:v>
                  </c:pt>
                  <c:pt idx="16">
                    <c:v>12.3302</c:v>
                  </c:pt>
                  <c:pt idx="17">
                    <c:v>10.2006</c:v>
                  </c:pt>
                  <c:pt idx="18">
                    <c:v>6.1207399999999996</c:v>
                  </c:pt>
                  <c:pt idx="19">
                    <c:v>5.5325100000000003</c:v>
                  </c:pt>
                  <c:pt idx="20">
                    <c:v>11.375500000000001</c:v>
                  </c:pt>
                  <c:pt idx="21">
                    <c:v>9.1786700000000003</c:v>
                  </c:pt>
                  <c:pt idx="22">
                    <c:v>14.5297</c:v>
                  </c:pt>
                  <c:pt idx="23">
                    <c:v>10.364599999999999</c:v>
                  </c:pt>
                  <c:pt idx="24">
                    <c:v>24.795400000000001</c:v>
                  </c:pt>
                  <c:pt idx="25">
                    <c:v>11.1561</c:v>
                  </c:pt>
                  <c:pt idx="26">
                    <c:v>18.246300000000002</c:v>
                  </c:pt>
                  <c:pt idx="27">
                    <c:v>5.9817799999999997</c:v>
                  </c:pt>
                  <c:pt idx="28">
                    <c:v>28.8673</c:v>
                  </c:pt>
                  <c:pt idx="29">
                    <c:v>21.060700000000001</c:v>
                  </c:pt>
                  <c:pt idx="30">
                    <c:v>13.8489</c:v>
                  </c:pt>
                  <c:pt idx="31">
                    <c:v>10.163399999999999</c:v>
                  </c:pt>
                  <c:pt idx="32">
                    <c:v>10.3283</c:v>
                  </c:pt>
                  <c:pt idx="33">
                    <c:v>9.7724899999999995</c:v>
                  </c:pt>
                  <c:pt idx="34">
                    <c:v>11.4084</c:v>
                  </c:pt>
                  <c:pt idx="35">
                    <c:v>12.6647</c:v>
                  </c:pt>
                  <c:pt idx="36">
                    <c:v>22.941299999999998</c:v>
                  </c:pt>
                  <c:pt idx="37">
                    <c:v>31.6174</c:v>
                  </c:pt>
                  <c:pt idx="38">
                    <c:v>17.008400000000002</c:v>
                  </c:pt>
                  <c:pt idx="39">
                    <c:v>12.919700000000001</c:v>
                  </c:pt>
                  <c:pt idx="40">
                    <c:v>13.6496</c:v>
                  </c:pt>
                </c:numCache>
              </c:numRef>
            </c:plus>
            <c:minus>
              <c:numRef>
                <c:f>'Bt Tidy Analysis'!$N$284:$N$324</c:f>
                <c:numCache>
                  <c:formatCode>General</c:formatCode>
                  <c:ptCount val="41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4.18241</c:v>
                  </c:pt>
                  <c:pt idx="3">
                    <c:v>4.1328399999999998</c:v>
                  </c:pt>
                  <c:pt idx="4">
                    <c:v>2.9180299999999999</c:v>
                  </c:pt>
                  <c:pt idx="5">
                    <c:v>9.7984899999999993</c:v>
                  </c:pt>
                  <c:pt idx="6">
                    <c:v>10.5138</c:v>
                  </c:pt>
                  <c:pt idx="7">
                    <c:v>7.9925699999999997</c:v>
                  </c:pt>
                  <c:pt idx="8">
                    <c:v>2.6734300000000002</c:v>
                  </c:pt>
                  <c:pt idx="9">
                    <c:v>3.6596199999999999</c:v>
                  </c:pt>
                  <c:pt idx="10">
                    <c:v>5.35215</c:v>
                  </c:pt>
                  <c:pt idx="11">
                    <c:v>11.639699999999999</c:v>
                  </c:pt>
                  <c:pt idx="12">
                    <c:v>8.6588499999999993</c:v>
                  </c:pt>
                  <c:pt idx="13">
                    <c:v>6.0056599999999998</c:v>
                  </c:pt>
                  <c:pt idx="14">
                    <c:v>10.6402</c:v>
                  </c:pt>
                  <c:pt idx="15">
                    <c:v>9.8408599999999993</c:v>
                  </c:pt>
                  <c:pt idx="16">
                    <c:v>12.3302</c:v>
                  </c:pt>
                  <c:pt idx="17">
                    <c:v>10.2006</c:v>
                  </c:pt>
                  <c:pt idx="18">
                    <c:v>6.1207399999999996</c:v>
                  </c:pt>
                  <c:pt idx="19">
                    <c:v>5.5325100000000003</c:v>
                  </c:pt>
                  <c:pt idx="20">
                    <c:v>11.375500000000001</c:v>
                  </c:pt>
                  <c:pt idx="21">
                    <c:v>9.1786700000000003</c:v>
                  </c:pt>
                  <c:pt idx="22">
                    <c:v>14.5297</c:v>
                  </c:pt>
                  <c:pt idx="23">
                    <c:v>10.364599999999999</c:v>
                  </c:pt>
                  <c:pt idx="24">
                    <c:v>24.795400000000001</c:v>
                  </c:pt>
                  <c:pt idx="25">
                    <c:v>11.1561</c:v>
                  </c:pt>
                  <c:pt idx="26">
                    <c:v>18.246300000000002</c:v>
                  </c:pt>
                  <c:pt idx="27">
                    <c:v>5.9817799999999997</c:v>
                  </c:pt>
                  <c:pt idx="28">
                    <c:v>28.8673</c:v>
                  </c:pt>
                  <c:pt idx="29">
                    <c:v>21.060700000000001</c:v>
                  </c:pt>
                  <c:pt idx="30">
                    <c:v>13.8489</c:v>
                  </c:pt>
                  <c:pt idx="31">
                    <c:v>10.163399999999999</c:v>
                  </c:pt>
                  <c:pt idx="32">
                    <c:v>10.3283</c:v>
                  </c:pt>
                  <c:pt idx="33">
                    <c:v>9.7724899999999995</c:v>
                  </c:pt>
                  <c:pt idx="34">
                    <c:v>11.4084</c:v>
                  </c:pt>
                  <c:pt idx="35">
                    <c:v>12.6647</c:v>
                  </c:pt>
                  <c:pt idx="36">
                    <c:v>22.941299999999998</c:v>
                  </c:pt>
                  <c:pt idx="37">
                    <c:v>31.6174</c:v>
                  </c:pt>
                  <c:pt idx="38">
                    <c:v>17.008400000000002</c:v>
                  </c:pt>
                  <c:pt idx="39">
                    <c:v>12.919700000000001</c:v>
                  </c:pt>
                  <c:pt idx="40">
                    <c:v>13.6496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Analysis'!$CU$2:$CU$42</c:f>
              <c:numCache>
                <c:formatCode>General</c:formatCode>
                <c:ptCount val="41"/>
                <c:pt idx="0">
                  <c:v>204.125</c:v>
                </c:pt>
                <c:pt idx="1">
                  <c:v>68.564999999999998</c:v>
                </c:pt>
                <c:pt idx="2">
                  <c:v>47.687600000000003</c:v>
                </c:pt>
                <c:pt idx="3">
                  <c:v>57.702399999999997</c:v>
                </c:pt>
                <c:pt idx="4">
                  <c:v>40.347000000000001</c:v>
                </c:pt>
                <c:pt idx="5">
                  <c:v>69.302300000000002</c:v>
                </c:pt>
                <c:pt idx="6">
                  <c:v>104.07599999999999</c:v>
                </c:pt>
                <c:pt idx="7">
                  <c:v>83.493899999999996</c:v>
                </c:pt>
                <c:pt idx="8">
                  <c:v>23.674600000000002</c:v>
                </c:pt>
                <c:pt idx="9">
                  <c:v>61.053400000000003</c:v>
                </c:pt>
                <c:pt idx="10">
                  <c:v>75.655299999999997</c:v>
                </c:pt>
                <c:pt idx="11">
                  <c:v>97.930700000000002</c:v>
                </c:pt>
                <c:pt idx="12">
                  <c:v>100.48099999999999</c:v>
                </c:pt>
                <c:pt idx="13">
                  <c:v>44.811300000000003</c:v>
                </c:pt>
                <c:pt idx="14">
                  <c:v>82.593299999999999</c:v>
                </c:pt>
                <c:pt idx="15">
                  <c:v>94.9191</c:v>
                </c:pt>
                <c:pt idx="16">
                  <c:v>120.464</c:v>
                </c:pt>
                <c:pt idx="17">
                  <c:v>110.624</c:v>
                </c:pt>
                <c:pt idx="18">
                  <c:v>53.911999999999999</c:v>
                </c:pt>
                <c:pt idx="19">
                  <c:v>62.725999999999999</c:v>
                </c:pt>
                <c:pt idx="20">
                  <c:v>98.964600000000004</c:v>
                </c:pt>
                <c:pt idx="21">
                  <c:v>66.349599999999995</c:v>
                </c:pt>
                <c:pt idx="22">
                  <c:v>111.474</c:v>
                </c:pt>
                <c:pt idx="23">
                  <c:v>110.524</c:v>
                </c:pt>
                <c:pt idx="24">
                  <c:v>236.976</c:v>
                </c:pt>
                <c:pt idx="25">
                  <c:v>166.86099999999999</c:v>
                </c:pt>
                <c:pt idx="26">
                  <c:v>119.861</c:v>
                </c:pt>
                <c:pt idx="27">
                  <c:v>46.918300000000002</c:v>
                </c:pt>
                <c:pt idx="28">
                  <c:v>269.065</c:v>
                </c:pt>
                <c:pt idx="29">
                  <c:v>168.50800000000001</c:v>
                </c:pt>
                <c:pt idx="30">
                  <c:v>121.364</c:v>
                </c:pt>
                <c:pt idx="31">
                  <c:v>59.921599999999998</c:v>
                </c:pt>
                <c:pt idx="32">
                  <c:v>87.004000000000005</c:v>
                </c:pt>
                <c:pt idx="33">
                  <c:v>77.619799999999998</c:v>
                </c:pt>
                <c:pt idx="34">
                  <c:v>73.900599999999997</c:v>
                </c:pt>
                <c:pt idx="35">
                  <c:v>99.649900000000002</c:v>
                </c:pt>
                <c:pt idx="36">
                  <c:v>204.82599999999999</c:v>
                </c:pt>
                <c:pt idx="37">
                  <c:v>264.041</c:v>
                </c:pt>
                <c:pt idx="38">
                  <c:v>194.947</c:v>
                </c:pt>
                <c:pt idx="39">
                  <c:v>126.337</c:v>
                </c:pt>
                <c:pt idx="40">
                  <c:v>114.018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F6-4F63-92A9-126C5190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01327"/>
        <c:axId val="868111407"/>
      </c:scatterChart>
      <c:valAx>
        <c:axId val="868101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11407"/>
        <c:crosses val="autoZero"/>
        <c:crossBetween val="midCat"/>
      </c:valAx>
      <c:valAx>
        <c:axId val="8681114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68101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C v R'!$C$79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'Bt C v R'!$AJ$78:$AO$78</c:f>
              <c:strCache>
                <c:ptCount val="6"/>
                <c:pt idx="0">
                  <c:v>Mg</c:v>
                </c:pt>
                <c:pt idx="1">
                  <c:v>Al</c:v>
                </c:pt>
                <c:pt idx="2">
                  <c:v>Si</c:v>
                </c:pt>
                <c:pt idx="3">
                  <c:v>K</c:v>
                </c:pt>
                <c:pt idx="4">
                  <c:v>Ti</c:v>
                </c:pt>
                <c:pt idx="5">
                  <c:v>Fe</c:v>
                </c:pt>
              </c:strCache>
            </c:strRef>
          </c:cat>
          <c:val>
            <c:numRef>
              <c:f>'Bt C v R'!$AJ$79:$AO$79</c:f>
              <c:numCache>
                <c:formatCode>General</c:formatCode>
                <c:ptCount val="6"/>
                <c:pt idx="0">
                  <c:v>48963.63636363636</c:v>
                </c:pt>
                <c:pt idx="1">
                  <c:v>103296.9696969697</c:v>
                </c:pt>
                <c:pt idx="2">
                  <c:v>180706.06060606061</c:v>
                </c:pt>
                <c:pt idx="3">
                  <c:v>79772.727272727279</c:v>
                </c:pt>
                <c:pt idx="4">
                  <c:v>13796.969696969696</c:v>
                </c:pt>
                <c:pt idx="5">
                  <c:v>169387.87878787878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2-43BA-8045-2E01A28B26B1}"/>
            </c:ext>
          </c:extLst>
        </c:ser>
        <c:ser>
          <c:idx val="1"/>
          <c:order val="1"/>
          <c:tx>
            <c:strRef>
              <c:f>'Bt C v R'!$C$80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'Bt C v R'!$AJ$78:$AO$78</c:f>
              <c:strCache>
                <c:ptCount val="6"/>
                <c:pt idx="0">
                  <c:v>Mg</c:v>
                </c:pt>
                <c:pt idx="1">
                  <c:v>Al</c:v>
                </c:pt>
                <c:pt idx="2">
                  <c:v>Si</c:v>
                </c:pt>
                <c:pt idx="3">
                  <c:v>K</c:v>
                </c:pt>
                <c:pt idx="4">
                  <c:v>Ti</c:v>
                </c:pt>
                <c:pt idx="5">
                  <c:v>Fe</c:v>
                </c:pt>
              </c:strCache>
            </c:strRef>
          </c:cat>
          <c:val>
            <c:numRef>
              <c:f>'Bt C v R'!$AJ$80:$AO$80</c:f>
              <c:numCache>
                <c:formatCode>General</c:formatCode>
                <c:ptCount val="6"/>
                <c:pt idx="0">
                  <c:v>54196.875</c:v>
                </c:pt>
                <c:pt idx="1">
                  <c:v>101587.5</c:v>
                </c:pt>
                <c:pt idx="2">
                  <c:v>179421.875</c:v>
                </c:pt>
                <c:pt idx="3">
                  <c:v>81606.25</c:v>
                </c:pt>
                <c:pt idx="4">
                  <c:v>8043.75</c:v>
                </c:pt>
                <c:pt idx="5">
                  <c:v>172562.5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2-43BA-8045-2E01A28B2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857311"/>
        <c:axId val="1521838591"/>
      </c:lineChart>
      <c:catAx>
        <c:axId val="1521857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38591"/>
        <c:crosses val="autoZero"/>
        <c:auto val="1"/>
        <c:lblAlgn val="ctr"/>
        <c:lblOffset val="100"/>
        <c:noMultiLvlLbl val="0"/>
      </c:catAx>
      <c:valAx>
        <c:axId val="152183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857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C v R'!$C$79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('Bt C v R'!$D$78:$E$78,'Bt C v R'!$L$78,'Bt C v R'!$N$78:$P$78,'Bt C v R'!$R$78:$U$78,'Bt C v R'!$W$78:$AG$78)</c:f>
              <c:strCache>
                <c:ptCount val="21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Ga71_ppm_mean</c:v>
                </c:pt>
                <c:pt idx="9">
                  <c:v>Rb85_ppm_mean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Zr90_ppm_mean</c:v>
                </c:pt>
                <c:pt idx="13">
                  <c:v>Nb93_ppm_mean</c:v>
                </c:pt>
                <c:pt idx="14">
                  <c:v>Sn118_ppm_mean</c:v>
                </c:pt>
                <c:pt idx="15">
                  <c:v>Cs133_ppm_mean</c:v>
                </c:pt>
                <c:pt idx="16">
                  <c:v>Ba137_ppm_mean</c:v>
                </c:pt>
                <c:pt idx="17">
                  <c:v>La139_ppm_mean</c:v>
                </c:pt>
                <c:pt idx="18">
                  <c:v>Yb172_ppm_mean</c:v>
                </c:pt>
                <c:pt idx="19">
                  <c:v>W182_ppm_mean</c:v>
                </c:pt>
                <c:pt idx="20">
                  <c:v>Pb208_ppm_mean</c:v>
                </c:pt>
              </c:strCache>
            </c:strRef>
          </c:cat>
          <c:val>
            <c:numRef>
              <c:f>('Bt C v R'!$D$79:$E$79,'Bt C v R'!$L$79,'Bt C v R'!$N$79:$P$79,'Bt C v R'!$R$79:$U$79,'Bt C v R'!$W$79:$AG$79)</c:f>
              <c:numCache>
                <c:formatCode>General</c:formatCode>
                <c:ptCount val="21"/>
                <c:pt idx="0">
                  <c:v>177.18378787878788</c:v>
                </c:pt>
                <c:pt idx="1">
                  <c:v>501.2404545454545</c:v>
                </c:pt>
                <c:pt idx="2">
                  <c:v>20.775533333333335</c:v>
                </c:pt>
                <c:pt idx="3">
                  <c:v>4.8493900000000014</c:v>
                </c:pt>
                <c:pt idx="4">
                  <c:v>1.0815153848484846</c:v>
                </c:pt>
                <c:pt idx="5">
                  <c:v>1722.8587878787887</c:v>
                </c:pt>
                <c:pt idx="6">
                  <c:v>548.6914242424242</c:v>
                </c:pt>
                <c:pt idx="7">
                  <c:v>593.28963636363642</c:v>
                </c:pt>
                <c:pt idx="8">
                  <c:v>36.573</c:v>
                </c:pt>
                <c:pt idx="9">
                  <c:v>452.99136363636359</c:v>
                </c:pt>
                <c:pt idx="10">
                  <c:v>0.83733430303030298</c:v>
                </c:pt>
                <c:pt idx="11">
                  <c:v>0.15590753473636362</c:v>
                </c:pt>
                <c:pt idx="12">
                  <c:v>5.6835288821974826E-2</c:v>
                </c:pt>
                <c:pt idx="13">
                  <c:v>44.962712121212121</c:v>
                </c:pt>
                <c:pt idx="14">
                  <c:v>2.3048733333333327</c:v>
                </c:pt>
                <c:pt idx="15">
                  <c:v>12.430760303030304</c:v>
                </c:pt>
                <c:pt idx="16">
                  <c:v>1149.9609393939395</c:v>
                </c:pt>
                <c:pt idx="17">
                  <c:v>1.853102955151515E-2</c:v>
                </c:pt>
                <c:pt idx="18">
                  <c:v>4.7657091928960619E-3</c:v>
                </c:pt>
                <c:pt idx="19">
                  <c:v>6.0619318787878781E-2</c:v>
                </c:pt>
                <c:pt idx="20">
                  <c:v>3.783670606060606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C-4250-8EA7-D7EFBBACB907}"/>
            </c:ext>
          </c:extLst>
        </c:ser>
        <c:ser>
          <c:idx val="1"/>
          <c:order val="1"/>
          <c:tx>
            <c:strRef>
              <c:f>'Bt C v R'!$C$80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('Bt C v R'!$D$78:$E$78,'Bt C v R'!$L$78,'Bt C v R'!$N$78:$P$78,'Bt C v R'!$R$78:$U$78,'Bt C v R'!$W$78:$AG$78)</c:f>
              <c:strCache>
                <c:ptCount val="21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Ga71_ppm_mean</c:v>
                </c:pt>
                <c:pt idx="9">
                  <c:v>Rb85_ppm_mean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Zr90_ppm_mean</c:v>
                </c:pt>
                <c:pt idx="13">
                  <c:v>Nb93_ppm_mean</c:v>
                </c:pt>
                <c:pt idx="14">
                  <c:v>Sn118_ppm_mean</c:v>
                </c:pt>
                <c:pt idx="15">
                  <c:v>Cs133_ppm_mean</c:v>
                </c:pt>
                <c:pt idx="16">
                  <c:v>Ba137_ppm_mean</c:v>
                </c:pt>
                <c:pt idx="17">
                  <c:v>La139_ppm_mean</c:v>
                </c:pt>
                <c:pt idx="18">
                  <c:v>Yb172_ppm_mean</c:v>
                </c:pt>
                <c:pt idx="19">
                  <c:v>W182_ppm_mean</c:v>
                </c:pt>
                <c:pt idx="20">
                  <c:v>Pb208_ppm_mean</c:v>
                </c:pt>
              </c:strCache>
            </c:strRef>
          </c:cat>
          <c:val>
            <c:numRef>
              <c:f>('Bt C v R'!$D$80:$E$80,'Bt C v R'!$L$80,'Bt C v R'!$N$80:$P$80,'Bt C v R'!$R$80:$U$80,'Bt C v R'!$W$80:$AG$80)</c:f>
              <c:numCache>
                <c:formatCode>General</c:formatCode>
                <c:ptCount val="21"/>
                <c:pt idx="0">
                  <c:v>165.71409375000005</c:v>
                </c:pt>
                <c:pt idx="1">
                  <c:v>691.54746875000023</c:v>
                </c:pt>
                <c:pt idx="2">
                  <c:v>15.222697812499998</c:v>
                </c:pt>
                <c:pt idx="3">
                  <c:v>368.97662500000007</c:v>
                </c:pt>
                <c:pt idx="4">
                  <c:v>220.76876874999996</c:v>
                </c:pt>
                <c:pt idx="5">
                  <c:v>1841.9390625000003</c:v>
                </c:pt>
                <c:pt idx="6">
                  <c:v>526.81068750000009</c:v>
                </c:pt>
                <c:pt idx="7">
                  <c:v>546.74909375000004</c:v>
                </c:pt>
                <c:pt idx="8">
                  <c:v>34.066053124999996</c:v>
                </c:pt>
                <c:pt idx="9">
                  <c:v>431.58890625000004</c:v>
                </c:pt>
                <c:pt idx="10">
                  <c:v>2.3661797500000006</c:v>
                </c:pt>
                <c:pt idx="11">
                  <c:v>0.57957421059444114</c:v>
                </c:pt>
                <c:pt idx="12">
                  <c:v>3.068592310558337</c:v>
                </c:pt>
                <c:pt idx="13">
                  <c:v>20.699790000000004</c:v>
                </c:pt>
                <c:pt idx="14">
                  <c:v>1.7668236562499999</c:v>
                </c:pt>
                <c:pt idx="15">
                  <c:v>20.37066875</c:v>
                </c:pt>
                <c:pt idx="16">
                  <c:v>985.77828125000042</c:v>
                </c:pt>
                <c:pt idx="17">
                  <c:v>4.2454516575563188</c:v>
                </c:pt>
                <c:pt idx="18">
                  <c:v>2.0724821496026564E-2</c:v>
                </c:pt>
                <c:pt idx="19">
                  <c:v>0.14045542499999999</c:v>
                </c:pt>
                <c:pt idx="20">
                  <c:v>3.1887909374999999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C-4250-8EA7-D7EFBBAC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183087"/>
        <c:axId val="354165327"/>
      </c:lineChart>
      <c:catAx>
        <c:axId val="35418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165327"/>
        <c:crosses val="autoZero"/>
        <c:auto val="1"/>
        <c:lblAlgn val="ctr"/>
        <c:lblOffset val="100"/>
        <c:noMultiLvlLbl val="0"/>
      </c:catAx>
      <c:valAx>
        <c:axId val="35416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183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'Bt C v R'!$C$79</c:f>
              <c:strCache>
                <c:ptCount val="1"/>
                <c:pt idx="0">
                  <c:v>1(B)MP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('Bt C v R'!$D$78:$E$78,'Bt C v R'!$L$78,'Bt C v R'!$N$78:$O$78,'Bt C v R'!$R$78:$U$78,'Bt C v R'!$W$78:$AB$78,'Bt C v R'!$AD$78:$AG$78)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Zn66_ppm_mean</c:v>
                </c:pt>
                <c:pt idx="6">
                  <c:v>Zn67_ppm_mean</c:v>
                </c:pt>
                <c:pt idx="7">
                  <c:v>Ga71_ppm_mean</c:v>
                </c:pt>
                <c:pt idx="8">
                  <c:v>Rb85_ppm_mean</c:v>
                </c:pt>
                <c:pt idx="9">
                  <c:v>Sr88_ppm_mean</c:v>
                </c:pt>
                <c:pt idx="10">
                  <c:v>Y89_ppm_mean</c:v>
                </c:pt>
                <c:pt idx="11">
                  <c:v>Zr90_ppm_mean</c:v>
                </c:pt>
                <c:pt idx="12">
                  <c:v>Nb93_ppm_mean</c:v>
                </c:pt>
                <c:pt idx="13">
                  <c:v>Sn118_ppm_mean</c:v>
                </c:pt>
                <c:pt idx="14">
                  <c:v>Cs133_ppm_mean</c:v>
                </c:pt>
                <c:pt idx="15">
                  <c:v>La139_ppm_mean</c:v>
                </c:pt>
                <c:pt idx="16">
                  <c:v>Yb172_ppm_mean</c:v>
                </c:pt>
                <c:pt idx="17">
                  <c:v>W182_ppm_mean</c:v>
                </c:pt>
                <c:pt idx="18">
                  <c:v>Pb208_ppm_mean</c:v>
                </c:pt>
              </c:strCache>
            </c:strRef>
          </c:cat>
          <c:val>
            <c:numRef>
              <c:f>('Bt C v R'!$D$79:$E$79,'Bt C v R'!$L$79,'Bt C v R'!$N$79:$O$79,'Bt C v R'!$R$79:$U$79,'Bt C v R'!$W$79:$AB$79,'Bt C v R'!$AD$79:$AG$79)</c:f>
              <c:numCache>
                <c:formatCode>General</c:formatCode>
                <c:ptCount val="19"/>
                <c:pt idx="0">
                  <c:v>177.18378787878788</c:v>
                </c:pt>
                <c:pt idx="1">
                  <c:v>501.2404545454545</c:v>
                </c:pt>
                <c:pt idx="2">
                  <c:v>20.775533333333335</c:v>
                </c:pt>
                <c:pt idx="3">
                  <c:v>4.8493900000000014</c:v>
                </c:pt>
                <c:pt idx="4">
                  <c:v>1.0815153848484846</c:v>
                </c:pt>
                <c:pt idx="5">
                  <c:v>548.6914242424242</c:v>
                </c:pt>
                <c:pt idx="6">
                  <c:v>593.28963636363642</c:v>
                </c:pt>
                <c:pt idx="7">
                  <c:v>36.573</c:v>
                </c:pt>
                <c:pt idx="8">
                  <c:v>452.99136363636359</c:v>
                </c:pt>
                <c:pt idx="9">
                  <c:v>0.83733430303030298</c:v>
                </c:pt>
                <c:pt idx="10">
                  <c:v>0.15590753473636362</c:v>
                </c:pt>
                <c:pt idx="11">
                  <c:v>5.6835288821974826E-2</c:v>
                </c:pt>
                <c:pt idx="12">
                  <c:v>44.962712121212121</c:v>
                </c:pt>
                <c:pt idx="13">
                  <c:v>2.3048733333333327</c:v>
                </c:pt>
                <c:pt idx="14">
                  <c:v>12.430760303030304</c:v>
                </c:pt>
                <c:pt idx="15">
                  <c:v>1.853102955151515E-2</c:v>
                </c:pt>
                <c:pt idx="16">
                  <c:v>4.7657091928960619E-3</c:v>
                </c:pt>
                <c:pt idx="17">
                  <c:v>6.0619318787878781E-2</c:v>
                </c:pt>
                <c:pt idx="18">
                  <c:v>3.783670606060606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7-4136-ADA1-EC4E100083D8}"/>
            </c:ext>
          </c:extLst>
        </c:ser>
        <c:ser>
          <c:idx val="1"/>
          <c:order val="1"/>
          <c:tx>
            <c:strRef>
              <c:f>'Bt C v R'!$C$80</c:f>
              <c:strCache>
                <c:ptCount val="1"/>
                <c:pt idx="0">
                  <c:v>1.AS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('Bt C v R'!$D$78:$E$78,'Bt C v R'!$L$78,'Bt C v R'!$N$78:$O$78,'Bt C v R'!$R$78:$U$78,'Bt C v R'!$W$78:$AB$78,'Bt C v R'!$AD$78:$AG$78)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Sc45_ppm_mean</c:v>
                </c:pt>
                <c:pt idx="3">
                  <c:v>V51_ppm_mean</c:v>
                </c:pt>
                <c:pt idx="4">
                  <c:v>Cr52_ppm_mean</c:v>
                </c:pt>
                <c:pt idx="5">
                  <c:v>Zn66_ppm_mean</c:v>
                </c:pt>
                <c:pt idx="6">
                  <c:v>Zn67_ppm_mean</c:v>
                </c:pt>
                <c:pt idx="7">
                  <c:v>Ga71_ppm_mean</c:v>
                </c:pt>
                <c:pt idx="8">
                  <c:v>Rb85_ppm_mean</c:v>
                </c:pt>
                <c:pt idx="9">
                  <c:v>Sr88_ppm_mean</c:v>
                </c:pt>
                <c:pt idx="10">
                  <c:v>Y89_ppm_mean</c:v>
                </c:pt>
                <c:pt idx="11">
                  <c:v>Zr90_ppm_mean</c:v>
                </c:pt>
                <c:pt idx="12">
                  <c:v>Nb93_ppm_mean</c:v>
                </c:pt>
                <c:pt idx="13">
                  <c:v>Sn118_ppm_mean</c:v>
                </c:pt>
                <c:pt idx="14">
                  <c:v>Cs133_ppm_mean</c:v>
                </c:pt>
                <c:pt idx="15">
                  <c:v>La139_ppm_mean</c:v>
                </c:pt>
                <c:pt idx="16">
                  <c:v>Yb172_ppm_mean</c:v>
                </c:pt>
                <c:pt idx="17">
                  <c:v>W182_ppm_mean</c:v>
                </c:pt>
                <c:pt idx="18">
                  <c:v>Pb208_ppm_mean</c:v>
                </c:pt>
              </c:strCache>
            </c:strRef>
          </c:cat>
          <c:val>
            <c:numRef>
              <c:f>('Bt C v R'!$D$80:$E$80,'Bt C v R'!$L$80,'Bt C v R'!$N$80:$O$80,'Bt C v R'!$R$80:$U$80,'Bt C v R'!$W$80:$AB$80,'Bt C v R'!$AD$80:$AG$80)</c:f>
              <c:numCache>
                <c:formatCode>General</c:formatCode>
                <c:ptCount val="19"/>
                <c:pt idx="0">
                  <c:v>165.71409375000005</c:v>
                </c:pt>
                <c:pt idx="1">
                  <c:v>691.54746875000023</c:v>
                </c:pt>
                <c:pt idx="2">
                  <c:v>15.222697812499998</c:v>
                </c:pt>
                <c:pt idx="3">
                  <c:v>368.97662500000007</c:v>
                </c:pt>
                <c:pt idx="4">
                  <c:v>220.76876874999996</c:v>
                </c:pt>
                <c:pt idx="5">
                  <c:v>526.81068750000009</c:v>
                </c:pt>
                <c:pt idx="6">
                  <c:v>546.74909375000004</c:v>
                </c:pt>
                <c:pt idx="7">
                  <c:v>34.066053124999996</c:v>
                </c:pt>
                <c:pt idx="8">
                  <c:v>431.58890625000004</c:v>
                </c:pt>
                <c:pt idx="9">
                  <c:v>2.3661797500000006</c:v>
                </c:pt>
                <c:pt idx="10">
                  <c:v>0.57957421059444114</c:v>
                </c:pt>
                <c:pt idx="11">
                  <c:v>3.068592310558337</c:v>
                </c:pt>
                <c:pt idx="12">
                  <c:v>20.699790000000004</c:v>
                </c:pt>
                <c:pt idx="13">
                  <c:v>1.7668236562499999</c:v>
                </c:pt>
                <c:pt idx="14">
                  <c:v>20.37066875</c:v>
                </c:pt>
                <c:pt idx="15">
                  <c:v>4.2454516575563188</c:v>
                </c:pt>
                <c:pt idx="16">
                  <c:v>2.0724821496026564E-2</c:v>
                </c:pt>
                <c:pt idx="17">
                  <c:v>0.14045542499999999</c:v>
                </c:pt>
                <c:pt idx="18">
                  <c:v>3.1887909374999999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7-4136-ADA1-EC4E1000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339455"/>
        <c:axId val="1573346175"/>
      </c:lineChart>
      <c:catAx>
        <c:axId val="157333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346175"/>
        <c:crosses val="autoZero"/>
        <c:auto val="1"/>
        <c:lblAlgn val="ctr"/>
        <c:lblOffset val="100"/>
        <c:noMultiLvlLbl val="0"/>
      </c:catAx>
      <c:valAx>
        <c:axId val="157334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33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Li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 C v R'!$D$2:$D$34</c:f>
              <c:numCache>
                <c:formatCode>General</c:formatCode>
                <c:ptCount val="33"/>
                <c:pt idx="0">
                  <c:v>198.68299999999999</c:v>
                </c:pt>
                <c:pt idx="1">
                  <c:v>182.916</c:v>
                </c:pt>
                <c:pt idx="2">
                  <c:v>205.983</c:v>
                </c:pt>
                <c:pt idx="3">
                  <c:v>194.02199999999999</c:v>
                </c:pt>
                <c:pt idx="4">
                  <c:v>206.34200000000001</c:v>
                </c:pt>
                <c:pt idx="5">
                  <c:v>189.77199999999999</c:v>
                </c:pt>
                <c:pt idx="6">
                  <c:v>180.45</c:v>
                </c:pt>
                <c:pt idx="7">
                  <c:v>177.77500000000001</c:v>
                </c:pt>
                <c:pt idx="8">
                  <c:v>211.18</c:v>
                </c:pt>
                <c:pt idx="9">
                  <c:v>158.77199999999999</c:v>
                </c:pt>
                <c:pt idx="10">
                  <c:v>189.32900000000001</c:v>
                </c:pt>
                <c:pt idx="11">
                  <c:v>183.536</c:v>
                </c:pt>
                <c:pt idx="12">
                  <c:v>185.81200000000001</c:v>
                </c:pt>
                <c:pt idx="13">
                  <c:v>173.77600000000001</c:v>
                </c:pt>
                <c:pt idx="14">
                  <c:v>210.196</c:v>
                </c:pt>
                <c:pt idx="15">
                  <c:v>192.28299999999999</c:v>
                </c:pt>
                <c:pt idx="16">
                  <c:v>194.791</c:v>
                </c:pt>
                <c:pt idx="17">
                  <c:v>160.05699999999999</c:v>
                </c:pt>
                <c:pt idx="18">
                  <c:v>156.11799999999999</c:v>
                </c:pt>
                <c:pt idx="19">
                  <c:v>154.322</c:v>
                </c:pt>
                <c:pt idx="20">
                  <c:v>164.60900000000001</c:v>
                </c:pt>
                <c:pt idx="21">
                  <c:v>179.06700000000001</c:v>
                </c:pt>
                <c:pt idx="22">
                  <c:v>183.41300000000001</c:v>
                </c:pt>
                <c:pt idx="23">
                  <c:v>132.911</c:v>
                </c:pt>
                <c:pt idx="24">
                  <c:v>164.85900000000001</c:v>
                </c:pt>
                <c:pt idx="25">
                  <c:v>167.88200000000001</c:v>
                </c:pt>
                <c:pt idx="26">
                  <c:v>148.72800000000001</c:v>
                </c:pt>
                <c:pt idx="27">
                  <c:v>165.55699999999999</c:v>
                </c:pt>
                <c:pt idx="28">
                  <c:v>166.28299999999999</c:v>
                </c:pt>
                <c:pt idx="29">
                  <c:v>151.96199999999999</c:v>
                </c:pt>
                <c:pt idx="30">
                  <c:v>172.916</c:v>
                </c:pt>
                <c:pt idx="31">
                  <c:v>162.994</c:v>
                </c:pt>
                <c:pt idx="32">
                  <c:v>179.76900000000001</c:v>
                </c:pt>
              </c:numCache>
            </c:numRef>
          </c:xVal>
          <c:yVal>
            <c:numRef>
              <c:f>'Bt C v R'!$EQ$2:$EQ$33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82-4BB7-A3C1-CA56F9B163ED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'Bt C v R'!$AT$2:$AT$33</c:f>
              <c:numCache>
                <c:formatCode>General</c:formatCode>
                <c:ptCount val="32"/>
                <c:pt idx="0">
                  <c:v>174.696</c:v>
                </c:pt>
                <c:pt idx="1">
                  <c:v>174.63</c:v>
                </c:pt>
                <c:pt idx="2">
                  <c:v>169.952</c:v>
                </c:pt>
                <c:pt idx="3">
                  <c:v>157.56100000000001</c:v>
                </c:pt>
                <c:pt idx="4">
                  <c:v>164.97900000000001</c:v>
                </c:pt>
                <c:pt idx="5">
                  <c:v>169.422</c:v>
                </c:pt>
                <c:pt idx="6">
                  <c:v>168.21199999999999</c:v>
                </c:pt>
                <c:pt idx="7">
                  <c:v>170.23099999999999</c:v>
                </c:pt>
                <c:pt idx="8">
                  <c:v>147.142</c:v>
                </c:pt>
                <c:pt idx="9">
                  <c:v>156.18100000000001</c:v>
                </c:pt>
                <c:pt idx="10">
                  <c:v>152.36000000000001</c:v>
                </c:pt>
                <c:pt idx="11">
                  <c:v>163.51400000000001</c:v>
                </c:pt>
                <c:pt idx="12">
                  <c:v>127.77500000000001</c:v>
                </c:pt>
                <c:pt idx="13">
                  <c:v>160.15700000000001</c:v>
                </c:pt>
                <c:pt idx="14">
                  <c:v>171.07499999999999</c:v>
                </c:pt>
                <c:pt idx="15">
                  <c:v>143.71899999999999</c:v>
                </c:pt>
                <c:pt idx="16">
                  <c:v>140.88300000000001</c:v>
                </c:pt>
                <c:pt idx="17">
                  <c:v>171.917</c:v>
                </c:pt>
                <c:pt idx="18">
                  <c:v>214.26599999999999</c:v>
                </c:pt>
                <c:pt idx="19">
                  <c:v>183.65799999999999</c:v>
                </c:pt>
                <c:pt idx="20">
                  <c:v>174.69</c:v>
                </c:pt>
                <c:pt idx="21">
                  <c:v>166.92500000000001</c:v>
                </c:pt>
                <c:pt idx="22">
                  <c:v>159.67099999999999</c:v>
                </c:pt>
                <c:pt idx="23">
                  <c:v>169.22200000000001</c:v>
                </c:pt>
                <c:pt idx="24">
                  <c:v>182.256</c:v>
                </c:pt>
                <c:pt idx="25">
                  <c:v>161.839</c:v>
                </c:pt>
                <c:pt idx="26">
                  <c:v>187.82300000000001</c:v>
                </c:pt>
                <c:pt idx="27">
                  <c:v>166.11500000000001</c:v>
                </c:pt>
                <c:pt idx="28">
                  <c:v>156.89099999999999</c:v>
                </c:pt>
                <c:pt idx="29">
                  <c:v>168.64500000000001</c:v>
                </c:pt>
                <c:pt idx="30">
                  <c:v>171.66200000000001</c:v>
                </c:pt>
                <c:pt idx="31">
                  <c:v>154.78200000000001</c:v>
                </c:pt>
              </c:numCache>
            </c:numRef>
          </c:xVal>
          <c:yVal>
            <c:numRef>
              <c:f>'Bt C v R'!$ER$2:$ER$32</c:f>
              <c:numCache>
                <c:formatCode>General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82-4BB7-A3C1-CA56F9B163ED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C v R'!$CJ$2:$CJ$42</c:f>
              <c:numCache>
                <c:formatCode>General</c:formatCode>
                <c:ptCount val="41"/>
                <c:pt idx="0">
                  <c:v>246.75700000000001</c:v>
                </c:pt>
                <c:pt idx="1">
                  <c:v>262.27100000000002</c:v>
                </c:pt>
                <c:pt idx="2">
                  <c:v>238.08799999999999</c:v>
                </c:pt>
                <c:pt idx="3">
                  <c:v>232.869</c:v>
                </c:pt>
                <c:pt idx="4">
                  <c:v>249.202</c:v>
                </c:pt>
                <c:pt idx="5">
                  <c:v>232.095</c:v>
                </c:pt>
                <c:pt idx="6">
                  <c:v>231.029</c:v>
                </c:pt>
                <c:pt idx="7">
                  <c:v>226.32499999999999</c:v>
                </c:pt>
                <c:pt idx="8">
                  <c:v>242.95400000000001</c:v>
                </c:pt>
                <c:pt idx="9">
                  <c:v>244.21100000000001</c:v>
                </c:pt>
                <c:pt idx="10">
                  <c:v>237.35499999999999</c:v>
                </c:pt>
                <c:pt idx="11">
                  <c:v>237.82400000000001</c:v>
                </c:pt>
                <c:pt idx="12">
                  <c:v>225.25299999999999</c:v>
                </c:pt>
                <c:pt idx="13">
                  <c:v>217.09399999999999</c:v>
                </c:pt>
                <c:pt idx="14">
                  <c:v>228.57599999999999</c:v>
                </c:pt>
                <c:pt idx="15">
                  <c:v>227.89699999999999</c:v>
                </c:pt>
                <c:pt idx="16">
                  <c:v>204.06399999999999</c:v>
                </c:pt>
                <c:pt idx="17">
                  <c:v>266.20400000000001</c:v>
                </c:pt>
                <c:pt idx="18">
                  <c:v>184.98400000000001</c:v>
                </c:pt>
                <c:pt idx="19">
                  <c:v>250.643</c:v>
                </c:pt>
                <c:pt idx="20">
                  <c:v>272.72699999999998</c:v>
                </c:pt>
                <c:pt idx="21">
                  <c:v>231.87</c:v>
                </c:pt>
                <c:pt idx="22">
                  <c:v>290.66899999999998</c:v>
                </c:pt>
                <c:pt idx="23">
                  <c:v>240.38900000000001</c:v>
                </c:pt>
                <c:pt idx="24">
                  <c:v>251.15700000000001</c:v>
                </c:pt>
                <c:pt idx="25">
                  <c:v>240.77</c:v>
                </c:pt>
                <c:pt idx="26">
                  <c:v>226.78100000000001</c:v>
                </c:pt>
                <c:pt idx="27">
                  <c:v>309.42</c:v>
                </c:pt>
                <c:pt idx="28">
                  <c:v>231.33799999999999</c:v>
                </c:pt>
                <c:pt idx="29">
                  <c:v>275.08699999999999</c:v>
                </c:pt>
                <c:pt idx="30">
                  <c:v>253.518</c:v>
                </c:pt>
                <c:pt idx="31">
                  <c:v>253.81299999999999</c:v>
                </c:pt>
                <c:pt idx="32">
                  <c:v>245.52500000000001</c:v>
                </c:pt>
                <c:pt idx="33">
                  <c:v>231.28899999999999</c:v>
                </c:pt>
                <c:pt idx="34">
                  <c:v>241.536</c:v>
                </c:pt>
                <c:pt idx="35">
                  <c:v>260.78399999999999</c:v>
                </c:pt>
                <c:pt idx="36">
                  <c:v>271.28300000000002</c:v>
                </c:pt>
                <c:pt idx="37">
                  <c:v>254.06</c:v>
                </c:pt>
                <c:pt idx="38">
                  <c:v>215.51599999999999</c:v>
                </c:pt>
                <c:pt idx="39">
                  <c:v>276.22399999999999</c:v>
                </c:pt>
                <c:pt idx="40">
                  <c:v>251.21199999999999</c:v>
                </c:pt>
              </c:numCache>
            </c:numRef>
          </c:xVal>
          <c:yVal>
            <c:numRef>
              <c:f>'Bt C v R'!$ES$2:$ES$43</c:f>
              <c:numCache>
                <c:formatCode>General</c:formatCode>
                <c:ptCount val="4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82-4BB7-A3C1-CA56F9B16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432575"/>
        <c:axId val="1573433535"/>
      </c:scatterChart>
      <c:valAx>
        <c:axId val="1573432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3433535"/>
        <c:crosses val="autoZero"/>
        <c:crossBetween val="midCat"/>
      </c:valAx>
      <c:valAx>
        <c:axId val="1573433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734325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Mg v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Bt C Mg vs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7D-40B7-B1FD-7DCAC70259C7}"/>
            </c:ext>
          </c:extLst>
        </c:ser>
        <c:ser>
          <c:idx val="1"/>
          <c:order val="1"/>
          <c:tx>
            <c:v>1(B)MP R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plus>
            <c:minus>
              <c:numRef>
                <c:f>('Bt C v R'!$AK$218:$AK$219,'Bt C v R'!$AK$224,'Bt C v R'!$AK$226:$AK$228,'Bt C v R'!$AK$230,'Bt C v R'!$AK$232:$AK$234,'Bt C v R'!$AK$236:$AK$237,'Bt C v R'!$AK$239,'Bt C v R'!$AK$249)</c:f>
                <c:numCache>
                  <c:formatCode>General</c:formatCode>
                  <c:ptCount val="14"/>
                  <c:pt idx="0">
                    <c:v>2216.6666666666665</c:v>
                  </c:pt>
                  <c:pt idx="1">
                    <c:v>2216.6666666666702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plus>
            <c:minus>
              <c:numRef>
                <c:f>('Bt C v R'!$AG$218:$AG$219,'Bt C v R'!$AG$224,'Bt C v R'!$AG$226:$AG$228,'Bt C v R'!$AG$230,'Bt C v R'!$AG$232:$AG$234,'Bt C v R'!$AG$236:$AG$237,'Bt C v R'!$AG$239,'Bt C v R'!$AG$249)</c:f>
                <c:numCache>
                  <c:formatCode>General</c:formatCode>
                  <c:ptCount val="14"/>
                  <c:pt idx="0">
                    <c:v>941.66666666666674</c:v>
                  </c:pt>
                  <c:pt idx="1">
                    <c:v>941.66666666666708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B7D-40B7-B1FD-7DCAC70259C7}"/>
            </c:ext>
          </c:extLst>
        </c:ser>
        <c:ser>
          <c:idx val="2"/>
          <c:order val="2"/>
          <c:tx>
            <c:v>1(B)MP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plus>
            <c:minus>
              <c:numRef>
                <c:f>'Bt C v R'!$AK$217:$AK$249</c:f>
                <c:numCache>
                  <c:formatCode>General</c:formatCode>
                  <c:ptCount val="33"/>
                  <c:pt idx="0">
                    <c:v>2216.6666666666665</c:v>
                  </c:pt>
                  <c:pt idx="1">
                    <c:v>2216.6666666666665</c:v>
                  </c:pt>
                  <c:pt idx="2">
                    <c:v>2216.6666666666702</c:v>
                  </c:pt>
                  <c:pt idx="3">
                    <c:v>2216.6666666666702</c:v>
                  </c:pt>
                  <c:pt idx="4">
                    <c:v>2216.6666666666702</c:v>
                  </c:pt>
                  <c:pt idx="5">
                    <c:v>2216.6666666666702</c:v>
                  </c:pt>
                  <c:pt idx="6">
                    <c:v>2216.6666666666702</c:v>
                  </c:pt>
                  <c:pt idx="7">
                    <c:v>2216.6666666666702</c:v>
                  </c:pt>
                  <c:pt idx="8">
                    <c:v>2216.6666666666702</c:v>
                  </c:pt>
                  <c:pt idx="9">
                    <c:v>2216.6666666666702</c:v>
                  </c:pt>
                  <c:pt idx="10">
                    <c:v>2216.6666666666702</c:v>
                  </c:pt>
                  <c:pt idx="11">
                    <c:v>2216.6666666666702</c:v>
                  </c:pt>
                  <c:pt idx="12">
                    <c:v>2216.6666666666702</c:v>
                  </c:pt>
                  <c:pt idx="13">
                    <c:v>2216.6666666666702</c:v>
                  </c:pt>
                  <c:pt idx="14">
                    <c:v>2216.6666666666702</c:v>
                  </c:pt>
                  <c:pt idx="15">
                    <c:v>2216.6666666666702</c:v>
                  </c:pt>
                  <c:pt idx="16">
                    <c:v>2216.6666666666702</c:v>
                  </c:pt>
                  <c:pt idx="17">
                    <c:v>2216.6666666666702</c:v>
                  </c:pt>
                  <c:pt idx="18">
                    <c:v>2216.6666666666702</c:v>
                  </c:pt>
                  <c:pt idx="19">
                    <c:v>2216.6666666666702</c:v>
                  </c:pt>
                  <c:pt idx="20">
                    <c:v>2216.6666666666702</c:v>
                  </c:pt>
                  <c:pt idx="21">
                    <c:v>2216.6666666666702</c:v>
                  </c:pt>
                  <c:pt idx="22">
                    <c:v>2216.6666666666702</c:v>
                  </c:pt>
                  <c:pt idx="23">
                    <c:v>2216.6666666666702</c:v>
                  </c:pt>
                  <c:pt idx="24">
                    <c:v>2216.6666666666702</c:v>
                  </c:pt>
                  <c:pt idx="25">
                    <c:v>2216.6666666666702</c:v>
                  </c:pt>
                  <c:pt idx="26">
                    <c:v>2216.6666666666702</c:v>
                  </c:pt>
                  <c:pt idx="27">
                    <c:v>2216.6666666666702</c:v>
                  </c:pt>
                  <c:pt idx="28">
                    <c:v>2216.6666666666702</c:v>
                  </c:pt>
                  <c:pt idx="29">
                    <c:v>2216.6666666666702</c:v>
                  </c:pt>
                  <c:pt idx="30">
                    <c:v>2216.6666666666702</c:v>
                  </c:pt>
                  <c:pt idx="31">
                    <c:v>2216.6666666666702</c:v>
                  </c:pt>
                  <c:pt idx="32">
                    <c:v>2216.6666666666702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plus>
            <c:minus>
              <c:numRef>
                <c:f>'Bt C v R'!$AG$217:$AG$249</c:f>
                <c:numCache>
                  <c:formatCode>General</c:formatCode>
                  <c:ptCount val="33"/>
                  <c:pt idx="0">
                    <c:v>941.66666666666674</c:v>
                  </c:pt>
                  <c:pt idx="1">
                    <c:v>941.66666666666674</c:v>
                  </c:pt>
                  <c:pt idx="2">
                    <c:v>941.66666666666708</c:v>
                  </c:pt>
                  <c:pt idx="3">
                    <c:v>941.66666666666708</c:v>
                  </c:pt>
                  <c:pt idx="4">
                    <c:v>941.66666666666708</c:v>
                  </c:pt>
                  <c:pt idx="5">
                    <c:v>941.66666666666708</c:v>
                  </c:pt>
                  <c:pt idx="6">
                    <c:v>941.66666666666708</c:v>
                  </c:pt>
                  <c:pt idx="7">
                    <c:v>941.66666666666708</c:v>
                  </c:pt>
                  <c:pt idx="8">
                    <c:v>941.66666666666708</c:v>
                  </c:pt>
                  <c:pt idx="9">
                    <c:v>941.66666666666708</c:v>
                  </c:pt>
                  <c:pt idx="10">
                    <c:v>941.66666666666708</c:v>
                  </c:pt>
                  <c:pt idx="11">
                    <c:v>941.66666666666708</c:v>
                  </c:pt>
                  <c:pt idx="12">
                    <c:v>941.66666666666708</c:v>
                  </c:pt>
                  <c:pt idx="13">
                    <c:v>941.66666666666708</c:v>
                  </c:pt>
                  <c:pt idx="14">
                    <c:v>941.66666666666708</c:v>
                  </c:pt>
                  <c:pt idx="15">
                    <c:v>941.66666666666708</c:v>
                  </c:pt>
                  <c:pt idx="16">
                    <c:v>941.66666666666708</c:v>
                  </c:pt>
                  <c:pt idx="17">
                    <c:v>941.66666666666708</c:v>
                  </c:pt>
                  <c:pt idx="18">
                    <c:v>941.66666666666708</c:v>
                  </c:pt>
                  <c:pt idx="19">
                    <c:v>941.66666666666708</c:v>
                  </c:pt>
                  <c:pt idx="20">
                    <c:v>941.66666666666708</c:v>
                  </c:pt>
                  <c:pt idx="21">
                    <c:v>941.66666666666708</c:v>
                  </c:pt>
                  <c:pt idx="22">
                    <c:v>941.66666666666708</c:v>
                  </c:pt>
                  <c:pt idx="23">
                    <c:v>941.66666666666708</c:v>
                  </c:pt>
                  <c:pt idx="24">
                    <c:v>941.66666666666708</c:v>
                  </c:pt>
                  <c:pt idx="25">
                    <c:v>941.66666666666708</c:v>
                  </c:pt>
                  <c:pt idx="26">
                    <c:v>941.66666666666708</c:v>
                  </c:pt>
                  <c:pt idx="27">
                    <c:v>941.66666666666708</c:v>
                  </c:pt>
                  <c:pt idx="28">
                    <c:v>941.66666666666708</c:v>
                  </c:pt>
                  <c:pt idx="29">
                    <c:v>941.66666666666708</c:v>
                  </c:pt>
                  <c:pt idx="30">
                    <c:v>941.66666666666708</c:v>
                  </c:pt>
                  <c:pt idx="31">
                    <c:v>941.66666666666708</c:v>
                  </c:pt>
                  <c:pt idx="32">
                    <c:v>941.66666666666708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B7D-40B7-B1FD-7DCAC702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28719"/>
        <c:axId val="1793729199"/>
      </c:scatterChart>
      <c:valAx>
        <c:axId val="1793728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29199"/>
        <c:crosses val="autoZero"/>
        <c:crossBetween val="midCat"/>
      </c:valAx>
      <c:valAx>
        <c:axId val="1793729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28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Mg v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Mg v Fe 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plus>
            <c:minus>
              <c:numRef>
                <c:f>'Bt C v R'!$AL$142:$AL$173</c:f>
                <c:numCache>
                  <c:formatCode>General</c:formatCode>
                  <c:ptCount val="32"/>
                  <c:pt idx="0">
                    <c:v>1766.6666666666672</c:v>
                  </c:pt>
                  <c:pt idx="1">
                    <c:v>1766.6666666666672</c:v>
                  </c:pt>
                  <c:pt idx="2">
                    <c:v>1766.6666666666699</c:v>
                  </c:pt>
                  <c:pt idx="3">
                    <c:v>1766.6666666666699</c:v>
                  </c:pt>
                  <c:pt idx="4">
                    <c:v>1766.6666666666699</c:v>
                  </c:pt>
                  <c:pt idx="5">
                    <c:v>1766.6666666666699</c:v>
                  </c:pt>
                  <c:pt idx="6">
                    <c:v>1766.6666666666699</c:v>
                  </c:pt>
                  <c:pt idx="7">
                    <c:v>1766.6666666666699</c:v>
                  </c:pt>
                  <c:pt idx="8">
                    <c:v>1766.6666666666699</c:v>
                  </c:pt>
                  <c:pt idx="9">
                    <c:v>1766.6666666666699</c:v>
                  </c:pt>
                  <c:pt idx="10">
                    <c:v>1766.6666666666699</c:v>
                  </c:pt>
                  <c:pt idx="11">
                    <c:v>1766.6666666666699</c:v>
                  </c:pt>
                  <c:pt idx="12">
                    <c:v>1766.6666666666699</c:v>
                  </c:pt>
                  <c:pt idx="13">
                    <c:v>1766.6666666666699</c:v>
                  </c:pt>
                  <c:pt idx="14">
                    <c:v>1766.6666666666699</c:v>
                  </c:pt>
                  <c:pt idx="15">
                    <c:v>1766.6666666666699</c:v>
                  </c:pt>
                  <c:pt idx="16">
                    <c:v>1766.6666666666699</c:v>
                  </c:pt>
                  <c:pt idx="17">
                    <c:v>1766.6666666666699</c:v>
                  </c:pt>
                  <c:pt idx="18">
                    <c:v>1766.6666666666699</c:v>
                  </c:pt>
                  <c:pt idx="19">
                    <c:v>1766.6666666666699</c:v>
                  </c:pt>
                  <c:pt idx="20">
                    <c:v>1766.6666666666699</c:v>
                  </c:pt>
                  <c:pt idx="21">
                    <c:v>1766.6666666666699</c:v>
                  </c:pt>
                  <c:pt idx="22">
                    <c:v>1766.6666666666699</c:v>
                  </c:pt>
                  <c:pt idx="23">
                    <c:v>1766.6666666666699</c:v>
                  </c:pt>
                  <c:pt idx="24">
                    <c:v>1766.6666666666699</c:v>
                  </c:pt>
                  <c:pt idx="25">
                    <c:v>1766.6666666666699</c:v>
                  </c:pt>
                  <c:pt idx="26">
                    <c:v>1766.6666666666699</c:v>
                  </c:pt>
                  <c:pt idx="27">
                    <c:v>1766.6666666666699</c:v>
                  </c:pt>
                  <c:pt idx="28">
                    <c:v>1766.6666666666699</c:v>
                  </c:pt>
                  <c:pt idx="29">
                    <c:v>1766.6666666666699</c:v>
                  </c:pt>
                  <c:pt idx="30">
                    <c:v>1766.6666666666699</c:v>
                  </c:pt>
                  <c:pt idx="31">
                    <c:v>1766.6666666666699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44-4929-882C-BDDD7D40FC09}"/>
            </c:ext>
          </c:extLst>
        </c:ser>
        <c:ser>
          <c:idx val="1"/>
          <c:order val="1"/>
          <c:tx>
            <c:v>1.AS R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44-4929-882C-BDDD7D40FC09}"/>
            </c:ext>
          </c:extLst>
        </c:ser>
        <c:ser>
          <c:idx val="2"/>
          <c:order val="2"/>
          <c:tx>
            <c:v>1.AS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44-4929-882C-BDDD7D40FC09}"/>
            </c:ext>
          </c:extLst>
        </c:ser>
        <c:ser>
          <c:idx val="3"/>
          <c:order val="3"/>
          <c:tx>
            <c:v>1.AS 'Agg'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7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44-4929-882C-BDDD7D40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81999"/>
        <c:axId val="1793782959"/>
      </c:scatterChart>
      <c:valAx>
        <c:axId val="1793781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82959"/>
        <c:crosses val="autoZero"/>
        <c:crossBetween val="midCat"/>
      </c:valAx>
      <c:valAx>
        <c:axId val="179378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819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Mg v Fe (EDS)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Bt C Mg v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26-46D1-8F0E-EAF7C9105E91}"/>
            </c:ext>
          </c:extLst>
        </c:ser>
        <c:ser>
          <c:idx val="1"/>
          <c:order val="1"/>
          <c:tx>
            <c:v>1.AS.H R Mg v Fe (ppm)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R'!$DP$25:$DP$26,'Bt C v R'!$DP$28,'Bt C v R'!$DP$30,'Bt C v R'!$DP$35:$DP$36,'Bt C v R'!$DP$38:$DP$39,'Bt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26-46D1-8F0E-EAF7C9105E91}"/>
            </c:ext>
          </c:extLst>
        </c:ser>
        <c:ser>
          <c:idx val="2"/>
          <c:order val="2"/>
          <c:tx>
            <c:v>1.AS.H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26-46D1-8F0E-EAF7C9105E91}"/>
            </c:ext>
          </c:extLst>
        </c:ser>
        <c:ser>
          <c:idx val="3"/>
          <c:order val="3"/>
          <c:tx>
            <c:v>1.AS.H No Label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26-46D1-8F0E-EAF7C9105E91}"/>
            </c:ext>
          </c:extLst>
        </c:ser>
        <c:ser>
          <c:idx val="4"/>
          <c:order val="4"/>
          <c:tx>
            <c:v>1.AS.H 'Alt'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9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26-46D1-8F0E-EAF7C910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46271"/>
        <c:axId val="1378250111"/>
      </c:scatterChart>
      <c:valAx>
        <c:axId val="13782462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50111"/>
        <c:crosses val="autoZero"/>
        <c:crossBetween val="midCat"/>
      </c:valAx>
      <c:valAx>
        <c:axId val="1378250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462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Mg v Fe (EDS)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Bt C Mg vs Fe (EDS)</c:v>
          </c:tx>
          <c:spPr>
            <a:ln w="25400">
              <a:noFill/>
            </a:ln>
          </c:spPr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R'!$AO$5:$AO$8,'Bt C v R'!$AO$10,'Bt C v R'!$AO$14,'Bt C v R'!$AO$16,'Bt C v R'!$AO$20,'Bt C v R'!$AO$23,'Bt C v R'!$AO$32:$AO$33)</c:f>
              <c:numCache>
                <c:formatCode>General</c:formatCode>
                <c:ptCount val="11"/>
                <c:pt idx="0">
                  <c:v>150600</c:v>
                </c:pt>
                <c:pt idx="1">
                  <c:v>157500</c:v>
                </c:pt>
                <c:pt idx="2">
                  <c:v>151900</c:v>
                </c:pt>
                <c:pt idx="3">
                  <c:v>154800</c:v>
                </c:pt>
                <c:pt idx="4">
                  <c:v>151000</c:v>
                </c:pt>
                <c:pt idx="5">
                  <c:v>147500</c:v>
                </c:pt>
                <c:pt idx="6">
                  <c:v>150300</c:v>
                </c:pt>
                <c:pt idx="7">
                  <c:v>191800</c:v>
                </c:pt>
                <c:pt idx="8">
                  <c:v>189800</c:v>
                </c:pt>
                <c:pt idx="9">
                  <c:v>188299.99999999997</c:v>
                </c:pt>
                <c:pt idx="10">
                  <c:v>188200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321-4337-8CD8-D05D62AD695F}"/>
            </c:ext>
          </c:extLst>
        </c:ser>
        <c:ser>
          <c:idx val="6"/>
          <c:order val="1"/>
          <c:tx>
            <c:v>1(B)MP R Mg v Fe (EDS)</c:v>
          </c:tx>
          <c:spPr>
            <a:ln w="25400">
              <a:noFill/>
            </a:ln>
          </c:spPr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R'!$AO$3:$AO$4,'Bt C v R'!$AO$9,'Bt C v R'!$AO$11:$AO$13,'Bt C v R'!$AO$15,'Bt C v R'!$AO$17:$AO$19,'Bt C v R'!$AO$21:$AO$22,'Bt C v R'!$AO$24,'Bt C v R'!$AO$34)</c:f>
              <c:numCache>
                <c:formatCode>General</c:formatCode>
                <c:ptCount val="14"/>
                <c:pt idx="0">
                  <c:v>148500</c:v>
                </c:pt>
                <c:pt idx="1">
                  <c:v>145900</c:v>
                </c:pt>
                <c:pt idx="2">
                  <c:v>144700</c:v>
                </c:pt>
                <c:pt idx="3">
                  <c:v>147800</c:v>
                </c:pt>
                <c:pt idx="4">
                  <c:v>154800</c:v>
                </c:pt>
                <c:pt idx="5">
                  <c:v>144900</c:v>
                </c:pt>
                <c:pt idx="6">
                  <c:v>148800</c:v>
                </c:pt>
                <c:pt idx="7">
                  <c:v>147700</c:v>
                </c:pt>
                <c:pt idx="8">
                  <c:v>147200</c:v>
                </c:pt>
                <c:pt idx="9">
                  <c:v>192600.00000000003</c:v>
                </c:pt>
                <c:pt idx="10">
                  <c:v>189300</c:v>
                </c:pt>
                <c:pt idx="11">
                  <c:v>189700</c:v>
                </c:pt>
                <c:pt idx="12">
                  <c:v>190300</c:v>
                </c:pt>
                <c:pt idx="13">
                  <c:v>186200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321-4337-8CD8-D05D62AD695F}"/>
            </c:ext>
          </c:extLst>
        </c:ser>
        <c:ser>
          <c:idx val="7"/>
          <c:order val="2"/>
          <c:tx>
            <c:v>1(B)MP (M) Mg v Fe (EDS)</c:v>
          </c:tx>
          <c:spPr>
            <a:ln w="25400">
              <a:noFill/>
            </a:ln>
          </c:spPr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R'!$AO$2,'Bt C v R'!$AO$25:$AO$31)</c:f>
              <c:numCache>
                <c:formatCode>General</c:formatCode>
                <c:ptCount val="8"/>
                <c:pt idx="0">
                  <c:v>148200</c:v>
                </c:pt>
                <c:pt idx="1">
                  <c:v>191300</c:v>
                </c:pt>
                <c:pt idx="2">
                  <c:v>190900</c:v>
                </c:pt>
                <c:pt idx="3">
                  <c:v>190799.99999999997</c:v>
                </c:pt>
                <c:pt idx="4">
                  <c:v>191400</c:v>
                </c:pt>
                <c:pt idx="5">
                  <c:v>193100</c:v>
                </c:pt>
                <c:pt idx="6">
                  <c:v>191000</c:v>
                </c:pt>
                <c:pt idx="7">
                  <c:v>193000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321-4337-8CD8-D05D62AD695F}"/>
            </c:ext>
          </c:extLst>
        </c:ser>
        <c:ser>
          <c:idx val="8"/>
          <c:order val="3"/>
          <c:tx>
            <c:v>1.AS C Mg v Fe (EDS)</c:v>
          </c:tx>
          <c:spPr>
            <a:ln w="19050" cap="rnd">
              <a:noFill/>
              <a:round/>
            </a:ln>
            <a:effectLst/>
          </c:spPr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R'!$CE$15,'Bt C v R'!$CE$21,'Bt C v R'!$CE$24,'Bt C v R'!$CE$30:$CE$31)</c:f>
              <c:numCache>
                <c:formatCode>General</c:formatCode>
                <c:ptCount val="5"/>
                <c:pt idx="0">
                  <c:v>173800</c:v>
                </c:pt>
                <c:pt idx="1">
                  <c:v>179400</c:v>
                </c:pt>
                <c:pt idx="2">
                  <c:v>177000</c:v>
                </c:pt>
                <c:pt idx="3">
                  <c:v>178100</c:v>
                </c:pt>
                <c:pt idx="4">
                  <c:v>181400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321-4337-8CD8-D05D62AD695F}"/>
            </c:ext>
          </c:extLst>
        </c:ser>
        <c:ser>
          <c:idx val="9"/>
          <c:order val="4"/>
          <c:tx>
            <c:v>1.AS R Mg v Fe 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R'!$CE$16,'Bt C v R'!$CE$19,'Bt C v R'!$CE$27,'Bt C v R'!$CE$32)</c:f>
              <c:numCache>
                <c:formatCode>General</c:formatCode>
                <c:ptCount val="4"/>
                <c:pt idx="0">
                  <c:v>169500</c:v>
                </c:pt>
                <c:pt idx="1">
                  <c:v>176600</c:v>
                </c:pt>
                <c:pt idx="2">
                  <c:v>184300</c:v>
                </c:pt>
                <c:pt idx="3">
                  <c:v>184100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321-4337-8CD8-D05D62AD695F}"/>
            </c:ext>
          </c:extLst>
        </c:ser>
        <c:ser>
          <c:idx val="10"/>
          <c:order val="5"/>
          <c:tx>
            <c:v>1.AS (M) Mg v Fe (EDS)</c:v>
          </c:tx>
          <c:spPr>
            <a:ln w="25400" cap="rnd">
              <a:noFill/>
              <a:round/>
            </a:ln>
            <a:effectLst/>
          </c:spPr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R'!$CE$2:$CE$6,'Bt C v R'!$CE$9:$CE$14,'Bt C v R'!$CE$17:$CE$18,'Bt C v R'!$CE$20,'Bt C v R'!$CE$22:$CE$23,'Bt C v R'!$CE$25:$CE$26,'Bt C v R'!$CE$28:$CE$29,'Bt C v R'!$CE$33)</c:f>
              <c:numCache>
                <c:formatCode>General</c:formatCode>
                <c:ptCount val="21"/>
                <c:pt idx="0">
                  <c:v>162100</c:v>
                </c:pt>
                <c:pt idx="1">
                  <c:v>155200</c:v>
                </c:pt>
                <c:pt idx="2">
                  <c:v>155200</c:v>
                </c:pt>
                <c:pt idx="3">
                  <c:v>153800</c:v>
                </c:pt>
                <c:pt idx="4">
                  <c:v>147000</c:v>
                </c:pt>
                <c:pt idx="5">
                  <c:v>171500</c:v>
                </c:pt>
                <c:pt idx="6">
                  <c:v>172800</c:v>
                </c:pt>
                <c:pt idx="7">
                  <c:v>173600</c:v>
                </c:pt>
                <c:pt idx="8">
                  <c:v>163000</c:v>
                </c:pt>
                <c:pt idx="9">
                  <c:v>170700</c:v>
                </c:pt>
                <c:pt idx="10">
                  <c:v>172700</c:v>
                </c:pt>
                <c:pt idx="11">
                  <c:v>172900</c:v>
                </c:pt>
                <c:pt idx="12">
                  <c:v>170500</c:v>
                </c:pt>
                <c:pt idx="13">
                  <c:v>170300</c:v>
                </c:pt>
                <c:pt idx="14">
                  <c:v>176300</c:v>
                </c:pt>
                <c:pt idx="15">
                  <c:v>174700</c:v>
                </c:pt>
                <c:pt idx="16">
                  <c:v>180700</c:v>
                </c:pt>
                <c:pt idx="17">
                  <c:v>179300</c:v>
                </c:pt>
                <c:pt idx="18">
                  <c:v>184700</c:v>
                </c:pt>
                <c:pt idx="19">
                  <c:v>179600</c:v>
                </c:pt>
                <c:pt idx="20">
                  <c:v>182800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321-4337-8CD8-D05D62AD695F}"/>
            </c:ext>
          </c:extLst>
        </c:ser>
        <c:ser>
          <c:idx val="11"/>
          <c:order val="6"/>
          <c:tx>
            <c:v>1.AS 'Agg' Mg v Fe (EDS)</c:v>
          </c:tx>
          <c:spPr>
            <a:ln w="25400" cap="rnd">
              <a:noFill/>
              <a:round/>
            </a:ln>
            <a:effectLst/>
          </c:spPr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R'!$CE$7:$CE$8</c:f>
              <c:numCache>
                <c:formatCode>General</c:formatCode>
                <c:ptCount val="2"/>
                <c:pt idx="0">
                  <c:v>175100.00000000003</c:v>
                </c:pt>
                <c:pt idx="1">
                  <c:v>173299.99999999997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321-4337-8CD8-D05D62AD695F}"/>
            </c:ext>
          </c:extLst>
        </c:ser>
        <c:ser>
          <c:idx val="0"/>
          <c:order val="7"/>
          <c:tx>
            <c:v>1.AS.H Bt C Mg v Fe(EDS)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R'!$DU$2:$DU$3,'Bt C v R'!$DU$5,'Bt C v R'!$DU$9,'Bt C v R'!$DU$11,'Bt C v R'!$DU$13,'Bt C v R'!$DU$16:$DU$17,'Bt C v R'!$DU$22,'Bt C v R'!$DU$24,'Bt C v R'!$DU$27,'Bt C v R'!$DU$31,'Bt C v R'!$DU$33:$DU$34,'Bt C v R'!$DU$37,'Bt C v R'!$DU$40,'Bt C v R'!$DU$42)</c:f>
              <c:numCache>
                <c:formatCode>General</c:formatCode>
                <c:ptCount val="17"/>
                <c:pt idx="0">
                  <c:v>127600</c:v>
                </c:pt>
                <c:pt idx="1">
                  <c:v>127500</c:v>
                </c:pt>
                <c:pt idx="2">
                  <c:v>126000</c:v>
                </c:pt>
                <c:pt idx="3">
                  <c:v>124600.00000000001</c:v>
                </c:pt>
                <c:pt idx="4">
                  <c:v>124400</c:v>
                </c:pt>
                <c:pt idx="5">
                  <c:v>125600</c:v>
                </c:pt>
                <c:pt idx="6">
                  <c:v>124400</c:v>
                </c:pt>
                <c:pt idx="7">
                  <c:v>123600</c:v>
                </c:pt>
                <c:pt idx="8">
                  <c:v>126500</c:v>
                </c:pt>
                <c:pt idx="9">
                  <c:v>126600</c:v>
                </c:pt>
                <c:pt idx="10">
                  <c:v>128900</c:v>
                </c:pt>
                <c:pt idx="11">
                  <c:v>122300</c:v>
                </c:pt>
                <c:pt idx="12">
                  <c:v>124300</c:v>
                </c:pt>
                <c:pt idx="13">
                  <c:v>123600</c:v>
                </c:pt>
                <c:pt idx="14">
                  <c:v>130500</c:v>
                </c:pt>
                <c:pt idx="15">
                  <c:v>130000</c:v>
                </c:pt>
                <c:pt idx="16">
                  <c:v>127600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321-4337-8CD8-D05D62AD695F}"/>
            </c:ext>
          </c:extLst>
        </c:ser>
        <c:ser>
          <c:idx val="1"/>
          <c:order val="8"/>
          <c:tx>
            <c:v>1.AS.H R Mg v Fe (ppm)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R'!$DP$4,'Bt C v R'!$DP$6,'Bt C v R'!$DP$10,'Bt C v R'!$DP$12,'Bt C v R'!$DP$15,'Bt C v R'!$DP$18:$DP$19,'Bt C v R'!$DP$23,'Bt C v R'!$DP$25:$DP$26,'Bt C v R'!$DP$28,'Bt C v R'!$DP$30,'Bt C v R'!$DP$35:$DP$36,'Bt C v R'!$DP$38:$DP$39,'Bt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R'!$DU$4,'Bt C v R'!$DU$6,'Bt C v R'!$DU$10,'Bt C v R'!$DU$12,'Bt C v R'!$DU$15,'Bt C v R'!$DU$18:$DU$19,'Bt C v R'!$DU$23,'Bt C v R'!$DU$25:$DU$26,'Bt C v R'!$DU$28,'Bt C v R'!$DU$30,'Bt C v R'!$DU$35:$DU$36,'Bt C v R'!$DU$38:$DU$39,'Bt C v R'!$DU$41)</c:f>
              <c:numCache>
                <c:formatCode>General</c:formatCode>
                <c:ptCount val="17"/>
                <c:pt idx="0">
                  <c:v>129200</c:v>
                </c:pt>
                <c:pt idx="1">
                  <c:v>128699.99999999999</c:v>
                </c:pt>
                <c:pt idx="2">
                  <c:v>126199.99999999999</c:v>
                </c:pt>
                <c:pt idx="3">
                  <c:v>126100</c:v>
                </c:pt>
                <c:pt idx="4">
                  <c:v>125500</c:v>
                </c:pt>
                <c:pt idx="5">
                  <c:v>124800</c:v>
                </c:pt>
                <c:pt idx="6">
                  <c:v>123400</c:v>
                </c:pt>
                <c:pt idx="7">
                  <c:v>124500</c:v>
                </c:pt>
                <c:pt idx="8">
                  <c:v>125399.99999999999</c:v>
                </c:pt>
                <c:pt idx="9">
                  <c:v>127400</c:v>
                </c:pt>
                <c:pt idx="10">
                  <c:v>126600</c:v>
                </c:pt>
                <c:pt idx="11">
                  <c:v>123100</c:v>
                </c:pt>
                <c:pt idx="12">
                  <c:v>124900</c:v>
                </c:pt>
                <c:pt idx="13">
                  <c:v>125500</c:v>
                </c:pt>
                <c:pt idx="14">
                  <c:v>128200</c:v>
                </c:pt>
                <c:pt idx="15">
                  <c:v>131900</c:v>
                </c:pt>
                <c:pt idx="16">
                  <c:v>131300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321-4337-8CD8-D05D62AD695F}"/>
            </c:ext>
          </c:extLst>
        </c:ser>
        <c:ser>
          <c:idx val="2"/>
          <c:order val="9"/>
          <c:tx>
            <c:v>1.AS.H (M)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R'!$DU$7:$DU$8,'Bt C v R'!$DU$20,'Bt C v R'!$DU$29,'Bt C v R'!$DU$32)</c:f>
              <c:numCache>
                <c:formatCode>General</c:formatCode>
                <c:ptCount val="5"/>
                <c:pt idx="0">
                  <c:v>128800.00000000001</c:v>
                </c:pt>
                <c:pt idx="1">
                  <c:v>125900</c:v>
                </c:pt>
                <c:pt idx="2">
                  <c:v>128100</c:v>
                </c:pt>
                <c:pt idx="3">
                  <c:v>125800</c:v>
                </c:pt>
                <c:pt idx="4">
                  <c:v>124900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321-4337-8CD8-D05D62AD695F}"/>
            </c:ext>
          </c:extLst>
        </c:ser>
        <c:ser>
          <c:idx val="3"/>
          <c:order val="10"/>
          <c:tx>
            <c:v>1.AS.H No Label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R'!$DU$14</c:f>
              <c:numCache>
                <c:formatCode>General</c:formatCode>
                <c:ptCount val="1"/>
                <c:pt idx="0">
                  <c:v>125300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321-4337-8CD8-D05D62AD695F}"/>
            </c:ext>
          </c:extLst>
        </c:ser>
        <c:ser>
          <c:idx val="4"/>
          <c:order val="11"/>
          <c:tx>
            <c:v>1.AS.H 'Alt' Mg v Fe (EDS)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R'!$DU$21</c:f>
              <c:numCache>
                <c:formatCode>General</c:formatCode>
                <c:ptCount val="1"/>
                <c:pt idx="0">
                  <c:v>127100.00000000001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321-4337-8CD8-D05D62AD6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46271"/>
        <c:axId val="1378250111"/>
      </c:scatterChart>
      <c:valAx>
        <c:axId val="13782462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50111"/>
        <c:crosses val="autoZero"/>
        <c:crossBetween val="midCat"/>
      </c:valAx>
      <c:valAx>
        <c:axId val="1378250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4627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</a:t>
            </a:r>
            <a:r>
              <a:rPr lang="en-GB" baseline="0"/>
              <a:t> Mg (EDS)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Mg (EDS) v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B9-457A-9D9E-3D20A797D54C}"/>
            </c:ext>
          </c:extLst>
        </c:ser>
        <c:ser>
          <c:idx val="1"/>
          <c:order val="1"/>
          <c:tx>
            <c:v>1(B)MP R Mg (EDS) v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plus>
            <c:minus>
              <c:numRef>
                <c:f>('Bt C v R'!$P$218:$P$219,'Bt C v R'!$P$224,'Bt C v R'!$P$226:$P$228,'Bt C v R'!$P$230,'Bt C v R'!$P$232:$P$234,'Bt C v R'!$P$236:$P$237,'Bt C v R'!$P$239,'Bt C v R'!$P$249)</c:f>
                <c:numCache>
                  <c:formatCode>General</c:formatCode>
                  <c:ptCount val="14"/>
                  <c:pt idx="0">
                    <c:v>12849.1</c:v>
                  </c:pt>
                  <c:pt idx="1">
                    <c:v>12227</c:v>
                  </c:pt>
                  <c:pt idx="2">
                    <c:v>16564.7</c:v>
                  </c:pt>
                  <c:pt idx="3">
                    <c:v>10994.9</c:v>
                  </c:pt>
                  <c:pt idx="4">
                    <c:v>13314.2</c:v>
                  </c:pt>
                  <c:pt idx="5">
                    <c:v>13451.2</c:v>
                  </c:pt>
                  <c:pt idx="6">
                    <c:v>13011.2</c:v>
                  </c:pt>
                  <c:pt idx="7">
                    <c:v>10480.799999999999</c:v>
                  </c:pt>
                  <c:pt idx="8">
                    <c:v>15644.8</c:v>
                  </c:pt>
                  <c:pt idx="9">
                    <c:v>9721.82</c:v>
                  </c:pt>
                  <c:pt idx="10">
                    <c:v>7957.31</c:v>
                  </c:pt>
                  <c:pt idx="11">
                    <c:v>15740.9</c:v>
                  </c:pt>
                  <c:pt idx="12">
                    <c:v>15654</c:v>
                  </c:pt>
                  <c:pt idx="13">
                    <c:v>13575.9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B9-457A-9D9E-3D20A797D54C}"/>
            </c:ext>
          </c:extLst>
        </c:ser>
        <c:ser>
          <c:idx val="2"/>
          <c:order val="2"/>
          <c:tx>
            <c:v>1(B)MP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plus>
            <c:minus>
              <c:numRef>
                <c:f>('Bt C v R'!$P$217,'Bt C v R'!$P$240:$P$246)</c:f>
                <c:numCache>
                  <c:formatCode>General</c:formatCode>
                  <c:ptCount val="8"/>
                  <c:pt idx="0">
                    <c:v>14663.2</c:v>
                  </c:pt>
                  <c:pt idx="1">
                    <c:v>9182.7199999999993</c:v>
                  </c:pt>
                  <c:pt idx="2">
                    <c:v>19306.3</c:v>
                  </c:pt>
                  <c:pt idx="3">
                    <c:v>13261.7</c:v>
                  </c:pt>
                  <c:pt idx="4">
                    <c:v>6403.96</c:v>
                  </c:pt>
                  <c:pt idx="5">
                    <c:v>12739.5</c:v>
                  </c:pt>
                  <c:pt idx="6">
                    <c:v>15070.8</c:v>
                  </c:pt>
                  <c:pt idx="7">
                    <c:v>7424.25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B9-457A-9D9E-3D20A797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91391"/>
        <c:axId val="1378288991"/>
      </c:scatterChart>
      <c:valAx>
        <c:axId val="13782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8991"/>
        <c:crosses val="autoZero"/>
        <c:crossBetween val="midCat"/>
      </c:valAx>
      <c:valAx>
        <c:axId val="137828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(ICP)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9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</a:t>
            </a:r>
            <a:r>
              <a:rPr lang="en-GB" baseline="0"/>
              <a:t> Mg (EDS)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Mg (EDS) v Fe (ICP)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FE-458B-97B2-1BA8228C0580}"/>
            </c:ext>
          </c:extLst>
        </c:ser>
        <c:ser>
          <c:idx val="1"/>
          <c:order val="1"/>
          <c:tx>
            <c:v>1(B)MP R Mg (EDS) v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E-458B-97B2-1BA8228C0580}"/>
            </c:ext>
          </c:extLst>
        </c:ser>
        <c:ser>
          <c:idx val="2"/>
          <c:order val="2"/>
          <c:tx>
            <c:v>1(B)MP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FE-458B-97B2-1BA8228C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91391"/>
        <c:axId val="1378288991"/>
      </c:scatterChart>
      <c:valAx>
        <c:axId val="1378291391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88991"/>
        <c:crosses val="autoZero"/>
        <c:crossBetween val="midCat"/>
      </c:valAx>
      <c:valAx>
        <c:axId val="1378288991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(ICP)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9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Analysis'!$M$211:$M$243</c:f>
                <c:numCache>
                  <c:formatCode>General</c:formatCode>
                  <c:ptCount val="33"/>
                  <c:pt idx="0">
                    <c:v>0.37111</c:v>
                  </c:pt>
                  <c:pt idx="1">
                    <c:v>0.45073299999999999</c:v>
                  </c:pt>
                  <c:pt idx="2">
                    <c:v>0.48240699999999997</c:v>
                  </c:pt>
                  <c:pt idx="3">
                    <c:v>0.35524600000000001</c:v>
                  </c:pt>
                  <c:pt idx="4">
                    <c:v>0.44037100000000001</c:v>
                  </c:pt>
                  <c:pt idx="5">
                    <c:v>0.47661100000000001</c:v>
                  </c:pt>
                  <c:pt idx="6">
                    <c:v>0.57898099999999997</c:v>
                  </c:pt>
                  <c:pt idx="7">
                    <c:v>0.87969699999999995</c:v>
                  </c:pt>
                  <c:pt idx="8">
                    <c:v>0.50302899999999995</c:v>
                  </c:pt>
                  <c:pt idx="9">
                    <c:v>0.53666499999999995</c:v>
                  </c:pt>
                  <c:pt idx="10">
                    <c:v>0.42289500000000002</c:v>
                  </c:pt>
                  <c:pt idx="11">
                    <c:v>0.314137</c:v>
                  </c:pt>
                  <c:pt idx="12">
                    <c:v>0.64035799999999998</c:v>
                  </c:pt>
                  <c:pt idx="13">
                    <c:v>0.39426600000000001</c:v>
                  </c:pt>
                  <c:pt idx="14">
                    <c:v>0.421043</c:v>
                  </c:pt>
                  <c:pt idx="15">
                    <c:v>0.38071199999999999</c:v>
                  </c:pt>
                  <c:pt idx="16">
                    <c:v>0.25728400000000001</c:v>
                  </c:pt>
                  <c:pt idx="17">
                    <c:v>0.848804</c:v>
                  </c:pt>
                  <c:pt idx="18">
                    <c:v>0.38430300000000001</c:v>
                  </c:pt>
                  <c:pt idx="19">
                    <c:v>0.484209</c:v>
                  </c:pt>
                  <c:pt idx="20">
                    <c:v>0.58401599999999998</c:v>
                  </c:pt>
                  <c:pt idx="21">
                    <c:v>0.46049299999999999</c:v>
                  </c:pt>
                  <c:pt idx="22">
                    <c:v>0.56527000000000005</c:v>
                  </c:pt>
                  <c:pt idx="23">
                    <c:v>0.41814499999999999</c:v>
                  </c:pt>
                  <c:pt idx="24">
                    <c:v>0.78897499999999998</c:v>
                  </c:pt>
                  <c:pt idx="25">
                    <c:v>0.454984</c:v>
                  </c:pt>
                  <c:pt idx="26">
                    <c:v>0.46553099999999997</c:v>
                  </c:pt>
                  <c:pt idx="27">
                    <c:v>0.37222499999999997</c:v>
                  </c:pt>
                  <c:pt idx="28">
                    <c:v>0.62683699999999998</c:v>
                  </c:pt>
                  <c:pt idx="29">
                    <c:v>0.57476300000000002</c:v>
                  </c:pt>
                  <c:pt idx="30">
                    <c:v>2.7266300000000001</c:v>
                  </c:pt>
                  <c:pt idx="31">
                    <c:v>2.00101</c:v>
                  </c:pt>
                  <c:pt idx="32">
                    <c:v>3.2360099999999998</c:v>
                  </c:pt>
                </c:numCache>
              </c:numRef>
            </c:plus>
            <c:minus>
              <c:numRef>
                <c:f>'Bt Tidy Analysis'!$M$211:$M$243</c:f>
                <c:numCache>
                  <c:formatCode>General</c:formatCode>
                  <c:ptCount val="33"/>
                  <c:pt idx="0">
                    <c:v>0.37111</c:v>
                  </c:pt>
                  <c:pt idx="1">
                    <c:v>0.45073299999999999</c:v>
                  </c:pt>
                  <c:pt idx="2">
                    <c:v>0.48240699999999997</c:v>
                  </c:pt>
                  <c:pt idx="3">
                    <c:v>0.35524600000000001</c:v>
                  </c:pt>
                  <c:pt idx="4">
                    <c:v>0.44037100000000001</c:v>
                  </c:pt>
                  <c:pt idx="5">
                    <c:v>0.47661100000000001</c:v>
                  </c:pt>
                  <c:pt idx="6">
                    <c:v>0.57898099999999997</c:v>
                  </c:pt>
                  <c:pt idx="7">
                    <c:v>0.87969699999999995</c:v>
                  </c:pt>
                  <c:pt idx="8">
                    <c:v>0.50302899999999995</c:v>
                  </c:pt>
                  <c:pt idx="9">
                    <c:v>0.53666499999999995</c:v>
                  </c:pt>
                  <c:pt idx="10">
                    <c:v>0.42289500000000002</c:v>
                  </c:pt>
                  <c:pt idx="11">
                    <c:v>0.314137</c:v>
                  </c:pt>
                  <c:pt idx="12">
                    <c:v>0.64035799999999998</c:v>
                  </c:pt>
                  <c:pt idx="13">
                    <c:v>0.39426600000000001</c:v>
                  </c:pt>
                  <c:pt idx="14">
                    <c:v>0.421043</c:v>
                  </c:pt>
                  <c:pt idx="15">
                    <c:v>0.38071199999999999</c:v>
                  </c:pt>
                  <c:pt idx="16">
                    <c:v>0.25728400000000001</c:v>
                  </c:pt>
                  <c:pt idx="17">
                    <c:v>0.848804</c:v>
                  </c:pt>
                  <c:pt idx="18">
                    <c:v>0.38430300000000001</c:v>
                  </c:pt>
                  <c:pt idx="19">
                    <c:v>0.484209</c:v>
                  </c:pt>
                  <c:pt idx="20">
                    <c:v>0.58401599999999998</c:v>
                  </c:pt>
                  <c:pt idx="21">
                    <c:v>0.46049299999999999</c:v>
                  </c:pt>
                  <c:pt idx="22">
                    <c:v>0.56527000000000005</c:v>
                  </c:pt>
                  <c:pt idx="23">
                    <c:v>0.41814499999999999</c:v>
                  </c:pt>
                  <c:pt idx="24">
                    <c:v>0.78897499999999998</c:v>
                  </c:pt>
                  <c:pt idx="25">
                    <c:v>0.454984</c:v>
                  </c:pt>
                  <c:pt idx="26">
                    <c:v>0.46553099999999997</c:v>
                  </c:pt>
                  <c:pt idx="27">
                    <c:v>0.37222499999999997</c:v>
                  </c:pt>
                  <c:pt idx="28">
                    <c:v>0.62683699999999998</c:v>
                  </c:pt>
                  <c:pt idx="29">
                    <c:v>0.57476300000000002</c:v>
                  </c:pt>
                  <c:pt idx="30">
                    <c:v>2.7266300000000001</c:v>
                  </c:pt>
                  <c:pt idx="31">
                    <c:v>2.00101</c:v>
                  </c:pt>
                  <c:pt idx="32">
                    <c:v>3.2360099999999998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Analysis'!$N$2:$N$34</c:f>
              <c:numCache>
                <c:formatCode>General</c:formatCode>
                <c:ptCount val="33"/>
                <c:pt idx="0">
                  <c:v>2.4002500000000002</c:v>
                </c:pt>
                <c:pt idx="1">
                  <c:v>3.0891899999999999</c:v>
                </c:pt>
                <c:pt idx="2">
                  <c:v>3.1933699999999998</c:v>
                </c:pt>
                <c:pt idx="3">
                  <c:v>2.6022799999999999</c:v>
                </c:pt>
                <c:pt idx="4">
                  <c:v>2.9309099999999999</c:v>
                </c:pt>
                <c:pt idx="5">
                  <c:v>2.3736700000000002</c:v>
                </c:pt>
                <c:pt idx="6">
                  <c:v>2.2490800000000002</c:v>
                </c:pt>
                <c:pt idx="7">
                  <c:v>4.4205699999999997</c:v>
                </c:pt>
                <c:pt idx="8">
                  <c:v>2.9948299999999999</c:v>
                </c:pt>
                <c:pt idx="9">
                  <c:v>3.0782799999999999</c:v>
                </c:pt>
                <c:pt idx="10">
                  <c:v>3.2782800000000001</c:v>
                </c:pt>
                <c:pt idx="11">
                  <c:v>3.22</c:v>
                </c:pt>
                <c:pt idx="12">
                  <c:v>3.25285</c:v>
                </c:pt>
                <c:pt idx="13">
                  <c:v>2.9008699999999998</c:v>
                </c:pt>
                <c:pt idx="14">
                  <c:v>2.6256300000000001</c:v>
                </c:pt>
                <c:pt idx="15">
                  <c:v>3.2112500000000002</c:v>
                </c:pt>
                <c:pt idx="16">
                  <c:v>2.7902999999999998</c:v>
                </c:pt>
                <c:pt idx="17">
                  <c:v>3.3874300000000002</c:v>
                </c:pt>
                <c:pt idx="18">
                  <c:v>2.98563</c:v>
                </c:pt>
                <c:pt idx="19">
                  <c:v>3.0272199999999998</c:v>
                </c:pt>
                <c:pt idx="20">
                  <c:v>3.8286899999999999</c:v>
                </c:pt>
                <c:pt idx="21">
                  <c:v>3.3056899999999998</c:v>
                </c:pt>
                <c:pt idx="22">
                  <c:v>3.1814100000000001</c:v>
                </c:pt>
                <c:pt idx="23">
                  <c:v>2.9794100000000001</c:v>
                </c:pt>
                <c:pt idx="24">
                  <c:v>3.66262</c:v>
                </c:pt>
                <c:pt idx="25">
                  <c:v>2.8181500000000002</c:v>
                </c:pt>
                <c:pt idx="26">
                  <c:v>3.3808400000000001</c:v>
                </c:pt>
                <c:pt idx="27">
                  <c:v>3.3827099999999999</c:v>
                </c:pt>
                <c:pt idx="28">
                  <c:v>3.7094999999999998</c:v>
                </c:pt>
                <c:pt idx="29">
                  <c:v>3.5292599999999998</c:v>
                </c:pt>
                <c:pt idx="30">
                  <c:v>21.2529</c:v>
                </c:pt>
                <c:pt idx="31">
                  <c:v>21.098800000000001</c:v>
                </c:pt>
                <c:pt idx="32">
                  <c:v>23.888000000000002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D4-4CA3-90F5-CDCA309AE628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Analysis'!$M$136:$M$167</c:f>
                <c:numCache>
                  <c:formatCode>General</c:formatCode>
                  <c:ptCount val="32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  <c:pt idx="31">
                    <c:v>80.007300000000001</c:v>
                  </c:pt>
                </c:numCache>
              </c:numRef>
            </c:plus>
            <c:minus>
              <c:numRef>
                <c:f>'Bt Tidy Analysis'!$M$136:$M$167</c:f>
                <c:numCache>
                  <c:formatCode>General</c:formatCode>
                  <c:ptCount val="32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38.297600000000003</c:v>
                  </c:pt>
                  <c:pt idx="6">
                    <c:v>39.432200000000002</c:v>
                  </c:pt>
                  <c:pt idx="7">
                    <c:v>13.5009</c:v>
                  </c:pt>
                  <c:pt idx="8">
                    <c:v>16.334</c:v>
                  </c:pt>
                  <c:pt idx="9">
                    <c:v>28.5014</c:v>
                  </c:pt>
                  <c:pt idx="10">
                    <c:v>39.325800000000001</c:v>
                  </c:pt>
                  <c:pt idx="11">
                    <c:v>30.721399999999999</c:v>
                  </c:pt>
                  <c:pt idx="12">
                    <c:v>25.1417</c:v>
                  </c:pt>
                  <c:pt idx="13">
                    <c:v>38.998399999999997</c:v>
                  </c:pt>
                  <c:pt idx="14">
                    <c:v>41.8307</c:v>
                  </c:pt>
                  <c:pt idx="15">
                    <c:v>37.441800000000001</c:v>
                  </c:pt>
                  <c:pt idx="16">
                    <c:v>33.057200000000002</c:v>
                  </c:pt>
                  <c:pt idx="17">
                    <c:v>48.587200000000003</c:v>
                  </c:pt>
                  <c:pt idx="18">
                    <c:v>41.057200000000002</c:v>
                  </c:pt>
                  <c:pt idx="19">
                    <c:v>37.145000000000003</c:v>
                  </c:pt>
                  <c:pt idx="20">
                    <c:v>31.193999999999999</c:v>
                  </c:pt>
                  <c:pt idx="21">
                    <c:v>33.773400000000002</c:v>
                  </c:pt>
                  <c:pt idx="22">
                    <c:v>44.773400000000002</c:v>
                  </c:pt>
                  <c:pt idx="23">
                    <c:v>61.548299999999998</c:v>
                  </c:pt>
                  <c:pt idx="24">
                    <c:v>44.270200000000003</c:v>
                  </c:pt>
                  <c:pt idx="25">
                    <c:v>47.832799999999999</c:v>
                  </c:pt>
                  <c:pt idx="26">
                    <c:v>64.472399999999993</c:v>
                  </c:pt>
                  <c:pt idx="27">
                    <c:v>69.655500000000004</c:v>
                  </c:pt>
                  <c:pt idx="28">
                    <c:v>80.860900000000001</c:v>
                  </c:pt>
                  <c:pt idx="29">
                    <c:v>54.622900000000001</c:v>
                  </c:pt>
                  <c:pt idx="30">
                    <c:v>93.415999999999997</c:v>
                  </c:pt>
                  <c:pt idx="31">
                    <c:v>80.007300000000001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Analysis'!$BD$2:$BD$33</c:f>
              <c:numCache>
                <c:formatCode>General</c:formatCode>
                <c:ptCount val="32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261.27300000000002</c:v>
                </c:pt>
                <c:pt idx="6">
                  <c:v>256.65699999999998</c:v>
                </c:pt>
                <c:pt idx="7">
                  <c:v>142.56899999999999</c:v>
                </c:pt>
                <c:pt idx="8">
                  <c:v>180.85400000000001</c:v>
                </c:pt>
                <c:pt idx="9">
                  <c:v>251.42500000000001</c:v>
                </c:pt>
                <c:pt idx="10">
                  <c:v>370.86799999999999</c:v>
                </c:pt>
                <c:pt idx="11">
                  <c:v>340.47</c:v>
                </c:pt>
                <c:pt idx="12">
                  <c:v>269.286</c:v>
                </c:pt>
                <c:pt idx="13">
                  <c:v>260.988</c:v>
                </c:pt>
                <c:pt idx="14">
                  <c:v>280.04000000000002</c:v>
                </c:pt>
                <c:pt idx="15">
                  <c:v>266.964</c:v>
                </c:pt>
                <c:pt idx="16">
                  <c:v>295.78100000000001</c:v>
                </c:pt>
                <c:pt idx="17">
                  <c:v>288.76100000000002</c:v>
                </c:pt>
                <c:pt idx="18">
                  <c:v>311.64499999999998</c:v>
                </c:pt>
                <c:pt idx="19">
                  <c:v>262.58600000000001</c:v>
                </c:pt>
                <c:pt idx="20">
                  <c:v>293.19</c:v>
                </c:pt>
                <c:pt idx="21">
                  <c:v>321.83999999999997</c:v>
                </c:pt>
                <c:pt idx="22">
                  <c:v>366.625</c:v>
                </c:pt>
                <c:pt idx="23">
                  <c:v>397.88</c:v>
                </c:pt>
                <c:pt idx="24">
                  <c:v>432.85300000000001</c:v>
                </c:pt>
                <c:pt idx="25">
                  <c:v>504.173</c:v>
                </c:pt>
                <c:pt idx="26">
                  <c:v>671.97400000000005</c:v>
                </c:pt>
                <c:pt idx="27">
                  <c:v>513.83900000000006</c:v>
                </c:pt>
                <c:pt idx="28">
                  <c:v>489.38499999999999</c:v>
                </c:pt>
                <c:pt idx="29">
                  <c:v>481.726</c:v>
                </c:pt>
                <c:pt idx="30">
                  <c:v>626.48</c:v>
                </c:pt>
                <c:pt idx="31">
                  <c:v>504.80200000000002</c:v>
                </c:pt>
              </c:numCache>
            </c:numRef>
          </c:xVal>
          <c:yVal>
            <c:numRef>
              <c:f>'Bt Tidy Analysis'!$ER$2:$ER$33</c:f>
              <c:numCache>
                <c:formatCode>General</c:formatCode>
                <c:ptCount val="3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D4-4CA3-90F5-CDCA309AE628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Analysis'!$M$284:$M$324</c:f>
                <c:numCache>
                  <c:formatCode>General</c:formatCode>
                  <c:ptCount val="41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17.1036</c:v>
                  </c:pt>
                  <c:pt idx="3">
                    <c:v>19.340699999999998</c:v>
                  </c:pt>
                  <c:pt idx="4">
                    <c:v>17.313800000000001</c:v>
                  </c:pt>
                  <c:pt idx="5">
                    <c:v>40.949100000000001</c:v>
                  </c:pt>
                  <c:pt idx="6">
                    <c:v>31.736899999999999</c:v>
                  </c:pt>
                  <c:pt idx="7">
                    <c:v>45.7395</c:v>
                  </c:pt>
                  <c:pt idx="8">
                    <c:v>23.7789</c:v>
                  </c:pt>
                  <c:pt idx="9">
                    <c:v>41.8399</c:v>
                  </c:pt>
                  <c:pt idx="10">
                    <c:v>31.9923</c:v>
                  </c:pt>
                  <c:pt idx="11">
                    <c:v>51.613999999999997</c:v>
                  </c:pt>
                  <c:pt idx="12">
                    <c:v>33.040500000000002</c:v>
                  </c:pt>
                  <c:pt idx="13">
                    <c:v>40.869900000000001</c:v>
                  </c:pt>
                  <c:pt idx="14">
                    <c:v>46.137</c:v>
                  </c:pt>
                  <c:pt idx="15">
                    <c:v>42.968499999999999</c:v>
                  </c:pt>
                  <c:pt idx="16">
                    <c:v>46.509900000000002</c:v>
                  </c:pt>
                  <c:pt idx="17">
                    <c:v>59.6892</c:v>
                  </c:pt>
                  <c:pt idx="18">
                    <c:v>15.4529</c:v>
                  </c:pt>
                  <c:pt idx="19">
                    <c:v>49.851700000000001</c:v>
                  </c:pt>
                  <c:pt idx="20">
                    <c:v>59.091000000000001</c:v>
                  </c:pt>
                  <c:pt idx="21">
                    <c:v>52.151299999999999</c:v>
                  </c:pt>
                  <c:pt idx="22">
                    <c:v>45.268700000000003</c:v>
                  </c:pt>
                  <c:pt idx="23">
                    <c:v>34.406399999999998</c:v>
                  </c:pt>
                  <c:pt idx="24">
                    <c:v>67.552300000000002</c:v>
                  </c:pt>
                  <c:pt idx="25">
                    <c:v>38.111899999999999</c:v>
                  </c:pt>
                  <c:pt idx="26">
                    <c:v>54.429900000000004</c:v>
                  </c:pt>
                  <c:pt idx="27">
                    <c:v>58.175899999999999</c:v>
                  </c:pt>
                  <c:pt idx="28">
                    <c:v>78.650400000000005</c:v>
                  </c:pt>
                  <c:pt idx="29">
                    <c:v>84.514300000000006</c:v>
                  </c:pt>
                  <c:pt idx="30">
                    <c:v>87.7971</c:v>
                  </c:pt>
                  <c:pt idx="31">
                    <c:v>62.224400000000003</c:v>
                  </c:pt>
                  <c:pt idx="32">
                    <c:v>41.414499999999997</c:v>
                  </c:pt>
                  <c:pt idx="33">
                    <c:v>45.1023</c:v>
                  </c:pt>
                  <c:pt idx="34">
                    <c:v>61.061</c:v>
                  </c:pt>
                  <c:pt idx="35">
                    <c:v>62.677500000000002</c:v>
                  </c:pt>
                  <c:pt idx="36">
                    <c:v>46.619500000000002</c:v>
                  </c:pt>
                  <c:pt idx="37">
                    <c:v>56.997900000000001</c:v>
                  </c:pt>
                  <c:pt idx="38">
                    <c:v>45.591700000000003</c:v>
                  </c:pt>
                  <c:pt idx="39">
                    <c:v>52.828400000000002</c:v>
                  </c:pt>
                  <c:pt idx="40">
                    <c:v>53.504899999999999</c:v>
                  </c:pt>
                </c:numCache>
              </c:numRef>
            </c:plus>
            <c:minus>
              <c:numRef>
                <c:f>'Bt Tidy Analysis'!$M$284:$M$324</c:f>
                <c:numCache>
                  <c:formatCode>General</c:formatCode>
                  <c:ptCount val="41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17.1036</c:v>
                  </c:pt>
                  <c:pt idx="3">
                    <c:v>19.340699999999998</c:v>
                  </c:pt>
                  <c:pt idx="4">
                    <c:v>17.313800000000001</c:v>
                  </c:pt>
                  <c:pt idx="5">
                    <c:v>40.949100000000001</c:v>
                  </c:pt>
                  <c:pt idx="6">
                    <c:v>31.736899999999999</c:v>
                  </c:pt>
                  <c:pt idx="7">
                    <c:v>45.7395</c:v>
                  </c:pt>
                  <c:pt idx="8">
                    <c:v>23.7789</c:v>
                  </c:pt>
                  <c:pt idx="9">
                    <c:v>41.8399</c:v>
                  </c:pt>
                  <c:pt idx="10">
                    <c:v>31.9923</c:v>
                  </c:pt>
                  <c:pt idx="11">
                    <c:v>51.613999999999997</c:v>
                  </c:pt>
                  <c:pt idx="12">
                    <c:v>33.040500000000002</c:v>
                  </c:pt>
                  <c:pt idx="13">
                    <c:v>40.869900000000001</c:v>
                  </c:pt>
                  <c:pt idx="14">
                    <c:v>46.137</c:v>
                  </c:pt>
                  <c:pt idx="15">
                    <c:v>42.968499999999999</c:v>
                  </c:pt>
                  <c:pt idx="16">
                    <c:v>46.509900000000002</c:v>
                  </c:pt>
                  <c:pt idx="17">
                    <c:v>59.6892</c:v>
                  </c:pt>
                  <c:pt idx="18">
                    <c:v>15.4529</c:v>
                  </c:pt>
                  <c:pt idx="19">
                    <c:v>49.851700000000001</c:v>
                  </c:pt>
                  <c:pt idx="20">
                    <c:v>59.091000000000001</c:v>
                  </c:pt>
                  <c:pt idx="21">
                    <c:v>52.151299999999999</c:v>
                  </c:pt>
                  <c:pt idx="22">
                    <c:v>45.268700000000003</c:v>
                  </c:pt>
                  <c:pt idx="23">
                    <c:v>34.406399999999998</c:v>
                  </c:pt>
                  <c:pt idx="24">
                    <c:v>67.552300000000002</c:v>
                  </c:pt>
                  <c:pt idx="25">
                    <c:v>38.111899999999999</c:v>
                  </c:pt>
                  <c:pt idx="26">
                    <c:v>54.429900000000004</c:v>
                  </c:pt>
                  <c:pt idx="27">
                    <c:v>58.175899999999999</c:v>
                  </c:pt>
                  <c:pt idx="28">
                    <c:v>78.650400000000005</c:v>
                  </c:pt>
                  <c:pt idx="29">
                    <c:v>84.514300000000006</c:v>
                  </c:pt>
                  <c:pt idx="30">
                    <c:v>87.7971</c:v>
                  </c:pt>
                  <c:pt idx="31">
                    <c:v>62.224400000000003</c:v>
                  </c:pt>
                  <c:pt idx="32">
                    <c:v>41.414499999999997</c:v>
                  </c:pt>
                  <c:pt idx="33">
                    <c:v>45.1023</c:v>
                  </c:pt>
                  <c:pt idx="34">
                    <c:v>61.061</c:v>
                  </c:pt>
                  <c:pt idx="35">
                    <c:v>62.677500000000002</c:v>
                  </c:pt>
                  <c:pt idx="36">
                    <c:v>46.619500000000002</c:v>
                  </c:pt>
                  <c:pt idx="37">
                    <c:v>56.997900000000001</c:v>
                  </c:pt>
                  <c:pt idx="38">
                    <c:v>45.591700000000003</c:v>
                  </c:pt>
                  <c:pt idx="39">
                    <c:v>52.828400000000002</c:v>
                  </c:pt>
                  <c:pt idx="40">
                    <c:v>53.504899999999999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Analysis'!$CT$2:$CT$42</c:f>
              <c:numCache>
                <c:formatCode>General</c:formatCode>
                <c:ptCount val="41"/>
                <c:pt idx="0">
                  <c:v>481.30700000000002</c:v>
                </c:pt>
                <c:pt idx="1">
                  <c:v>325.53100000000001</c:v>
                </c:pt>
                <c:pt idx="2">
                  <c:v>179.233</c:v>
                </c:pt>
                <c:pt idx="3">
                  <c:v>355.50900000000001</c:v>
                </c:pt>
                <c:pt idx="4">
                  <c:v>206.57300000000001</c:v>
                </c:pt>
                <c:pt idx="5">
                  <c:v>396.928</c:v>
                </c:pt>
                <c:pt idx="6">
                  <c:v>400.48</c:v>
                </c:pt>
                <c:pt idx="7">
                  <c:v>395.976</c:v>
                </c:pt>
                <c:pt idx="8">
                  <c:v>284.70299999999997</c:v>
                </c:pt>
                <c:pt idx="9">
                  <c:v>421.21</c:v>
                </c:pt>
                <c:pt idx="10">
                  <c:v>401.697</c:v>
                </c:pt>
                <c:pt idx="11">
                  <c:v>448.66199999999998</c:v>
                </c:pt>
                <c:pt idx="12">
                  <c:v>413.286</c:v>
                </c:pt>
                <c:pt idx="13">
                  <c:v>419.834</c:v>
                </c:pt>
                <c:pt idx="14">
                  <c:v>451.28899999999999</c:v>
                </c:pt>
                <c:pt idx="15">
                  <c:v>461.988</c:v>
                </c:pt>
                <c:pt idx="16">
                  <c:v>511.113</c:v>
                </c:pt>
                <c:pt idx="17">
                  <c:v>490.47399999999999</c:v>
                </c:pt>
                <c:pt idx="18">
                  <c:v>297.09300000000002</c:v>
                </c:pt>
                <c:pt idx="19">
                  <c:v>476.387</c:v>
                </c:pt>
                <c:pt idx="20">
                  <c:v>495.416</c:v>
                </c:pt>
                <c:pt idx="21">
                  <c:v>420.94299999999998</c:v>
                </c:pt>
                <c:pt idx="22">
                  <c:v>548.03300000000002</c:v>
                </c:pt>
                <c:pt idx="23">
                  <c:v>472.48200000000003</c:v>
                </c:pt>
                <c:pt idx="24">
                  <c:v>590.17999999999995</c:v>
                </c:pt>
                <c:pt idx="25">
                  <c:v>484.56799999999998</c:v>
                </c:pt>
                <c:pt idx="26">
                  <c:v>473.20699999999999</c:v>
                </c:pt>
                <c:pt idx="27">
                  <c:v>544.928</c:v>
                </c:pt>
                <c:pt idx="28">
                  <c:v>803.64200000000005</c:v>
                </c:pt>
                <c:pt idx="29">
                  <c:v>716.57500000000005</c:v>
                </c:pt>
                <c:pt idx="30">
                  <c:v>688.85599999999999</c:v>
                </c:pt>
                <c:pt idx="31">
                  <c:v>534.44799999999998</c:v>
                </c:pt>
                <c:pt idx="32">
                  <c:v>525.03800000000001</c:v>
                </c:pt>
                <c:pt idx="33">
                  <c:v>480.52800000000002</c:v>
                </c:pt>
                <c:pt idx="34">
                  <c:v>549.88800000000003</c:v>
                </c:pt>
                <c:pt idx="35">
                  <c:v>546.99800000000005</c:v>
                </c:pt>
                <c:pt idx="36">
                  <c:v>511.32100000000003</c:v>
                </c:pt>
                <c:pt idx="37">
                  <c:v>505.85</c:v>
                </c:pt>
                <c:pt idx="38">
                  <c:v>454.834</c:v>
                </c:pt>
                <c:pt idx="39">
                  <c:v>526.803</c:v>
                </c:pt>
                <c:pt idx="40">
                  <c:v>561.04700000000003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D4-4CA3-90F5-CDCA309A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31567"/>
        <c:axId val="868152207"/>
      </c:scatterChart>
      <c:valAx>
        <c:axId val="86813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52207"/>
        <c:crosses val="autoZero"/>
        <c:crossBetween val="midCat"/>
      </c:valAx>
      <c:valAx>
        <c:axId val="8681522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6813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Mg(EDS) v Fe(ICP)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Mg(EDS) v Fe(ICP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plus>
            <c:minus>
              <c:numRef>
                <c:f>('Bt C v R'!$P$155,'Bt C v R'!$P$161,'Bt C v R'!$P$164,'Bt C v R'!$P$168,'Bt C v R'!$P$170:$P$171)</c:f>
                <c:numCache>
                  <c:formatCode>General</c:formatCode>
                  <c:ptCount val="6"/>
                  <c:pt idx="0">
                    <c:v>18535.099999999999</c:v>
                  </c:pt>
                  <c:pt idx="1">
                    <c:v>19861.2</c:v>
                  </c:pt>
                  <c:pt idx="2">
                    <c:v>14544.3</c:v>
                  </c:pt>
                  <c:pt idx="3">
                    <c:v>15025.7</c:v>
                  </c:pt>
                  <c:pt idx="4">
                    <c:v>18418.599999999999</c:v>
                  </c:pt>
                  <c:pt idx="5">
                    <c:v>15815.5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C4-4DE4-A1D7-AC602CD63E74}"/>
            </c:ext>
          </c:extLst>
        </c:ser>
        <c:ser>
          <c:idx val="1"/>
          <c:order val="1"/>
          <c:tx>
            <c:v>1.AS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plus>
            <c:minus>
              <c:numRef>
                <c:f>('Bt C v R'!$P$156,'Bt C v R'!$P$159,'Bt C v R'!$P$167,'Bt C v R'!$P$172)</c:f>
                <c:numCache>
                  <c:formatCode>General</c:formatCode>
                  <c:ptCount val="4"/>
                  <c:pt idx="0">
                    <c:v>18661.599999999999</c:v>
                  </c:pt>
                  <c:pt idx="1">
                    <c:v>20853.099999999999</c:v>
                  </c:pt>
                  <c:pt idx="2">
                    <c:v>13133.6</c:v>
                  </c:pt>
                  <c:pt idx="3">
                    <c:v>18394.7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4-4DE4-A1D7-AC602CD63E74}"/>
            </c:ext>
          </c:extLst>
        </c:ser>
        <c:ser>
          <c:idx val="2"/>
          <c:order val="2"/>
          <c:tx>
            <c:v>1.AS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plus>
            <c:minus>
              <c:numRef>
                <c:f>('Bt C v R'!$P$142:$P$146,'Bt C v R'!$P$149:$P$154,'Bt C v R'!$P$157:$P$158,'Bt C v R'!$P$160,'Bt C v R'!$P$162:$P$163,'Bt C v R'!$P$165:$P$166,'Bt C v R'!$P$169,'Bt C v R'!$P$173)</c:f>
                <c:numCache>
                  <c:formatCode>General</c:formatCode>
                  <c:ptCount val="20"/>
                  <c:pt idx="0">
                    <c:v>13608.9</c:v>
                  </c:pt>
                  <c:pt idx="1">
                    <c:v>11881.1</c:v>
                  </c:pt>
                  <c:pt idx="2">
                    <c:v>12896.2</c:v>
                  </c:pt>
                  <c:pt idx="3">
                    <c:v>15079.9</c:v>
                  </c:pt>
                  <c:pt idx="4">
                    <c:v>21945.4</c:v>
                  </c:pt>
                  <c:pt idx="5">
                    <c:v>10670.1</c:v>
                  </c:pt>
                  <c:pt idx="6">
                    <c:v>7569.37</c:v>
                  </c:pt>
                  <c:pt idx="7">
                    <c:v>11561.6</c:v>
                  </c:pt>
                  <c:pt idx="8">
                    <c:v>12332.1</c:v>
                  </c:pt>
                  <c:pt idx="9">
                    <c:v>12854.5</c:v>
                  </c:pt>
                  <c:pt idx="10">
                    <c:v>9960.6299999999992</c:v>
                  </c:pt>
                  <c:pt idx="11">
                    <c:v>19801.7</c:v>
                  </c:pt>
                  <c:pt idx="12">
                    <c:v>9521.18</c:v>
                  </c:pt>
                  <c:pt idx="13">
                    <c:v>23870.1</c:v>
                  </c:pt>
                  <c:pt idx="14">
                    <c:v>9336.3700000000008</c:v>
                  </c:pt>
                  <c:pt idx="15">
                    <c:v>11679.9</c:v>
                  </c:pt>
                  <c:pt idx="16">
                    <c:v>18085.900000000001</c:v>
                  </c:pt>
                  <c:pt idx="17">
                    <c:v>14262.1</c:v>
                  </c:pt>
                  <c:pt idx="18">
                    <c:v>16147.2</c:v>
                  </c:pt>
                  <c:pt idx="19">
                    <c:v>19387.400000000001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C4-4DE4-A1D7-AC602CD63E74}"/>
            </c:ext>
          </c:extLst>
        </c:ser>
        <c:ser>
          <c:idx val="3"/>
          <c:order val="3"/>
          <c:tx>
            <c:v>1.AS 'Agg' Mg(EDS) v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plus>
            <c:minus>
              <c:numRef>
                <c:f>'Bt C v R'!$P$147:$P$148</c:f>
                <c:numCache>
                  <c:formatCode>General</c:formatCode>
                  <c:ptCount val="2"/>
                  <c:pt idx="0">
                    <c:v>15988.2</c:v>
                  </c:pt>
                  <c:pt idx="1">
                    <c:v>20674.400000000001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41.66666669999984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C4-4DE4-A1D7-AC602CD6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812127"/>
        <c:axId val="1860792927"/>
      </c:scatterChart>
      <c:valAx>
        <c:axId val="1860812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792927"/>
        <c:crosses val="autoZero"/>
        <c:crossBetween val="midCat"/>
      </c:valAx>
      <c:valAx>
        <c:axId val="186079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(ICP)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81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Mg(EDS) v Fe(ICP)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Mg(EDS) v Fe(ICP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6E-47EF-BDFE-394AD6AE424A}"/>
            </c:ext>
          </c:extLst>
        </c:ser>
        <c:ser>
          <c:idx val="1"/>
          <c:order val="1"/>
          <c:tx>
            <c:v>1.AS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6E-47EF-BDFE-394AD6AE424A}"/>
            </c:ext>
          </c:extLst>
        </c:ser>
        <c:ser>
          <c:idx val="2"/>
          <c:order val="2"/>
          <c:tx>
            <c:v>1.AS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6E-47EF-BDFE-394AD6AE424A}"/>
            </c:ext>
          </c:extLst>
        </c:ser>
        <c:ser>
          <c:idx val="3"/>
          <c:order val="3"/>
          <c:tx>
            <c:v>1.AS 'Agg' Mg(EDS) v Fe 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6E-47EF-BDFE-394AD6AE4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812127"/>
        <c:axId val="1860792927"/>
      </c:scatterChart>
      <c:valAx>
        <c:axId val="1860812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792927"/>
        <c:crosses val="autoZero"/>
        <c:crossBetween val="midCat"/>
      </c:valAx>
      <c:valAx>
        <c:axId val="1860792927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 (ICP)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81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Mg(EDS)</a:t>
            </a:r>
            <a:r>
              <a:rPr lang="en-GB" baseline="0"/>
              <a:t>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7"/>
          <c:order val="0"/>
          <c:tx>
            <c:v>1.AS.H C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14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9-4E40-B397-95317759A80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19-4E40-B397-95317759A802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19-4E40-B397-95317759A802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plus>
            <c:minus>
              <c:numRef>
                <c:f>('Bt C v R'!$P$290:$P$291,'Bt C v R'!$P$293,'Bt C v R'!$P$297,'Bt C v R'!$P$299,'Bt C v R'!$P$301,'Bt C v R'!$P$304:$P$305,'Bt C v R'!$P$310,'Bt C v R'!$P$312,'Bt C v R'!$P$315,'Bt C v R'!$P$319,'Bt C v R'!$P$321:$P$322,'Bt C v R'!$P$325,'Bt C v R'!$P$328,'Bt C v R'!$P$330)</c:f>
                <c:numCache>
                  <c:formatCode>General</c:formatCode>
                  <c:ptCount val="17"/>
                  <c:pt idx="0">
                    <c:v>8114.12</c:v>
                  </c:pt>
                  <c:pt idx="1">
                    <c:v>10170.5</c:v>
                  </c:pt>
                  <c:pt idx="2">
                    <c:v>9211.6</c:v>
                  </c:pt>
                  <c:pt idx="3">
                    <c:v>13486.7</c:v>
                  </c:pt>
                  <c:pt idx="4">
                    <c:v>10964</c:v>
                  </c:pt>
                  <c:pt idx="5">
                    <c:v>14707.5</c:v>
                  </c:pt>
                  <c:pt idx="6">
                    <c:v>9841.81</c:v>
                  </c:pt>
                  <c:pt idx="7">
                    <c:v>12262.6</c:v>
                  </c:pt>
                  <c:pt idx="8">
                    <c:v>13471.2</c:v>
                  </c:pt>
                  <c:pt idx="9">
                    <c:v>11431.7</c:v>
                  </c:pt>
                  <c:pt idx="10">
                    <c:v>10890.2</c:v>
                  </c:pt>
                  <c:pt idx="11">
                    <c:v>21137.5</c:v>
                  </c:pt>
                  <c:pt idx="12">
                    <c:v>16707.7</c:v>
                  </c:pt>
                  <c:pt idx="13">
                    <c:v>11380.7</c:v>
                  </c:pt>
                  <c:pt idx="14">
                    <c:v>11834.9</c:v>
                  </c:pt>
                  <c:pt idx="15">
                    <c:v>9197.4599999999991</c:v>
                  </c:pt>
                  <c:pt idx="16">
                    <c:v>12606.7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57B-4621-A033-00801C5C750F}"/>
            </c:ext>
          </c:extLst>
        </c:ser>
        <c:ser>
          <c:idx val="0"/>
          <c:order val="1"/>
          <c:tx>
            <c:v>1.AS.H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plus>
            <c:minus>
              <c:numRef>
                <c:f>('Bt C v R'!$P$292,'Bt C v R'!$P$294,'Bt C v R'!$P$298,'Bt C v R'!$P$300,'Bt C v R'!$P$303,'Bt C v R'!$P$306:$P$307,'Bt C v R'!$P$311,'Bt C v R'!$P$313:$P$314,'Bt C v R'!$P$316,'Bt C v R'!$P$318,'Bt C v R'!$P$323:$P$324,'Bt C v R'!$P$326:$P$327,'Bt C v R'!$P$329)</c:f>
                <c:numCache>
                  <c:formatCode>General</c:formatCode>
                  <c:ptCount val="17"/>
                  <c:pt idx="0">
                    <c:v>8777.81</c:v>
                  </c:pt>
                  <c:pt idx="1">
                    <c:v>9062.4699999999993</c:v>
                  </c:pt>
                  <c:pt idx="2">
                    <c:v>11223.7</c:v>
                  </c:pt>
                  <c:pt idx="3">
                    <c:v>7304.34</c:v>
                  </c:pt>
                  <c:pt idx="4">
                    <c:v>10774.5</c:v>
                  </c:pt>
                  <c:pt idx="5">
                    <c:v>11486.8</c:v>
                  </c:pt>
                  <c:pt idx="6">
                    <c:v>12640.9</c:v>
                  </c:pt>
                  <c:pt idx="7">
                    <c:v>17117.5</c:v>
                  </c:pt>
                  <c:pt idx="8">
                    <c:v>9665.86</c:v>
                  </c:pt>
                  <c:pt idx="9">
                    <c:v>11997.3</c:v>
                  </c:pt>
                  <c:pt idx="10">
                    <c:v>14964.2</c:v>
                  </c:pt>
                  <c:pt idx="11">
                    <c:v>8759.25</c:v>
                  </c:pt>
                  <c:pt idx="12">
                    <c:v>14125.4</c:v>
                  </c:pt>
                  <c:pt idx="13">
                    <c:v>11903.2</c:v>
                  </c:pt>
                  <c:pt idx="14">
                    <c:v>17574.400000000001</c:v>
                  </c:pt>
                  <c:pt idx="15">
                    <c:v>16678</c:v>
                  </c:pt>
                  <c:pt idx="16">
                    <c:v>16538.400000000001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R'!$DP$4,'Bt C v R'!$DP$6,'Bt C v R'!$DP$10,'Bt C v R'!$DP$12,'Bt C v R'!$DP$15,'Bt C v R'!$DP$18:$DP$19,'Bt C v R'!$DP$23,'Bt C v R'!$DP$25,'Bt C v R'!$DP$26,'Bt C v R'!$DP$28,'Bt C v R'!$DP$30,'Bt C v R'!$DP$35,'Bt C v R'!$DP$36,'Bt C v R'!$DP$38,'Bt C v R'!$DP$39,'Bt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R'!$CW$4,'Bt C v R'!$CW$6,'Bt C v R'!$CW$10,'Bt C v R'!$CW$12,'Bt C v R'!$CW$15,'Bt C v R'!$CW$18,'Bt C v R'!$CW$19,'Bt C v R'!$CW$23,'Bt C v R'!$CW$25,'Bt C v R'!$CW$26,'Bt C v R'!$CW$28,'Bt C v R'!$CW$30,'Bt C v R'!$CW$35,'Bt C v R'!$CW$36,'Bt C v R'!$CW$38,'Bt C v R'!$CW$39,'Bt C v R'!$CW$41)</c:f>
              <c:numCache>
                <c:formatCode>General</c:formatCode>
                <c:ptCount val="17"/>
                <c:pt idx="0">
                  <c:v>84313.3</c:v>
                </c:pt>
                <c:pt idx="1">
                  <c:v>90993.7</c:v>
                </c:pt>
                <c:pt idx="2">
                  <c:v>97947.8</c:v>
                </c:pt>
                <c:pt idx="3">
                  <c:v>90932.4</c:v>
                </c:pt>
                <c:pt idx="4">
                  <c:v>95082.8</c:v>
                </c:pt>
                <c:pt idx="5">
                  <c:v>91173</c:v>
                </c:pt>
                <c:pt idx="6">
                  <c:v>99430.3</c:v>
                </c:pt>
                <c:pt idx="7">
                  <c:v>98072.5</c:v>
                </c:pt>
                <c:pt idx="8">
                  <c:v>102287</c:v>
                </c:pt>
                <c:pt idx="9">
                  <c:v>104632</c:v>
                </c:pt>
                <c:pt idx="10">
                  <c:v>104782</c:v>
                </c:pt>
                <c:pt idx="11">
                  <c:v>100000</c:v>
                </c:pt>
                <c:pt idx="12">
                  <c:v>101099</c:v>
                </c:pt>
                <c:pt idx="13">
                  <c:v>94958.5</c:v>
                </c:pt>
                <c:pt idx="14">
                  <c:v>132005</c:v>
                </c:pt>
                <c:pt idx="15">
                  <c:v>112214</c:v>
                </c:pt>
                <c:pt idx="16">
                  <c:v>121854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57B-4621-A033-00801C5C750F}"/>
            </c:ext>
          </c:extLst>
        </c:ser>
        <c:ser>
          <c:idx val="1"/>
          <c:order val="2"/>
          <c:tx>
            <c:v>1.AS.H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plus>
            <c:minus>
              <c:numRef>
                <c:f>('Bt C v R'!$P$295:$P$296,'Bt C v R'!$P$308,'Bt C v R'!$P$317,'Bt C v R'!$P$320)</c:f>
                <c:numCache>
                  <c:formatCode>General</c:formatCode>
                  <c:ptCount val="5"/>
                  <c:pt idx="0">
                    <c:v>11430.7</c:v>
                  </c:pt>
                  <c:pt idx="1">
                    <c:v>9811.4599999999991</c:v>
                  </c:pt>
                  <c:pt idx="2">
                    <c:v>9389.48</c:v>
                  </c:pt>
                  <c:pt idx="3">
                    <c:v>8752.89</c:v>
                  </c:pt>
                  <c:pt idx="4">
                    <c:v>14334.1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57B-4621-A033-00801C5C750F}"/>
            </c:ext>
          </c:extLst>
        </c:ser>
        <c:ser>
          <c:idx val="2"/>
          <c:order val="3"/>
          <c:tx>
            <c:v>1.AS.H No Label Mg(EDS)vFe(ICP)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plus>
            <c:minus>
              <c:numRef>
                <c:f>'Bt C v R'!$P$302</c:f>
                <c:numCache>
                  <c:formatCode>General</c:formatCode>
                  <c:ptCount val="1"/>
                  <c:pt idx="0">
                    <c:v>10209.299999999999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57B-4621-A033-00801C5C750F}"/>
            </c:ext>
          </c:extLst>
        </c:ser>
        <c:ser>
          <c:idx val="3"/>
          <c:order val="4"/>
          <c:tx>
            <c:v>1.AS.H 'Alt'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plus>
            <c:minus>
              <c:numRef>
                <c:f>'Bt C v R'!$P$309</c:f>
                <c:numCache>
                  <c:formatCode>General</c:formatCode>
                  <c:ptCount val="1"/>
                  <c:pt idx="0">
                    <c:v>8516.64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57B-4621-A033-00801C5C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25183"/>
        <c:axId val="1824926623"/>
      </c:scatterChart>
      <c:valAx>
        <c:axId val="1824925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6623"/>
        <c:crosses val="autoZero"/>
        <c:crossBetween val="midCat"/>
      </c:valAx>
      <c:valAx>
        <c:axId val="182492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(ICP)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51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Mg(EDS)</a:t>
            </a:r>
            <a:r>
              <a:rPr lang="en-GB" baseline="0"/>
              <a:t>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1(B)MP C Mg (EDS) v Fe (ICP)</c:v>
          </c:tx>
          <c:spPr>
            <a:ln>
              <a:noFill/>
            </a:ln>
          </c:spPr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5D1-4F89-8E25-8BC2016A3A9C}"/>
            </c:ext>
          </c:extLst>
        </c:ser>
        <c:ser>
          <c:idx val="5"/>
          <c:order val="1"/>
          <c:tx>
            <c:v>1(B)MP R Mg (EDS) v Fe (ICP)</c:v>
          </c:tx>
          <c:spPr>
            <a:ln w="25400">
              <a:noFill/>
            </a:ln>
          </c:spPr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35D1-4F89-8E25-8BC2016A3A9C}"/>
            </c:ext>
          </c:extLst>
        </c:ser>
        <c:ser>
          <c:idx val="6"/>
          <c:order val="2"/>
          <c:tx>
            <c:v>1(B)MP (M) Mg(EDS) v Fe(ICP)</c:v>
          </c:tx>
          <c:spPr>
            <a:ln w="25400">
              <a:noFill/>
            </a:ln>
          </c:spPr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35D1-4F89-8E25-8BC2016A3A9C}"/>
            </c:ext>
          </c:extLst>
        </c:ser>
        <c:ser>
          <c:idx val="7"/>
          <c:order val="3"/>
          <c:tx>
            <c:v>1.AS C Mg(EDS) v Fe(ICP</c:v>
          </c:tx>
          <c:spPr>
            <a:ln w="19050" cap="rnd">
              <a:noFill/>
              <a:round/>
            </a:ln>
            <a:effectLst/>
          </c:spPr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35D1-4F89-8E25-8BC2016A3A9C}"/>
            </c:ext>
          </c:extLst>
        </c:ser>
        <c:ser>
          <c:idx val="8"/>
          <c:order val="4"/>
          <c:tx>
            <c:v>1.AS R Mg(EDS) v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35D1-4F89-8E25-8BC2016A3A9C}"/>
            </c:ext>
          </c:extLst>
        </c:ser>
        <c:ser>
          <c:idx val="9"/>
          <c:order val="5"/>
          <c:tx>
            <c:v>1.AS (M) Mg(EDS) v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35D1-4F89-8E25-8BC2016A3A9C}"/>
            </c:ext>
          </c:extLst>
        </c:ser>
        <c:ser>
          <c:idx val="10"/>
          <c:order val="6"/>
          <c:tx>
            <c:v>1.AS 'Agg' Mg(EDS) v Fe (ICP)</c:v>
          </c:tx>
          <c:spPr>
            <a:ln w="25400" cap="rnd">
              <a:noFill/>
              <a:round/>
            </a:ln>
            <a:effectLst/>
          </c:spPr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35D1-4F89-8E25-8BC2016A3A9C}"/>
            </c:ext>
          </c:extLst>
        </c:ser>
        <c:ser>
          <c:idx val="27"/>
          <c:order val="7"/>
          <c:tx>
            <c:v>1.AS.H C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5D1-4F89-8E25-8BC2016A3A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2-35D1-4F89-8E25-8BC2016A3A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4-35D1-4F89-8E25-8BC2016A3A9C}"/>
              </c:ext>
            </c:extLst>
          </c:dPt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5D1-4F89-8E25-8BC2016A3A9C}"/>
            </c:ext>
          </c:extLst>
        </c:ser>
        <c:ser>
          <c:idx val="0"/>
          <c:order val="8"/>
          <c:tx>
            <c:v>1.AS.H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R'!$DP$4,'Bt C v R'!$DP$6,'Bt C v R'!$DP$10,'Bt C v R'!$DP$12,'Bt C v R'!$DP$15,'Bt C v R'!$DP$18:$DP$19,'Bt C v R'!$DP$23,'Bt C v R'!$DP$25,'Bt C v R'!$DP$26,'Bt C v R'!$DP$28,'Bt C v R'!$DP$30,'Bt C v R'!$DP$35,'Bt C v R'!$DP$36,'Bt C v R'!$DP$38,'Bt C v R'!$DP$39,'Bt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R'!$CW$4,'Bt C v R'!$CW$6,'Bt C v R'!$CW$10,'Bt C v R'!$CW$12,'Bt C v R'!$CW$15,'Bt C v R'!$CW$18,'Bt C v R'!$CW$19,'Bt C v R'!$CW$23,'Bt C v R'!$CW$25,'Bt C v R'!$CW$26,'Bt C v R'!$CW$28,'Bt C v R'!$CW$30,'Bt C v R'!$CW$35,'Bt C v R'!$CW$36,'Bt C v R'!$CW$38,'Bt C v R'!$CW$39,'Bt C v R'!$CW$41)</c:f>
              <c:numCache>
                <c:formatCode>General</c:formatCode>
                <c:ptCount val="17"/>
                <c:pt idx="0">
                  <c:v>84313.3</c:v>
                </c:pt>
                <c:pt idx="1">
                  <c:v>90993.7</c:v>
                </c:pt>
                <c:pt idx="2">
                  <c:v>97947.8</c:v>
                </c:pt>
                <c:pt idx="3">
                  <c:v>90932.4</c:v>
                </c:pt>
                <c:pt idx="4">
                  <c:v>95082.8</c:v>
                </c:pt>
                <c:pt idx="5">
                  <c:v>91173</c:v>
                </c:pt>
                <c:pt idx="6">
                  <c:v>99430.3</c:v>
                </c:pt>
                <c:pt idx="7">
                  <c:v>98072.5</c:v>
                </c:pt>
                <c:pt idx="8">
                  <c:v>102287</c:v>
                </c:pt>
                <c:pt idx="9">
                  <c:v>104632</c:v>
                </c:pt>
                <c:pt idx="10">
                  <c:v>104782</c:v>
                </c:pt>
                <c:pt idx="11">
                  <c:v>100000</c:v>
                </c:pt>
                <c:pt idx="12">
                  <c:v>101099</c:v>
                </c:pt>
                <c:pt idx="13">
                  <c:v>94958.5</c:v>
                </c:pt>
                <c:pt idx="14">
                  <c:v>132005</c:v>
                </c:pt>
                <c:pt idx="15">
                  <c:v>112214</c:v>
                </c:pt>
                <c:pt idx="16">
                  <c:v>121854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5D1-4F89-8E25-8BC2016A3A9C}"/>
            </c:ext>
          </c:extLst>
        </c:ser>
        <c:ser>
          <c:idx val="1"/>
          <c:order val="9"/>
          <c:tx>
            <c:v>1.AS.H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5D1-4F89-8E25-8BC2016A3A9C}"/>
            </c:ext>
          </c:extLst>
        </c:ser>
        <c:ser>
          <c:idx val="2"/>
          <c:order val="10"/>
          <c:tx>
            <c:v>1.AS.H No Label Mg(EDS)vFe(ICP)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5D1-4F89-8E25-8BC2016A3A9C}"/>
            </c:ext>
          </c:extLst>
        </c:ser>
        <c:ser>
          <c:idx val="3"/>
          <c:order val="11"/>
          <c:tx>
            <c:v>1.AS.H 'Alt'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5D1-4F89-8E25-8BC2016A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25183"/>
        <c:axId val="1824926623"/>
      </c:scatterChart>
      <c:valAx>
        <c:axId val="1824925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6623"/>
        <c:crosses val="autoZero"/>
        <c:crossBetween val="midCat"/>
      </c:valAx>
      <c:valAx>
        <c:axId val="182492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(ICP)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5183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Mg(EDS)</a:t>
            </a:r>
            <a:r>
              <a:rPr lang="en-GB" baseline="0"/>
              <a:t> v Fe (ICP)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1(B)MP C Mg (EDS) v Fe (ICP)</c:v>
          </c:tx>
          <c:spPr>
            <a:ln>
              <a:noFill/>
            </a:ln>
          </c:spPr>
          <c:xVal>
            <c:numRef>
              <c:f>('Bt C v R'!$AJ$5:$AJ$8,'Bt C v R'!$AJ$10,'Bt C v R'!$AJ$14,'Bt C v R'!$AJ$16,'Bt C v R'!$AJ$20,'Bt C v R'!$AJ$23,'Bt C v R'!$AJ$32:$AJ$33)</c:f>
              <c:numCache>
                <c:formatCode>General</c:formatCode>
                <c:ptCount val="11"/>
                <c:pt idx="0">
                  <c:v>52000</c:v>
                </c:pt>
                <c:pt idx="1">
                  <c:v>52100</c:v>
                </c:pt>
                <c:pt idx="2">
                  <c:v>49500</c:v>
                </c:pt>
                <c:pt idx="3">
                  <c:v>52400</c:v>
                </c:pt>
                <c:pt idx="4">
                  <c:v>53000</c:v>
                </c:pt>
                <c:pt idx="5">
                  <c:v>52600</c:v>
                </c:pt>
                <c:pt idx="6">
                  <c:v>52400</c:v>
                </c:pt>
                <c:pt idx="7">
                  <c:v>47100</c:v>
                </c:pt>
                <c:pt idx="8">
                  <c:v>46400</c:v>
                </c:pt>
                <c:pt idx="9">
                  <c:v>46700</c:v>
                </c:pt>
                <c:pt idx="10">
                  <c:v>47200</c:v>
                </c:pt>
              </c:numCache>
            </c:numRef>
          </c:xVal>
          <c:yVal>
            <c:numRef>
              <c:f>('Bt C v R'!$Q$5:$Q$8,'Bt C v R'!$Q$10,'Bt C v R'!$Q$14,'Bt C v R'!$Q$16,'Bt C v R'!$Q$20,'Bt C v R'!$Q$23,'Bt C v R'!$Q$32:$Q$33)</c:f>
              <c:numCache>
                <c:formatCode>General</c:formatCode>
                <c:ptCount val="11"/>
                <c:pt idx="0">
                  <c:v>141139</c:v>
                </c:pt>
                <c:pt idx="1">
                  <c:v>140608</c:v>
                </c:pt>
                <c:pt idx="2">
                  <c:v>137334</c:v>
                </c:pt>
                <c:pt idx="3">
                  <c:v>121458</c:v>
                </c:pt>
                <c:pt idx="4">
                  <c:v>149329</c:v>
                </c:pt>
                <c:pt idx="5">
                  <c:v>120654</c:v>
                </c:pt>
                <c:pt idx="6">
                  <c:v>138485</c:v>
                </c:pt>
                <c:pt idx="7">
                  <c:v>115084</c:v>
                </c:pt>
                <c:pt idx="8">
                  <c:v>114045</c:v>
                </c:pt>
                <c:pt idx="9">
                  <c:v>112787</c:v>
                </c:pt>
                <c:pt idx="10">
                  <c:v>101901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E6-4F84-B32B-FFD008E70C07}"/>
            </c:ext>
          </c:extLst>
        </c:ser>
        <c:ser>
          <c:idx val="5"/>
          <c:order val="1"/>
          <c:tx>
            <c:v>1(B)MP R Mg (EDS) v Fe (ICP)</c:v>
          </c:tx>
          <c:spPr>
            <a:ln w="25400">
              <a:noFill/>
            </a:ln>
          </c:spPr>
          <c:xVal>
            <c:numRef>
              <c:f>('Bt C v R'!$AJ$3:$AJ$4,'Bt C v R'!$AJ$9,'Bt C v R'!$AJ$11:$AJ$13,'Bt C v R'!$AJ$15,'Bt C v R'!$AJ$17:$AJ$19,'Bt C v R'!$AJ$21:$AJ$22,'Bt C v R'!$AJ$24,'Bt C v R'!$AJ$34)</c:f>
              <c:numCache>
                <c:formatCode>General</c:formatCode>
                <c:ptCount val="14"/>
                <c:pt idx="0">
                  <c:v>51500</c:v>
                </c:pt>
                <c:pt idx="1">
                  <c:v>52600</c:v>
                </c:pt>
                <c:pt idx="2">
                  <c:v>51800</c:v>
                </c:pt>
                <c:pt idx="3">
                  <c:v>52699.999999999993</c:v>
                </c:pt>
                <c:pt idx="4">
                  <c:v>50800</c:v>
                </c:pt>
                <c:pt idx="5">
                  <c:v>52000</c:v>
                </c:pt>
                <c:pt idx="6">
                  <c:v>53200</c:v>
                </c:pt>
                <c:pt idx="7">
                  <c:v>50100</c:v>
                </c:pt>
                <c:pt idx="8">
                  <c:v>52300.000000000007</c:v>
                </c:pt>
                <c:pt idx="9">
                  <c:v>46500</c:v>
                </c:pt>
                <c:pt idx="10">
                  <c:v>46600</c:v>
                </c:pt>
                <c:pt idx="11">
                  <c:v>45100</c:v>
                </c:pt>
                <c:pt idx="12">
                  <c:v>45500</c:v>
                </c:pt>
                <c:pt idx="13">
                  <c:v>46600</c:v>
                </c:pt>
              </c:numCache>
            </c:numRef>
          </c:xVal>
          <c:yVal>
            <c:numRef>
              <c:f>('Bt C v R'!$Q$3:$Q$4,'Bt C v R'!$Q$9,'Bt C v R'!$Q$11:$Q$13,'Bt C v R'!$Q$15,'Bt C v R'!$Q$17:$Q$19,'Bt C v R'!$Q$21:$Q$22,'Bt C v R'!$Q$24,'Bt C v R'!$Q$34)</c:f>
              <c:numCache>
                <c:formatCode>General</c:formatCode>
                <c:ptCount val="14"/>
                <c:pt idx="0">
                  <c:v>134137</c:v>
                </c:pt>
                <c:pt idx="1">
                  <c:v>153722</c:v>
                </c:pt>
                <c:pt idx="2">
                  <c:v>142059</c:v>
                </c:pt>
                <c:pt idx="3">
                  <c:v>117349</c:v>
                </c:pt>
                <c:pt idx="4">
                  <c:v>129539</c:v>
                </c:pt>
                <c:pt idx="5">
                  <c:v>137626</c:v>
                </c:pt>
                <c:pt idx="6">
                  <c:v>114977</c:v>
                </c:pt>
                <c:pt idx="7">
                  <c:v>118472</c:v>
                </c:pt>
                <c:pt idx="8">
                  <c:v>122838</c:v>
                </c:pt>
                <c:pt idx="9">
                  <c:v>111138</c:v>
                </c:pt>
                <c:pt idx="10">
                  <c:v>110797</c:v>
                </c:pt>
                <c:pt idx="11">
                  <c:v>115492</c:v>
                </c:pt>
                <c:pt idx="12">
                  <c:v>116322</c:v>
                </c:pt>
                <c:pt idx="13">
                  <c:v>114356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6-4F84-B32B-FFD008E70C07}"/>
            </c:ext>
          </c:extLst>
        </c:ser>
        <c:ser>
          <c:idx val="6"/>
          <c:order val="2"/>
          <c:tx>
            <c:v>1(B)MP (M) Mg(EDS) v Fe(ICP)</c:v>
          </c:tx>
          <c:spPr>
            <a:ln w="25400">
              <a:noFill/>
            </a:ln>
          </c:spPr>
          <c:xVal>
            <c:numRef>
              <c:f>('Bt C v R'!$AJ$2,'Bt C v R'!$AJ$25:$AJ$31)</c:f>
              <c:numCache>
                <c:formatCode>General</c:formatCode>
                <c:ptCount val="8"/>
                <c:pt idx="0">
                  <c:v>51800</c:v>
                </c:pt>
                <c:pt idx="1">
                  <c:v>44900</c:v>
                </c:pt>
                <c:pt idx="2">
                  <c:v>43200</c:v>
                </c:pt>
                <c:pt idx="3">
                  <c:v>45700</c:v>
                </c:pt>
                <c:pt idx="4">
                  <c:v>45900</c:v>
                </c:pt>
                <c:pt idx="5">
                  <c:v>45700</c:v>
                </c:pt>
                <c:pt idx="6">
                  <c:v>45100</c:v>
                </c:pt>
                <c:pt idx="7">
                  <c:v>44800.000000000007</c:v>
                </c:pt>
              </c:numCache>
            </c:numRef>
          </c:xVal>
          <c:yVal>
            <c:numRef>
              <c:f>('Bt C v R'!$Q$2,'Bt C v R'!$Q$25:$Q$31)</c:f>
              <c:numCache>
                <c:formatCode>General</c:formatCode>
                <c:ptCount val="8"/>
                <c:pt idx="0">
                  <c:v>145245</c:v>
                </c:pt>
                <c:pt idx="1">
                  <c:v>88453.1</c:v>
                </c:pt>
                <c:pt idx="2">
                  <c:v>103393</c:v>
                </c:pt>
                <c:pt idx="3">
                  <c:v>108144</c:v>
                </c:pt>
                <c:pt idx="4">
                  <c:v>94302.3</c:v>
                </c:pt>
                <c:pt idx="5">
                  <c:v>116400</c:v>
                </c:pt>
                <c:pt idx="6">
                  <c:v>111990</c:v>
                </c:pt>
                <c:pt idx="7">
                  <c:v>94841.600000000006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E6-4F84-B32B-FFD008E70C07}"/>
            </c:ext>
          </c:extLst>
        </c:ser>
        <c:ser>
          <c:idx val="7"/>
          <c:order val="3"/>
          <c:tx>
            <c:v>1.AS C Mg(EDS) v Fe(ICP</c:v>
          </c:tx>
          <c:spPr>
            <a:ln w="19050" cap="rnd">
              <a:noFill/>
              <a:round/>
            </a:ln>
            <a:effectLst/>
          </c:spPr>
          <c:xVal>
            <c:numRef>
              <c:f>('Bt C v R'!$BZ$15,'Bt C v R'!$BZ$21,'Bt C v R'!$BZ$24,'Bt C v R'!$BZ$30:$BZ$31)</c:f>
              <c:numCache>
                <c:formatCode>General</c:formatCode>
                <c:ptCount val="5"/>
                <c:pt idx="0">
                  <c:v>51700</c:v>
                </c:pt>
                <c:pt idx="1">
                  <c:v>56300</c:v>
                </c:pt>
                <c:pt idx="2">
                  <c:v>53800</c:v>
                </c:pt>
                <c:pt idx="3">
                  <c:v>52900</c:v>
                </c:pt>
                <c:pt idx="4">
                  <c:v>54100</c:v>
                </c:pt>
              </c:numCache>
            </c:numRef>
          </c:xVal>
          <c:yVal>
            <c:numRef>
              <c:f>('Bt C v R'!$BG$15,'Bt C v R'!$BG$21,'Bt C v R'!$BG$24,'Bt C v R'!$BG$28,'Bt C v R'!$BG$30:$BG$31)</c:f>
              <c:numCache>
                <c:formatCode>General</c:formatCode>
                <c:ptCount val="6"/>
                <c:pt idx="0">
                  <c:v>100669</c:v>
                </c:pt>
                <c:pt idx="1">
                  <c:v>108714</c:v>
                </c:pt>
                <c:pt idx="2">
                  <c:v>103388</c:v>
                </c:pt>
                <c:pt idx="3">
                  <c:v>114099</c:v>
                </c:pt>
                <c:pt idx="4">
                  <c:v>99070.9</c:v>
                </c:pt>
                <c:pt idx="5">
                  <c:v>99915.4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E6-4F84-B32B-FFD008E70C07}"/>
            </c:ext>
          </c:extLst>
        </c:ser>
        <c:ser>
          <c:idx val="8"/>
          <c:order val="4"/>
          <c:tx>
            <c:v>1.AS R Mg(EDS) v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R'!$BZ$16,'Bt C v R'!$BZ$19,'Bt C v R'!$BZ$27,'Bt C v R'!$BZ$32)</c:f>
              <c:numCache>
                <c:formatCode>General</c:formatCode>
                <c:ptCount val="4"/>
                <c:pt idx="0">
                  <c:v>53099.999999999993</c:v>
                </c:pt>
                <c:pt idx="1">
                  <c:v>56300</c:v>
                </c:pt>
                <c:pt idx="2">
                  <c:v>53500</c:v>
                </c:pt>
                <c:pt idx="3">
                  <c:v>52000</c:v>
                </c:pt>
              </c:numCache>
            </c:numRef>
          </c:xVal>
          <c:yVal>
            <c:numRef>
              <c:f>('Bt C v R'!$BG$16,'Bt C v R'!$BG$19,'Bt C v R'!$BG$27,'Bt C v R'!$BG$32)</c:f>
              <c:numCache>
                <c:formatCode>General</c:formatCode>
                <c:ptCount val="4"/>
                <c:pt idx="0">
                  <c:v>102511</c:v>
                </c:pt>
                <c:pt idx="1">
                  <c:v>105989</c:v>
                </c:pt>
                <c:pt idx="2">
                  <c:v>104015</c:v>
                </c:pt>
                <c:pt idx="3">
                  <c:v>114421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E6-4F84-B32B-FFD008E70C07}"/>
            </c:ext>
          </c:extLst>
        </c:ser>
        <c:ser>
          <c:idx val="9"/>
          <c:order val="5"/>
          <c:tx>
            <c:v>1.AS (M) Mg(EDS) v Fe(ICP)</c:v>
          </c:tx>
          <c:spPr>
            <a:ln w="25400" cap="rnd">
              <a:noFill/>
              <a:round/>
            </a:ln>
            <a:effectLst/>
          </c:spPr>
          <c:xVal>
            <c:numRef>
              <c:f>('Bt C v R'!$BZ$2:$BZ$6,'Bt C v R'!$BZ$9:$BZ$14,'Bt C v R'!$BZ$17:$BZ$18,'Bt C v R'!$BZ$20,'Bt C v R'!$BZ$22:$BZ$23,'Bt C v R'!$BZ$25:$BZ$26,'Bt C v R'!$BZ$28:$BZ$29,'Bt C v R'!$BZ$33)</c:f>
              <c:numCache>
                <c:formatCode>General</c:formatCode>
                <c:ptCount val="21"/>
                <c:pt idx="0">
                  <c:v>52800</c:v>
                </c:pt>
                <c:pt idx="1">
                  <c:v>58300</c:v>
                </c:pt>
                <c:pt idx="2">
                  <c:v>53400</c:v>
                </c:pt>
                <c:pt idx="3">
                  <c:v>57300.000000000007</c:v>
                </c:pt>
                <c:pt idx="4">
                  <c:v>57000</c:v>
                </c:pt>
                <c:pt idx="5">
                  <c:v>56300</c:v>
                </c:pt>
                <c:pt idx="6">
                  <c:v>56200</c:v>
                </c:pt>
                <c:pt idx="7">
                  <c:v>55700</c:v>
                </c:pt>
                <c:pt idx="8">
                  <c:v>52100</c:v>
                </c:pt>
                <c:pt idx="9">
                  <c:v>54600</c:v>
                </c:pt>
                <c:pt idx="10">
                  <c:v>54600</c:v>
                </c:pt>
                <c:pt idx="11">
                  <c:v>54800.000000000007</c:v>
                </c:pt>
                <c:pt idx="12">
                  <c:v>54500</c:v>
                </c:pt>
                <c:pt idx="13">
                  <c:v>50300</c:v>
                </c:pt>
                <c:pt idx="14">
                  <c:v>55900</c:v>
                </c:pt>
                <c:pt idx="15">
                  <c:v>53200</c:v>
                </c:pt>
                <c:pt idx="16">
                  <c:v>54100</c:v>
                </c:pt>
                <c:pt idx="17">
                  <c:v>53400</c:v>
                </c:pt>
                <c:pt idx="18">
                  <c:v>53000</c:v>
                </c:pt>
                <c:pt idx="19">
                  <c:v>51600</c:v>
                </c:pt>
                <c:pt idx="20">
                  <c:v>53900</c:v>
                </c:pt>
              </c:numCache>
            </c:numRef>
          </c:xVal>
          <c:yVal>
            <c:numRef>
              <c:f>('Bt C v R'!$BG$2:$BG$6,'Bt C v R'!$BG$9:$BG$14,'Bt C v R'!$BG$17:$BG$18,'Bt C v R'!$BG$20,'Bt C v R'!$BG$22:$BG$23,'Bt C v R'!$BG$25:$BG$26,'Bt C v R'!$BG$29,'Bt C v R'!$BG$33)</c:f>
              <c:numCache>
                <c:formatCode>General</c:formatCode>
                <c:ptCount val="20"/>
                <c:pt idx="0">
                  <c:v>99529</c:v>
                </c:pt>
                <c:pt idx="1">
                  <c:v>103362</c:v>
                </c:pt>
                <c:pt idx="2">
                  <c:v>100036</c:v>
                </c:pt>
                <c:pt idx="3">
                  <c:v>98801.1</c:v>
                </c:pt>
                <c:pt idx="4">
                  <c:v>108901</c:v>
                </c:pt>
                <c:pt idx="5">
                  <c:v>100553</c:v>
                </c:pt>
                <c:pt idx="6">
                  <c:v>94878.9</c:v>
                </c:pt>
                <c:pt idx="7">
                  <c:v>99794.8</c:v>
                </c:pt>
                <c:pt idx="8">
                  <c:v>103784</c:v>
                </c:pt>
                <c:pt idx="9">
                  <c:v>104324</c:v>
                </c:pt>
                <c:pt idx="10">
                  <c:v>82693.2</c:v>
                </c:pt>
                <c:pt idx="11">
                  <c:v>92430.6</c:v>
                </c:pt>
                <c:pt idx="12">
                  <c:v>98076</c:v>
                </c:pt>
                <c:pt idx="13">
                  <c:v>117294</c:v>
                </c:pt>
                <c:pt idx="14">
                  <c:v>93822.2</c:v>
                </c:pt>
                <c:pt idx="15">
                  <c:v>100560</c:v>
                </c:pt>
                <c:pt idx="16">
                  <c:v>98245.4</c:v>
                </c:pt>
                <c:pt idx="17">
                  <c:v>102500</c:v>
                </c:pt>
                <c:pt idx="18">
                  <c:v>98435.199999999997</c:v>
                </c:pt>
                <c:pt idx="19">
                  <c:v>108470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9E6-4F84-B32B-FFD008E70C07}"/>
            </c:ext>
          </c:extLst>
        </c:ser>
        <c:ser>
          <c:idx val="10"/>
          <c:order val="6"/>
          <c:tx>
            <c:v>1.AS 'Agg' Mg(EDS) v Fe (ICP)</c:v>
          </c:tx>
          <c:spPr>
            <a:ln w="25400" cap="rnd">
              <a:noFill/>
              <a:round/>
            </a:ln>
            <a:effectLst/>
          </c:spPr>
          <c:xVal>
            <c:numRef>
              <c:f>'Bt C v R'!$BZ$7:$BZ$8</c:f>
              <c:numCache>
                <c:formatCode>General</c:formatCode>
                <c:ptCount val="2"/>
                <c:pt idx="0">
                  <c:v>53800</c:v>
                </c:pt>
                <c:pt idx="1">
                  <c:v>53800</c:v>
                </c:pt>
              </c:numCache>
            </c:numRef>
          </c:xVal>
          <c:yVal>
            <c:numRef>
              <c:f>'Bt C v R'!$BG$7:$BG$8</c:f>
              <c:numCache>
                <c:formatCode>General</c:formatCode>
                <c:ptCount val="2"/>
                <c:pt idx="0">
                  <c:v>93782.7</c:v>
                </c:pt>
                <c:pt idx="1">
                  <c:v>99619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9E6-4F84-B32B-FFD008E70C07}"/>
            </c:ext>
          </c:extLst>
        </c:ser>
        <c:ser>
          <c:idx val="27"/>
          <c:order val="7"/>
          <c:tx>
            <c:v>1.AS.H C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59E6-4F84-B32B-FFD008E70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8-59E6-4F84-B32B-FFD008E70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59E6-4F84-B32B-FFD008E70C07}"/>
              </c:ext>
            </c:extLst>
          </c:dPt>
          <c:xVal>
            <c:numRef>
              <c:f>('Bt C v R'!$DP$2:$DP$3,'Bt C v R'!$DP$5,'Bt C v R'!$DP$9,'Bt C v R'!$DP$11,'Bt C v R'!$DP$13,'Bt C v R'!$DP$16:$DP$17,'Bt C v R'!$DP$22,'Bt C v R'!$DP$24,'Bt C v R'!$DP$27,'Bt C v R'!$DP$31,'Bt C v R'!$DP$33:$DP$34,'Bt C v R'!$DP$37,'Bt C v R'!$DP$40,'Bt C v R'!$DP$42)</c:f>
              <c:numCache>
                <c:formatCode>General</c:formatCode>
                <c:ptCount val="17"/>
                <c:pt idx="0">
                  <c:v>72300</c:v>
                </c:pt>
                <c:pt idx="1">
                  <c:v>72700</c:v>
                </c:pt>
                <c:pt idx="2">
                  <c:v>73400</c:v>
                </c:pt>
                <c:pt idx="3">
                  <c:v>74700</c:v>
                </c:pt>
                <c:pt idx="4">
                  <c:v>73000</c:v>
                </c:pt>
                <c:pt idx="5">
                  <c:v>73800</c:v>
                </c:pt>
                <c:pt idx="6">
                  <c:v>73500</c:v>
                </c:pt>
                <c:pt idx="7">
                  <c:v>72700</c:v>
                </c:pt>
                <c:pt idx="8">
                  <c:v>74600</c:v>
                </c:pt>
                <c:pt idx="9">
                  <c:v>73500</c:v>
                </c:pt>
                <c:pt idx="10">
                  <c:v>73300</c:v>
                </c:pt>
                <c:pt idx="11">
                  <c:v>72000</c:v>
                </c:pt>
                <c:pt idx="12">
                  <c:v>73600</c:v>
                </c:pt>
                <c:pt idx="13">
                  <c:v>73900</c:v>
                </c:pt>
                <c:pt idx="14">
                  <c:v>71600</c:v>
                </c:pt>
                <c:pt idx="15">
                  <c:v>73200</c:v>
                </c:pt>
                <c:pt idx="16">
                  <c:v>72500</c:v>
                </c:pt>
              </c:numCache>
            </c:numRef>
          </c:xVal>
          <c:yVal>
            <c:numRef>
              <c:f>('Bt C v R'!$CW$2:$CW$3,'Bt C v R'!$CW$5,'Bt C v R'!$CW$9,'Bt C v R'!$CW$11,'Bt C v R'!$CW$13,'Bt C v R'!$CW$16:$CW$17,'Bt C v R'!$CW$22,'Bt C v R'!$CW$24,'Bt C v R'!$CW$27,'Bt C v R'!$CW$31,'Bt C v R'!$CW$33:$CW$34,'Bt C v R'!$CW$37,'Bt C v R'!$CW$40,'Bt C v R'!$CW$42)</c:f>
              <c:numCache>
                <c:formatCode>General</c:formatCode>
                <c:ptCount val="17"/>
                <c:pt idx="0">
                  <c:v>86339.4</c:v>
                </c:pt>
                <c:pt idx="1">
                  <c:v>91843.3</c:v>
                </c:pt>
                <c:pt idx="2">
                  <c:v>89281.8</c:v>
                </c:pt>
                <c:pt idx="3">
                  <c:v>93392.5</c:v>
                </c:pt>
                <c:pt idx="4">
                  <c:v>91677.4</c:v>
                </c:pt>
                <c:pt idx="5">
                  <c:v>99473.9</c:v>
                </c:pt>
                <c:pt idx="6">
                  <c:v>89287</c:v>
                </c:pt>
                <c:pt idx="7">
                  <c:v>96331.5</c:v>
                </c:pt>
                <c:pt idx="8">
                  <c:v>96202.6</c:v>
                </c:pt>
                <c:pt idx="9">
                  <c:v>108129</c:v>
                </c:pt>
                <c:pt idx="10">
                  <c:v>97530.2</c:v>
                </c:pt>
                <c:pt idx="11">
                  <c:v>116159</c:v>
                </c:pt>
                <c:pt idx="12">
                  <c:v>106674</c:v>
                </c:pt>
                <c:pt idx="13">
                  <c:v>99807.9</c:v>
                </c:pt>
                <c:pt idx="14">
                  <c:v>105142</c:v>
                </c:pt>
                <c:pt idx="15">
                  <c:v>107310</c:v>
                </c:pt>
                <c:pt idx="16">
                  <c:v>125293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9E6-4F84-B32B-FFD008E70C07}"/>
            </c:ext>
          </c:extLst>
        </c:ser>
        <c:ser>
          <c:idx val="0"/>
          <c:order val="8"/>
          <c:tx>
            <c:v>1.AS.H R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R'!$DP$4,'Bt C v R'!$DP$6,'Bt C v R'!$DP$10,'Bt C v R'!$DP$12,'Bt C v R'!$DP$15,'Bt C v R'!$DP$18:$DP$19,'Bt C v R'!$DP$23,'Bt C v R'!$DP$25,'Bt C v R'!$DP$26,'Bt C v R'!$DP$28,'Bt C v R'!$DP$30,'Bt C v R'!$DP$35,'Bt C v R'!$DP$36,'Bt C v R'!$DP$38,'Bt C v R'!$DP$39,'Bt C v R'!$DP$41)</c:f>
              <c:numCache>
                <c:formatCode>General</c:formatCode>
                <c:ptCount val="17"/>
                <c:pt idx="0">
                  <c:v>75100</c:v>
                </c:pt>
                <c:pt idx="1">
                  <c:v>72600</c:v>
                </c:pt>
                <c:pt idx="2">
                  <c:v>75100</c:v>
                </c:pt>
                <c:pt idx="3">
                  <c:v>73400</c:v>
                </c:pt>
                <c:pt idx="4">
                  <c:v>74800</c:v>
                </c:pt>
                <c:pt idx="5">
                  <c:v>73100</c:v>
                </c:pt>
                <c:pt idx="6">
                  <c:v>71500</c:v>
                </c:pt>
                <c:pt idx="7">
                  <c:v>77000</c:v>
                </c:pt>
                <c:pt idx="8">
                  <c:v>73200</c:v>
                </c:pt>
                <c:pt idx="9">
                  <c:v>74200</c:v>
                </c:pt>
                <c:pt idx="10">
                  <c:v>75600</c:v>
                </c:pt>
                <c:pt idx="11">
                  <c:v>68900</c:v>
                </c:pt>
                <c:pt idx="12">
                  <c:v>74500</c:v>
                </c:pt>
                <c:pt idx="13">
                  <c:v>74000</c:v>
                </c:pt>
                <c:pt idx="14">
                  <c:v>74700</c:v>
                </c:pt>
                <c:pt idx="15">
                  <c:v>72700</c:v>
                </c:pt>
                <c:pt idx="16">
                  <c:v>71200</c:v>
                </c:pt>
              </c:numCache>
            </c:numRef>
          </c:xVal>
          <c:yVal>
            <c:numRef>
              <c:f>('Bt C v R'!$CW$4,'Bt C v R'!$CW$6,'Bt C v R'!$CW$10,'Bt C v R'!$CW$12,'Bt C v R'!$CW$15,'Bt C v R'!$CW$18,'Bt C v R'!$CW$19,'Bt C v R'!$CW$23,'Bt C v R'!$CW$25,'Bt C v R'!$CW$26,'Bt C v R'!$CW$28,'Bt C v R'!$CW$30,'Bt C v R'!$CW$35,'Bt C v R'!$CW$36,'Bt C v R'!$CW$38,'Bt C v R'!$CW$39,'Bt C v R'!$CW$41)</c:f>
              <c:numCache>
                <c:formatCode>General</c:formatCode>
                <c:ptCount val="17"/>
                <c:pt idx="0">
                  <c:v>84313.3</c:v>
                </c:pt>
                <c:pt idx="1">
                  <c:v>90993.7</c:v>
                </c:pt>
                <c:pt idx="2">
                  <c:v>97947.8</c:v>
                </c:pt>
                <c:pt idx="3">
                  <c:v>90932.4</c:v>
                </c:pt>
                <c:pt idx="4">
                  <c:v>95082.8</c:v>
                </c:pt>
                <c:pt idx="5">
                  <c:v>91173</c:v>
                </c:pt>
                <c:pt idx="6">
                  <c:v>99430.3</c:v>
                </c:pt>
                <c:pt idx="7">
                  <c:v>98072.5</c:v>
                </c:pt>
                <c:pt idx="8">
                  <c:v>102287</c:v>
                </c:pt>
                <c:pt idx="9">
                  <c:v>104632</c:v>
                </c:pt>
                <c:pt idx="10">
                  <c:v>104782</c:v>
                </c:pt>
                <c:pt idx="11">
                  <c:v>100000</c:v>
                </c:pt>
                <c:pt idx="12">
                  <c:v>101099</c:v>
                </c:pt>
                <c:pt idx="13">
                  <c:v>94958.5</c:v>
                </c:pt>
                <c:pt idx="14">
                  <c:v>132005</c:v>
                </c:pt>
                <c:pt idx="15">
                  <c:v>112214</c:v>
                </c:pt>
                <c:pt idx="16">
                  <c:v>121854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9E6-4F84-B32B-FFD008E70C07}"/>
            </c:ext>
          </c:extLst>
        </c:ser>
        <c:ser>
          <c:idx val="1"/>
          <c:order val="9"/>
          <c:tx>
            <c:v>1.AS.H (M)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R'!$DP$7:$DP$8,'Bt C v R'!$DP$20,'Bt C v R'!$DP$29,'Bt C v R'!$DP$32)</c:f>
              <c:numCache>
                <c:formatCode>General</c:formatCode>
                <c:ptCount val="5"/>
                <c:pt idx="0">
                  <c:v>73600</c:v>
                </c:pt>
                <c:pt idx="1">
                  <c:v>74500</c:v>
                </c:pt>
                <c:pt idx="2">
                  <c:v>74300</c:v>
                </c:pt>
                <c:pt idx="3">
                  <c:v>75200</c:v>
                </c:pt>
                <c:pt idx="4">
                  <c:v>70600</c:v>
                </c:pt>
              </c:numCache>
            </c:numRef>
          </c:xVal>
          <c:yVal>
            <c:numRef>
              <c:f>('Bt C v R'!$CW$7:$CW$8,'Bt C v R'!$CW$20,'Bt C v R'!$CW$29,'Bt C v R'!$CW$32)</c:f>
              <c:numCache>
                <c:formatCode>General</c:formatCode>
                <c:ptCount val="5"/>
                <c:pt idx="0">
                  <c:v>90708.1</c:v>
                </c:pt>
                <c:pt idx="1">
                  <c:v>91745</c:v>
                </c:pt>
                <c:pt idx="2">
                  <c:v>86236.7</c:v>
                </c:pt>
                <c:pt idx="3">
                  <c:v>106840</c:v>
                </c:pt>
                <c:pt idx="4">
                  <c:v>103967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9E6-4F84-B32B-FFD008E70C07}"/>
            </c:ext>
          </c:extLst>
        </c:ser>
        <c:ser>
          <c:idx val="2"/>
          <c:order val="10"/>
          <c:tx>
            <c:v>1.AS.H No Label Mg(EDS)vFe(ICP)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C v R'!$DP$14</c:f>
              <c:numCache>
                <c:formatCode>General</c:formatCode>
                <c:ptCount val="1"/>
                <c:pt idx="0">
                  <c:v>73700</c:v>
                </c:pt>
              </c:numCache>
            </c:numRef>
          </c:xVal>
          <c:yVal>
            <c:numRef>
              <c:f>'Bt C v R'!$CW$14</c:f>
              <c:numCache>
                <c:formatCode>General</c:formatCode>
                <c:ptCount val="1"/>
                <c:pt idx="0">
                  <c:v>89094.399999999994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9E6-4F84-B32B-FFD008E70C07}"/>
            </c:ext>
          </c:extLst>
        </c:ser>
        <c:ser>
          <c:idx val="3"/>
          <c:order val="11"/>
          <c:tx>
            <c:v>1.AS.H 'Alt' Mg(EDS) v Fe(ICP)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R'!$DP$21</c:f>
              <c:numCache>
                <c:formatCode>General</c:formatCode>
                <c:ptCount val="1"/>
                <c:pt idx="0">
                  <c:v>76100</c:v>
                </c:pt>
              </c:numCache>
            </c:numRef>
          </c:xVal>
          <c:yVal>
            <c:numRef>
              <c:f>'Bt C v R'!$CW$21</c:f>
              <c:numCache>
                <c:formatCode>General</c:formatCode>
                <c:ptCount val="1"/>
                <c:pt idx="0">
                  <c:v>94433.7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9E6-4F84-B32B-FFD008E70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25183"/>
        <c:axId val="1824926623"/>
      </c:scatterChart>
      <c:valAx>
        <c:axId val="182492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 (EDS)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6623"/>
        <c:crosses val="autoZero"/>
        <c:crossBetween val="midCat"/>
      </c:valAx>
      <c:valAx>
        <c:axId val="1824926623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Fe</a:t>
                </a:r>
                <a:r>
                  <a:rPr lang="en-GB" baseline="0"/>
                  <a:t> (ICP)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25183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</a:t>
            </a:r>
            <a:r>
              <a:rPr lang="en-GB" baseline="0"/>
              <a:t> Na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plus>
            <c:minus>
              <c:numRef>
                <c:f>('Bt C v R'!$D$220:$D$223,'Bt C v R'!$D$225,'Bt C v R'!$D$229,'Bt C v R'!$D$231,'Bt C v R'!$D$235,'Bt C v R'!$D$238,'Bt C v R'!$D$247:$D$248)</c:f>
                <c:numCache>
                  <c:formatCode>General</c:formatCode>
                  <c:ptCount val="11"/>
                  <c:pt idx="0">
                    <c:v>141.631</c:v>
                  </c:pt>
                  <c:pt idx="1">
                    <c:v>104.471</c:v>
                  </c:pt>
                  <c:pt idx="2">
                    <c:v>95.916399999999996</c:v>
                  </c:pt>
                  <c:pt idx="3">
                    <c:v>106.538</c:v>
                  </c:pt>
                  <c:pt idx="4">
                    <c:v>131.97300000000001</c:v>
                  </c:pt>
                  <c:pt idx="5">
                    <c:v>125.21599999999999</c:v>
                  </c:pt>
                  <c:pt idx="6">
                    <c:v>95.211699999999993</c:v>
                  </c:pt>
                  <c:pt idx="7">
                    <c:v>115.26600000000001</c:v>
                  </c:pt>
                  <c:pt idx="8">
                    <c:v>108.834</c:v>
                  </c:pt>
                  <c:pt idx="9">
                    <c:v>143.14699999999999</c:v>
                  </c:pt>
                  <c:pt idx="10">
                    <c:v>70.833600000000004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3F-4EE3-ABC3-1365E0613058}"/>
            </c:ext>
          </c:extLst>
        </c:ser>
        <c:ser>
          <c:idx val="1"/>
          <c:order val="1"/>
          <c:tx>
            <c:v>1(B)MP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plus>
            <c:minus>
              <c:numRef>
                <c:f>('Bt C v R'!$D$218:$D$219,'Bt C v R'!$D$224,'Bt C v R'!$D$226:$D$228,'Bt C v R'!$D$230,'Bt C v R'!$D$232:$D$234,'Bt C v R'!$D$236:$D$237,'Bt C v R'!$D$239,'Bt C v R'!$D$249)</c:f>
                <c:numCache>
                  <c:formatCode>General</c:formatCode>
                  <c:ptCount val="14"/>
                  <c:pt idx="0">
                    <c:v>95.216800000000006</c:v>
                  </c:pt>
                  <c:pt idx="1">
                    <c:v>82.8185</c:v>
                  </c:pt>
                  <c:pt idx="2">
                    <c:v>81.804900000000004</c:v>
                  </c:pt>
                  <c:pt idx="3">
                    <c:v>80.442300000000003</c:v>
                  </c:pt>
                  <c:pt idx="4">
                    <c:v>124.29300000000001</c:v>
                  </c:pt>
                  <c:pt idx="5">
                    <c:v>104.767</c:v>
                  </c:pt>
                  <c:pt idx="6">
                    <c:v>122.803</c:v>
                  </c:pt>
                  <c:pt idx="7">
                    <c:v>110.78400000000001</c:v>
                  </c:pt>
                  <c:pt idx="8">
                    <c:v>129.21899999999999</c:v>
                  </c:pt>
                  <c:pt idx="9">
                    <c:v>64.489900000000006</c:v>
                  </c:pt>
                  <c:pt idx="10">
                    <c:v>76.735200000000006</c:v>
                  </c:pt>
                  <c:pt idx="11">
                    <c:v>107.08</c:v>
                  </c:pt>
                  <c:pt idx="12">
                    <c:v>131.786</c:v>
                  </c:pt>
                  <c:pt idx="13">
                    <c:v>65.2072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3F-4EE3-ABC3-1365E0613058}"/>
            </c:ext>
          </c:extLst>
        </c:ser>
        <c:ser>
          <c:idx val="2"/>
          <c:order val="2"/>
          <c:tx>
            <c:v>1(B)MP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plus>
            <c:minus>
              <c:numRef>
                <c:f>('Bt C v R'!$D$217,'Bt C v R'!$D$240:$D$246)</c:f>
                <c:numCache>
                  <c:formatCode>General</c:formatCode>
                  <c:ptCount val="8"/>
                  <c:pt idx="0">
                    <c:v>120.578</c:v>
                  </c:pt>
                  <c:pt idx="1">
                    <c:v>98.215199999999996</c:v>
                  </c:pt>
                  <c:pt idx="2">
                    <c:v>73.191599999999994</c:v>
                  </c:pt>
                  <c:pt idx="3">
                    <c:v>103.377</c:v>
                  </c:pt>
                  <c:pt idx="4">
                    <c:v>63.166899999999998</c:v>
                  </c:pt>
                  <c:pt idx="5">
                    <c:v>65.221199999999996</c:v>
                  </c:pt>
                  <c:pt idx="6">
                    <c:v>74.494</c:v>
                  </c:pt>
                  <c:pt idx="7">
                    <c:v>59.477499999999999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3F-4EE3-ABC3-1365E0613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70303"/>
        <c:axId val="765366463"/>
      </c:scatterChart>
      <c:valAx>
        <c:axId val="765370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66463"/>
        <c:crosses val="autoZero"/>
        <c:crossBetween val="midCat"/>
      </c:valAx>
      <c:valAx>
        <c:axId val="765366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5370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plus>
            <c:min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F1-4596-9726-362487430C65}"/>
            </c:ext>
          </c:extLst>
        </c:ser>
        <c:ser>
          <c:idx val="1"/>
          <c:order val="1"/>
          <c:tx>
            <c:v>1.AS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plus>
            <c:min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1-4596-9726-362487430C65}"/>
            </c:ext>
          </c:extLst>
        </c:ser>
        <c:ser>
          <c:idx val="2"/>
          <c:order val="2"/>
          <c:tx>
            <c:v>1.AS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R'!$D$142:$D$146,'Bt C v R'!$D$149:$D$154,'Bt C v R'!$D$157,'Bt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104.48</c:v>
                  </c:pt>
                  <c:pt idx="6">
                    <c:v>102.24</c:v>
                  </c:pt>
                  <c:pt idx="7">
                    <c:v>104.13500000000001</c:v>
                  </c:pt>
                  <c:pt idx="8">
                    <c:v>107.236</c:v>
                  </c:pt>
                  <c:pt idx="9">
                    <c:v>94.950199999999995</c:v>
                  </c:pt>
                  <c:pt idx="10">
                    <c:v>96.595699999999994</c:v>
                  </c:pt>
                  <c:pt idx="11">
                    <c:v>129.315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plus>
            <c:minus>
              <c:numRef>
                <c:f>('Bt C v R'!$D$142:$D$146,'Bt C v R'!$D$149:$D$154,'Bt C v R'!$D$157,'Bt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104.48</c:v>
                  </c:pt>
                  <c:pt idx="6">
                    <c:v>102.24</c:v>
                  </c:pt>
                  <c:pt idx="7">
                    <c:v>104.13500000000001</c:v>
                  </c:pt>
                  <c:pt idx="8">
                    <c:v>107.236</c:v>
                  </c:pt>
                  <c:pt idx="9">
                    <c:v>94.950199999999995</c:v>
                  </c:pt>
                  <c:pt idx="10">
                    <c:v>96.595699999999994</c:v>
                  </c:pt>
                  <c:pt idx="11">
                    <c:v>129.315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R'!$AU$2:$AU$6,'Bt C v R'!$AU$9:$AU$14,'Bt C v R'!$AU$17:$AU$18,'Bt C v R'!$AU$20,'Bt C v R'!$AU$22:$AU$23,'Bt C v R'!$AU$25:$AU$26,'Bt C v R'!$AU$29,'Bt C v R'!$AU$33)</c:f>
              <c:numCache>
                <c:formatCode>General</c:formatCode>
                <c:ptCount val="20"/>
                <c:pt idx="0">
                  <c:v>2737.93</c:v>
                </c:pt>
                <c:pt idx="1">
                  <c:v>644.36599999999999</c:v>
                </c:pt>
                <c:pt idx="2">
                  <c:v>535.82100000000003</c:v>
                </c:pt>
                <c:pt idx="3">
                  <c:v>486.52800000000002</c:v>
                </c:pt>
                <c:pt idx="4">
                  <c:v>457.96899999999999</c:v>
                </c:pt>
                <c:pt idx="5">
                  <c:v>648.93399999999997</c:v>
                </c:pt>
                <c:pt idx="6">
                  <c:v>592.99599999999998</c:v>
                </c:pt>
                <c:pt idx="7">
                  <c:v>570.29</c:v>
                </c:pt>
                <c:pt idx="8">
                  <c:v>654.50699999999995</c:v>
                </c:pt>
                <c:pt idx="9">
                  <c:v>695.78700000000003</c:v>
                </c:pt>
                <c:pt idx="10">
                  <c:v>629.56700000000001</c:v>
                </c:pt>
                <c:pt idx="11">
                  <c:v>453.83800000000002</c:v>
                </c:pt>
                <c:pt idx="12">
                  <c:v>521.82299999999998</c:v>
                </c:pt>
                <c:pt idx="13">
                  <c:v>608.75199999999995</c:v>
                </c:pt>
                <c:pt idx="14">
                  <c:v>1007.42</c:v>
                </c:pt>
                <c:pt idx="15">
                  <c:v>720.15700000000004</c:v>
                </c:pt>
                <c:pt idx="16">
                  <c:v>586.404</c:v>
                </c:pt>
                <c:pt idx="17">
                  <c:v>609.45000000000005</c:v>
                </c:pt>
                <c:pt idx="18">
                  <c:v>558.51900000000001</c:v>
                </c:pt>
                <c:pt idx="19">
                  <c:v>565.57899999999995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F1-4596-9726-362487430C65}"/>
            </c:ext>
          </c:extLst>
        </c:ser>
        <c:ser>
          <c:idx val="3"/>
          <c:order val="3"/>
          <c:tx>
            <c:v>1.AS 'Agg'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plus>
            <c:min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1-4596-9726-36248743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276159"/>
        <c:axId val="768268959"/>
      </c:scatterChart>
      <c:valAx>
        <c:axId val="768276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268959"/>
        <c:crosses val="autoZero"/>
        <c:crossBetween val="midCat"/>
      </c:valAx>
      <c:valAx>
        <c:axId val="76826895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276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(outliers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plus>
            <c:minus>
              <c:numRef>
                <c:f>('Bt C v R'!$D$155,'Bt C v R'!$D$161,'Bt C v R'!$D$164,'Bt C v R'!$D$168,'Bt C v R'!$D$170:$D$171)</c:f>
                <c:numCache>
                  <c:formatCode>General</c:formatCode>
                  <c:ptCount val="6"/>
                  <c:pt idx="0">
                    <c:v>132.90100000000001</c:v>
                  </c:pt>
                  <c:pt idx="1">
                    <c:v>159.845</c:v>
                  </c:pt>
                  <c:pt idx="2">
                    <c:v>124.20399999999999</c:v>
                  </c:pt>
                  <c:pt idx="3">
                    <c:v>86.364900000000006</c:v>
                  </c:pt>
                  <c:pt idx="4">
                    <c:v>124.697</c:v>
                  </c:pt>
                  <c:pt idx="5">
                    <c:v>113.134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23-4775-ABB7-0FEE224B24CD}"/>
            </c:ext>
          </c:extLst>
        </c:ser>
        <c:ser>
          <c:idx val="1"/>
          <c:order val="1"/>
          <c:tx>
            <c:v>1.AS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plus>
            <c:minus>
              <c:numRef>
                <c:f>('Bt C v R'!$D$156,'Bt C v R'!$D$159,'Bt C v R'!$D$167,'Bt C v R'!$D$172)</c:f>
                <c:numCache>
                  <c:formatCode>General</c:formatCode>
                  <c:ptCount val="4"/>
                  <c:pt idx="0">
                    <c:v>78.243899999999996</c:v>
                  </c:pt>
                  <c:pt idx="1">
                    <c:v>72.003100000000003</c:v>
                  </c:pt>
                  <c:pt idx="2">
                    <c:v>111.88800000000001</c:v>
                  </c:pt>
                  <c:pt idx="3">
                    <c:v>95.924899999999994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23-4775-ABB7-0FEE224B24CD}"/>
            </c:ext>
          </c:extLst>
        </c:ser>
        <c:ser>
          <c:idx val="2"/>
          <c:order val="2"/>
          <c:tx>
            <c:v>1.AS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R'!$D$143:$D$146,'Bt C v R'!$D$149:$D$154,'Bt C v R'!$D$157:$D$158,'Bt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104.48</c:v>
                  </c:pt>
                  <c:pt idx="5">
                    <c:v>102.24</c:v>
                  </c:pt>
                  <c:pt idx="6">
                    <c:v>104.13500000000001</c:v>
                  </c:pt>
                  <c:pt idx="7">
                    <c:v>107.236</c:v>
                  </c:pt>
                  <c:pt idx="8">
                    <c:v>94.950199999999995</c:v>
                  </c:pt>
                  <c:pt idx="9">
                    <c:v>96.595699999999994</c:v>
                  </c:pt>
                  <c:pt idx="10">
                    <c:v>129.315</c:v>
                  </c:pt>
                  <c:pt idx="11">
                    <c:v>68.962299999999999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plus>
            <c:minus>
              <c:numRef>
                <c:f>('Bt C v R'!$D$143:$D$146,'Bt C v R'!$D$149:$D$154,'Bt C v R'!$D$157:$D$158,'Bt C v R'!$D$160,'Bt C v R'!$D$162:$D$163,'Bt C v R'!$D$165:$D$166,'Bt C v R'!$D$169,'Bt C v R'!$D$173)</c:f>
                <c:numCache>
                  <c:formatCode>General</c:formatCode>
                  <c:ptCount val="19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104.48</c:v>
                  </c:pt>
                  <c:pt idx="5">
                    <c:v>102.24</c:v>
                  </c:pt>
                  <c:pt idx="6">
                    <c:v>104.13500000000001</c:v>
                  </c:pt>
                  <c:pt idx="7">
                    <c:v>107.236</c:v>
                  </c:pt>
                  <c:pt idx="8">
                    <c:v>94.950199999999995</c:v>
                  </c:pt>
                  <c:pt idx="9">
                    <c:v>96.595699999999994</c:v>
                  </c:pt>
                  <c:pt idx="10">
                    <c:v>129.315</c:v>
                  </c:pt>
                  <c:pt idx="11">
                    <c:v>68.962299999999999</c:v>
                  </c:pt>
                  <c:pt idx="12">
                    <c:v>127.327</c:v>
                  </c:pt>
                  <c:pt idx="13">
                    <c:v>155.184</c:v>
                  </c:pt>
                  <c:pt idx="14">
                    <c:v>96.311300000000003</c:v>
                  </c:pt>
                  <c:pt idx="15">
                    <c:v>113.86199999999999</c:v>
                  </c:pt>
                  <c:pt idx="16">
                    <c:v>124.414</c:v>
                  </c:pt>
                  <c:pt idx="17">
                    <c:v>111.789</c:v>
                  </c:pt>
                  <c:pt idx="18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R'!$AU$3:$AU$6,'Bt C v R'!$AU$9:$AU$14,'Bt C v R'!$AU$17,'Bt C v R'!$AU$18,'Bt C v R'!$AU$20,'Bt C v R'!$AU$22:$AU$23,'Bt C v R'!$AU$25:$AU$26,'Bt C v R'!$AU$29,'Bt C v R'!$AU$33)</c:f>
              <c:numCache>
                <c:formatCode>General</c:formatCode>
                <c:ptCount val="19"/>
                <c:pt idx="0">
                  <c:v>644.36599999999999</c:v>
                </c:pt>
                <c:pt idx="1">
                  <c:v>535.82100000000003</c:v>
                </c:pt>
                <c:pt idx="2">
                  <c:v>486.52800000000002</c:v>
                </c:pt>
                <c:pt idx="3">
                  <c:v>457.96899999999999</c:v>
                </c:pt>
                <c:pt idx="4">
                  <c:v>648.93399999999997</c:v>
                </c:pt>
                <c:pt idx="5">
                  <c:v>592.99599999999998</c:v>
                </c:pt>
                <c:pt idx="6">
                  <c:v>570.29</c:v>
                </c:pt>
                <c:pt idx="7">
                  <c:v>654.50699999999995</c:v>
                </c:pt>
                <c:pt idx="8">
                  <c:v>695.78700000000003</c:v>
                </c:pt>
                <c:pt idx="9">
                  <c:v>629.56700000000001</c:v>
                </c:pt>
                <c:pt idx="10">
                  <c:v>453.83800000000002</c:v>
                </c:pt>
                <c:pt idx="11">
                  <c:v>521.82299999999998</c:v>
                </c:pt>
                <c:pt idx="12">
                  <c:v>608.75199999999995</c:v>
                </c:pt>
                <c:pt idx="13">
                  <c:v>1007.42</c:v>
                </c:pt>
                <c:pt idx="14">
                  <c:v>720.15700000000004</c:v>
                </c:pt>
                <c:pt idx="15">
                  <c:v>586.404</c:v>
                </c:pt>
                <c:pt idx="16">
                  <c:v>609.45000000000005</c:v>
                </c:pt>
                <c:pt idx="17">
                  <c:v>558.51900000000001</c:v>
                </c:pt>
                <c:pt idx="18">
                  <c:v>565.57899999999995</c:v>
                </c:pt>
              </c:numCache>
            </c:numRef>
          </c:xVal>
          <c:yVal>
            <c:numRef>
              <c:f>('Bt C v R'!$FJ$3:$FJ$6,'Bt C v R'!$FJ$9:$FJ$14,'Bt C v R'!$FJ$17:$FJ$18,'Bt C v R'!$FJ$20,'Bt C v R'!$FJ$22:$FJ$23,'Bt C v R'!$FJ$25:$FJ$26,'Bt C v R'!$FJ$29,'Bt C v R'!$FJ$33)</c:f>
              <c:numCache>
                <c:formatCode>General</c:formatCode>
                <c:ptCount val="1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23-4775-ABB7-0FEE224B24CD}"/>
            </c:ext>
          </c:extLst>
        </c:ser>
        <c:ser>
          <c:idx val="3"/>
          <c:order val="3"/>
          <c:tx>
            <c:v>1.AS 'Agg'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plus>
            <c:minus>
              <c:numRef>
                <c:f>'Bt C v R'!$D$147:$D$148</c:f>
                <c:numCache>
                  <c:formatCode>General</c:formatCode>
                  <c:ptCount val="2"/>
                  <c:pt idx="0">
                    <c:v>130.75399999999999</c:v>
                  </c:pt>
                  <c:pt idx="1">
                    <c:v>104.05800000000001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23-4775-ABB7-0FEE224B2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276159"/>
        <c:axId val="768268959"/>
      </c:scatterChart>
      <c:valAx>
        <c:axId val="768276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268959"/>
        <c:crosses val="autoZero"/>
        <c:crossBetween val="midCat"/>
      </c:valAx>
      <c:valAx>
        <c:axId val="76826895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276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</a:t>
            </a:r>
            <a:r>
              <a:rPr lang="en-GB" baseline="0"/>
              <a:t> 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plus>
            <c:minus>
              <c:numRef>
                <c:f>('Bt C v R'!$D$290:$D$291,'Bt C v R'!$D$293,'Bt C v R'!$D$297,'Bt C v R'!$D$299,'Bt C v R'!$D$301,'Bt C v R'!$D$304:$D$305,'Bt C v R'!$D$310,'Bt C v R'!$D$312,'Bt C v R'!$D$315,'Bt C v R'!$D$319,'Bt C v R'!$D$321:$D$322,'Bt C v R'!$D$325,'Bt C v R'!$D$328,'Bt C v R'!$D$330)</c:f>
                <c:numCache>
                  <c:formatCode>General</c:formatCode>
                  <c:ptCount val="17"/>
                  <c:pt idx="0">
                    <c:v>68.224599999999995</c:v>
                  </c:pt>
                  <c:pt idx="1">
                    <c:v>117.994</c:v>
                  </c:pt>
                  <c:pt idx="2">
                    <c:v>111.331</c:v>
                  </c:pt>
                  <c:pt idx="3">
                    <c:v>124.333</c:v>
                  </c:pt>
                  <c:pt idx="4">
                    <c:v>150.35499999999999</c:v>
                  </c:pt>
                  <c:pt idx="5">
                    <c:v>130.255</c:v>
                  </c:pt>
                  <c:pt idx="6">
                    <c:v>152.42400000000001</c:v>
                  </c:pt>
                  <c:pt idx="7">
                    <c:v>164.53800000000001</c:v>
                  </c:pt>
                  <c:pt idx="8">
                    <c:v>158.32599999999999</c:v>
                  </c:pt>
                  <c:pt idx="9">
                    <c:v>140.74100000000001</c:v>
                  </c:pt>
                  <c:pt idx="10">
                    <c:v>124.854</c:v>
                  </c:pt>
                  <c:pt idx="11">
                    <c:v>187.364</c:v>
                  </c:pt>
                  <c:pt idx="12">
                    <c:v>144.667</c:v>
                  </c:pt>
                  <c:pt idx="13">
                    <c:v>151.13200000000001</c:v>
                  </c:pt>
                  <c:pt idx="14">
                    <c:v>169.40199999999999</c:v>
                  </c:pt>
                  <c:pt idx="15">
                    <c:v>121.515</c:v>
                  </c:pt>
                  <c:pt idx="16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9F-462C-9579-C365AF28776D}"/>
            </c:ext>
          </c:extLst>
        </c:ser>
        <c:ser>
          <c:idx val="1"/>
          <c:order val="1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R'!$D$292,'Bt C v R'!$D$294,'Bt C v R'!$D$298,'Bt C v R'!$D$300,'Bt C v R'!$D$303,'Bt C v R'!$D$306:$D$307,'Bt C v R'!$D$311,'Bt C v R'!$D$313:$D$314,'Bt C v R'!$D$316,'Bt C v R'!$D$318,'Bt C v R'!$D$323:$D$324,'Bt C v R'!$D$326:$D$327,'Bt C v R'!$D$329)</c:f>
                <c:numCache>
                  <c:formatCode>General</c:formatCode>
                  <c:ptCount val="17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453.69400000000002</c:v>
                  </c:pt>
                  <c:pt idx="15">
                    <c:v>177.06800000000001</c:v>
                  </c:pt>
                  <c:pt idx="16">
                    <c:v>107.208</c:v>
                  </c:pt>
                </c:numCache>
              </c:numRef>
            </c:plus>
            <c:minus>
              <c:numRef>
                <c:f>('Bt C v R'!$D$292,'Bt C v R'!$D$294,'Bt C v R'!$D$298,'Bt C v R'!$D$300,'Bt C v R'!$D$303,'Bt C v R'!$D$306:$D$307,'Bt C v R'!$D$311,'Bt C v R'!$D$313:$D$314,'Bt C v R'!$D$316,'Bt C v R'!$D$318,'Bt C v R'!$D$323:$D$324,'Bt C v R'!$D$326:$D$327,'Bt C v R'!$D$329)</c:f>
                <c:numCache>
                  <c:formatCode>General</c:formatCode>
                  <c:ptCount val="17"/>
                  <c:pt idx="0">
                    <c:v>112.84</c:v>
                  </c:pt>
                  <c:pt idx="1">
                    <c:v>114.39</c:v>
                  </c:pt>
                  <c:pt idx="2">
                    <c:v>62.430300000000003</c:v>
                  </c:pt>
                  <c:pt idx="3">
                    <c:v>155.892</c:v>
                  </c:pt>
                  <c:pt idx="4">
                    <c:v>117.41800000000001</c:v>
                  </c:pt>
                  <c:pt idx="5">
                    <c:v>123.489</c:v>
                  </c:pt>
                  <c:pt idx="6">
                    <c:v>161.184</c:v>
                  </c:pt>
                  <c:pt idx="7">
                    <c:v>116.328</c:v>
                  </c:pt>
                  <c:pt idx="8">
                    <c:v>121.036</c:v>
                  </c:pt>
                  <c:pt idx="9">
                    <c:v>119.089</c:v>
                  </c:pt>
                  <c:pt idx="10">
                    <c:v>148.44499999999999</c:v>
                  </c:pt>
                  <c:pt idx="11">
                    <c:v>124.435</c:v>
                  </c:pt>
                  <c:pt idx="12">
                    <c:v>75.077200000000005</c:v>
                  </c:pt>
                  <c:pt idx="13">
                    <c:v>155.09200000000001</c:v>
                  </c:pt>
                  <c:pt idx="14">
                    <c:v>453.69400000000002</c:v>
                  </c:pt>
                  <c:pt idx="15">
                    <c:v>177.06800000000001</c:v>
                  </c:pt>
                  <c:pt idx="16">
                    <c:v>107.208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R'!$CK$38:$CK$39,'Bt C v R'!$CK$41)</c:f>
              <c:numCache>
                <c:formatCode>General</c:formatCode>
                <c:ptCount val="17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1496.11</c:v>
                </c:pt>
                <c:pt idx="15">
                  <c:v>783.58699999999999</c:v>
                </c:pt>
                <c:pt idx="16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R'!$GA$38,'Bt C v R'!$GA$38:$GA$39,'Bt C v R'!$GA$41)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9F-462C-9579-C365AF28776D}"/>
            </c:ext>
          </c:extLst>
        </c:ser>
        <c:ser>
          <c:idx val="2"/>
          <c:order val="2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plus>
            <c:minus>
              <c:numRef>
                <c:f>('Bt C v R'!$D$295:$D$296,'Bt C v R'!$D$308,'Bt C v R'!$D$317,'Bt C v R'!$D$320)</c:f>
                <c:numCache>
                  <c:formatCode>General</c:formatCode>
                  <c:ptCount val="5"/>
                  <c:pt idx="0">
                    <c:v>107.002</c:v>
                  </c:pt>
                  <c:pt idx="1">
                    <c:v>106.726</c:v>
                  </c:pt>
                  <c:pt idx="2">
                    <c:v>130.20500000000001</c:v>
                  </c:pt>
                  <c:pt idx="3">
                    <c:v>112.342</c:v>
                  </c:pt>
                  <c:pt idx="4">
                    <c:v>108.462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9F-462C-9579-C365AF28776D}"/>
            </c:ext>
          </c:extLst>
        </c:ser>
        <c:ser>
          <c:idx val="3"/>
          <c:order val="3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plus>
            <c:minus>
              <c:numRef>
                <c:f>'Bt C v R'!$D$302</c:f>
                <c:numCache>
                  <c:formatCode>General</c:formatCode>
                  <c:ptCount val="1"/>
                  <c:pt idx="0">
                    <c:v>113.99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9F-462C-9579-C365AF28776D}"/>
            </c:ext>
          </c:extLst>
        </c:ser>
        <c:ser>
          <c:idx val="4"/>
          <c:order val="4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plus>
            <c:minus>
              <c:numRef>
                <c:f>'Bt C v R'!$D$309</c:f>
                <c:numCache>
                  <c:formatCode>General</c:formatCode>
                  <c:ptCount val="1"/>
                  <c:pt idx="0">
                    <c:v>122.004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9F-462C-9579-C365AF287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Na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Na</c:v>
          </c:tx>
          <c:spPr>
            <a:ln>
              <a:noFill/>
            </a:ln>
          </c:spPr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E46-465A-9682-3059C577FF7E}"/>
            </c:ext>
          </c:extLst>
        </c:ser>
        <c:ser>
          <c:idx val="6"/>
          <c:order val="1"/>
          <c:tx>
            <c:v>1(B)MP R Na</c:v>
          </c:tx>
          <c:spPr>
            <a:ln w="25400">
              <a:noFill/>
            </a:ln>
          </c:spPr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E46-465A-9682-3059C577FF7E}"/>
            </c:ext>
          </c:extLst>
        </c:ser>
        <c:ser>
          <c:idx val="7"/>
          <c:order val="2"/>
          <c:tx>
            <c:v>1(B)MP (M) Na</c:v>
          </c:tx>
          <c:spPr>
            <a:ln w="25400">
              <a:noFill/>
            </a:ln>
          </c:spPr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E46-465A-9682-3059C577FF7E}"/>
            </c:ext>
          </c:extLst>
        </c:ser>
        <c:ser>
          <c:idx val="8"/>
          <c:order val="3"/>
          <c:tx>
            <c:v>1.AS C Na</c:v>
          </c:tx>
          <c:spPr>
            <a:ln w="19050" cap="rnd">
              <a:noFill/>
              <a:round/>
            </a:ln>
            <a:effectLst/>
          </c:spPr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E46-465A-9682-3059C577FF7E}"/>
            </c:ext>
          </c:extLst>
        </c:ser>
        <c:ser>
          <c:idx val="9"/>
          <c:order val="4"/>
          <c:tx>
            <c:v>1.AS R Na</c:v>
          </c:tx>
          <c:spPr>
            <a:ln w="25400" cap="rnd">
              <a:noFill/>
              <a:round/>
            </a:ln>
            <a:effectLst/>
          </c:spPr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E46-465A-9682-3059C577FF7E}"/>
            </c:ext>
          </c:extLst>
        </c:ser>
        <c:ser>
          <c:idx val="10"/>
          <c:order val="5"/>
          <c:tx>
            <c:v>1.AS (M) Na</c:v>
          </c:tx>
          <c:spPr>
            <a:ln w="25400" cap="rnd">
              <a:noFill/>
              <a:round/>
            </a:ln>
            <a:effectLst/>
          </c:spPr>
          <c:xVal>
            <c:numRef>
              <c:f>('Bt C v R'!$AU$2:$AU$6,'Bt C v R'!$AU$9:$AU$14,'Bt C v R'!$AU$17:$AU$18,'Bt C v R'!$AU$20,'Bt C v R'!$AU$22:$AU$23,'Bt C v R'!$AU$25:$AU$26,'Bt C v R'!$AU$29,'Bt C v R'!$AU$33)</c:f>
              <c:numCache>
                <c:formatCode>General</c:formatCode>
                <c:ptCount val="20"/>
                <c:pt idx="0">
                  <c:v>2737.93</c:v>
                </c:pt>
                <c:pt idx="1">
                  <c:v>644.36599999999999</c:v>
                </c:pt>
                <c:pt idx="2">
                  <c:v>535.82100000000003</c:v>
                </c:pt>
                <c:pt idx="3">
                  <c:v>486.52800000000002</c:v>
                </c:pt>
                <c:pt idx="4">
                  <c:v>457.96899999999999</c:v>
                </c:pt>
                <c:pt idx="5">
                  <c:v>648.93399999999997</c:v>
                </c:pt>
                <c:pt idx="6">
                  <c:v>592.99599999999998</c:v>
                </c:pt>
                <c:pt idx="7">
                  <c:v>570.29</c:v>
                </c:pt>
                <c:pt idx="8">
                  <c:v>654.50699999999995</c:v>
                </c:pt>
                <c:pt idx="9">
                  <c:v>695.78700000000003</c:v>
                </c:pt>
                <c:pt idx="10">
                  <c:v>629.56700000000001</c:v>
                </c:pt>
                <c:pt idx="11">
                  <c:v>453.83800000000002</c:v>
                </c:pt>
                <c:pt idx="12">
                  <c:v>521.82299999999998</c:v>
                </c:pt>
                <c:pt idx="13">
                  <c:v>608.75199999999995</c:v>
                </c:pt>
                <c:pt idx="14">
                  <c:v>1007.42</c:v>
                </c:pt>
                <c:pt idx="15">
                  <c:v>720.15700000000004</c:v>
                </c:pt>
                <c:pt idx="16">
                  <c:v>586.404</c:v>
                </c:pt>
                <c:pt idx="17">
                  <c:v>609.45000000000005</c:v>
                </c:pt>
                <c:pt idx="18">
                  <c:v>558.51900000000001</c:v>
                </c:pt>
                <c:pt idx="19">
                  <c:v>565.57899999999995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E46-465A-9682-3059C577FF7E}"/>
            </c:ext>
          </c:extLst>
        </c:ser>
        <c:ser>
          <c:idx val="11"/>
          <c:order val="6"/>
          <c:tx>
            <c:v>1.AS 'Agg' Na</c:v>
          </c:tx>
          <c:spPr>
            <a:ln w="25400" cap="rnd">
              <a:noFill/>
              <a:round/>
            </a:ln>
            <a:effectLst/>
          </c:spPr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AE46-465A-9682-3059C577FF7E}"/>
            </c:ext>
          </c:extLst>
        </c:ser>
        <c:ser>
          <c:idx val="0"/>
          <c:order val="7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E46-465A-9682-3059C577FF7E}"/>
            </c:ext>
          </c:extLst>
        </c:ser>
        <c:ser>
          <c:idx val="1"/>
          <c:order val="8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R'!$CK$38:$CK$39,'Bt C v R'!$CK$41)</c:f>
              <c:numCache>
                <c:formatCode>General</c:formatCode>
                <c:ptCount val="17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1496.11</c:v>
                </c:pt>
                <c:pt idx="15">
                  <c:v>783.58699999999999</c:v>
                </c:pt>
                <c:pt idx="16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R'!$GA$38,'Bt C v R'!$GA$38:$GA$39,'Bt C v R'!$GA$41)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E46-465A-9682-3059C577FF7E}"/>
            </c:ext>
          </c:extLst>
        </c:ser>
        <c:ser>
          <c:idx val="2"/>
          <c:order val="9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E46-465A-9682-3059C577FF7E}"/>
            </c:ext>
          </c:extLst>
        </c:ser>
        <c:ser>
          <c:idx val="3"/>
          <c:order val="10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E46-465A-9682-3059C577FF7E}"/>
            </c:ext>
          </c:extLst>
        </c:ser>
        <c:ser>
          <c:idx val="4"/>
          <c:order val="11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E46-465A-9682-3059C577F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ppm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Analysis'!$D$211:$D$243</c:f>
                <c:numCache>
                  <c:formatCode>General</c:formatCode>
                  <c:ptCount val="33"/>
                  <c:pt idx="0">
                    <c:v>120.578</c:v>
                  </c:pt>
                  <c:pt idx="1">
                    <c:v>95.216800000000006</c:v>
                  </c:pt>
                  <c:pt idx="2">
                    <c:v>82.8185</c:v>
                  </c:pt>
                  <c:pt idx="3">
                    <c:v>141.631</c:v>
                  </c:pt>
                  <c:pt idx="4">
                    <c:v>104.471</c:v>
                  </c:pt>
                  <c:pt idx="5">
                    <c:v>95.916399999999996</c:v>
                  </c:pt>
                  <c:pt idx="6">
                    <c:v>106.538</c:v>
                  </c:pt>
                  <c:pt idx="7">
                    <c:v>81.804900000000004</c:v>
                  </c:pt>
                  <c:pt idx="8">
                    <c:v>131.97300000000001</c:v>
                  </c:pt>
                  <c:pt idx="9">
                    <c:v>80.442300000000003</c:v>
                  </c:pt>
                  <c:pt idx="10">
                    <c:v>124.29300000000001</c:v>
                  </c:pt>
                  <c:pt idx="11">
                    <c:v>104.767</c:v>
                  </c:pt>
                  <c:pt idx="12">
                    <c:v>125.21599999999999</c:v>
                  </c:pt>
                  <c:pt idx="13">
                    <c:v>122.803</c:v>
                  </c:pt>
                  <c:pt idx="14">
                    <c:v>95.211699999999993</c:v>
                  </c:pt>
                  <c:pt idx="15">
                    <c:v>110.78400000000001</c:v>
                  </c:pt>
                  <c:pt idx="16">
                    <c:v>129.21899999999999</c:v>
                  </c:pt>
                  <c:pt idx="17">
                    <c:v>64.489900000000006</c:v>
                  </c:pt>
                  <c:pt idx="18">
                    <c:v>115.26600000000001</c:v>
                  </c:pt>
                  <c:pt idx="19">
                    <c:v>76.735200000000006</c:v>
                  </c:pt>
                  <c:pt idx="20">
                    <c:v>107.08</c:v>
                  </c:pt>
                  <c:pt idx="21">
                    <c:v>108.834</c:v>
                  </c:pt>
                  <c:pt idx="22">
                    <c:v>131.786</c:v>
                  </c:pt>
                  <c:pt idx="23">
                    <c:v>98.215199999999996</c:v>
                  </c:pt>
                  <c:pt idx="24">
                    <c:v>73.191599999999994</c:v>
                  </c:pt>
                  <c:pt idx="25">
                    <c:v>103.377</c:v>
                  </c:pt>
                  <c:pt idx="26">
                    <c:v>63.166899999999998</c:v>
                  </c:pt>
                  <c:pt idx="27">
                    <c:v>65.221199999999996</c:v>
                  </c:pt>
                  <c:pt idx="28">
                    <c:v>74.494</c:v>
                  </c:pt>
                  <c:pt idx="29">
                    <c:v>59.477499999999999</c:v>
                  </c:pt>
                  <c:pt idx="30">
                    <c:v>143.14699999999999</c:v>
                  </c:pt>
                  <c:pt idx="31">
                    <c:v>70.833600000000004</c:v>
                  </c:pt>
                  <c:pt idx="32">
                    <c:v>65.2072</c:v>
                  </c:pt>
                </c:numCache>
              </c:numRef>
            </c:plus>
            <c:minus>
              <c:numRef>
                <c:f>'Bt Tidy Analysis'!$D$211:$D$243</c:f>
                <c:numCache>
                  <c:formatCode>General</c:formatCode>
                  <c:ptCount val="33"/>
                  <c:pt idx="0">
                    <c:v>120.578</c:v>
                  </c:pt>
                  <c:pt idx="1">
                    <c:v>95.216800000000006</c:v>
                  </c:pt>
                  <c:pt idx="2">
                    <c:v>82.8185</c:v>
                  </c:pt>
                  <c:pt idx="3">
                    <c:v>141.631</c:v>
                  </c:pt>
                  <c:pt idx="4">
                    <c:v>104.471</c:v>
                  </c:pt>
                  <c:pt idx="5">
                    <c:v>95.916399999999996</c:v>
                  </c:pt>
                  <c:pt idx="6">
                    <c:v>106.538</c:v>
                  </c:pt>
                  <c:pt idx="7">
                    <c:v>81.804900000000004</c:v>
                  </c:pt>
                  <c:pt idx="8">
                    <c:v>131.97300000000001</c:v>
                  </c:pt>
                  <c:pt idx="9">
                    <c:v>80.442300000000003</c:v>
                  </c:pt>
                  <c:pt idx="10">
                    <c:v>124.29300000000001</c:v>
                  </c:pt>
                  <c:pt idx="11">
                    <c:v>104.767</c:v>
                  </c:pt>
                  <c:pt idx="12">
                    <c:v>125.21599999999999</c:v>
                  </c:pt>
                  <c:pt idx="13">
                    <c:v>122.803</c:v>
                  </c:pt>
                  <c:pt idx="14">
                    <c:v>95.211699999999993</c:v>
                  </c:pt>
                  <c:pt idx="15">
                    <c:v>110.78400000000001</c:v>
                  </c:pt>
                  <c:pt idx="16">
                    <c:v>129.21899999999999</c:v>
                  </c:pt>
                  <c:pt idx="17">
                    <c:v>64.489900000000006</c:v>
                  </c:pt>
                  <c:pt idx="18">
                    <c:v>115.26600000000001</c:v>
                  </c:pt>
                  <c:pt idx="19">
                    <c:v>76.735200000000006</c:v>
                  </c:pt>
                  <c:pt idx="20">
                    <c:v>107.08</c:v>
                  </c:pt>
                  <c:pt idx="21">
                    <c:v>108.834</c:v>
                  </c:pt>
                  <c:pt idx="22">
                    <c:v>131.786</c:v>
                  </c:pt>
                  <c:pt idx="23">
                    <c:v>98.215199999999996</c:v>
                  </c:pt>
                  <c:pt idx="24">
                    <c:v>73.191599999999994</c:v>
                  </c:pt>
                  <c:pt idx="25">
                    <c:v>103.377</c:v>
                  </c:pt>
                  <c:pt idx="26">
                    <c:v>63.166899999999998</c:v>
                  </c:pt>
                  <c:pt idx="27">
                    <c:v>65.221199999999996</c:v>
                  </c:pt>
                  <c:pt idx="28">
                    <c:v>74.494</c:v>
                  </c:pt>
                  <c:pt idx="29">
                    <c:v>59.477499999999999</c:v>
                  </c:pt>
                  <c:pt idx="30">
                    <c:v>143.14699999999999</c:v>
                  </c:pt>
                  <c:pt idx="31">
                    <c:v>70.833600000000004</c:v>
                  </c:pt>
                  <c:pt idx="32">
                    <c:v>65.2072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Analysis'!$E$2:$E$34</c:f>
              <c:numCache>
                <c:formatCode>General</c:formatCode>
                <c:ptCount val="33"/>
                <c:pt idx="0">
                  <c:v>524.73699999999997</c:v>
                </c:pt>
                <c:pt idx="1">
                  <c:v>492.12200000000001</c:v>
                </c:pt>
                <c:pt idx="2">
                  <c:v>573.09900000000005</c:v>
                </c:pt>
                <c:pt idx="3">
                  <c:v>690.64300000000003</c:v>
                </c:pt>
                <c:pt idx="4">
                  <c:v>806.32600000000002</c:v>
                </c:pt>
                <c:pt idx="5">
                  <c:v>557.42600000000004</c:v>
                </c:pt>
                <c:pt idx="6">
                  <c:v>596.98599999999999</c:v>
                </c:pt>
                <c:pt idx="7">
                  <c:v>613.15200000000004</c:v>
                </c:pt>
                <c:pt idx="8">
                  <c:v>714.78700000000003</c:v>
                </c:pt>
                <c:pt idx="9">
                  <c:v>522.24300000000005</c:v>
                </c:pt>
                <c:pt idx="10">
                  <c:v>627.39599999999996</c:v>
                </c:pt>
                <c:pt idx="11">
                  <c:v>526.96600000000001</c:v>
                </c:pt>
                <c:pt idx="12">
                  <c:v>518.34199999999998</c:v>
                </c:pt>
                <c:pt idx="13">
                  <c:v>636.40099999999995</c:v>
                </c:pt>
                <c:pt idx="14">
                  <c:v>653.14499999999998</c:v>
                </c:pt>
                <c:pt idx="15">
                  <c:v>526.61599999999999</c:v>
                </c:pt>
                <c:pt idx="16">
                  <c:v>708.49099999999999</c:v>
                </c:pt>
                <c:pt idx="17">
                  <c:v>472.738</c:v>
                </c:pt>
                <c:pt idx="18">
                  <c:v>315.44600000000003</c:v>
                </c:pt>
                <c:pt idx="19">
                  <c:v>368.74099999999999</c:v>
                </c:pt>
                <c:pt idx="20">
                  <c:v>176.74600000000001</c:v>
                </c:pt>
                <c:pt idx="21">
                  <c:v>484.24299999999999</c:v>
                </c:pt>
                <c:pt idx="22">
                  <c:v>560.14</c:v>
                </c:pt>
                <c:pt idx="23">
                  <c:v>428.23899999999998</c:v>
                </c:pt>
                <c:pt idx="24">
                  <c:v>301.74900000000002</c:v>
                </c:pt>
                <c:pt idx="25">
                  <c:v>509.23500000000001</c:v>
                </c:pt>
                <c:pt idx="26">
                  <c:v>286.74200000000002</c:v>
                </c:pt>
                <c:pt idx="27">
                  <c:v>312.32</c:v>
                </c:pt>
                <c:pt idx="28">
                  <c:v>301.71100000000001</c:v>
                </c:pt>
                <c:pt idx="29">
                  <c:v>274.483</c:v>
                </c:pt>
                <c:pt idx="30">
                  <c:v>528.33199999999999</c:v>
                </c:pt>
                <c:pt idx="31">
                  <c:v>482.15499999999997</c:v>
                </c:pt>
                <c:pt idx="32">
                  <c:v>449.03699999999998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A6-4EBD-85CC-C060E4096771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Analysis'!$D$136:$D$167</c:f>
                <c:numCache>
                  <c:formatCode>General</c:formatCode>
                  <c:ptCount val="32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130.75399999999999</c:v>
                  </c:pt>
                  <c:pt idx="6">
                    <c:v>104.05800000000001</c:v>
                  </c:pt>
                  <c:pt idx="7">
                    <c:v>104.48</c:v>
                  </c:pt>
                  <c:pt idx="8">
                    <c:v>102.24</c:v>
                  </c:pt>
                  <c:pt idx="9">
                    <c:v>104.13500000000001</c:v>
                  </c:pt>
                  <c:pt idx="10">
                    <c:v>107.236</c:v>
                  </c:pt>
                  <c:pt idx="11">
                    <c:v>94.950199999999995</c:v>
                  </c:pt>
                  <c:pt idx="12">
                    <c:v>96.595699999999994</c:v>
                  </c:pt>
                  <c:pt idx="13">
                    <c:v>132.90100000000001</c:v>
                  </c:pt>
                  <c:pt idx="14">
                    <c:v>78.243899999999996</c:v>
                  </c:pt>
                  <c:pt idx="15">
                    <c:v>129.315</c:v>
                  </c:pt>
                  <c:pt idx="16">
                    <c:v>68.962299999999999</c:v>
                  </c:pt>
                  <c:pt idx="17">
                    <c:v>72.003100000000003</c:v>
                  </c:pt>
                  <c:pt idx="18">
                    <c:v>127.327</c:v>
                  </c:pt>
                  <c:pt idx="19">
                    <c:v>159.845</c:v>
                  </c:pt>
                  <c:pt idx="20">
                    <c:v>155.184</c:v>
                  </c:pt>
                  <c:pt idx="21">
                    <c:v>96.311300000000003</c:v>
                  </c:pt>
                  <c:pt idx="22">
                    <c:v>124.20399999999999</c:v>
                  </c:pt>
                  <c:pt idx="23">
                    <c:v>113.86199999999999</c:v>
                  </c:pt>
                  <c:pt idx="24">
                    <c:v>124.414</c:v>
                  </c:pt>
                  <c:pt idx="25">
                    <c:v>111.88800000000001</c:v>
                  </c:pt>
                  <c:pt idx="26">
                    <c:v>86.364900000000006</c:v>
                  </c:pt>
                  <c:pt idx="27">
                    <c:v>111.789</c:v>
                  </c:pt>
                  <c:pt idx="28">
                    <c:v>124.697</c:v>
                  </c:pt>
                  <c:pt idx="29">
                    <c:v>113.134</c:v>
                  </c:pt>
                  <c:pt idx="30">
                    <c:v>95.924899999999994</c:v>
                  </c:pt>
                  <c:pt idx="31">
                    <c:v>144.98599999999999</c:v>
                  </c:pt>
                </c:numCache>
              </c:numRef>
            </c:plus>
            <c:minus>
              <c:numRef>
                <c:f>'Bt Tidy Analysis'!$D$136:$D$167</c:f>
                <c:numCache>
                  <c:formatCode>General</c:formatCode>
                  <c:ptCount val="32"/>
                  <c:pt idx="0">
                    <c:v>443.36399999999998</c:v>
                  </c:pt>
                  <c:pt idx="1">
                    <c:v>86.965100000000007</c:v>
                  </c:pt>
                  <c:pt idx="2">
                    <c:v>157.92599999999999</c:v>
                  </c:pt>
                  <c:pt idx="3">
                    <c:v>82.941400000000002</c:v>
                  </c:pt>
                  <c:pt idx="4">
                    <c:v>69.346900000000005</c:v>
                  </c:pt>
                  <c:pt idx="5">
                    <c:v>130.75399999999999</c:v>
                  </c:pt>
                  <c:pt idx="6">
                    <c:v>104.05800000000001</c:v>
                  </c:pt>
                  <c:pt idx="7">
                    <c:v>104.48</c:v>
                  </c:pt>
                  <c:pt idx="8">
                    <c:v>102.24</c:v>
                  </c:pt>
                  <c:pt idx="9">
                    <c:v>104.13500000000001</c:v>
                  </c:pt>
                  <c:pt idx="10">
                    <c:v>107.236</c:v>
                  </c:pt>
                  <c:pt idx="11">
                    <c:v>94.950199999999995</c:v>
                  </c:pt>
                  <c:pt idx="12">
                    <c:v>96.595699999999994</c:v>
                  </c:pt>
                  <c:pt idx="13">
                    <c:v>132.90100000000001</c:v>
                  </c:pt>
                  <c:pt idx="14">
                    <c:v>78.243899999999996</c:v>
                  </c:pt>
                  <c:pt idx="15">
                    <c:v>129.315</c:v>
                  </c:pt>
                  <c:pt idx="16">
                    <c:v>68.962299999999999</c:v>
                  </c:pt>
                  <c:pt idx="17">
                    <c:v>72.003100000000003</c:v>
                  </c:pt>
                  <c:pt idx="18">
                    <c:v>127.327</c:v>
                  </c:pt>
                  <c:pt idx="19">
                    <c:v>159.845</c:v>
                  </c:pt>
                  <c:pt idx="20">
                    <c:v>155.184</c:v>
                  </c:pt>
                  <c:pt idx="21">
                    <c:v>96.311300000000003</c:v>
                  </c:pt>
                  <c:pt idx="22">
                    <c:v>124.20399999999999</c:v>
                  </c:pt>
                  <c:pt idx="23">
                    <c:v>113.86199999999999</c:v>
                  </c:pt>
                  <c:pt idx="24">
                    <c:v>124.414</c:v>
                  </c:pt>
                  <c:pt idx="25">
                    <c:v>111.88800000000001</c:v>
                  </c:pt>
                  <c:pt idx="26">
                    <c:v>86.364900000000006</c:v>
                  </c:pt>
                  <c:pt idx="27">
                    <c:v>111.789</c:v>
                  </c:pt>
                  <c:pt idx="28">
                    <c:v>124.697</c:v>
                  </c:pt>
                  <c:pt idx="29">
                    <c:v>113.134</c:v>
                  </c:pt>
                  <c:pt idx="30">
                    <c:v>95.924899999999994</c:v>
                  </c:pt>
                  <c:pt idx="31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Analysis'!$AU$2:$AU$33</c:f>
              <c:numCache>
                <c:formatCode>General</c:formatCode>
                <c:ptCount val="32"/>
                <c:pt idx="0">
                  <c:v>2737.93</c:v>
                </c:pt>
                <c:pt idx="1">
                  <c:v>644.36599999999999</c:v>
                </c:pt>
                <c:pt idx="2">
                  <c:v>535.82100000000003</c:v>
                </c:pt>
                <c:pt idx="3">
                  <c:v>486.52800000000002</c:v>
                </c:pt>
                <c:pt idx="4">
                  <c:v>457.96899999999999</c:v>
                </c:pt>
                <c:pt idx="5">
                  <c:v>639.572</c:v>
                </c:pt>
                <c:pt idx="6">
                  <c:v>683.29700000000003</c:v>
                </c:pt>
                <c:pt idx="7">
                  <c:v>648.93399999999997</c:v>
                </c:pt>
                <c:pt idx="8">
                  <c:v>592.99599999999998</c:v>
                </c:pt>
                <c:pt idx="9">
                  <c:v>570.29</c:v>
                </c:pt>
                <c:pt idx="10">
                  <c:v>654.50699999999995</c:v>
                </c:pt>
                <c:pt idx="11">
                  <c:v>695.78700000000003</c:v>
                </c:pt>
                <c:pt idx="12">
                  <c:v>629.56700000000001</c:v>
                </c:pt>
                <c:pt idx="13">
                  <c:v>828.495</c:v>
                </c:pt>
                <c:pt idx="14">
                  <c:v>707.1</c:v>
                </c:pt>
                <c:pt idx="15">
                  <c:v>453.83800000000002</c:v>
                </c:pt>
                <c:pt idx="16">
                  <c:v>521.82299999999998</c:v>
                </c:pt>
                <c:pt idx="17">
                  <c:v>404.33300000000003</c:v>
                </c:pt>
                <c:pt idx="18">
                  <c:v>608.75199999999995</c:v>
                </c:pt>
                <c:pt idx="19">
                  <c:v>758.15300000000002</c:v>
                </c:pt>
                <c:pt idx="20">
                  <c:v>1007.42</c:v>
                </c:pt>
                <c:pt idx="21">
                  <c:v>720.15700000000004</c:v>
                </c:pt>
                <c:pt idx="22">
                  <c:v>667.65800000000002</c:v>
                </c:pt>
                <c:pt idx="23">
                  <c:v>586.404</c:v>
                </c:pt>
                <c:pt idx="24">
                  <c:v>609.45000000000005</c:v>
                </c:pt>
                <c:pt idx="25">
                  <c:v>647.00800000000004</c:v>
                </c:pt>
                <c:pt idx="26">
                  <c:v>751.90899999999999</c:v>
                </c:pt>
                <c:pt idx="27">
                  <c:v>558.51900000000001</c:v>
                </c:pt>
                <c:pt idx="28">
                  <c:v>637.53300000000002</c:v>
                </c:pt>
                <c:pt idx="29">
                  <c:v>556.61199999999997</c:v>
                </c:pt>
                <c:pt idx="30">
                  <c:v>561.21199999999999</c:v>
                </c:pt>
                <c:pt idx="31">
                  <c:v>565.57899999999995</c:v>
                </c:pt>
              </c:numCache>
            </c:numRef>
          </c:xVal>
          <c:yVal>
            <c:numRef>
              <c:f>'Bt Tidy Analysis'!$ER$2:$ER$32</c:f>
              <c:numCache>
                <c:formatCode>General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A6-4EBD-85CC-C060E4096771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Analysis'!$D$284:$D$324</c:f>
                <c:numCache>
                  <c:formatCode>General</c:formatCode>
                  <c:ptCount val="41"/>
                  <c:pt idx="0">
                    <c:v>68.224599999999995</c:v>
                  </c:pt>
                  <c:pt idx="1">
                    <c:v>117.994</c:v>
                  </c:pt>
                  <c:pt idx="2">
                    <c:v>112.84</c:v>
                  </c:pt>
                  <c:pt idx="3">
                    <c:v>111.331</c:v>
                  </c:pt>
                  <c:pt idx="4">
                    <c:v>114.39</c:v>
                  </c:pt>
                  <c:pt idx="5">
                    <c:v>107.002</c:v>
                  </c:pt>
                  <c:pt idx="6">
                    <c:v>106.726</c:v>
                  </c:pt>
                  <c:pt idx="7">
                    <c:v>124.333</c:v>
                  </c:pt>
                  <c:pt idx="8">
                    <c:v>62.430300000000003</c:v>
                  </c:pt>
                  <c:pt idx="9">
                    <c:v>150.35499999999999</c:v>
                  </c:pt>
                  <c:pt idx="10">
                    <c:v>155.892</c:v>
                  </c:pt>
                  <c:pt idx="11">
                    <c:v>130.255</c:v>
                  </c:pt>
                  <c:pt idx="12">
                    <c:v>113.99</c:v>
                  </c:pt>
                  <c:pt idx="13">
                    <c:v>117.41800000000001</c:v>
                  </c:pt>
                  <c:pt idx="14">
                    <c:v>152.42400000000001</c:v>
                  </c:pt>
                  <c:pt idx="15">
                    <c:v>164.53800000000001</c:v>
                  </c:pt>
                  <c:pt idx="16">
                    <c:v>123.489</c:v>
                  </c:pt>
                  <c:pt idx="17">
                    <c:v>161.184</c:v>
                  </c:pt>
                  <c:pt idx="18">
                    <c:v>130.20500000000001</c:v>
                  </c:pt>
                  <c:pt idx="19">
                    <c:v>122.004</c:v>
                  </c:pt>
                  <c:pt idx="20">
                    <c:v>158.32599999999999</c:v>
                  </c:pt>
                  <c:pt idx="21">
                    <c:v>116.328</c:v>
                  </c:pt>
                  <c:pt idx="22">
                    <c:v>140.74100000000001</c:v>
                  </c:pt>
                  <c:pt idx="23">
                    <c:v>121.036</c:v>
                  </c:pt>
                  <c:pt idx="24">
                    <c:v>119.089</c:v>
                  </c:pt>
                  <c:pt idx="25">
                    <c:v>124.854</c:v>
                  </c:pt>
                  <c:pt idx="26">
                    <c:v>148.44499999999999</c:v>
                  </c:pt>
                  <c:pt idx="27">
                    <c:v>112.342</c:v>
                  </c:pt>
                  <c:pt idx="28">
                    <c:v>124.435</c:v>
                  </c:pt>
                  <c:pt idx="29">
                    <c:v>187.364</c:v>
                  </c:pt>
                  <c:pt idx="30">
                    <c:v>108.462</c:v>
                  </c:pt>
                  <c:pt idx="31">
                    <c:v>144.667</c:v>
                  </c:pt>
                  <c:pt idx="32">
                    <c:v>151.13200000000001</c:v>
                  </c:pt>
                  <c:pt idx="33">
                    <c:v>75.077200000000005</c:v>
                  </c:pt>
                  <c:pt idx="34">
                    <c:v>155.09200000000001</c:v>
                  </c:pt>
                  <c:pt idx="35">
                    <c:v>169.40199999999999</c:v>
                  </c:pt>
                  <c:pt idx="36">
                    <c:v>453.69400000000002</c:v>
                  </c:pt>
                  <c:pt idx="37">
                    <c:v>177.06800000000001</c:v>
                  </c:pt>
                  <c:pt idx="38">
                    <c:v>121.515</c:v>
                  </c:pt>
                  <c:pt idx="39">
                    <c:v>107.208</c:v>
                  </c:pt>
                  <c:pt idx="40">
                    <c:v>130.45699999999999</c:v>
                  </c:pt>
                </c:numCache>
              </c:numRef>
            </c:plus>
            <c:minus>
              <c:numRef>
                <c:f>'Bt Tidy Analysis'!$D$284:$D$324</c:f>
                <c:numCache>
                  <c:formatCode>General</c:formatCode>
                  <c:ptCount val="41"/>
                  <c:pt idx="0">
                    <c:v>68.224599999999995</c:v>
                  </c:pt>
                  <c:pt idx="1">
                    <c:v>117.994</c:v>
                  </c:pt>
                  <c:pt idx="2">
                    <c:v>112.84</c:v>
                  </c:pt>
                  <c:pt idx="3">
                    <c:v>111.331</c:v>
                  </c:pt>
                  <c:pt idx="4">
                    <c:v>114.39</c:v>
                  </c:pt>
                  <c:pt idx="5">
                    <c:v>107.002</c:v>
                  </c:pt>
                  <c:pt idx="6">
                    <c:v>106.726</c:v>
                  </c:pt>
                  <c:pt idx="7">
                    <c:v>124.333</c:v>
                  </c:pt>
                  <c:pt idx="8">
                    <c:v>62.430300000000003</c:v>
                  </c:pt>
                  <c:pt idx="9">
                    <c:v>150.35499999999999</c:v>
                  </c:pt>
                  <c:pt idx="10">
                    <c:v>155.892</c:v>
                  </c:pt>
                  <c:pt idx="11">
                    <c:v>130.255</c:v>
                  </c:pt>
                  <c:pt idx="12">
                    <c:v>113.99</c:v>
                  </c:pt>
                  <c:pt idx="13">
                    <c:v>117.41800000000001</c:v>
                  </c:pt>
                  <c:pt idx="14">
                    <c:v>152.42400000000001</c:v>
                  </c:pt>
                  <c:pt idx="15">
                    <c:v>164.53800000000001</c:v>
                  </c:pt>
                  <c:pt idx="16">
                    <c:v>123.489</c:v>
                  </c:pt>
                  <c:pt idx="17">
                    <c:v>161.184</c:v>
                  </c:pt>
                  <c:pt idx="18">
                    <c:v>130.20500000000001</c:v>
                  </c:pt>
                  <c:pt idx="19">
                    <c:v>122.004</c:v>
                  </c:pt>
                  <c:pt idx="20">
                    <c:v>158.32599999999999</c:v>
                  </c:pt>
                  <c:pt idx="21">
                    <c:v>116.328</c:v>
                  </c:pt>
                  <c:pt idx="22">
                    <c:v>140.74100000000001</c:v>
                  </c:pt>
                  <c:pt idx="23">
                    <c:v>121.036</c:v>
                  </c:pt>
                  <c:pt idx="24">
                    <c:v>119.089</c:v>
                  </c:pt>
                  <c:pt idx="25">
                    <c:v>124.854</c:v>
                  </c:pt>
                  <c:pt idx="26">
                    <c:v>148.44499999999999</c:v>
                  </c:pt>
                  <c:pt idx="27">
                    <c:v>112.342</c:v>
                  </c:pt>
                  <c:pt idx="28">
                    <c:v>124.435</c:v>
                  </c:pt>
                  <c:pt idx="29">
                    <c:v>187.364</c:v>
                  </c:pt>
                  <c:pt idx="30">
                    <c:v>108.462</c:v>
                  </c:pt>
                  <c:pt idx="31">
                    <c:v>144.667</c:v>
                  </c:pt>
                  <c:pt idx="32">
                    <c:v>151.13200000000001</c:v>
                  </c:pt>
                  <c:pt idx="33">
                    <c:v>75.077200000000005</c:v>
                  </c:pt>
                  <c:pt idx="34">
                    <c:v>155.09200000000001</c:v>
                  </c:pt>
                  <c:pt idx="35">
                    <c:v>169.40199999999999</c:v>
                  </c:pt>
                  <c:pt idx="36">
                    <c:v>453.69400000000002</c:v>
                  </c:pt>
                  <c:pt idx="37">
                    <c:v>177.06800000000001</c:v>
                  </c:pt>
                  <c:pt idx="38">
                    <c:v>121.515</c:v>
                  </c:pt>
                  <c:pt idx="39">
                    <c:v>107.208</c:v>
                  </c:pt>
                  <c:pt idx="40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Analysis'!$CK$2:$CK$42</c:f>
              <c:numCache>
                <c:formatCode>General</c:formatCode>
                <c:ptCount val="41"/>
                <c:pt idx="0">
                  <c:v>504.78100000000001</c:v>
                </c:pt>
                <c:pt idx="1">
                  <c:v>919.221</c:v>
                </c:pt>
                <c:pt idx="2">
                  <c:v>464.94099999999997</c:v>
                </c:pt>
                <c:pt idx="3">
                  <c:v>735.72299999999996</c:v>
                </c:pt>
                <c:pt idx="4">
                  <c:v>691.59299999999996</c:v>
                </c:pt>
                <c:pt idx="5">
                  <c:v>580.12800000000004</c:v>
                </c:pt>
                <c:pt idx="6">
                  <c:v>710.96500000000003</c:v>
                </c:pt>
                <c:pt idx="7">
                  <c:v>898.49300000000005</c:v>
                </c:pt>
                <c:pt idx="8">
                  <c:v>662.76700000000005</c:v>
                </c:pt>
                <c:pt idx="9">
                  <c:v>933.68200000000002</c:v>
                </c:pt>
                <c:pt idx="10">
                  <c:v>813.1</c:v>
                </c:pt>
                <c:pt idx="11">
                  <c:v>774.12599999999998</c:v>
                </c:pt>
                <c:pt idx="12">
                  <c:v>875.64300000000003</c:v>
                </c:pt>
                <c:pt idx="13">
                  <c:v>692.47299999999996</c:v>
                </c:pt>
                <c:pt idx="14">
                  <c:v>988.80600000000004</c:v>
                </c:pt>
                <c:pt idx="15">
                  <c:v>845.35400000000004</c:v>
                </c:pt>
                <c:pt idx="16">
                  <c:v>690.06</c:v>
                </c:pt>
                <c:pt idx="17">
                  <c:v>790.82100000000003</c:v>
                </c:pt>
                <c:pt idx="18">
                  <c:v>565.13199999999995</c:v>
                </c:pt>
                <c:pt idx="19">
                  <c:v>691.34799999999996</c:v>
                </c:pt>
                <c:pt idx="20">
                  <c:v>943.06100000000004</c:v>
                </c:pt>
                <c:pt idx="21">
                  <c:v>740.61</c:v>
                </c:pt>
                <c:pt idx="22">
                  <c:v>1054.17</c:v>
                </c:pt>
                <c:pt idx="23">
                  <c:v>609.98599999999999</c:v>
                </c:pt>
                <c:pt idx="24">
                  <c:v>790.06200000000001</c:v>
                </c:pt>
                <c:pt idx="25">
                  <c:v>804.173</c:v>
                </c:pt>
                <c:pt idx="26">
                  <c:v>504.97</c:v>
                </c:pt>
                <c:pt idx="27">
                  <c:v>629.84500000000003</c:v>
                </c:pt>
                <c:pt idx="28">
                  <c:v>608.73599999999999</c:v>
                </c:pt>
                <c:pt idx="29">
                  <c:v>918.47299999999996</c:v>
                </c:pt>
                <c:pt idx="30">
                  <c:v>810.56600000000003</c:v>
                </c:pt>
                <c:pt idx="31">
                  <c:v>906.58199999999999</c:v>
                </c:pt>
                <c:pt idx="32">
                  <c:v>767.29399999999998</c:v>
                </c:pt>
                <c:pt idx="33">
                  <c:v>788.15099999999995</c:v>
                </c:pt>
                <c:pt idx="34">
                  <c:v>802.54</c:v>
                </c:pt>
                <c:pt idx="35">
                  <c:v>859.48199999999997</c:v>
                </c:pt>
                <c:pt idx="36">
                  <c:v>1496.11</c:v>
                </c:pt>
                <c:pt idx="37">
                  <c:v>783.58699999999999</c:v>
                </c:pt>
                <c:pt idx="38">
                  <c:v>382.01799999999997</c:v>
                </c:pt>
                <c:pt idx="39">
                  <c:v>604.90200000000004</c:v>
                </c:pt>
                <c:pt idx="40">
                  <c:v>625.029</c:v>
                </c:pt>
              </c:numCache>
            </c:numRef>
          </c:xVal>
          <c:yVal>
            <c:numRef>
              <c:f>'Bt Tidy Analysis'!$ES$2:$ES$42</c:f>
              <c:numCache>
                <c:formatCode>General</c:formatCode>
                <c:ptCount val="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A6-4EBD-85CC-C060E409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56047"/>
        <c:axId val="868185327"/>
      </c:scatterChart>
      <c:valAx>
        <c:axId val="868156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</a:t>
                </a:r>
                <a:r>
                  <a:rPr lang="en-GB" baseline="0"/>
                  <a:t>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85327"/>
        <c:crosses val="autoZero"/>
        <c:crossBetween val="midCat"/>
      </c:valAx>
      <c:valAx>
        <c:axId val="86818532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68156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Na (outliers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Na</c:v>
          </c:tx>
          <c:spPr>
            <a:ln>
              <a:noFill/>
            </a:ln>
          </c:spPr>
          <c:xVal>
            <c:numRef>
              <c:f>('Bt C v R'!$E$5:$E$8,'Bt C v R'!$E$10,'Bt C v R'!$E$14,'Bt C v R'!$E$16,'Bt C v R'!$E$20,'Bt C v R'!$E$23,'Bt C v R'!$E$32:$E$33)</c:f>
              <c:numCache>
                <c:formatCode>General</c:formatCode>
                <c:ptCount val="11"/>
                <c:pt idx="0">
                  <c:v>690.64300000000003</c:v>
                </c:pt>
                <c:pt idx="1">
                  <c:v>806.32600000000002</c:v>
                </c:pt>
                <c:pt idx="2">
                  <c:v>557.42600000000004</c:v>
                </c:pt>
                <c:pt idx="3">
                  <c:v>596.98599999999999</c:v>
                </c:pt>
                <c:pt idx="4">
                  <c:v>714.78700000000003</c:v>
                </c:pt>
                <c:pt idx="5">
                  <c:v>518.34199999999998</c:v>
                </c:pt>
                <c:pt idx="6">
                  <c:v>653.14499999999998</c:v>
                </c:pt>
                <c:pt idx="7">
                  <c:v>315.44600000000003</c:v>
                </c:pt>
                <c:pt idx="8">
                  <c:v>484.24299999999999</c:v>
                </c:pt>
                <c:pt idx="9">
                  <c:v>528.33199999999999</c:v>
                </c:pt>
                <c:pt idx="10">
                  <c:v>482.15499999999997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4EB-46F1-83B9-6102D9ED7A68}"/>
            </c:ext>
          </c:extLst>
        </c:ser>
        <c:ser>
          <c:idx val="6"/>
          <c:order val="1"/>
          <c:tx>
            <c:v>1(B)MP R Na</c:v>
          </c:tx>
          <c:spPr>
            <a:ln w="25400">
              <a:noFill/>
            </a:ln>
          </c:spPr>
          <c:xVal>
            <c:numRef>
              <c:f>('Bt C v R'!$E$3:$E$4,'Bt C v R'!$E$9,'Bt C v R'!$E$11:$E$13,'Bt C v R'!$E$15,'Bt C v R'!$E$17:$E$19,'Bt C v R'!$E$21:$E$22,'Bt C v R'!$E$24,'Bt C v R'!$E$34)</c:f>
              <c:numCache>
                <c:formatCode>General</c:formatCode>
                <c:ptCount val="14"/>
                <c:pt idx="0">
                  <c:v>492.12200000000001</c:v>
                </c:pt>
                <c:pt idx="1">
                  <c:v>573.09900000000005</c:v>
                </c:pt>
                <c:pt idx="2">
                  <c:v>613.15200000000004</c:v>
                </c:pt>
                <c:pt idx="3">
                  <c:v>522.24300000000005</c:v>
                </c:pt>
                <c:pt idx="4">
                  <c:v>627.39599999999996</c:v>
                </c:pt>
                <c:pt idx="5">
                  <c:v>526.96600000000001</c:v>
                </c:pt>
                <c:pt idx="6">
                  <c:v>636.40099999999995</c:v>
                </c:pt>
                <c:pt idx="7">
                  <c:v>526.61599999999999</c:v>
                </c:pt>
                <c:pt idx="8">
                  <c:v>708.49099999999999</c:v>
                </c:pt>
                <c:pt idx="9">
                  <c:v>472.738</c:v>
                </c:pt>
                <c:pt idx="10">
                  <c:v>368.74099999999999</c:v>
                </c:pt>
                <c:pt idx="11">
                  <c:v>176.74600000000001</c:v>
                </c:pt>
                <c:pt idx="12">
                  <c:v>560.14</c:v>
                </c:pt>
                <c:pt idx="13">
                  <c:v>449.03699999999998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4EB-46F1-83B9-6102D9ED7A68}"/>
            </c:ext>
          </c:extLst>
        </c:ser>
        <c:ser>
          <c:idx val="7"/>
          <c:order val="2"/>
          <c:tx>
            <c:v>1(B)MP (M) Na</c:v>
          </c:tx>
          <c:spPr>
            <a:ln w="25400">
              <a:noFill/>
            </a:ln>
          </c:spPr>
          <c:xVal>
            <c:numRef>
              <c:f>('Bt C v R'!$E$2,'Bt C v R'!$E$25:$E$31)</c:f>
              <c:numCache>
                <c:formatCode>General</c:formatCode>
                <c:ptCount val="8"/>
                <c:pt idx="0">
                  <c:v>524.73699999999997</c:v>
                </c:pt>
                <c:pt idx="1">
                  <c:v>428.23899999999998</c:v>
                </c:pt>
                <c:pt idx="2">
                  <c:v>301.74900000000002</c:v>
                </c:pt>
                <c:pt idx="3">
                  <c:v>509.23500000000001</c:v>
                </c:pt>
                <c:pt idx="4">
                  <c:v>286.74200000000002</c:v>
                </c:pt>
                <c:pt idx="5">
                  <c:v>312.32</c:v>
                </c:pt>
                <c:pt idx="6">
                  <c:v>301.71100000000001</c:v>
                </c:pt>
                <c:pt idx="7">
                  <c:v>274.483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4EB-46F1-83B9-6102D9ED7A68}"/>
            </c:ext>
          </c:extLst>
        </c:ser>
        <c:ser>
          <c:idx val="8"/>
          <c:order val="3"/>
          <c:tx>
            <c:v>1.AS C Na</c:v>
          </c:tx>
          <c:spPr>
            <a:ln w="19050" cap="rnd">
              <a:noFill/>
              <a:round/>
            </a:ln>
            <a:effectLst/>
          </c:spPr>
          <c:xVal>
            <c:numRef>
              <c:f>('Bt C v R'!$AU$15,'Bt C v R'!$AU$21,'Bt C v R'!$AU$24,'Bt C v R'!$AU$28,'Bt C v R'!$AU$30:$AU$31)</c:f>
              <c:numCache>
                <c:formatCode>General</c:formatCode>
                <c:ptCount val="6"/>
                <c:pt idx="0">
                  <c:v>828.495</c:v>
                </c:pt>
                <c:pt idx="1">
                  <c:v>758.15300000000002</c:v>
                </c:pt>
                <c:pt idx="2">
                  <c:v>667.65800000000002</c:v>
                </c:pt>
                <c:pt idx="3">
                  <c:v>751.90899999999999</c:v>
                </c:pt>
                <c:pt idx="4">
                  <c:v>637.53300000000002</c:v>
                </c:pt>
                <c:pt idx="5">
                  <c:v>556.61199999999997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4EB-46F1-83B9-6102D9ED7A68}"/>
            </c:ext>
          </c:extLst>
        </c:ser>
        <c:ser>
          <c:idx val="9"/>
          <c:order val="4"/>
          <c:tx>
            <c:v>1.AS R Na</c:v>
          </c:tx>
          <c:spPr>
            <a:ln w="25400" cap="rnd">
              <a:noFill/>
              <a:round/>
            </a:ln>
            <a:effectLst/>
          </c:spPr>
          <c:xVal>
            <c:numRef>
              <c:f>('Bt C v R'!$AU$16,'Bt C v R'!$AU$19,'Bt C v R'!$AU$27,'Bt C v R'!$AU$32)</c:f>
              <c:numCache>
                <c:formatCode>General</c:formatCode>
                <c:ptCount val="4"/>
                <c:pt idx="0">
                  <c:v>707.1</c:v>
                </c:pt>
                <c:pt idx="1">
                  <c:v>404.33300000000003</c:v>
                </c:pt>
                <c:pt idx="2">
                  <c:v>647.00800000000004</c:v>
                </c:pt>
                <c:pt idx="3">
                  <c:v>561.21199999999999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4EB-46F1-83B9-6102D9ED7A68}"/>
            </c:ext>
          </c:extLst>
        </c:ser>
        <c:ser>
          <c:idx val="10"/>
          <c:order val="5"/>
          <c:tx>
            <c:v>1.AS (M) Na</c:v>
          </c:tx>
          <c:spPr>
            <a:ln w="25400" cap="rnd">
              <a:noFill/>
              <a:round/>
            </a:ln>
            <a:effectLst/>
          </c:spPr>
          <c:xVal>
            <c:numRef>
              <c:f>('Bt C v R'!$AU$3:$AU$6,'Bt C v R'!$AU$9:$AU$14,'Bt C v R'!$AU$17,'Bt C v R'!$AU$18,'Bt C v R'!$AU$20,'Bt C v R'!$AU$22:$AU$23,'Bt C v R'!$AU$25:$AU$26,'Bt C v R'!$AU$29,'Bt C v R'!$AU$33)</c:f>
              <c:numCache>
                <c:formatCode>General</c:formatCode>
                <c:ptCount val="19"/>
                <c:pt idx="0">
                  <c:v>644.36599999999999</c:v>
                </c:pt>
                <c:pt idx="1">
                  <c:v>535.82100000000003</c:v>
                </c:pt>
                <c:pt idx="2">
                  <c:v>486.52800000000002</c:v>
                </c:pt>
                <c:pt idx="3">
                  <c:v>457.96899999999999</c:v>
                </c:pt>
                <c:pt idx="4">
                  <c:v>648.93399999999997</c:v>
                </c:pt>
                <c:pt idx="5">
                  <c:v>592.99599999999998</c:v>
                </c:pt>
                <c:pt idx="6">
                  <c:v>570.29</c:v>
                </c:pt>
                <c:pt idx="7">
                  <c:v>654.50699999999995</c:v>
                </c:pt>
                <c:pt idx="8">
                  <c:v>695.78700000000003</c:v>
                </c:pt>
                <c:pt idx="9">
                  <c:v>629.56700000000001</c:v>
                </c:pt>
                <c:pt idx="10">
                  <c:v>453.83800000000002</c:v>
                </c:pt>
                <c:pt idx="11">
                  <c:v>521.82299999999998</c:v>
                </c:pt>
                <c:pt idx="12">
                  <c:v>608.75199999999995</c:v>
                </c:pt>
                <c:pt idx="13">
                  <c:v>1007.42</c:v>
                </c:pt>
                <c:pt idx="14">
                  <c:v>720.15700000000004</c:v>
                </c:pt>
                <c:pt idx="15">
                  <c:v>586.404</c:v>
                </c:pt>
                <c:pt idx="16">
                  <c:v>609.45000000000005</c:v>
                </c:pt>
                <c:pt idx="17">
                  <c:v>558.51900000000001</c:v>
                </c:pt>
                <c:pt idx="18">
                  <c:v>565.57899999999995</c:v>
                </c:pt>
              </c:numCache>
            </c:numRef>
          </c:xVal>
          <c:yVal>
            <c:numRef>
              <c:f>('Bt C v R'!$FJ$3:$FJ$6,'Bt C v R'!$FJ$9:$FJ$14,'Bt C v R'!$FJ$17:$FJ$18,'Bt C v R'!$FJ$20,'Bt C v R'!$FJ$22:$FJ$23,'Bt C v R'!$FJ$25:$FJ$26,'Bt C v R'!$FJ$29,'Bt C v R'!$FJ$33)</c:f>
              <c:numCache>
                <c:formatCode>General</c:formatCode>
                <c:ptCount val="1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4EB-46F1-83B9-6102D9ED7A68}"/>
            </c:ext>
          </c:extLst>
        </c:ser>
        <c:ser>
          <c:idx val="11"/>
          <c:order val="6"/>
          <c:tx>
            <c:v>1.AS 'Agg' Na</c:v>
          </c:tx>
          <c:spPr>
            <a:ln w="25400" cap="rnd">
              <a:noFill/>
              <a:round/>
            </a:ln>
            <a:effectLst/>
          </c:spPr>
          <c:xVal>
            <c:numRef>
              <c:f>'Bt C v R'!$AU$7:$AU$8</c:f>
              <c:numCache>
                <c:formatCode>General</c:formatCode>
                <c:ptCount val="2"/>
                <c:pt idx="0">
                  <c:v>639.572</c:v>
                </c:pt>
                <c:pt idx="1">
                  <c:v>683.29700000000003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4EB-46F1-83B9-6102D9ED7A68}"/>
            </c:ext>
          </c:extLst>
        </c:ser>
        <c:ser>
          <c:idx val="0"/>
          <c:order val="7"/>
          <c:tx>
            <c:v>1.AS.H C Na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R'!$CK$2:$CK$3,'Bt C v R'!$CK$5,'Bt C v R'!$CK$9,'Bt C v R'!$CK$11,'Bt C v R'!$CK$13,'Bt C v R'!$CK$16:$CK$17,'Bt C v R'!$CK$22,'Bt C v R'!$CK$24,'Bt C v R'!$CK$27,'Bt C v R'!$CK$31,'Bt C v R'!$CK$33:$CK$34,'Bt C v R'!$CK$37,'Bt C v R'!$CK$40,'Bt C v R'!$CK$42)</c:f>
              <c:numCache>
                <c:formatCode>General</c:formatCode>
                <c:ptCount val="17"/>
                <c:pt idx="0">
                  <c:v>504.78100000000001</c:v>
                </c:pt>
                <c:pt idx="1">
                  <c:v>919.221</c:v>
                </c:pt>
                <c:pt idx="2">
                  <c:v>735.72299999999996</c:v>
                </c:pt>
                <c:pt idx="3">
                  <c:v>898.49300000000005</c:v>
                </c:pt>
                <c:pt idx="4">
                  <c:v>933.68200000000002</c:v>
                </c:pt>
                <c:pt idx="5">
                  <c:v>774.12599999999998</c:v>
                </c:pt>
                <c:pt idx="6">
                  <c:v>988.80600000000004</c:v>
                </c:pt>
                <c:pt idx="7">
                  <c:v>845.35400000000004</c:v>
                </c:pt>
                <c:pt idx="8">
                  <c:v>943.06100000000004</c:v>
                </c:pt>
                <c:pt idx="9">
                  <c:v>1054.17</c:v>
                </c:pt>
                <c:pt idx="10">
                  <c:v>804.173</c:v>
                </c:pt>
                <c:pt idx="11">
                  <c:v>918.47299999999996</c:v>
                </c:pt>
                <c:pt idx="12">
                  <c:v>906.58199999999999</c:v>
                </c:pt>
                <c:pt idx="13">
                  <c:v>767.29399999999998</c:v>
                </c:pt>
                <c:pt idx="14">
                  <c:v>859.48199999999997</c:v>
                </c:pt>
                <c:pt idx="15">
                  <c:v>382.01799999999997</c:v>
                </c:pt>
                <c:pt idx="16">
                  <c:v>625.029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4EB-46F1-83B9-6102D9ED7A68}"/>
            </c:ext>
          </c:extLst>
        </c:ser>
        <c:ser>
          <c:idx val="1"/>
          <c:order val="8"/>
          <c:tx>
            <c:v>1.AS.H R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R'!$CK$4,'Bt C v R'!$CK$6,'Bt C v R'!$CK$10,'Bt C v R'!$CK$12,'Bt C v R'!$CK$15,'Bt C v R'!$CK$18:$CK$19,'Bt C v R'!$CK$23,'Bt C v R'!$CK$25:$CK$26,'Bt C v R'!$CK$28,'Bt C v R'!$CK$30,'Bt C v R'!$CK$35:$CK$36,'Bt C v R'!$CK$39,'Bt C v R'!$CK$41)</c:f>
              <c:numCache>
                <c:formatCode>General</c:formatCode>
                <c:ptCount val="16"/>
                <c:pt idx="0">
                  <c:v>464.94099999999997</c:v>
                </c:pt>
                <c:pt idx="1">
                  <c:v>691.59299999999996</c:v>
                </c:pt>
                <c:pt idx="2">
                  <c:v>662.76700000000005</c:v>
                </c:pt>
                <c:pt idx="3">
                  <c:v>813.1</c:v>
                </c:pt>
                <c:pt idx="4">
                  <c:v>692.47299999999996</c:v>
                </c:pt>
                <c:pt idx="5">
                  <c:v>690.06</c:v>
                </c:pt>
                <c:pt idx="6">
                  <c:v>790.82100000000003</c:v>
                </c:pt>
                <c:pt idx="7">
                  <c:v>740.61</c:v>
                </c:pt>
                <c:pt idx="8">
                  <c:v>609.98599999999999</c:v>
                </c:pt>
                <c:pt idx="9">
                  <c:v>790.06200000000001</c:v>
                </c:pt>
                <c:pt idx="10">
                  <c:v>504.97</c:v>
                </c:pt>
                <c:pt idx="11">
                  <c:v>608.73599999999999</c:v>
                </c:pt>
                <c:pt idx="12">
                  <c:v>788.15099999999995</c:v>
                </c:pt>
                <c:pt idx="13">
                  <c:v>802.54</c:v>
                </c:pt>
                <c:pt idx="14">
                  <c:v>783.58699999999999</c:v>
                </c:pt>
                <c:pt idx="15">
                  <c:v>604.90200000000004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R'!$GA$39,'Bt C v R'!$GA$41)</c:f>
              <c:numCache>
                <c:formatCode>General</c:formatCode>
                <c:ptCount val="1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4EB-46F1-83B9-6102D9ED7A68}"/>
            </c:ext>
          </c:extLst>
        </c:ser>
        <c:ser>
          <c:idx val="2"/>
          <c:order val="9"/>
          <c:tx>
            <c:v>1.AS.H (M)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R'!$CK$7:$CK$8,'Bt C v R'!$CK$20,'Bt C v R'!$CK$29,'Bt C v R'!$CK$32)</c:f>
              <c:numCache>
                <c:formatCode>General</c:formatCode>
                <c:ptCount val="5"/>
                <c:pt idx="0">
                  <c:v>580.12800000000004</c:v>
                </c:pt>
                <c:pt idx="1">
                  <c:v>710.96500000000003</c:v>
                </c:pt>
                <c:pt idx="2">
                  <c:v>565.13199999999995</c:v>
                </c:pt>
                <c:pt idx="3">
                  <c:v>629.84500000000003</c:v>
                </c:pt>
                <c:pt idx="4">
                  <c:v>810.56600000000003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4EB-46F1-83B9-6102D9ED7A68}"/>
            </c:ext>
          </c:extLst>
        </c:ser>
        <c:ser>
          <c:idx val="3"/>
          <c:order val="10"/>
          <c:tx>
            <c:v>1.AS.H No Label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R'!$CK$14</c:f>
              <c:numCache>
                <c:formatCode>General</c:formatCode>
                <c:ptCount val="1"/>
                <c:pt idx="0">
                  <c:v>875.64300000000003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4EB-46F1-83B9-6102D9ED7A68}"/>
            </c:ext>
          </c:extLst>
        </c:ser>
        <c:ser>
          <c:idx val="4"/>
          <c:order val="11"/>
          <c:tx>
            <c:v>1.AS.H 'Alt' Na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R'!$CK$21</c:f>
              <c:numCache>
                <c:formatCode>General</c:formatCode>
                <c:ptCount val="1"/>
                <c:pt idx="0">
                  <c:v>691.34799999999996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4EB-46F1-83B9-6102D9ED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277951"/>
        <c:axId val="1378263551"/>
      </c:scatterChart>
      <c:valAx>
        <c:axId val="1378277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63551"/>
        <c:crosses val="autoZero"/>
        <c:crossBetween val="midCat"/>
      </c:valAx>
      <c:valAx>
        <c:axId val="13782635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7827795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Al v Si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Al v Si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42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1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R'!$AK$5:$AK$8,'Bt C v R'!$AK$10,'Bt C v R'!$AK$14,'Bt C v R'!$AK$16,'Bt C v R'!$AK$20,'Bt C v R'!$AK$23,'Bt C v R'!$AK$32:$AK$33)</c:f>
              <c:numCache>
                <c:formatCode>General</c:formatCode>
                <c:ptCount val="11"/>
                <c:pt idx="0">
                  <c:v>107200</c:v>
                </c:pt>
                <c:pt idx="1">
                  <c:v>107000</c:v>
                </c:pt>
                <c:pt idx="2">
                  <c:v>107200</c:v>
                </c:pt>
                <c:pt idx="3">
                  <c:v>106199.99999999999</c:v>
                </c:pt>
                <c:pt idx="4">
                  <c:v>106700</c:v>
                </c:pt>
                <c:pt idx="5">
                  <c:v>109200</c:v>
                </c:pt>
                <c:pt idx="6">
                  <c:v>108600</c:v>
                </c:pt>
                <c:pt idx="7">
                  <c:v>99100</c:v>
                </c:pt>
                <c:pt idx="8">
                  <c:v>98200</c:v>
                </c:pt>
                <c:pt idx="9">
                  <c:v>98100</c:v>
                </c:pt>
                <c:pt idx="10">
                  <c:v>98500</c:v>
                </c:pt>
              </c:numCache>
            </c:numRef>
          </c:xVal>
          <c:yVal>
            <c:numRef>
              <c:f>('Bt C v R'!$AL$5:$AL$8,'Bt C v R'!$AL$10,'Bt C v R'!$AL$14,'Bt C v R'!$AL$16,'Bt C v R'!$AL$20,'Bt C v R'!$AL$23,'Bt C v R'!$AL$32:$AL$33)</c:f>
              <c:numCache>
                <c:formatCode>General</c:formatCode>
                <c:ptCount val="11"/>
                <c:pt idx="0">
                  <c:v>187000</c:v>
                </c:pt>
                <c:pt idx="1">
                  <c:v>185400</c:v>
                </c:pt>
                <c:pt idx="2">
                  <c:v>188000</c:v>
                </c:pt>
                <c:pt idx="3">
                  <c:v>185600</c:v>
                </c:pt>
                <c:pt idx="4">
                  <c:v>187200</c:v>
                </c:pt>
                <c:pt idx="5">
                  <c:v>190600</c:v>
                </c:pt>
                <c:pt idx="6">
                  <c:v>188400</c:v>
                </c:pt>
                <c:pt idx="7">
                  <c:v>171900</c:v>
                </c:pt>
                <c:pt idx="8">
                  <c:v>172900</c:v>
                </c:pt>
                <c:pt idx="9">
                  <c:v>173299.99999999997</c:v>
                </c:pt>
                <c:pt idx="10">
                  <c:v>173200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BF-483E-863B-A3D0EDE8533F}"/>
            </c:ext>
          </c:extLst>
        </c:ser>
        <c:ser>
          <c:idx val="1"/>
          <c:order val="1"/>
          <c:tx>
            <c:v>1(B)MP R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42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1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R'!$AK$3:$AK$4,'Bt C v R'!$AK$9,'Bt C v R'!$AK$11:$AK$13,'Bt C v R'!$AK$15,'Bt C v R'!$AK$17:$AK$19,'Bt C v R'!$AK$21:$AK$22,'Bt C v R'!$AK$24,'Bt C v R'!$AK$34)</c:f>
              <c:numCache>
                <c:formatCode>General</c:formatCode>
                <c:ptCount val="14"/>
                <c:pt idx="0">
                  <c:v>109700</c:v>
                </c:pt>
                <c:pt idx="1">
                  <c:v>108300</c:v>
                </c:pt>
                <c:pt idx="2">
                  <c:v>108800.00000000001</c:v>
                </c:pt>
                <c:pt idx="3">
                  <c:v>106500</c:v>
                </c:pt>
                <c:pt idx="4">
                  <c:v>107500</c:v>
                </c:pt>
                <c:pt idx="5">
                  <c:v>107400</c:v>
                </c:pt>
                <c:pt idx="6">
                  <c:v>107700</c:v>
                </c:pt>
                <c:pt idx="7">
                  <c:v>107899.99999999999</c:v>
                </c:pt>
                <c:pt idx="8">
                  <c:v>107400</c:v>
                </c:pt>
                <c:pt idx="9">
                  <c:v>98900</c:v>
                </c:pt>
                <c:pt idx="10">
                  <c:v>98400</c:v>
                </c:pt>
                <c:pt idx="11">
                  <c:v>99800</c:v>
                </c:pt>
                <c:pt idx="12">
                  <c:v>97800</c:v>
                </c:pt>
                <c:pt idx="13">
                  <c:v>98900</c:v>
                </c:pt>
              </c:numCache>
            </c:numRef>
          </c:xVal>
          <c:yVal>
            <c:numRef>
              <c:f>('Bt C v R'!$AL$3:$AL$4,'Bt C v R'!$AL$9,'Bt C v R'!$AL$11:$AL$13,'Bt C v R'!$AL$15,'Bt C v R'!$AL$17:$AL$19,'Bt C v R'!$AL$21,'Bt C v R'!$AL$22,'Bt C v R'!$AL$24,'Bt C v R'!$AL$34)</c:f>
              <c:numCache>
                <c:formatCode>General</c:formatCode>
                <c:ptCount val="14"/>
                <c:pt idx="0">
                  <c:v>187200</c:v>
                </c:pt>
                <c:pt idx="1">
                  <c:v>189600</c:v>
                </c:pt>
                <c:pt idx="2">
                  <c:v>188900</c:v>
                </c:pt>
                <c:pt idx="3">
                  <c:v>189200.00000000003</c:v>
                </c:pt>
                <c:pt idx="4">
                  <c:v>187700</c:v>
                </c:pt>
                <c:pt idx="5">
                  <c:v>191500</c:v>
                </c:pt>
                <c:pt idx="6">
                  <c:v>188500</c:v>
                </c:pt>
                <c:pt idx="7">
                  <c:v>190799.99999999997</c:v>
                </c:pt>
                <c:pt idx="8">
                  <c:v>189800</c:v>
                </c:pt>
                <c:pt idx="9">
                  <c:v>172000</c:v>
                </c:pt>
                <c:pt idx="10">
                  <c:v>173400</c:v>
                </c:pt>
                <c:pt idx="11">
                  <c:v>173400</c:v>
                </c:pt>
                <c:pt idx="12">
                  <c:v>172900</c:v>
                </c:pt>
                <c:pt idx="13">
                  <c:v>173600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BF-483E-863B-A3D0EDE8533F}"/>
            </c:ext>
          </c:extLst>
        </c:ser>
        <c:ser>
          <c:idx val="2"/>
          <c:order val="2"/>
          <c:tx>
            <c:v>1(B)MP (M)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42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166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R'!$AK$2,'Bt C v R'!$AK$25:$AK$31)</c:f>
              <c:numCache>
                <c:formatCode>General</c:formatCode>
                <c:ptCount val="8"/>
                <c:pt idx="0">
                  <c:v>109500</c:v>
                </c:pt>
                <c:pt idx="1">
                  <c:v>98800.000000000015</c:v>
                </c:pt>
                <c:pt idx="2">
                  <c:v>98100</c:v>
                </c:pt>
                <c:pt idx="3">
                  <c:v>98400</c:v>
                </c:pt>
                <c:pt idx="4">
                  <c:v>99500</c:v>
                </c:pt>
                <c:pt idx="5">
                  <c:v>97700</c:v>
                </c:pt>
                <c:pt idx="6">
                  <c:v>98100</c:v>
                </c:pt>
                <c:pt idx="7">
                  <c:v>97700</c:v>
                </c:pt>
              </c:numCache>
            </c:numRef>
          </c:xVal>
          <c:yVal>
            <c:numRef>
              <c:f>('Bt C v R'!$AL$2,'Bt C v R'!$AL$25:$AL$31)</c:f>
              <c:numCache>
                <c:formatCode>General</c:formatCode>
                <c:ptCount val="8"/>
                <c:pt idx="0">
                  <c:v>188900</c:v>
                </c:pt>
                <c:pt idx="1">
                  <c:v>171700.00000000003</c:v>
                </c:pt>
                <c:pt idx="2">
                  <c:v>172100</c:v>
                </c:pt>
                <c:pt idx="3">
                  <c:v>172600.00000000003</c:v>
                </c:pt>
                <c:pt idx="4">
                  <c:v>171000</c:v>
                </c:pt>
                <c:pt idx="5">
                  <c:v>171500</c:v>
                </c:pt>
                <c:pt idx="6">
                  <c:v>172500</c:v>
                </c:pt>
                <c:pt idx="7">
                  <c:v>171000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BF-483E-863B-A3D0EDE85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7743"/>
        <c:axId val="765336223"/>
      </c:scatterChart>
      <c:valAx>
        <c:axId val="765347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36223"/>
        <c:crosses val="autoZero"/>
        <c:crossBetween val="midCat"/>
      </c:valAx>
      <c:valAx>
        <c:axId val="76533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477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Al v Si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Al v Si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R'!$CA$15,'Bt C v R'!$CA$21,'Bt C v R'!$CA$24,'Bt C v R'!$CA$30:$CA$31)</c:f>
              <c:numCache>
                <c:formatCode>General</c:formatCode>
                <c:ptCount val="5"/>
                <c:pt idx="0">
                  <c:v>98200</c:v>
                </c:pt>
                <c:pt idx="1">
                  <c:v>100100</c:v>
                </c:pt>
                <c:pt idx="2">
                  <c:v>97800</c:v>
                </c:pt>
                <c:pt idx="3">
                  <c:v>98699.999999999985</c:v>
                </c:pt>
                <c:pt idx="4">
                  <c:v>100399.99999999999</c:v>
                </c:pt>
              </c:numCache>
            </c:numRef>
          </c:xVal>
          <c:yVal>
            <c:numRef>
              <c:f>('Bt C v R'!$CB$15,'Bt C v R'!$CB$21,'Bt C v R'!$CB$24,'Bt C v R'!$CB$30:$CB$31)</c:f>
              <c:numCache>
                <c:formatCode>General</c:formatCode>
                <c:ptCount val="5"/>
                <c:pt idx="0">
                  <c:v>177000</c:v>
                </c:pt>
                <c:pt idx="1">
                  <c:v>180100.00000000003</c:v>
                </c:pt>
                <c:pt idx="2">
                  <c:v>174899.99999999997</c:v>
                </c:pt>
                <c:pt idx="3">
                  <c:v>175100.00000000003</c:v>
                </c:pt>
                <c:pt idx="4">
                  <c:v>179700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F-4DE6-B317-B05C7DCCB36C}"/>
            </c:ext>
          </c:extLst>
        </c:ser>
        <c:ser>
          <c:idx val="1"/>
          <c:order val="1"/>
          <c:tx>
            <c:v>1.AS R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R'!$CA$16,'Bt C v R'!$CA$19,'Bt C v R'!$CA$27,'Bt C v R'!$CA$32)</c:f>
              <c:numCache>
                <c:formatCode>General</c:formatCode>
                <c:ptCount val="4"/>
                <c:pt idx="0">
                  <c:v>104200</c:v>
                </c:pt>
                <c:pt idx="1">
                  <c:v>100399.99999999999</c:v>
                </c:pt>
                <c:pt idx="2">
                  <c:v>100000</c:v>
                </c:pt>
                <c:pt idx="3">
                  <c:v>100100</c:v>
                </c:pt>
              </c:numCache>
            </c:numRef>
          </c:xVal>
          <c:yVal>
            <c:numRef>
              <c:f>('Bt C v R'!$CB$16,'Bt C v R'!$CB$19,'Bt C v R'!$CB$27,'Bt C v R'!$CB$32)</c:f>
              <c:numCache>
                <c:formatCode>General</c:formatCode>
                <c:ptCount val="4"/>
                <c:pt idx="0">
                  <c:v>177600.00000000003</c:v>
                </c:pt>
                <c:pt idx="1">
                  <c:v>180300</c:v>
                </c:pt>
                <c:pt idx="2">
                  <c:v>178700</c:v>
                </c:pt>
                <c:pt idx="3">
                  <c:v>179800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AF-4DE6-B317-B05C7DCCB36C}"/>
            </c:ext>
          </c:extLst>
        </c:ser>
        <c:ser>
          <c:idx val="2"/>
          <c:order val="2"/>
          <c:tx>
            <c:v>1.AS (M)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R'!$CA$2:$CA$6,'Bt C v R'!$CA$9:$CA$14,'Bt C v R'!$CA$17:$CA$18,'Bt C v R'!$CA$20,'Bt C v R'!$CA$22:$CA$23,'Bt C v R'!$CA$25:$CA$26,'Bt C v R'!$CA$28:$CA$29,'Bt C v R'!$CA$33)</c:f>
              <c:numCache>
                <c:formatCode>General</c:formatCode>
                <c:ptCount val="21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99800</c:v>
                </c:pt>
                <c:pt idx="6">
                  <c:v>100900</c:v>
                </c:pt>
                <c:pt idx="7">
                  <c:v>98100</c:v>
                </c:pt>
                <c:pt idx="8">
                  <c:v>103300</c:v>
                </c:pt>
                <c:pt idx="9">
                  <c:v>101199.99999999999</c:v>
                </c:pt>
                <c:pt idx="10">
                  <c:v>100700</c:v>
                </c:pt>
                <c:pt idx="11">
                  <c:v>100600</c:v>
                </c:pt>
                <c:pt idx="12">
                  <c:v>102200</c:v>
                </c:pt>
                <c:pt idx="13">
                  <c:v>105300</c:v>
                </c:pt>
                <c:pt idx="14">
                  <c:v>101000</c:v>
                </c:pt>
                <c:pt idx="15">
                  <c:v>98600</c:v>
                </c:pt>
                <c:pt idx="16">
                  <c:v>101600</c:v>
                </c:pt>
                <c:pt idx="17">
                  <c:v>102600</c:v>
                </c:pt>
                <c:pt idx="18">
                  <c:v>99600.000000000015</c:v>
                </c:pt>
                <c:pt idx="19">
                  <c:v>98800.000000000015</c:v>
                </c:pt>
                <c:pt idx="20">
                  <c:v>100200</c:v>
                </c:pt>
              </c:numCache>
            </c:numRef>
          </c:xVal>
          <c:yVal>
            <c:numRef>
              <c:f>('Bt C v R'!$CB$2:$CB$6,'Bt C v R'!$CB$9:$CB$14,'Bt C v R'!$CB$17,'Bt C v R'!$CB$18,'Bt C v R'!$CB$20,'Bt C v R'!$CB$22:$CB$23,'Bt C v R'!$CB$25:$CB$26,'Bt C v R'!$CB$28:$CB$29,'Bt C v R'!$CB$33)</c:f>
              <c:numCache>
                <c:formatCode>General</c:formatCode>
                <c:ptCount val="21"/>
                <c:pt idx="0">
                  <c:v>183600</c:v>
                </c:pt>
                <c:pt idx="1">
                  <c:v>185000</c:v>
                </c:pt>
                <c:pt idx="2">
                  <c:v>184700</c:v>
                </c:pt>
                <c:pt idx="3">
                  <c:v>183500</c:v>
                </c:pt>
                <c:pt idx="4">
                  <c:v>186600</c:v>
                </c:pt>
                <c:pt idx="5">
                  <c:v>178400</c:v>
                </c:pt>
                <c:pt idx="6">
                  <c:v>177500</c:v>
                </c:pt>
                <c:pt idx="7">
                  <c:v>178400</c:v>
                </c:pt>
                <c:pt idx="8">
                  <c:v>181600</c:v>
                </c:pt>
                <c:pt idx="9">
                  <c:v>182500</c:v>
                </c:pt>
                <c:pt idx="10">
                  <c:v>179000</c:v>
                </c:pt>
                <c:pt idx="11">
                  <c:v>176400</c:v>
                </c:pt>
                <c:pt idx="12">
                  <c:v>179000</c:v>
                </c:pt>
                <c:pt idx="13">
                  <c:v>180600</c:v>
                </c:pt>
                <c:pt idx="14">
                  <c:v>180700</c:v>
                </c:pt>
                <c:pt idx="15">
                  <c:v>175900</c:v>
                </c:pt>
                <c:pt idx="16">
                  <c:v>178800</c:v>
                </c:pt>
                <c:pt idx="17">
                  <c:v>179200.00000000003</c:v>
                </c:pt>
                <c:pt idx="18">
                  <c:v>178900</c:v>
                </c:pt>
                <c:pt idx="19">
                  <c:v>174899.99999999997</c:v>
                </c:pt>
                <c:pt idx="20">
                  <c:v>179100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AF-4DE6-B317-B05C7DCCB36C}"/>
            </c:ext>
          </c:extLst>
        </c:ser>
        <c:ser>
          <c:idx val="3"/>
          <c:order val="3"/>
          <c:tx>
            <c:v>1.AS 'Agg'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1091.666667000000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90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R'!$CA$7:$CA$8</c:f>
              <c:numCache>
                <c:formatCode>General</c:formatCode>
                <c:ptCount val="2"/>
                <c:pt idx="0">
                  <c:v>99900</c:v>
                </c:pt>
                <c:pt idx="1">
                  <c:v>101100</c:v>
                </c:pt>
              </c:numCache>
            </c:numRef>
          </c:xVal>
          <c:yVal>
            <c:numRef>
              <c:f>'Bt C v R'!$CB$7:$CB$8</c:f>
              <c:numCache>
                <c:formatCode>General</c:formatCode>
                <c:ptCount val="2"/>
                <c:pt idx="0">
                  <c:v>177600.00000000003</c:v>
                </c:pt>
                <c:pt idx="1">
                  <c:v>176400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AF-4DE6-B317-B05C7DCCB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414943"/>
        <c:axId val="765419263"/>
      </c:scatterChart>
      <c:valAx>
        <c:axId val="765414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419263"/>
        <c:crosses val="autoZero"/>
        <c:crossBetween val="midCat"/>
      </c:valAx>
      <c:valAx>
        <c:axId val="76541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414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Al v Si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Al v Si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R'!$DQ$2:$DQ$3,'Bt C v R'!$DQ$5,'Bt C v R'!$DQ$9,'Bt C v R'!$DQ$11,'Bt C v R'!$DQ$13,'Bt C v R'!$DQ$16:$DQ$17,'Bt C v R'!$DQ$22,'Bt C v R'!$DQ$24,'Bt C v R'!$DQ$27,'Bt C v R'!$DQ$31,'Bt C v R'!$DQ$33:$DQ$34,'Bt C v R'!$DQ$37,'Bt C v R'!$DQ$40,'Bt C v R'!$DQ$42)</c:f>
              <c:numCache>
                <c:formatCode>General</c:formatCode>
                <c:ptCount val="17"/>
                <c:pt idx="0">
                  <c:v>107200</c:v>
                </c:pt>
                <c:pt idx="1">
                  <c:v>107700</c:v>
                </c:pt>
                <c:pt idx="2">
                  <c:v>107600</c:v>
                </c:pt>
                <c:pt idx="3">
                  <c:v>104500</c:v>
                </c:pt>
                <c:pt idx="4">
                  <c:v>106600</c:v>
                </c:pt>
                <c:pt idx="5">
                  <c:v>105700</c:v>
                </c:pt>
                <c:pt idx="6">
                  <c:v>105900</c:v>
                </c:pt>
                <c:pt idx="7">
                  <c:v>105200</c:v>
                </c:pt>
                <c:pt idx="8">
                  <c:v>104100</c:v>
                </c:pt>
                <c:pt idx="9">
                  <c:v>105399.99999999999</c:v>
                </c:pt>
                <c:pt idx="10">
                  <c:v>103699.99999999999</c:v>
                </c:pt>
                <c:pt idx="11">
                  <c:v>108300</c:v>
                </c:pt>
                <c:pt idx="12">
                  <c:v>105000</c:v>
                </c:pt>
                <c:pt idx="13">
                  <c:v>106199.99999999999</c:v>
                </c:pt>
                <c:pt idx="14">
                  <c:v>104800</c:v>
                </c:pt>
                <c:pt idx="15">
                  <c:v>105000</c:v>
                </c:pt>
                <c:pt idx="16">
                  <c:v>104700</c:v>
                </c:pt>
              </c:numCache>
            </c:numRef>
          </c:xVal>
          <c:yVal>
            <c:numRef>
              <c:f>('Bt C v R'!$DR$2:$DR$3,'Bt C v R'!$DR$5,'Bt C v R'!$DR$9,'Bt C v R'!$DR$11,'Bt C v R'!$DR$13,'Bt C v R'!$DR$16:$DR$17,'Bt C v R'!$DR$22,'Bt C v R'!$DR$24,'Bt C v R'!$DR$27,'Bt C v R'!$DR$31,'Bt C v R'!$DR$33:$DR$34,'Bt C v R'!$DR$37,'Bt C v R'!$DR$40,'Bt C v R'!$DR$42)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191500</c:v>
                </c:pt>
                <c:pt idx="2">
                  <c:v>190600</c:v>
                </c:pt>
                <c:pt idx="3">
                  <c:v>190600</c:v>
                </c:pt>
                <c:pt idx="4">
                  <c:v>190400</c:v>
                </c:pt>
                <c:pt idx="5">
                  <c:v>190300</c:v>
                </c:pt>
                <c:pt idx="6">
                  <c:v>190400</c:v>
                </c:pt>
                <c:pt idx="7">
                  <c:v>192500</c:v>
                </c:pt>
                <c:pt idx="8">
                  <c:v>191500</c:v>
                </c:pt>
                <c:pt idx="9">
                  <c:v>190900</c:v>
                </c:pt>
                <c:pt idx="10">
                  <c:v>190400</c:v>
                </c:pt>
                <c:pt idx="11">
                  <c:v>190200</c:v>
                </c:pt>
                <c:pt idx="12">
                  <c:v>191000</c:v>
                </c:pt>
                <c:pt idx="13">
                  <c:v>191000</c:v>
                </c:pt>
                <c:pt idx="14">
                  <c:v>190000</c:v>
                </c:pt>
                <c:pt idx="15">
                  <c:v>189800</c:v>
                </c:pt>
                <c:pt idx="16">
                  <c:v>191200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77-4E4C-A101-D644004499ED}"/>
            </c:ext>
          </c:extLst>
        </c:ser>
        <c:ser>
          <c:idx val="1"/>
          <c:order val="1"/>
          <c:tx>
            <c:v>1.AS.H R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R'!$DQ$4,'Bt C v R'!$DQ$6,'Bt C v R'!$DQ$10,'Bt C v R'!$DQ$12,'Bt C v R'!$DQ$15,'Bt C v R'!$DQ$18:$DQ$19,'Bt C v R'!$DQ$23,'Bt C v R'!$DQ$25:$DQ$26,'Bt C v R'!$DQ$28,'Bt C v R'!$DQ$30,'Bt C v R'!$DQ$35:$DQ$36,'Bt C v R'!$DQ$38:$DQ$39,'Bt C v R'!$DQ$41)</c:f>
              <c:numCache>
                <c:formatCode>General</c:formatCode>
                <c:ptCount val="17"/>
                <c:pt idx="0">
                  <c:v>114400</c:v>
                </c:pt>
                <c:pt idx="1">
                  <c:v>115200</c:v>
                </c:pt>
                <c:pt idx="2">
                  <c:v>106900</c:v>
                </c:pt>
                <c:pt idx="3">
                  <c:v>107000</c:v>
                </c:pt>
                <c:pt idx="4">
                  <c:v>106000</c:v>
                </c:pt>
                <c:pt idx="5">
                  <c:v>104500</c:v>
                </c:pt>
                <c:pt idx="6">
                  <c:v>108100</c:v>
                </c:pt>
                <c:pt idx="7">
                  <c:v>104600.00000000001</c:v>
                </c:pt>
                <c:pt idx="8">
                  <c:v>106900</c:v>
                </c:pt>
                <c:pt idx="9">
                  <c:v>105500</c:v>
                </c:pt>
                <c:pt idx="10">
                  <c:v>105100</c:v>
                </c:pt>
                <c:pt idx="11">
                  <c:v>106199.99999999999</c:v>
                </c:pt>
                <c:pt idx="12">
                  <c:v>106500</c:v>
                </c:pt>
                <c:pt idx="13">
                  <c:v>104400</c:v>
                </c:pt>
                <c:pt idx="14">
                  <c:v>104700</c:v>
                </c:pt>
                <c:pt idx="15">
                  <c:v>103000</c:v>
                </c:pt>
                <c:pt idx="16">
                  <c:v>105500</c:v>
                </c:pt>
              </c:numCache>
            </c:numRef>
          </c:xVal>
          <c:yVal>
            <c:numRef>
              <c:f>('Bt C v R'!$DR$4,'Bt C v R'!$DR$6,'Bt C v R'!$DR$10,'Bt C v R'!$DR$12,'Bt C v R'!$DR$15,'Bt C v R'!$DR$18:$DR$19,'Bt C v R'!$DR$23,'Bt C v R'!$DR$25:$DR$26,'Bt C v R'!$DR$28,'Bt C v R'!$DR$30,'Bt C v R'!$DR$35:$DR$36,'Bt C v R'!$DR$38:$DR$39,'Bt C v R'!$DR$41)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188000</c:v>
                </c:pt>
                <c:pt idx="2">
                  <c:v>189500</c:v>
                </c:pt>
                <c:pt idx="3">
                  <c:v>189500</c:v>
                </c:pt>
                <c:pt idx="4">
                  <c:v>190000</c:v>
                </c:pt>
                <c:pt idx="5">
                  <c:v>191300</c:v>
                </c:pt>
                <c:pt idx="6">
                  <c:v>191100</c:v>
                </c:pt>
                <c:pt idx="7">
                  <c:v>191800</c:v>
                </c:pt>
                <c:pt idx="8">
                  <c:v>190400</c:v>
                </c:pt>
                <c:pt idx="9">
                  <c:v>190000</c:v>
                </c:pt>
                <c:pt idx="10">
                  <c:v>190100.00000000003</c:v>
                </c:pt>
                <c:pt idx="11">
                  <c:v>189700</c:v>
                </c:pt>
                <c:pt idx="12">
                  <c:v>189000</c:v>
                </c:pt>
                <c:pt idx="13">
                  <c:v>190100.00000000003</c:v>
                </c:pt>
                <c:pt idx="14">
                  <c:v>191700.00000000003</c:v>
                </c:pt>
                <c:pt idx="15">
                  <c:v>189400</c:v>
                </c:pt>
                <c:pt idx="16">
                  <c:v>188700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77-4E4C-A101-D644004499ED}"/>
            </c:ext>
          </c:extLst>
        </c:ser>
        <c:ser>
          <c:idx val="2"/>
          <c:order val="2"/>
          <c:tx>
            <c:v>1.AS.H (M)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R'!$DQ$7:$DQ$8,'Bt C v R'!$DQ$20,'Bt C v R'!$DQ$29,'Bt C v R'!$DQ$32)</c:f>
              <c:numCache>
                <c:formatCode>General</c:formatCode>
                <c:ptCount val="5"/>
                <c:pt idx="0">
                  <c:v>106600</c:v>
                </c:pt>
                <c:pt idx="1">
                  <c:v>104800</c:v>
                </c:pt>
                <c:pt idx="2">
                  <c:v>105399.99999999999</c:v>
                </c:pt>
                <c:pt idx="3">
                  <c:v>108200</c:v>
                </c:pt>
                <c:pt idx="4">
                  <c:v>107100.00000000001</c:v>
                </c:pt>
              </c:numCache>
            </c:numRef>
          </c:xVal>
          <c:yVal>
            <c:numRef>
              <c:f>('Bt C v R'!$DR$7:$DR$8,'Bt C v R'!$DR$20,'Bt C v R'!$DR$29,'Bt C v R'!$DR$32)</c:f>
              <c:numCache>
                <c:formatCode>General</c:formatCode>
                <c:ptCount val="5"/>
                <c:pt idx="0">
                  <c:v>188700</c:v>
                </c:pt>
                <c:pt idx="1">
                  <c:v>191000</c:v>
                </c:pt>
                <c:pt idx="2">
                  <c:v>189600</c:v>
                </c:pt>
                <c:pt idx="3">
                  <c:v>190700</c:v>
                </c:pt>
                <c:pt idx="4">
                  <c:v>189700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77-4E4C-A101-D644004499ED}"/>
            </c:ext>
          </c:extLst>
        </c:ser>
        <c:ser>
          <c:idx val="3"/>
          <c:order val="3"/>
          <c:tx>
            <c:v>1.AS.H No Label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R'!$DQ$14</c:f>
              <c:numCache>
                <c:formatCode>General</c:formatCode>
                <c:ptCount val="1"/>
                <c:pt idx="0">
                  <c:v>105700</c:v>
                </c:pt>
              </c:numCache>
            </c:numRef>
          </c:xVal>
          <c:yVal>
            <c:numRef>
              <c:f>'Bt C v R'!$DR$14</c:f>
              <c:numCache>
                <c:formatCode>General</c:formatCode>
                <c:ptCount val="1"/>
                <c:pt idx="0">
                  <c:v>190400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77-4E4C-A101-D644004499ED}"/>
            </c:ext>
          </c:extLst>
        </c:ser>
        <c:ser>
          <c:idx val="4"/>
          <c:order val="4"/>
          <c:tx>
            <c:v>1.AS.H 'Agg'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7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R'!$DQ$21</c:f>
              <c:numCache>
                <c:formatCode>General</c:formatCode>
                <c:ptCount val="1"/>
                <c:pt idx="0">
                  <c:v>104400</c:v>
                </c:pt>
              </c:numCache>
            </c:numRef>
          </c:xVal>
          <c:yVal>
            <c:numRef>
              <c:f>'Bt C v R'!$DR$21</c:f>
              <c:numCache>
                <c:formatCode>General</c:formatCode>
                <c:ptCount val="1"/>
                <c:pt idx="0">
                  <c:v>189899.99999999997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77-4E4C-A101-D64400449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3087"/>
        <c:axId val="149695887"/>
      </c:scatterChart>
      <c:valAx>
        <c:axId val="149703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95887"/>
        <c:crosses val="autoZero"/>
        <c:crossBetween val="midCat"/>
      </c:valAx>
      <c:valAx>
        <c:axId val="14969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030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Al v Si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1(B)MP C Al v Si</c:v>
          </c:tx>
          <c:spPr>
            <a:ln>
              <a:noFill/>
            </a:ln>
          </c:spPr>
          <c:xVal>
            <c:numRef>
              <c:f>('Bt C v R'!$AK$5:$AK$8,'Bt C v R'!$AK$10,'Bt C v R'!$AK$14,'Bt C v R'!$AK$16,'Bt C v R'!$AK$20,'Bt C v R'!$AK$23,'Bt C v R'!$AK$32:$AK$33)</c:f>
              <c:numCache>
                <c:formatCode>General</c:formatCode>
                <c:ptCount val="11"/>
                <c:pt idx="0">
                  <c:v>107200</c:v>
                </c:pt>
                <c:pt idx="1">
                  <c:v>107000</c:v>
                </c:pt>
                <c:pt idx="2">
                  <c:v>107200</c:v>
                </c:pt>
                <c:pt idx="3">
                  <c:v>106199.99999999999</c:v>
                </c:pt>
                <c:pt idx="4">
                  <c:v>106700</c:v>
                </c:pt>
                <c:pt idx="5">
                  <c:v>109200</c:v>
                </c:pt>
                <c:pt idx="6">
                  <c:v>108600</c:v>
                </c:pt>
                <c:pt idx="7">
                  <c:v>99100</c:v>
                </c:pt>
                <c:pt idx="8">
                  <c:v>98200</c:v>
                </c:pt>
                <c:pt idx="9">
                  <c:v>98100</c:v>
                </c:pt>
                <c:pt idx="10">
                  <c:v>98500</c:v>
                </c:pt>
              </c:numCache>
            </c:numRef>
          </c:xVal>
          <c:yVal>
            <c:numRef>
              <c:f>('Bt C v R'!$AL$5:$AL$8,'Bt C v R'!$AL$10,'Bt C v R'!$AL$14,'Bt C v R'!$AL$16,'Bt C v R'!$AL$20,'Bt C v R'!$AL$23,'Bt C v R'!$AL$32:$AL$33)</c:f>
              <c:numCache>
                <c:formatCode>General</c:formatCode>
                <c:ptCount val="11"/>
                <c:pt idx="0">
                  <c:v>187000</c:v>
                </c:pt>
                <c:pt idx="1">
                  <c:v>185400</c:v>
                </c:pt>
                <c:pt idx="2">
                  <c:v>188000</c:v>
                </c:pt>
                <c:pt idx="3">
                  <c:v>185600</c:v>
                </c:pt>
                <c:pt idx="4">
                  <c:v>187200</c:v>
                </c:pt>
                <c:pt idx="5">
                  <c:v>190600</c:v>
                </c:pt>
                <c:pt idx="6">
                  <c:v>188400</c:v>
                </c:pt>
                <c:pt idx="7">
                  <c:v>171900</c:v>
                </c:pt>
                <c:pt idx="8">
                  <c:v>172900</c:v>
                </c:pt>
                <c:pt idx="9">
                  <c:v>173299.99999999997</c:v>
                </c:pt>
                <c:pt idx="10">
                  <c:v>173200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A2-4981-A669-BF74B1C3020D}"/>
            </c:ext>
          </c:extLst>
        </c:ser>
        <c:ser>
          <c:idx val="6"/>
          <c:order val="1"/>
          <c:tx>
            <c:v>1(B)MP R Al v Si</c:v>
          </c:tx>
          <c:spPr>
            <a:ln w="25400">
              <a:noFill/>
            </a:ln>
          </c:spPr>
          <c:xVal>
            <c:numRef>
              <c:f>('Bt C v R'!$AK$3:$AK$4,'Bt C v R'!$AK$9,'Bt C v R'!$AK$11:$AK$13,'Bt C v R'!$AK$15,'Bt C v R'!$AK$17:$AK$19,'Bt C v R'!$AK$21:$AK$22,'Bt C v R'!$AK$24,'Bt C v R'!$AK$34)</c:f>
              <c:numCache>
                <c:formatCode>General</c:formatCode>
                <c:ptCount val="14"/>
                <c:pt idx="0">
                  <c:v>109700</c:v>
                </c:pt>
                <c:pt idx="1">
                  <c:v>108300</c:v>
                </c:pt>
                <c:pt idx="2">
                  <c:v>108800.00000000001</c:v>
                </c:pt>
                <c:pt idx="3">
                  <c:v>106500</c:v>
                </c:pt>
                <c:pt idx="4">
                  <c:v>107500</c:v>
                </c:pt>
                <c:pt idx="5">
                  <c:v>107400</c:v>
                </c:pt>
                <c:pt idx="6">
                  <c:v>107700</c:v>
                </c:pt>
                <c:pt idx="7">
                  <c:v>107899.99999999999</c:v>
                </c:pt>
                <c:pt idx="8">
                  <c:v>107400</c:v>
                </c:pt>
                <c:pt idx="9">
                  <c:v>98900</c:v>
                </c:pt>
                <c:pt idx="10">
                  <c:v>98400</c:v>
                </c:pt>
                <c:pt idx="11">
                  <c:v>99800</c:v>
                </c:pt>
                <c:pt idx="12">
                  <c:v>97800</c:v>
                </c:pt>
                <c:pt idx="13">
                  <c:v>98900</c:v>
                </c:pt>
              </c:numCache>
            </c:numRef>
          </c:xVal>
          <c:yVal>
            <c:numRef>
              <c:f>('Bt C v R'!$AL$3:$AL$4,'Bt C v R'!$AL$9,'Bt C v R'!$AL$11:$AL$13,'Bt C v R'!$AL$15,'Bt C v R'!$AL$17:$AL$19,'Bt C v R'!$AL$21,'Bt C v R'!$AL$22,'Bt C v R'!$AL$24,'Bt C v R'!$AL$34)</c:f>
              <c:numCache>
                <c:formatCode>General</c:formatCode>
                <c:ptCount val="14"/>
                <c:pt idx="0">
                  <c:v>187200</c:v>
                </c:pt>
                <c:pt idx="1">
                  <c:v>189600</c:v>
                </c:pt>
                <c:pt idx="2">
                  <c:v>188900</c:v>
                </c:pt>
                <c:pt idx="3">
                  <c:v>189200.00000000003</c:v>
                </c:pt>
                <c:pt idx="4">
                  <c:v>187700</c:v>
                </c:pt>
                <c:pt idx="5">
                  <c:v>191500</c:v>
                </c:pt>
                <c:pt idx="6">
                  <c:v>188500</c:v>
                </c:pt>
                <c:pt idx="7">
                  <c:v>190799.99999999997</c:v>
                </c:pt>
                <c:pt idx="8">
                  <c:v>189800</c:v>
                </c:pt>
                <c:pt idx="9">
                  <c:v>172000</c:v>
                </c:pt>
                <c:pt idx="10">
                  <c:v>173400</c:v>
                </c:pt>
                <c:pt idx="11">
                  <c:v>173400</c:v>
                </c:pt>
                <c:pt idx="12">
                  <c:v>172900</c:v>
                </c:pt>
                <c:pt idx="13">
                  <c:v>173600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1A2-4981-A669-BF74B1C3020D}"/>
            </c:ext>
          </c:extLst>
        </c:ser>
        <c:ser>
          <c:idx val="7"/>
          <c:order val="2"/>
          <c:tx>
            <c:v>1(B)MP (M) Al v Si</c:v>
          </c:tx>
          <c:spPr>
            <a:ln w="25400">
              <a:noFill/>
            </a:ln>
          </c:spPr>
          <c:xVal>
            <c:numRef>
              <c:f>('Bt C v R'!$AK$2,'Bt C v R'!$AK$25:$AK$31)</c:f>
              <c:numCache>
                <c:formatCode>General</c:formatCode>
                <c:ptCount val="8"/>
                <c:pt idx="0">
                  <c:v>109500</c:v>
                </c:pt>
                <c:pt idx="1">
                  <c:v>98800.000000000015</c:v>
                </c:pt>
                <c:pt idx="2">
                  <c:v>98100</c:v>
                </c:pt>
                <c:pt idx="3">
                  <c:v>98400</c:v>
                </c:pt>
                <c:pt idx="4">
                  <c:v>99500</c:v>
                </c:pt>
                <c:pt idx="5">
                  <c:v>97700</c:v>
                </c:pt>
                <c:pt idx="6">
                  <c:v>98100</c:v>
                </c:pt>
                <c:pt idx="7">
                  <c:v>97700</c:v>
                </c:pt>
              </c:numCache>
            </c:numRef>
          </c:xVal>
          <c:yVal>
            <c:numRef>
              <c:f>('Bt C v R'!$AL$2,'Bt C v R'!$AL$25:$AL$31)</c:f>
              <c:numCache>
                <c:formatCode>General</c:formatCode>
                <c:ptCount val="8"/>
                <c:pt idx="0">
                  <c:v>188900</c:v>
                </c:pt>
                <c:pt idx="1">
                  <c:v>171700.00000000003</c:v>
                </c:pt>
                <c:pt idx="2">
                  <c:v>172100</c:v>
                </c:pt>
                <c:pt idx="3">
                  <c:v>172600.00000000003</c:v>
                </c:pt>
                <c:pt idx="4">
                  <c:v>171000</c:v>
                </c:pt>
                <c:pt idx="5">
                  <c:v>171500</c:v>
                </c:pt>
                <c:pt idx="6">
                  <c:v>172500</c:v>
                </c:pt>
                <c:pt idx="7">
                  <c:v>171000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1A2-4981-A669-BF74B1C3020D}"/>
            </c:ext>
          </c:extLst>
        </c:ser>
        <c:ser>
          <c:idx val="8"/>
          <c:order val="3"/>
          <c:tx>
            <c:v>1.AS C Al v Si</c:v>
          </c:tx>
          <c:spPr>
            <a:ln w="19050" cap="rnd">
              <a:noFill/>
              <a:round/>
            </a:ln>
            <a:effectLst/>
          </c:spPr>
          <c:xVal>
            <c:numRef>
              <c:f>('Bt C v R'!$CA$15,'Bt C v R'!$CA$21,'Bt C v R'!$CA$24,'Bt C v R'!$CA$30:$CA$31)</c:f>
              <c:numCache>
                <c:formatCode>General</c:formatCode>
                <c:ptCount val="5"/>
                <c:pt idx="0">
                  <c:v>98200</c:v>
                </c:pt>
                <c:pt idx="1">
                  <c:v>100100</c:v>
                </c:pt>
                <c:pt idx="2">
                  <c:v>97800</c:v>
                </c:pt>
                <c:pt idx="3">
                  <c:v>98699.999999999985</c:v>
                </c:pt>
                <c:pt idx="4">
                  <c:v>100399.99999999999</c:v>
                </c:pt>
              </c:numCache>
            </c:numRef>
          </c:xVal>
          <c:yVal>
            <c:numRef>
              <c:f>('Bt C v R'!$CB$15,'Bt C v R'!$CB$21,'Bt C v R'!$CB$24,'Bt C v R'!$CB$30:$CB$31)</c:f>
              <c:numCache>
                <c:formatCode>General</c:formatCode>
                <c:ptCount val="5"/>
                <c:pt idx="0">
                  <c:v>177000</c:v>
                </c:pt>
                <c:pt idx="1">
                  <c:v>180100.00000000003</c:v>
                </c:pt>
                <c:pt idx="2">
                  <c:v>174899.99999999997</c:v>
                </c:pt>
                <c:pt idx="3">
                  <c:v>175100.00000000003</c:v>
                </c:pt>
                <c:pt idx="4">
                  <c:v>179700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1A2-4981-A669-BF74B1C3020D}"/>
            </c:ext>
          </c:extLst>
        </c:ser>
        <c:ser>
          <c:idx val="9"/>
          <c:order val="4"/>
          <c:tx>
            <c:v>1.AS R Al v Si</c:v>
          </c:tx>
          <c:spPr>
            <a:ln w="25400" cap="rnd">
              <a:noFill/>
              <a:round/>
            </a:ln>
            <a:effectLst/>
          </c:spPr>
          <c:xVal>
            <c:numRef>
              <c:f>('Bt C v R'!$CA$16,'Bt C v R'!$CA$19,'Bt C v R'!$CA$27,'Bt C v R'!$CA$32)</c:f>
              <c:numCache>
                <c:formatCode>General</c:formatCode>
                <c:ptCount val="4"/>
                <c:pt idx="0">
                  <c:v>104200</c:v>
                </c:pt>
                <c:pt idx="1">
                  <c:v>100399.99999999999</c:v>
                </c:pt>
                <c:pt idx="2">
                  <c:v>100000</c:v>
                </c:pt>
                <c:pt idx="3">
                  <c:v>100100</c:v>
                </c:pt>
              </c:numCache>
            </c:numRef>
          </c:xVal>
          <c:yVal>
            <c:numRef>
              <c:f>'Bt C v R'!$CB$32</c:f>
              <c:numCache>
                <c:formatCode>General</c:formatCode>
                <c:ptCount val="1"/>
                <c:pt idx="0">
                  <c:v>179800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1A2-4981-A669-BF74B1C3020D}"/>
            </c:ext>
          </c:extLst>
        </c:ser>
        <c:ser>
          <c:idx val="10"/>
          <c:order val="5"/>
          <c:tx>
            <c:v>1.AS (M) Al v Si</c:v>
          </c:tx>
          <c:spPr>
            <a:ln w="25400" cap="rnd">
              <a:noFill/>
              <a:round/>
            </a:ln>
            <a:effectLst/>
          </c:spPr>
          <c:xVal>
            <c:numRef>
              <c:f>('Bt C v R'!$CA$2:$CA$6,'Bt C v R'!$CA$9:$CA$14,'Bt C v R'!$CA$17:$CA$18,'Bt C v R'!$CA$20,'Bt C v R'!$CA$22:$CA$23,'Bt C v R'!$CA$25:$CA$26,'Bt C v R'!$CA$28:$CA$29,'Bt C v R'!$CA$33)</c:f>
              <c:numCache>
                <c:formatCode>General</c:formatCode>
                <c:ptCount val="21"/>
                <c:pt idx="0">
                  <c:v>107899.99999999999</c:v>
                </c:pt>
                <c:pt idx="1">
                  <c:v>106400</c:v>
                </c:pt>
                <c:pt idx="2">
                  <c:v>104900</c:v>
                </c:pt>
                <c:pt idx="3">
                  <c:v>107600</c:v>
                </c:pt>
                <c:pt idx="4">
                  <c:v>108600</c:v>
                </c:pt>
                <c:pt idx="5">
                  <c:v>99800</c:v>
                </c:pt>
                <c:pt idx="6">
                  <c:v>100900</c:v>
                </c:pt>
                <c:pt idx="7">
                  <c:v>98100</c:v>
                </c:pt>
                <c:pt idx="8">
                  <c:v>103300</c:v>
                </c:pt>
                <c:pt idx="9">
                  <c:v>101199.99999999999</c:v>
                </c:pt>
                <c:pt idx="10">
                  <c:v>100700</c:v>
                </c:pt>
                <c:pt idx="11">
                  <c:v>100600</c:v>
                </c:pt>
                <c:pt idx="12">
                  <c:v>102200</c:v>
                </c:pt>
                <c:pt idx="13">
                  <c:v>105300</c:v>
                </c:pt>
                <c:pt idx="14">
                  <c:v>101000</c:v>
                </c:pt>
                <c:pt idx="15">
                  <c:v>98600</c:v>
                </c:pt>
                <c:pt idx="16">
                  <c:v>101600</c:v>
                </c:pt>
                <c:pt idx="17">
                  <c:v>102600</c:v>
                </c:pt>
                <c:pt idx="18">
                  <c:v>99600.000000000015</c:v>
                </c:pt>
                <c:pt idx="19">
                  <c:v>98800.000000000015</c:v>
                </c:pt>
                <c:pt idx="20">
                  <c:v>100200</c:v>
                </c:pt>
              </c:numCache>
            </c:numRef>
          </c:xVal>
          <c:yVal>
            <c:numRef>
              <c:f>('Bt C v R'!$CB$2:$CB$6,'Bt C v R'!$CB$9:$CB$14,'Bt C v R'!$CB$17,'Bt C v R'!$CB$18,'Bt C v R'!$CB$20,'Bt C v R'!$CB$22:$CB$23,'Bt C v R'!$CB$25:$CB$26,'Bt C v R'!$CB$28:$CB$29,'Bt C v R'!$CB$33)</c:f>
              <c:numCache>
                <c:formatCode>General</c:formatCode>
                <c:ptCount val="21"/>
                <c:pt idx="0">
                  <c:v>183600</c:v>
                </c:pt>
                <c:pt idx="1">
                  <c:v>185000</c:v>
                </c:pt>
                <c:pt idx="2">
                  <c:v>184700</c:v>
                </c:pt>
                <c:pt idx="3">
                  <c:v>183500</c:v>
                </c:pt>
                <c:pt idx="4">
                  <c:v>186600</c:v>
                </c:pt>
                <c:pt idx="5">
                  <c:v>178400</c:v>
                </c:pt>
                <c:pt idx="6">
                  <c:v>177500</c:v>
                </c:pt>
                <c:pt idx="7">
                  <c:v>178400</c:v>
                </c:pt>
                <c:pt idx="8">
                  <c:v>181600</c:v>
                </c:pt>
                <c:pt idx="9">
                  <c:v>182500</c:v>
                </c:pt>
                <c:pt idx="10">
                  <c:v>179000</c:v>
                </c:pt>
                <c:pt idx="11">
                  <c:v>176400</c:v>
                </c:pt>
                <c:pt idx="12">
                  <c:v>179000</c:v>
                </c:pt>
                <c:pt idx="13">
                  <c:v>180600</c:v>
                </c:pt>
                <c:pt idx="14">
                  <c:v>180700</c:v>
                </c:pt>
                <c:pt idx="15">
                  <c:v>175900</c:v>
                </c:pt>
                <c:pt idx="16">
                  <c:v>178800</c:v>
                </c:pt>
                <c:pt idx="17">
                  <c:v>179200.00000000003</c:v>
                </c:pt>
                <c:pt idx="18">
                  <c:v>178900</c:v>
                </c:pt>
                <c:pt idx="19">
                  <c:v>174899.99999999997</c:v>
                </c:pt>
                <c:pt idx="20">
                  <c:v>179100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1A2-4981-A669-BF74B1C3020D}"/>
            </c:ext>
          </c:extLst>
        </c:ser>
        <c:ser>
          <c:idx val="11"/>
          <c:order val="6"/>
          <c:tx>
            <c:v>1.AS 'Agg' Al v Si</c:v>
          </c:tx>
          <c:spPr>
            <a:ln w="25400" cap="rnd">
              <a:noFill/>
              <a:round/>
            </a:ln>
            <a:effectLst/>
          </c:spPr>
          <c:xVal>
            <c:numRef>
              <c:f>'Bt C v R'!$CA$7:$CA$8</c:f>
              <c:numCache>
                <c:formatCode>General</c:formatCode>
                <c:ptCount val="2"/>
                <c:pt idx="0">
                  <c:v>99900</c:v>
                </c:pt>
                <c:pt idx="1">
                  <c:v>101100</c:v>
                </c:pt>
              </c:numCache>
            </c:numRef>
          </c:xVal>
          <c:yVal>
            <c:numRef>
              <c:f>'Bt C v R'!$CB$7:$CB$8</c:f>
              <c:numCache>
                <c:formatCode>General</c:formatCode>
                <c:ptCount val="2"/>
                <c:pt idx="0">
                  <c:v>177600.00000000003</c:v>
                </c:pt>
                <c:pt idx="1">
                  <c:v>176400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1A2-4981-A669-BF74B1C3020D}"/>
            </c:ext>
          </c:extLst>
        </c:ser>
        <c:ser>
          <c:idx val="0"/>
          <c:order val="7"/>
          <c:tx>
            <c:v>1.AS.H C Al v Si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R'!$DQ$2:$DQ$3,'Bt C v R'!$DQ$5,'Bt C v R'!$DQ$9,'Bt C v R'!$DQ$11,'Bt C v R'!$DQ$13,'Bt C v R'!$DQ$16:$DQ$17,'Bt C v R'!$DQ$22,'Bt C v R'!$DQ$24,'Bt C v R'!$DQ$27,'Bt C v R'!$DQ$31,'Bt C v R'!$DQ$33:$DQ$34,'Bt C v R'!$DQ$37,'Bt C v R'!$DQ$40,'Bt C v R'!$DQ$42)</c:f>
              <c:numCache>
                <c:formatCode>General</c:formatCode>
                <c:ptCount val="17"/>
                <c:pt idx="0">
                  <c:v>107200</c:v>
                </c:pt>
                <c:pt idx="1">
                  <c:v>107700</c:v>
                </c:pt>
                <c:pt idx="2">
                  <c:v>107600</c:v>
                </c:pt>
                <c:pt idx="3">
                  <c:v>104500</c:v>
                </c:pt>
                <c:pt idx="4">
                  <c:v>106600</c:v>
                </c:pt>
                <c:pt idx="5">
                  <c:v>105700</c:v>
                </c:pt>
                <c:pt idx="6">
                  <c:v>105900</c:v>
                </c:pt>
                <c:pt idx="7">
                  <c:v>105200</c:v>
                </c:pt>
                <c:pt idx="8">
                  <c:v>104100</c:v>
                </c:pt>
                <c:pt idx="9">
                  <c:v>105399.99999999999</c:v>
                </c:pt>
                <c:pt idx="10">
                  <c:v>103699.99999999999</c:v>
                </c:pt>
                <c:pt idx="11">
                  <c:v>108300</c:v>
                </c:pt>
                <c:pt idx="12">
                  <c:v>105000</c:v>
                </c:pt>
                <c:pt idx="13">
                  <c:v>106199.99999999999</c:v>
                </c:pt>
                <c:pt idx="14">
                  <c:v>104800</c:v>
                </c:pt>
                <c:pt idx="15">
                  <c:v>105000</c:v>
                </c:pt>
                <c:pt idx="16">
                  <c:v>104700</c:v>
                </c:pt>
              </c:numCache>
            </c:numRef>
          </c:xVal>
          <c:yVal>
            <c:numRef>
              <c:f>('Bt C v R'!$DR$2:$DR$3,'Bt C v R'!$DR$5,'Bt C v R'!$DR$9,'Bt C v R'!$DR$11,'Bt C v R'!$DR$13,'Bt C v R'!$DR$16:$DR$17,'Bt C v R'!$DR$22,'Bt C v R'!$DR$24,'Bt C v R'!$DR$27,'Bt C v R'!$DR$31,'Bt C v R'!$DR$33:$DR$34,'Bt C v R'!$DR$37,'Bt C v R'!$DR$40,'Bt C v R'!$DR$42)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191500</c:v>
                </c:pt>
                <c:pt idx="2">
                  <c:v>190600</c:v>
                </c:pt>
                <c:pt idx="3">
                  <c:v>190600</c:v>
                </c:pt>
                <c:pt idx="4">
                  <c:v>190400</c:v>
                </c:pt>
                <c:pt idx="5">
                  <c:v>190300</c:v>
                </c:pt>
                <c:pt idx="6">
                  <c:v>190400</c:v>
                </c:pt>
                <c:pt idx="7">
                  <c:v>192500</c:v>
                </c:pt>
                <c:pt idx="8">
                  <c:v>191500</c:v>
                </c:pt>
                <c:pt idx="9">
                  <c:v>190900</c:v>
                </c:pt>
                <c:pt idx="10">
                  <c:v>190400</c:v>
                </c:pt>
                <c:pt idx="11">
                  <c:v>190200</c:v>
                </c:pt>
                <c:pt idx="12">
                  <c:v>191000</c:v>
                </c:pt>
                <c:pt idx="13">
                  <c:v>191000</c:v>
                </c:pt>
                <c:pt idx="14">
                  <c:v>190000</c:v>
                </c:pt>
                <c:pt idx="15">
                  <c:v>189800</c:v>
                </c:pt>
                <c:pt idx="16">
                  <c:v>191200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1A2-4981-A669-BF74B1C3020D}"/>
            </c:ext>
          </c:extLst>
        </c:ser>
        <c:ser>
          <c:idx val="1"/>
          <c:order val="8"/>
          <c:tx>
            <c:v>1.AS.H R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R'!$DQ$4,'Bt C v R'!$DQ$6,'Bt C v R'!$DQ$10,'Bt C v R'!$DQ$12,'Bt C v R'!$DQ$15,'Bt C v R'!$DQ$18:$DQ$19,'Bt C v R'!$DQ$23,'Bt C v R'!$DQ$25:$DQ$26,'Bt C v R'!$DQ$28,'Bt C v R'!$DQ$30,'Bt C v R'!$DQ$35:$DQ$36,'Bt C v R'!$DQ$38:$DQ$39,'Bt C v R'!$DQ$41)</c:f>
              <c:numCache>
                <c:formatCode>General</c:formatCode>
                <c:ptCount val="17"/>
                <c:pt idx="0">
                  <c:v>114400</c:v>
                </c:pt>
                <c:pt idx="1">
                  <c:v>115200</c:v>
                </c:pt>
                <c:pt idx="2">
                  <c:v>106900</c:v>
                </c:pt>
                <c:pt idx="3">
                  <c:v>107000</c:v>
                </c:pt>
                <c:pt idx="4">
                  <c:v>106000</c:v>
                </c:pt>
                <c:pt idx="5">
                  <c:v>104500</c:v>
                </c:pt>
                <c:pt idx="6">
                  <c:v>108100</c:v>
                </c:pt>
                <c:pt idx="7">
                  <c:v>104600.00000000001</c:v>
                </c:pt>
                <c:pt idx="8">
                  <c:v>106900</c:v>
                </c:pt>
                <c:pt idx="9">
                  <c:v>105500</c:v>
                </c:pt>
                <c:pt idx="10">
                  <c:v>105100</c:v>
                </c:pt>
                <c:pt idx="11">
                  <c:v>106199.99999999999</c:v>
                </c:pt>
                <c:pt idx="12">
                  <c:v>106500</c:v>
                </c:pt>
                <c:pt idx="13">
                  <c:v>104400</c:v>
                </c:pt>
                <c:pt idx="14">
                  <c:v>104700</c:v>
                </c:pt>
                <c:pt idx="15">
                  <c:v>103000</c:v>
                </c:pt>
                <c:pt idx="16">
                  <c:v>105500</c:v>
                </c:pt>
              </c:numCache>
            </c:numRef>
          </c:xVal>
          <c:yVal>
            <c:numRef>
              <c:f>('Bt C v R'!$DR$4,'Bt C v R'!$DR$6,'Bt C v R'!$DR$10,'Bt C v R'!$DR$12,'Bt C v R'!$DR$15,'Bt C v R'!$DR$18:$DR$19,'Bt C v R'!$DR$23,'Bt C v R'!$DR$25:$DR$26,'Bt C v R'!$DR$28,'Bt C v R'!$DR$30,'Bt C v R'!$DR$35:$DR$36,'Bt C v R'!$DR$38:$DR$39,'Bt C v R'!$DR$41)</c:f>
              <c:numCache>
                <c:formatCode>General</c:formatCode>
                <c:ptCount val="17"/>
                <c:pt idx="0">
                  <c:v>189200.00000000003</c:v>
                </c:pt>
                <c:pt idx="1">
                  <c:v>188000</c:v>
                </c:pt>
                <c:pt idx="2">
                  <c:v>189500</c:v>
                </c:pt>
                <c:pt idx="3">
                  <c:v>189500</c:v>
                </c:pt>
                <c:pt idx="4">
                  <c:v>190000</c:v>
                </c:pt>
                <c:pt idx="5">
                  <c:v>191300</c:v>
                </c:pt>
                <c:pt idx="6">
                  <c:v>191100</c:v>
                </c:pt>
                <c:pt idx="7">
                  <c:v>191800</c:v>
                </c:pt>
                <c:pt idx="8">
                  <c:v>190400</c:v>
                </c:pt>
                <c:pt idx="9">
                  <c:v>190000</c:v>
                </c:pt>
                <c:pt idx="10">
                  <c:v>190100.00000000003</c:v>
                </c:pt>
                <c:pt idx="11">
                  <c:v>189700</c:v>
                </c:pt>
                <c:pt idx="12">
                  <c:v>189000</c:v>
                </c:pt>
                <c:pt idx="13">
                  <c:v>190100.00000000003</c:v>
                </c:pt>
                <c:pt idx="14">
                  <c:v>191700.00000000003</c:v>
                </c:pt>
                <c:pt idx="15">
                  <c:v>189400</c:v>
                </c:pt>
                <c:pt idx="16">
                  <c:v>188700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1A2-4981-A669-BF74B1C3020D}"/>
            </c:ext>
          </c:extLst>
        </c:ser>
        <c:ser>
          <c:idx val="2"/>
          <c:order val="9"/>
          <c:tx>
            <c:v>1.AS.H (M)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R'!$DQ$7:$DQ$8,'Bt C v R'!$DQ$20,'Bt C v R'!$DQ$29,'Bt C v R'!$DQ$32)</c:f>
              <c:numCache>
                <c:formatCode>General</c:formatCode>
                <c:ptCount val="5"/>
                <c:pt idx="0">
                  <c:v>106600</c:v>
                </c:pt>
                <c:pt idx="1">
                  <c:v>104800</c:v>
                </c:pt>
                <c:pt idx="2">
                  <c:v>105399.99999999999</c:v>
                </c:pt>
                <c:pt idx="3">
                  <c:v>108200</c:v>
                </c:pt>
                <c:pt idx="4">
                  <c:v>107100.00000000001</c:v>
                </c:pt>
              </c:numCache>
            </c:numRef>
          </c:xVal>
          <c:yVal>
            <c:numRef>
              <c:f>('Bt C v R'!$DR$7:$DR$8,'Bt C v R'!$DR$20,'Bt C v R'!$DR$29,'Bt C v R'!$DR$32)</c:f>
              <c:numCache>
                <c:formatCode>General</c:formatCode>
                <c:ptCount val="5"/>
                <c:pt idx="0">
                  <c:v>188700</c:v>
                </c:pt>
                <c:pt idx="1">
                  <c:v>191000</c:v>
                </c:pt>
                <c:pt idx="2">
                  <c:v>189600</c:v>
                </c:pt>
                <c:pt idx="3">
                  <c:v>190700</c:v>
                </c:pt>
                <c:pt idx="4">
                  <c:v>189700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1A2-4981-A669-BF74B1C3020D}"/>
            </c:ext>
          </c:extLst>
        </c:ser>
        <c:ser>
          <c:idx val="3"/>
          <c:order val="10"/>
          <c:tx>
            <c:v>1.AS.H No Label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R'!$DQ$14</c:f>
              <c:numCache>
                <c:formatCode>General</c:formatCode>
                <c:ptCount val="1"/>
                <c:pt idx="0">
                  <c:v>105700</c:v>
                </c:pt>
              </c:numCache>
            </c:numRef>
          </c:xVal>
          <c:yVal>
            <c:numRef>
              <c:f>'Bt C v R'!$DR$14</c:f>
              <c:numCache>
                <c:formatCode>General</c:formatCode>
                <c:ptCount val="1"/>
                <c:pt idx="0">
                  <c:v>190400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1A2-4981-A669-BF74B1C3020D}"/>
            </c:ext>
          </c:extLst>
        </c:ser>
        <c:ser>
          <c:idx val="4"/>
          <c:order val="11"/>
          <c:tx>
            <c:v>1.AS.H 'Agg' Al v 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R'!$DQ$21</c:f>
              <c:numCache>
                <c:formatCode>General</c:formatCode>
                <c:ptCount val="1"/>
                <c:pt idx="0">
                  <c:v>104400</c:v>
                </c:pt>
              </c:numCache>
            </c:numRef>
          </c:xVal>
          <c:yVal>
            <c:numRef>
              <c:f>'Bt C v R'!$DR$21</c:f>
              <c:numCache>
                <c:formatCode>General</c:formatCode>
                <c:ptCount val="1"/>
                <c:pt idx="0">
                  <c:v>189899.99999999997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A2-4981-A669-BF74B1C3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03087"/>
        <c:axId val="149695887"/>
      </c:scatterChart>
      <c:valAx>
        <c:axId val="149703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Al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95887"/>
        <c:crosses val="autoZero"/>
        <c:crossBetween val="midCat"/>
      </c:valAx>
      <c:valAx>
        <c:axId val="14969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0308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Cr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R'!$N$220:$N$223,'Bt C v R'!$N$225,'Bt C v R'!$N$229,'Bt C v R'!$N$231,'Bt C v R'!$N$235,'Bt C v R'!$N$238,'Bt C v R'!$N$247:$N$248)</c:f>
                <c:numCache>
                  <c:formatCode>General</c:formatCode>
                  <c:ptCount val="11"/>
                  <c:pt idx="0">
                    <c:v>2.0453600000000001</c:v>
                  </c:pt>
                  <c:pt idx="1">
                    <c:v>2.04819</c:v>
                  </c:pt>
                  <c:pt idx="2">
                    <c:v>2.3560099999999999</c:v>
                  </c:pt>
                  <c:pt idx="3">
                    <c:v>2.2134299999999998</c:v>
                  </c:pt>
                  <c:pt idx="4">
                    <c:v>2.0646800000000001</c:v>
                  </c:pt>
                  <c:pt idx="5">
                    <c:v>2.9347699999999999</c:v>
                  </c:pt>
                  <c:pt idx="6">
                    <c:v>2.8783799999999999</c:v>
                  </c:pt>
                  <c:pt idx="7">
                    <c:v>1.59259</c:v>
                  </c:pt>
                  <c:pt idx="8">
                    <c:v>1.93971</c:v>
                  </c:pt>
                  <c:pt idx="9">
                    <c:v>1.3442700000000001</c:v>
                  </c:pt>
                  <c:pt idx="10">
                    <c:v>1.91947</c:v>
                  </c:pt>
                </c:numCache>
              </c:numRef>
            </c:plus>
            <c:minus>
              <c:numRef>
                <c:f>('Bt C v R'!$N$220:$N$223,'Bt C v R'!$N$225,'Bt C v R'!$N$229,'Bt C v R'!$N$231,'Bt C v R'!$N$235,'Bt C v R'!$N$238,'Bt C v R'!$N$247:$N$248)</c:f>
                <c:numCache>
                  <c:formatCode>General</c:formatCode>
                  <c:ptCount val="11"/>
                  <c:pt idx="0">
                    <c:v>2.0453600000000001</c:v>
                  </c:pt>
                  <c:pt idx="1">
                    <c:v>2.04819</c:v>
                  </c:pt>
                  <c:pt idx="2">
                    <c:v>2.3560099999999999</c:v>
                  </c:pt>
                  <c:pt idx="3">
                    <c:v>2.2134299999999998</c:v>
                  </c:pt>
                  <c:pt idx="4">
                    <c:v>2.0646800000000001</c:v>
                  </c:pt>
                  <c:pt idx="5">
                    <c:v>2.9347699999999999</c:v>
                  </c:pt>
                  <c:pt idx="6">
                    <c:v>2.8783799999999999</c:v>
                  </c:pt>
                  <c:pt idx="7">
                    <c:v>1.59259</c:v>
                  </c:pt>
                  <c:pt idx="8">
                    <c:v>1.93971</c:v>
                  </c:pt>
                  <c:pt idx="9">
                    <c:v>1.3442700000000001</c:v>
                  </c:pt>
                  <c:pt idx="10">
                    <c:v>1.91947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R'!$EP$5:$EP$8,'Bt C v R'!$EP$10,'Bt C v R'!$EP$14,'Bt C v R'!$EP$16,'Bt C v R'!$EP$20,'Bt C v R'!$EP$23,'Bt C v R'!$EP$32:$EP$33)</c:f>
              <c:numCache>
                <c:formatCode>General</c:formatCode>
                <c:ptCount val="11"/>
                <c:pt idx="0">
                  <c:v>1.62632</c:v>
                </c:pt>
                <c:pt idx="1">
                  <c:v>1.1058399999999999</c:v>
                </c:pt>
                <c:pt idx="2">
                  <c:v>2.3089400000000002</c:v>
                </c:pt>
                <c:pt idx="3">
                  <c:v>0.75836800000000004</c:v>
                </c:pt>
                <c:pt idx="4">
                  <c:v>0.98352099999999998</c:v>
                </c:pt>
                <c:pt idx="5">
                  <c:v>1.07653</c:v>
                </c:pt>
                <c:pt idx="6">
                  <c:v>3.7917900000000002</c:v>
                </c:pt>
                <c:pt idx="7">
                  <c:v>0</c:v>
                </c:pt>
                <c:pt idx="8">
                  <c:v>0</c:v>
                </c:pt>
                <c:pt idx="9">
                  <c:v>1.5022800000000001</c:v>
                </c:pt>
                <c:pt idx="10">
                  <c:v>0.80912600000000001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81-42DB-BB43-6C5895A55979}"/>
            </c:ext>
          </c:extLst>
        </c:ser>
        <c:ser>
          <c:idx val="1"/>
          <c:order val="1"/>
          <c:tx>
            <c:v>1(B)MP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R'!$N$218:$N$219,'Bt C v R'!$N$224,'Bt C v R'!$N$226:$N$228,'Bt C v R'!$N$230,'Bt C v R'!$N$232:$N$234,'Bt C v R'!$N$236:$N$237,'Bt C v R'!$N$239,'Bt C v R'!$N$249)</c:f>
                <c:numCache>
                  <c:formatCode>General</c:formatCode>
                  <c:ptCount val="14"/>
                  <c:pt idx="0">
                    <c:v>2.0526900000000001</c:v>
                  </c:pt>
                  <c:pt idx="1">
                    <c:v>1.06654</c:v>
                  </c:pt>
                  <c:pt idx="2">
                    <c:v>2.4479700000000002</c:v>
                  </c:pt>
                  <c:pt idx="3">
                    <c:v>2.0521600000000002</c:v>
                  </c:pt>
                  <c:pt idx="4">
                    <c:v>2.4810099999999999</c:v>
                  </c:pt>
                  <c:pt idx="5">
                    <c:v>2.4402599999999999</c:v>
                  </c:pt>
                  <c:pt idx="6">
                    <c:v>3.2250899999999998</c:v>
                  </c:pt>
                  <c:pt idx="7">
                    <c:v>2.3273100000000002</c:v>
                  </c:pt>
                  <c:pt idx="8">
                    <c:v>2.22824</c:v>
                  </c:pt>
                  <c:pt idx="9">
                    <c:v>2.4959500000000001</c:v>
                  </c:pt>
                  <c:pt idx="10">
                    <c:v>2.0321400000000001</c:v>
                  </c:pt>
                  <c:pt idx="11">
                    <c:v>1.9550799999999999</c:v>
                  </c:pt>
                  <c:pt idx="12">
                    <c:v>1.4106399999999999</c:v>
                  </c:pt>
                  <c:pt idx="13">
                    <c:v>2.0581800000000001</c:v>
                  </c:pt>
                </c:numCache>
              </c:numRef>
            </c:plus>
            <c:minus>
              <c:numRef>
                <c:f>('Bt C v R'!$N$218:$N$219,'Bt C v R'!$N$224,'Bt C v R'!$N$226:$N$228,'Bt C v R'!$N$230,'Bt C v R'!$N$232:$N$234,'Bt C v R'!$N$236:$N$237,'Bt C v R'!$N$239,'Bt C v R'!$N$249)</c:f>
                <c:numCache>
                  <c:formatCode>General</c:formatCode>
                  <c:ptCount val="14"/>
                  <c:pt idx="0">
                    <c:v>2.0526900000000001</c:v>
                  </c:pt>
                  <c:pt idx="1">
                    <c:v>1.06654</c:v>
                  </c:pt>
                  <c:pt idx="2">
                    <c:v>2.4479700000000002</c:v>
                  </c:pt>
                  <c:pt idx="3">
                    <c:v>2.0521600000000002</c:v>
                  </c:pt>
                  <c:pt idx="4">
                    <c:v>2.4810099999999999</c:v>
                  </c:pt>
                  <c:pt idx="5">
                    <c:v>2.4402599999999999</c:v>
                  </c:pt>
                  <c:pt idx="6">
                    <c:v>3.2250899999999998</c:v>
                  </c:pt>
                  <c:pt idx="7">
                    <c:v>2.3273100000000002</c:v>
                  </c:pt>
                  <c:pt idx="8">
                    <c:v>2.22824</c:v>
                  </c:pt>
                  <c:pt idx="9">
                    <c:v>2.4959500000000001</c:v>
                  </c:pt>
                  <c:pt idx="10">
                    <c:v>2.0321400000000001</c:v>
                  </c:pt>
                  <c:pt idx="11">
                    <c:v>1.9550799999999999</c:v>
                  </c:pt>
                  <c:pt idx="12">
                    <c:v>1.4106399999999999</c:v>
                  </c:pt>
                  <c:pt idx="13">
                    <c:v>2.0581800000000001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R'!$EP$3:$EP$4,'Bt C v R'!$EP$9,'Bt C v R'!$EP$11:$EP$13,'Bt C v R'!$EP$15,'Bt C v R'!$EP$17:$EP$19,'Bt C v R'!$EP$21:$EP$22,'Bt C v R'!$EP$24,'Bt C v R'!$EP$34)</c:f>
              <c:numCache>
                <c:formatCode>General</c:formatCode>
                <c:ptCount val="14"/>
                <c:pt idx="0">
                  <c:v>1.49969</c:v>
                </c:pt>
                <c:pt idx="1">
                  <c:v>0.96187800000000001</c:v>
                </c:pt>
                <c:pt idx="2">
                  <c:v>1.90866</c:v>
                </c:pt>
                <c:pt idx="3">
                  <c:v>0</c:v>
                </c:pt>
                <c:pt idx="4">
                  <c:v>2.3085</c:v>
                </c:pt>
                <c:pt idx="5">
                  <c:v>8.5920300000000005E-2</c:v>
                </c:pt>
                <c:pt idx="6">
                  <c:v>0</c:v>
                </c:pt>
                <c:pt idx="7">
                  <c:v>1.8155699999999999</c:v>
                </c:pt>
                <c:pt idx="8">
                  <c:v>4.6898400000000002</c:v>
                </c:pt>
                <c:pt idx="9">
                  <c:v>2.9334699999999998</c:v>
                </c:pt>
                <c:pt idx="10">
                  <c:v>0</c:v>
                </c:pt>
                <c:pt idx="11">
                  <c:v>0.18604499999999999</c:v>
                </c:pt>
                <c:pt idx="12">
                  <c:v>0.36219699999999999</c:v>
                </c:pt>
                <c:pt idx="13">
                  <c:v>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81-42DB-BB43-6C5895A55979}"/>
            </c:ext>
          </c:extLst>
        </c:ser>
        <c:ser>
          <c:idx val="2"/>
          <c:order val="2"/>
          <c:tx>
            <c:v>1(B)MP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R'!$N$217,'Bt C v R'!$N$240:$N$246)</c:f>
                <c:numCache>
                  <c:formatCode>General</c:formatCode>
                  <c:ptCount val="8"/>
                  <c:pt idx="0">
                    <c:v>2.6067499999999999</c:v>
                  </c:pt>
                  <c:pt idx="1">
                    <c:v>1.44164</c:v>
                  </c:pt>
                  <c:pt idx="2">
                    <c:v>1.04755</c:v>
                  </c:pt>
                  <c:pt idx="3">
                    <c:v>1.92947</c:v>
                  </c:pt>
                  <c:pt idx="4">
                    <c:v>1.8992</c:v>
                  </c:pt>
                  <c:pt idx="5">
                    <c:v>2.08534</c:v>
                  </c:pt>
                  <c:pt idx="6">
                    <c:v>2.0794899999999998</c:v>
                  </c:pt>
                  <c:pt idx="7">
                    <c:v>2.0099300000000002</c:v>
                  </c:pt>
                </c:numCache>
              </c:numRef>
            </c:plus>
            <c:minus>
              <c:numRef>
                <c:f>('Bt C v R'!$N$217,'Bt C v R'!$N$240:$N$246)</c:f>
                <c:numCache>
                  <c:formatCode>General</c:formatCode>
                  <c:ptCount val="8"/>
                  <c:pt idx="0">
                    <c:v>2.6067499999999999</c:v>
                  </c:pt>
                  <c:pt idx="1">
                    <c:v>1.44164</c:v>
                  </c:pt>
                  <c:pt idx="2">
                    <c:v>1.04755</c:v>
                  </c:pt>
                  <c:pt idx="3">
                    <c:v>1.92947</c:v>
                  </c:pt>
                  <c:pt idx="4">
                    <c:v>1.8992</c:v>
                  </c:pt>
                  <c:pt idx="5">
                    <c:v>2.08534</c:v>
                  </c:pt>
                  <c:pt idx="6">
                    <c:v>2.0794899999999998</c:v>
                  </c:pt>
                  <c:pt idx="7">
                    <c:v>2.0099300000000002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R'!$EP$2,'Bt C v R'!$EP$25:$EP$31)</c:f>
              <c:numCache>
                <c:formatCode>General</c:formatCode>
                <c:ptCount val="8"/>
                <c:pt idx="0">
                  <c:v>2.8005900000000001</c:v>
                </c:pt>
                <c:pt idx="1">
                  <c:v>0</c:v>
                </c:pt>
                <c:pt idx="2">
                  <c:v>2.2696700000000001</c:v>
                </c:pt>
                <c:pt idx="3">
                  <c:v>1.83429</c:v>
                </c:pt>
                <c:pt idx="4">
                  <c:v>1.1937199999999999</c:v>
                </c:pt>
                <c:pt idx="5">
                  <c:v>2.6618300000000001</c:v>
                </c:pt>
                <c:pt idx="6">
                  <c:v>9.1085399999999997E-2</c:v>
                </c:pt>
                <c:pt idx="7">
                  <c:v>0.44051800000000002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81-42DB-BB43-6C5895A5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948703"/>
        <c:axId val="1824939103"/>
      </c:scatterChart>
      <c:valAx>
        <c:axId val="1824948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939103"/>
        <c:crosses val="autoZero"/>
        <c:crossBetween val="midCat"/>
      </c:valAx>
      <c:valAx>
        <c:axId val="182493910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249487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Cr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R'!$N$155,'Bt C v R'!$N$161,'Bt C v R'!$N$164,'Bt C v R'!$N$168,'Bt C v R'!$N$170:$N$171)</c:f>
                <c:numCache>
                  <c:formatCode>General</c:formatCode>
                  <c:ptCount val="6"/>
                  <c:pt idx="0">
                    <c:v>15.4114</c:v>
                  </c:pt>
                  <c:pt idx="1">
                    <c:v>19.703199999999999</c:v>
                  </c:pt>
                  <c:pt idx="2">
                    <c:v>22.537700000000001</c:v>
                  </c:pt>
                  <c:pt idx="3">
                    <c:v>45.968800000000002</c:v>
                  </c:pt>
                  <c:pt idx="4">
                    <c:v>37.960999999999999</c:v>
                  </c:pt>
                  <c:pt idx="5">
                    <c:v>30.450199999999999</c:v>
                  </c:pt>
                </c:numCache>
              </c:numRef>
            </c:plus>
            <c:minus>
              <c:numRef>
                <c:f>('Bt C v R'!$N$155,'Bt C v R'!$N$161,'Bt C v R'!$N$164,'Bt C v R'!$N$168,'Bt C v R'!$N$170:$N$171)</c:f>
                <c:numCache>
                  <c:formatCode>General</c:formatCode>
                  <c:ptCount val="6"/>
                  <c:pt idx="0">
                    <c:v>15.4114</c:v>
                  </c:pt>
                  <c:pt idx="1">
                    <c:v>19.703199999999999</c:v>
                  </c:pt>
                  <c:pt idx="2">
                    <c:v>22.537700000000001</c:v>
                  </c:pt>
                  <c:pt idx="3">
                    <c:v>45.968800000000002</c:v>
                  </c:pt>
                  <c:pt idx="4">
                    <c:v>37.960999999999999</c:v>
                  </c:pt>
                  <c:pt idx="5">
                    <c:v>30.450199999999999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R'!$BE$15,'Bt C v R'!$BE$21,'Bt C v R'!$BE$24,'Bt C v R'!$BE$28,'Bt C v R'!$BE$30:$BE$31)</c:f>
              <c:numCache>
                <c:formatCode>General</c:formatCode>
                <c:ptCount val="6"/>
                <c:pt idx="0">
                  <c:v>141.721</c:v>
                </c:pt>
                <c:pt idx="1">
                  <c:v>164.35</c:v>
                </c:pt>
                <c:pt idx="2">
                  <c:v>209.78100000000001</c:v>
                </c:pt>
                <c:pt idx="3">
                  <c:v>489.39699999999999</c:v>
                </c:pt>
                <c:pt idx="4">
                  <c:v>230.50800000000001</c:v>
                </c:pt>
                <c:pt idx="5">
                  <c:v>228.32499999999999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38-466A-A971-29BF1EF5C60E}"/>
            </c:ext>
          </c:extLst>
        </c:ser>
        <c:ser>
          <c:idx val="1"/>
          <c:order val="1"/>
          <c:tx>
            <c:v>1.AS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R'!$N$156,'Bt C v R'!$N$159,'Bt C v R'!$N$167,'Bt C v R'!$N$172)</c:f>
                <c:numCache>
                  <c:formatCode>General</c:formatCode>
                  <c:ptCount val="4"/>
                  <c:pt idx="0">
                    <c:v>17.9922</c:v>
                  </c:pt>
                  <c:pt idx="1">
                    <c:v>22.1081</c:v>
                  </c:pt>
                  <c:pt idx="2">
                    <c:v>20.2865</c:v>
                  </c:pt>
                  <c:pt idx="3">
                    <c:v>46.929499999999997</c:v>
                  </c:pt>
                </c:numCache>
              </c:numRef>
            </c:plus>
            <c:minus>
              <c:numRef>
                <c:f>('Bt C v R'!$N$156,'Bt C v R'!$N$159,'Bt C v R'!$N$167,'Bt C v R'!$N$172)</c:f>
                <c:numCache>
                  <c:formatCode>General</c:formatCode>
                  <c:ptCount val="4"/>
                  <c:pt idx="0">
                    <c:v>17.9922</c:v>
                  </c:pt>
                  <c:pt idx="1">
                    <c:v>22.1081</c:v>
                  </c:pt>
                  <c:pt idx="2">
                    <c:v>20.2865</c:v>
                  </c:pt>
                  <c:pt idx="3">
                    <c:v>46.929499999999997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R'!$BE$16,'Bt C v R'!$BE$19,'Bt C v R'!$BE$27,'Bt C v R'!$BE$32)</c:f>
              <c:numCache>
                <c:formatCode>General</c:formatCode>
                <c:ptCount val="4"/>
                <c:pt idx="0">
                  <c:v>115.999</c:v>
                </c:pt>
                <c:pt idx="1">
                  <c:v>194.25299999999999</c:v>
                </c:pt>
                <c:pt idx="2">
                  <c:v>247.691</c:v>
                </c:pt>
                <c:pt idx="3">
                  <c:v>329.14100000000002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38-466A-A971-29BF1EF5C60E}"/>
            </c:ext>
          </c:extLst>
        </c:ser>
        <c:ser>
          <c:idx val="2"/>
          <c:order val="2"/>
          <c:tx>
            <c:v>1.AS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R'!$N$142:$N$146,'Bt C v R'!$N$149:$N$154,'Bt C v R'!$N$157:$N$158,'Bt C v R'!$N$160,'Bt C v R'!$N$162:$N$163,'Bt C v R'!$N$165:$N$166,'Bt C v R'!$N$169,'Bt C v R'!$N$173)</c:f>
                <c:numCache>
                  <c:formatCode>General</c:formatCode>
                  <c:ptCount val="20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6.0196300000000003</c:v>
                  </c:pt>
                  <c:pt idx="6">
                    <c:v>7.0873799999999996</c:v>
                  </c:pt>
                  <c:pt idx="7">
                    <c:v>14.5299</c:v>
                  </c:pt>
                  <c:pt idx="8">
                    <c:v>32.684899999999999</c:v>
                  </c:pt>
                  <c:pt idx="9">
                    <c:v>31.041599999999999</c:v>
                  </c:pt>
                  <c:pt idx="10">
                    <c:v>30.5928</c:v>
                  </c:pt>
                  <c:pt idx="11">
                    <c:v>29.190300000000001</c:v>
                  </c:pt>
                  <c:pt idx="12">
                    <c:v>15.806100000000001</c:v>
                  </c:pt>
                  <c:pt idx="13">
                    <c:v>18.122399999999999</c:v>
                  </c:pt>
                  <c:pt idx="14">
                    <c:v>16.610499999999998</c:v>
                  </c:pt>
                  <c:pt idx="15">
                    <c:v>19.597100000000001</c:v>
                  </c:pt>
                  <c:pt idx="16">
                    <c:v>31.8721</c:v>
                  </c:pt>
                  <c:pt idx="17">
                    <c:v>35.286299999999997</c:v>
                  </c:pt>
                  <c:pt idx="18">
                    <c:v>39.742400000000004</c:v>
                  </c:pt>
                  <c:pt idx="19">
                    <c:v>31.763200000000001</c:v>
                  </c:pt>
                </c:numCache>
              </c:numRef>
            </c:plus>
            <c:minus>
              <c:numRef>
                <c:f>('Bt C v R'!$N$142:$N$146,'Bt C v R'!$N$149:$N$154,'Bt C v R'!$N$157:$N$158,'Bt C v R'!$N$160,'Bt C v R'!$N$162:$N$163,'Bt C v R'!$N$165:$N$166,'Bt C v R'!$N$169,'Bt C v R'!$N$173)</c:f>
                <c:numCache>
                  <c:formatCode>General</c:formatCode>
                  <c:ptCount val="20"/>
                  <c:pt idx="0">
                    <c:v>21.337299999999999</c:v>
                  </c:pt>
                  <c:pt idx="1">
                    <c:v>5.24369</c:v>
                  </c:pt>
                  <c:pt idx="2">
                    <c:v>33.750799999999998</c:v>
                  </c:pt>
                  <c:pt idx="3">
                    <c:v>39.176900000000003</c:v>
                  </c:pt>
                  <c:pt idx="4">
                    <c:v>38.3521</c:v>
                  </c:pt>
                  <c:pt idx="5">
                    <c:v>6.0196300000000003</c:v>
                  </c:pt>
                  <c:pt idx="6">
                    <c:v>7.0873799999999996</c:v>
                  </c:pt>
                  <c:pt idx="7">
                    <c:v>14.5299</c:v>
                  </c:pt>
                  <c:pt idx="8">
                    <c:v>32.684899999999999</c:v>
                  </c:pt>
                  <c:pt idx="9">
                    <c:v>31.041599999999999</c:v>
                  </c:pt>
                  <c:pt idx="10">
                    <c:v>30.5928</c:v>
                  </c:pt>
                  <c:pt idx="11">
                    <c:v>29.190300000000001</c:v>
                  </c:pt>
                  <c:pt idx="12">
                    <c:v>15.806100000000001</c:v>
                  </c:pt>
                  <c:pt idx="13">
                    <c:v>18.122399999999999</c:v>
                  </c:pt>
                  <c:pt idx="14">
                    <c:v>16.610499999999998</c:v>
                  </c:pt>
                  <c:pt idx="15">
                    <c:v>19.597100000000001</c:v>
                  </c:pt>
                  <c:pt idx="16">
                    <c:v>31.8721</c:v>
                  </c:pt>
                  <c:pt idx="17">
                    <c:v>35.286299999999997</c:v>
                  </c:pt>
                  <c:pt idx="18">
                    <c:v>39.742400000000004</c:v>
                  </c:pt>
                  <c:pt idx="19">
                    <c:v>31.763200000000001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R'!$BE$2:$BE$6,'Bt C v R'!$BE$9:$BE$14,'Bt C v R'!$BE$17:$BE$18,'Bt C v R'!$BE$20,'Bt C v R'!$BE$22:$BE$23,'Bt C v R'!$BE$25:$BE$26,'Bt C v R'!$BE$29,'Bt C v R'!$BE$33)</c:f>
              <c:numCache>
                <c:formatCode>General</c:formatCode>
                <c:ptCount val="20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43.770299999999999</c:v>
                </c:pt>
                <c:pt idx="6">
                  <c:v>69.467699999999994</c:v>
                </c:pt>
                <c:pt idx="7">
                  <c:v>127.798</c:v>
                </c:pt>
                <c:pt idx="8">
                  <c:v>353.47800000000001</c:v>
                </c:pt>
                <c:pt idx="9">
                  <c:v>273.56299999999999</c:v>
                </c:pt>
                <c:pt idx="10">
                  <c:v>315.54500000000002</c:v>
                </c:pt>
                <c:pt idx="11">
                  <c:v>257.74799999999999</c:v>
                </c:pt>
                <c:pt idx="12">
                  <c:v>148.71199999999999</c:v>
                </c:pt>
                <c:pt idx="13">
                  <c:v>117.50700000000001</c:v>
                </c:pt>
                <c:pt idx="14">
                  <c:v>133.036</c:v>
                </c:pt>
                <c:pt idx="15">
                  <c:v>178.66800000000001</c:v>
                </c:pt>
                <c:pt idx="16">
                  <c:v>273.923</c:v>
                </c:pt>
                <c:pt idx="17">
                  <c:v>336.35399999999998</c:v>
                </c:pt>
                <c:pt idx="18">
                  <c:v>336.46600000000001</c:v>
                </c:pt>
                <c:pt idx="19">
                  <c:v>248.249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38-466A-A971-29BF1EF5C60E}"/>
            </c:ext>
          </c:extLst>
        </c:ser>
        <c:ser>
          <c:idx val="3"/>
          <c:order val="3"/>
          <c:tx>
            <c:v>1.AS 'Agg'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R'!$N$147:$N$148</c:f>
                <c:numCache>
                  <c:formatCode>General</c:formatCode>
                  <c:ptCount val="2"/>
                  <c:pt idx="0">
                    <c:v>6.6988300000000001</c:v>
                  </c:pt>
                  <c:pt idx="1">
                    <c:v>21.754799999999999</c:v>
                  </c:pt>
                </c:numCache>
              </c:numRef>
            </c:plus>
            <c:minus>
              <c:numRef>
                <c:f>'Bt C v R'!$N$147:$N$148</c:f>
                <c:numCache>
                  <c:formatCode>General</c:formatCode>
                  <c:ptCount val="2"/>
                  <c:pt idx="0">
                    <c:v>6.6988300000000001</c:v>
                  </c:pt>
                  <c:pt idx="1">
                    <c:v>21.754799999999999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R'!$BE$7:$BE$8</c:f>
              <c:numCache>
                <c:formatCode>General</c:formatCode>
                <c:ptCount val="2"/>
                <c:pt idx="0">
                  <c:v>71.303600000000003</c:v>
                </c:pt>
                <c:pt idx="1">
                  <c:v>183.13800000000001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38-466A-A971-29BF1EF5C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87103"/>
        <c:axId val="765391903"/>
      </c:scatterChart>
      <c:valAx>
        <c:axId val="765387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391903"/>
        <c:crosses val="autoZero"/>
        <c:crossBetween val="midCat"/>
      </c:valAx>
      <c:valAx>
        <c:axId val="76539190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5387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Cr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57571328015532E-2"/>
          <c:y val="5.3491319715680899E-2"/>
          <c:w val="0.87745584137262245"/>
          <c:h val="0.8420038451534515"/>
        </c:manualLayout>
      </c:layout>
      <c:scatterChart>
        <c:scatterStyle val="lineMarker"/>
        <c:varyColors val="0"/>
        <c:ser>
          <c:idx val="0"/>
          <c:order val="0"/>
          <c:tx>
            <c:v>1.AS.H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R'!$N$290:$N$291,'Bt C v R'!$N$293,'Bt C v R'!$N$297,'Bt C v R'!$N$299,'Bt C v R'!$N$301,'Bt C v R'!$N$304:$N$305,'Bt C v R'!$N$310,'Bt C v R'!$N$312,'Bt C v R'!$N$315,'Bt C v R'!$N$319,'Bt C v R'!$N$321:$N$322,'Bt C v R'!$N$325,'Bt C v R'!$N$328,'Bt C v R'!$N$330)</c:f>
                <c:numCache>
                  <c:formatCode>General</c:formatCode>
                  <c:ptCount val="17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4.1328399999999998</c:v>
                  </c:pt>
                  <c:pt idx="3">
                    <c:v>7.9925699999999997</c:v>
                  </c:pt>
                  <c:pt idx="4">
                    <c:v>3.6596199999999999</c:v>
                  </c:pt>
                  <c:pt idx="5">
                    <c:v>11.639699999999999</c:v>
                  </c:pt>
                  <c:pt idx="6">
                    <c:v>10.6402</c:v>
                  </c:pt>
                  <c:pt idx="7">
                    <c:v>9.8408599999999993</c:v>
                  </c:pt>
                  <c:pt idx="8">
                    <c:v>11.375500000000001</c:v>
                  </c:pt>
                  <c:pt idx="9">
                    <c:v>14.5297</c:v>
                  </c:pt>
                  <c:pt idx="10">
                    <c:v>11.1561</c:v>
                  </c:pt>
                  <c:pt idx="11">
                    <c:v>21.060700000000001</c:v>
                  </c:pt>
                  <c:pt idx="12">
                    <c:v>10.163399999999999</c:v>
                  </c:pt>
                  <c:pt idx="13">
                    <c:v>10.3283</c:v>
                  </c:pt>
                  <c:pt idx="14">
                    <c:v>12.6647</c:v>
                  </c:pt>
                  <c:pt idx="15">
                    <c:v>17.008400000000002</c:v>
                  </c:pt>
                  <c:pt idx="16">
                    <c:v>13.6496</c:v>
                  </c:pt>
                </c:numCache>
              </c:numRef>
            </c:plus>
            <c:minus>
              <c:numRef>
                <c:f>('Bt C v R'!$N$290:$N$291,'Bt C v R'!$N$293,'Bt C v R'!$N$297,'Bt C v R'!$N$299,'Bt C v R'!$N$301,'Bt C v R'!$N$304:$N$305,'Bt C v R'!$N$310,'Bt C v R'!$N$312,'Bt C v R'!$N$315,'Bt C v R'!$N$319,'Bt C v R'!$N$321:$N$322,'Bt C v R'!$N$325,'Bt C v R'!$N$328,'Bt C v R'!$N$330)</c:f>
                <c:numCache>
                  <c:formatCode>General</c:formatCode>
                  <c:ptCount val="17"/>
                  <c:pt idx="0">
                    <c:v>19.327500000000001</c:v>
                  </c:pt>
                  <c:pt idx="1">
                    <c:v>4.9619299999999997</c:v>
                  </c:pt>
                  <c:pt idx="2">
                    <c:v>4.1328399999999998</c:v>
                  </c:pt>
                  <c:pt idx="3">
                    <c:v>7.9925699999999997</c:v>
                  </c:pt>
                  <c:pt idx="4">
                    <c:v>3.6596199999999999</c:v>
                  </c:pt>
                  <c:pt idx="5">
                    <c:v>11.639699999999999</c:v>
                  </c:pt>
                  <c:pt idx="6">
                    <c:v>10.6402</c:v>
                  </c:pt>
                  <c:pt idx="7">
                    <c:v>9.8408599999999993</c:v>
                  </c:pt>
                  <c:pt idx="8">
                    <c:v>11.375500000000001</c:v>
                  </c:pt>
                  <c:pt idx="9">
                    <c:v>14.5297</c:v>
                  </c:pt>
                  <c:pt idx="10">
                    <c:v>11.1561</c:v>
                  </c:pt>
                  <c:pt idx="11">
                    <c:v>21.060700000000001</c:v>
                  </c:pt>
                  <c:pt idx="12">
                    <c:v>10.163399999999999</c:v>
                  </c:pt>
                  <c:pt idx="13">
                    <c:v>10.3283</c:v>
                  </c:pt>
                  <c:pt idx="14">
                    <c:v>12.6647</c:v>
                  </c:pt>
                  <c:pt idx="15">
                    <c:v>17.008400000000002</c:v>
                  </c:pt>
                  <c:pt idx="16">
                    <c:v>13.6496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R'!$CU$2:$CU$3,'Bt C v R'!$CU$5,'Bt C v R'!$CU$9,'Bt C v R'!$CU$11,'Bt C v R'!$CU$13,'Bt C v R'!$CU$16:$CU$17,'Bt C v R'!$CU$22,'Bt C v R'!$CU$24,'Bt C v R'!$CU$27,'Bt C v R'!$CU$31,'Bt C v R'!$CU$33:$CU$34,'Bt C v R'!$CU$37,'Bt C v R'!$CU$40,'Bt C v R'!$CU$42)</c:f>
              <c:numCache>
                <c:formatCode>General</c:formatCode>
                <c:ptCount val="17"/>
                <c:pt idx="0">
                  <c:v>204.125</c:v>
                </c:pt>
                <c:pt idx="1">
                  <c:v>68.564999999999998</c:v>
                </c:pt>
                <c:pt idx="2">
                  <c:v>57.702399999999997</c:v>
                </c:pt>
                <c:pt idx="3">
                  <c:v>83.493899999999996</c:v>
                </c:pt>
                <c:pt idx="4">
                  <c:v>61.053400000000003</c:v>
                </c:pt>
                <c:pt idx="5">
                  <c:v>97.930700000000002</c:v>
                </c:pt>
                <c:pt idx="6">
                  <c:v>82.593299999999999</c:v>
                </c:pt>
                <c:pt idx="7">
                  <c:v>94.9191</c:v>
                </c:pt>
                <c:pt idx="8">
                  <c:v>98.964600000000004</c:v>
                </c:pt>
                <c:pt idx="9">
                  <c:v>111.474</c:v>
                </c:pt>
                <c:pt idx="10">
                  <c:v>166.86099999999999</c:v>
                </c:pt>
                <c:pt idx="11">
                  <c:v>168.50800000000001</c:v>
                </c:pt>
                <c:pt idx="12">
                  <c:v>59.921599999999998</c:v>
                </c:pt>
                <c:pt idx="13">
                  <c:v>87.004000000000005</c:v>
                </c:pt>
                <c:pt idx="14">
                  <c:v>99.649900000000002</c:v>
                </c:pt>
                <c:pt idx="15">
                  <c:v>194.947</c:v>
                </c:pt>
                <c:pt idx="16">
                  <c:v>114.018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C2-4970-A5F0-A93ACF7BCB8E}"/>
            </c:ext>
          </c:extLst>
        </c:ser>
        <c:ser>
          <c:idx val="1"/>
          <c:order val="1"/>
          <c:tx>
            <c:v>1.AS.H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R'!$N$292,'Bt C v R'!$N$294,'Bt C v R'!$N$298,'Bt C v R'!$N$300,'Bt C v R'!$N$303,'Bt C v R'!$N$306,'Bt C v R'!$N$307,'Bt C v R'!$N$311,'Bt C v R'!$N$313:$N$314,'Bt C v R'!$N$316,'Bt C v R'!$N$318,'Bt C v R'!$N$323:$N$324,'Bt C v R'!$N$326:$N$327,'Bt C v R'!$N$329)</c:f>
                <c:numCache>
                  <c:formatCode>General</c:formatCode>
                  <c:ptCount val="17"/>
                  <c:pt idx="0">
                    <c:v>4.18241</c:v>
                  </c:pt>
                  <c:pt idx="1">
                    <c:v>2.9180299999999999</c:v>
                  </c:pt>
                  <c:pt idx="2">
                    <c:v>2.6734300000000002</c:v>
                  </c:pt>
                  <c:pt idx="3">
                    <c:v>5.35215</c:v>
                  </c:pt>
                  <c:pt idx="4">
                    <c:v>6.0056599999999998</c:v>
                  </c:pt>
                  <c:pt idx="5">
                    <c:v>12.3302</c:v>
                  </c:pt>
                  <c:pt idx="6">
                    <c:v>10.2006</c:v>
                  </c:pt>
                  <c:pt idx="7">
                    <c:v>9.1786700000000003</c:v>
                  </c:pt>
                  <c:pt idx="8">
                    <c:v>10.364599999999999</c:v>
                  </c:pt>
                  <c:pt idx="9">
                    <c:v>24.795400000000001</c:v>
                  </c:pt>
                  <c:pt idx="10">
                    <c:v>18.246300000000002</c:v>
                  </c:pt>
                  <c:pt idx="11">
                    <c:v>28.8673</c:v>
                  </c:pt>
                  <c:pt idx="12">
                    <c:v>9.7724899999999995</c:v>
                  </c:pt>
                  <c:pt idx="13">
                    <c:v>11.4084</c:v>
                  </c:pt>
                  <c:pt idx="14">
                    <c:v>22.941299999999998</c:v>
                  </c:pt>
                  <c:pt idx="15">
                    <c:v>31.6174</c:v>
                  </c:pt>
                  <c:pt idx="16">
                    <c:v>12.919700000000001</c:v>
                  </c:pt>
                </c:numCache>
              </c:numRef>
            </c:plus>
            <c:minus>
              <c:numRef>
                <c:f>('Bt C v R'!$N$292,'Bt C v R'!$N$294,'Bt C v R'!$N$298,'Bt C v R'!$N$300,'Bt C v R'!$N$303,'Bt C v R'!$N$306,'Bt C v R'!$N$307,'Bt C v R'!$N$311,'Bt C v R'!$N$313:$N$314,'Bt C v R'!$N$316,'Bt C v R'!$N$318,'Bt C v R'!$N$323:$N$324,'Bt C v R'!$N$326:$N$327,'Bt C v R'!$N$329)</c:f>
                <c:numCache>
                  <c:formatCode>General</c:formatCode>
                  <c:ptCount val="17"/>
                  <c:pt idx="0">
                    <c:v>4.18241</c:v>
                  </c:pt>
                  <c:pt idx="1">
                    <c:v>2.9180299999999999</c:v>
                  </c:pt>
                  <c:pt idx="2">
                    <c:v>2.6734300000000002</c:v>
                  </c:pt>
                  <c:pt idx="3">
                    <c:v>5.35215</c:v>
                  </c:pt>
                  <c:pt idx="4">
                    <c:v>6.0056599999999998</c:v>
                  </c:pt>
                  <c:pt idx="5">
                    <c:v>12.3302</c:v>
                  </c:pt>
                  <c:pt idx="6">
                    <c:v>10.2006</c:v>
                  </c:pt>
                  <c:pt idx="7">
                    <c:v>9.1786700000000003</c:v>
                  </c:pt>
                  <c:pt idx="8">
                    <c:v>10.364599999999999</c:v>
                  </c:pt>
                  <c:pt idx="9">
                    <c:v>24.795400000000001</c:v>
                  </c:pt>
                  <c:pt idx="10">
                    <c:v>18.246300000000002</c:v>
                  </c:pt>
                  <c:pt idx="11">
                    <c:v>28.8673</c:v>
                  </c:pt>
                  <c:pt idx="12">
                    <c:v>9.7724899999999995</c:v>
                  </c:pt>
                  <c:pt idx="13">
                    <c:v>11.4084</c:v>
                  </c:pt>
                  <c:pt idx="14">
                    <c:v>22.941299999999998</c:v>
                  </c:pt>
                  <c:pt idx="15">
                    <c:v>31.6174</c:v>
                  </c:pt>
                  <c:pt idx="16">
                    <c:v>12.919700000000001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R'!$CU$4,'Bt C v R'!$CU$6,'Bt C v R'!$CU$10,'Bt C v R'!$CU$12,'Bt C v R'!$CU$15,'Bt C v R'!$CU$18:$CU$19,'Bt C v R'!$CU$23,'Bt C v R'!$CU$25:$CU$26,'Bt C v R'!$CU$28,'Bt C v R'!$CU$30,'Bt C v R'!$CU$35:$CU$36,'Bt C v R'!$CU$38:$CU$39,'Bt C v R'!$CU$41)</c:f>
              <c:numCache>
                <c:formatCode>General</c:formatCode>
                <c:ptCount val="17"/>
                <c:pt idx="0">
                  <c:v>47.687600000000003</c:v>
                </c:pt>
                <c:pt idx="1">
                  <c:v>40.347000000000001</c:v>
                </c:pt>
                <c:pt idx="2">
                  <c:v>23.674600000000002</c:v>
                </c:pt>
                <c:pt idx="3">
                  <c:v>75.655299999999997</c:v>
                </c:pt>
                <c:pt idx="4">
                  <c:v>44.811300000000003</c:v>
                </c:pt>
                <c:pt idx="5">
                  <c:v>120.464</c:v>
                </c:pt>
                <c:pt idx="6">
                  <c:v>110.624</c:v>
                </c:pt>
                <c:pt idx="7">
                  <c:v>66.349599999999995</c:v>
                </c:pt>
                <c:pt idx="8">
                  <c:v>110.524</c:v>
                </c:pt>
                <c:pt idx="9">
                  <c:v>236.976</c:v>
                </c:pt>
                <c:pt idx="10">
                  <c:v>119.861</c:v>
                </c:pt>
                <c:pt idx="11">
                  <c:v>269.065</c:v>
                </c:pt>
                <c:pt idx="12">
                  <c:v>77.619799999999998</c:v>
                </c:pt>
                <c:pt idx="13">
                  <c:v>73.900599999999997</c:v>
                </c:pt>
                <c:pt idx="14">
                  <c:v>204.82599999999999</c:v>
                </c:pt>
                <c:pt idx="15">
                  <c:v>264.041</c:v>
                </c:pt>
                <c:pt idx="16">
                  <c:v>126.337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C2-4970-A5F0-A93ACF7BCB8E}"/>
            </c:ext>
          </c:extLst>
        </c:ser>
        <c:ser>
          <c:idx val="2"/>
          <c:order val="2"/>
          <c:tx>
            <c:v>1.AS.H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R'!$N$295:$N$296,'Bt C v R'!$N$308,'Bt C v R'!$N$317,'Bt C v R'!$N$320)</c:f>
                <c:numCache>
                  <c:formatCode>General</c:formatCode>
                  <c:ptCount val="5"/>
                  <c:pt idx="0">
                    <c:v>9.7984899999999993</c:v>
                  </c:pt>
                  <c:pt idx="1">
                    <c:v>10.5138</c:v>
                  </c:pt>
                  <c:pt idx="2">
                    <c:v>6.1207399999999996</c:v>
                  </c:pt>
                  <c:pt idx="3">
                    <c:v>5.9817799999999997</c:v>
                  </c:pt>
                  <c:pt idx="4">
                    <c:v>13.8489</c:v>
                  </c:pt>
                </c:numCache>
              </c:numRef>
            </c:plus>
            <c:minus>
              <c:numRef>
                <c:f>('Bt C v R'!$N$295:$N$296,'Bt C v R'!$N$308,'Bt C v R'!$N$317,'Bt C v R'!$N$320)</c:f>
                <c:numCache>
                  <c:formatCode>General</c:formatCode>
                  <c:ptCount val="5"/>
                  <c:pt idx="0">
                    <c:v>9.7984899999999993</c:v>
                  </c:pt>
                  <c:pt idx="1">
                    <c:v>10.5138</c:v>
                  </c:pt>
                  <c:pt idx="2">
                    <c:v>6.1207399999999996</c:v>
                  </c:pt>
                  <c:pt idx="3">
                    <c:v>5.9817799999999997</c:v>
                  </c:pt>
                  <c:pt idx="4">
                    <c:v>13.8489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R'!$CU$7:$CU$8,'Bt C v R'!$CU$20,'Bt C v R'!$CU$29,'Bt C v R'!$CU$32)</c:f>
              <c:numCache>
                <c:formatCode>General</c:formatCode>
                <c:ptCount val="5"/>
                <c:pt idx="0">
                  <c:v>69.302300000000002</c:v>
                </c:pt>
                <c:pt idx="1">
                  <c:v>104.07599999999999</c:v>
                </c:pt>
                <c:pt idx="2">
                  <c:v>53.911999999999999</c:v>
                </c:pt>
                <c:pt idx="3">
                  <c:v>46.918300000000002</c:v>
                </c:pt>
                <c:pt idx="4">
                  <c:v>121.364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C2-4970-A5F0-A93ACF7BCB8E}"/>
            </c:ext>
          </c:extLst>
        </c:ser>
        <c:ser>
          <c:idx val="3"/>
          <c:order val="3"/>
          <c:tx>
            <c:v>1.AS.H No Label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R'!$N$302</c:f>
                <c:numCache>
                  <c:formatCode>General</c:formatCode>
                  <c:ptCount val="1"/>
                  <c:pt idx="0">
                    <c:v>8.6588499999999993</c:v>
                  </c:pt>
                </c:numCache>
              </c:numRef>
            </c:plus>
            <c:minus>
              <c:numRef>
                <c:f>'Bt C v R'!$N$302</c:f>
                <c:numCache>
                  <c:formatCode>General</c:formatCode>
                  <c:ptCount val="1"/>
                  <c:pt idx="0">
                    <c:v>8.6588499999999993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R'!$CU$14</c:f>
              <c:numCache>
                <c:formatCode>General</c:formatCode>
                <c:ptCount val="1"/>
                <c:pt idx="0">
                  <c:v>100.48099999999999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C2-4970-A5F0-A93ACF7BCB8E}"/>
            </c:ext>
          </c:extLst>
        </c:ser>
        <c:ser>
          <c:idx val="4"/>
          <c:order val="4"/>
          <c:tx>
            <c:v>1.AS.H 'Alt'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plus>
            <c:min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R'!$CU$21</c:f>
              <c:numCache>
                <c:formatCode>General</c:formatCode>
                <c:ptCount val="1"/>
                <c:pt idx="0">
                  <c:v>62.725999999999999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C2-4970-A5F0-A93ACF7B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63279"/>
        <c:axId val="1793755119"/>
      </c:scatterChart>
      <c:valAx>
        <c:axId val="1793763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55119"/>
        <c:crosses val="autoZero"/>
        <c:crossBetween val="midCat"/>
      </c:valAx>
      <c:valAx>
        <c:axId val="17937551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937632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Cr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0757571328015532E-2"/>
          <c:y val="5.3491319715680899E-2"/>
          <c:w val="0.81396075866406359"/>
          <c:h val="0.8420038451534515"/>
        </c:manualLayout>
      </c:layout>
      <c:scatterChart>
        <c:scatterStyle val="lineMarker"/>
        <c:varyColors val="0"/>
        <c:ser>
          <c:idx val="5"/>
          <c:order val="0"/>
          <c:tx>
            <c:v>1(B)MP C Cr</c:v>
          </c:tx>
          <c:spPr>
            <a:ln>
              <a:noFill/>
            </a:ln>
          </c:spPr>
          <c:xVal>
            <c:numRef>
              <c:f>('Bt C v R'!$EP$5:$EP$8,'Bt C v R'!$EP$10,'Bt C v R'!$EP$14,'Bt C v R'!$EP$16,'Bt C v R'!$EP$20,'Bt C v R'!$EP$23,'Bt C v R'!$EP$32:$EP$33)</c:f>
              <c:numCache>
                <c:formatCode>General</c:formatCode>
                <c:ptCount val="11"/>
                <c:pt idx="0">
                  <c:v>1.62632</c:v>
                </c:pt>
                <c:pt idx="1">
                  <c:v>1.1058399999999999</c:v>
                </c:pt>
                <c:pt idx="2">
                  <c:v>2.3089400000000002</c:v>
                </c:pt>
                <c:pt idx="3">
                  <c:v>0.75836800000000004</c:v>
                </c:pt>
                <c:pt idx="4">
                  <c:v>0.98352099999999998</c:v>
                </c:pt>
                <c:pt idx="5">
                  <c:v>1.07653</c:v>
                </c:pt>
                <c:pt idx="6">
                  <c:v>3.7917900000000002</c:v>
                </c:pt>
                <c:pt idx="7">
                  <c:v>0</c:v>
                </c:pt>
                <c:pt idx="8">
                  <c:v>0</c:v>
                </c:pt>
                <c:pt idx="9">
                  <c:v>1.5022800000000001</c:v>
                </c:pt>
                <c:pt idx="10">
                  <c:v>0.80912600000000001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D76-469C-A951-39DEE6186D79}"/>
            </c:ext>
          </c:extLst>
        </c:ser>
        <c:ser>
          <c:idx val="6"/>
          <c:order val="1"/>
          <c:tx>
            <c:v>1(B)MP R Cr</c:v>
          </c:tx>
          <c:spPr>
            <a:ln w="25400">
              <a:noFill/>
            </a:ln>
          </c:spPr>
          <c:xVal>
            <c:numRef>
              <c:f>('Bt C v R'!$EP$3:$EP$4,'Bt C v R'!$EP$9,'Bt C v R'!$EP$11:$EP$13,'Bt C v R'!$EP$15,'Bt C v R'!$EP$17:$EP$19,'Bt C v R'!$EP$21:$EP$22,'Bt C v R'!$EP$24,'Bt C v R'!$EP$34)</c:f>
              <c:numCache>
                <c:formatCode>General</c:formatCode>
                <c:ptCount val="14"/>
                <c:pt idx="0">
                  <c:v>1.49969</c:v>
                </c:pt>
                <c:pt idx="1">
                  <c:v>0.96187800000000001</c:v>
                </c:pt>
                <c:pt idx="2">
                  <c:v>1.90866</c:v>
                </c:pt>
                <c:pt idx="3">
                  <c:v>0</c:v>
                </c:pt>
                <c:pt idx="4">
                  <c:v>2.3085</c:v>
                </c:pt>
                <c:pt idx="5">
                  <c:v>8.5920300000000005E-2</c:v>
                </c:pt>
                <c:pt idx="6">
                  <c:v>0</c:v>
                </c:pt>
                <c:pt idx="7">
                  <c:v>1.8155699999999999</c:v>
                </c:pt>
                <c:pt idx="8">
                  <c:v>4.6898400000000002</c:v>
                </c:pt>
                <c:pt idx="9">
                  <c:v>2.9334699999999998</c:v>
                </c:pt>
                <c:pt idx="10">
                  <c:v>0</c:v>
                </c:pt>
                <c:pt idx="11">
                  <c:v>0.18604499999999999</c:v>
                </c:pt>
                <c:pt idx="12">
                  <c:v>0.36219699999999999</c:v>
                </c:pt>
                <c:pt idx="13">
                  <c:v>0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D76-469C-A951-39DEE6186D79}"/>
            </c:ext>
          </c:extLst>
        </c:ser>
        <c:ser>
          <c:idx val="7"/>
          <c:order val="2"/>
          <c:tx>
            <c:v>1(B)MP (M) Cr</c:v>
          </c:tx>
          <c:spPr>
            <a:ln w="25400">
              <a:noFill/>
            </a:ln>
          </c:spPr>
          <c:xVal>
            <c:numRef>
              <c:f>('Bt C v R'!$EP$2,'Bt C v R'!$EP$25:$EP$31)</c:f>
              <c:numCache>
                <c:formatCode>General</c:formatCode>
                <c:ptCount val="8"/>
                <c:pt idx="0">
                  <c:v>2.8005900000000001</c:v>
                </c:pt>
                <c:pt idx="1">
                  <c:v>0</c:v>
                </c:pt>
                <c:pt idx="2">
                  <c:v>2.2696700000000001</c:v>
                </c:pt>
                <c:pt idx="3">
                  <c:v>1.83429</c:v>
                </c:pt>
                <c:pt idx="4">
                  <c:v>1.1937199999999999</c:v>
                </c:pt>
                <c:pt idx="5">
                  <c:v>2.6618300000000001</c:v>
                </c:pt>
                <c:pt idx="6">
                  <c:v>9.1085399999999997E-2</c:v>
                </c:pt>
                <c:pt idx="7">
                  <c:v>0.44051800000000002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D76-469C-A951-39DEE6186D79}"/>
            </c:ext>
          </c:extLst>
        </c:ser>
        <c:ser>
          <c:idx val="8"/>
          <c:order val="3"/>
          <c:tx>
            <c:v>1.AS C Cr</c:v>
          </c:tx>
          <c:spPr>
            <a:ln w="19050" cap="rnd">
              <a:noFill/>
              <a:round/>
            </a:ln>
            <a:effectLst/>
          </c:spPr>
          <c:xVal>
            <c:numRef>
              <c:f>('Bt C v R'!$BE$15,'Bt C v R'!$BE$21,'Bt C v R'!$BE$24,'Bt C v R'!$BE$28,'Bt C v R'!$BE$30:$BE$31)</c:f>
              <c:numCache>
                <c:formatCode>General</c:formatCode>
                <c:ptCount val="6"/>
                <c:pt idx="0">
                  <c:v>141.721</c:v>
                </c:pt>
                <c:pt idx="1">
                  <c:v>164.35</c:v>
                </c:pt>
                <c:pt idx="2">
                  <c:v>209.78100000000001</c:v>
                </c:pt>
                <c:pt idx="3">
                  <c:v>489.39699999999999</c:v>
                </c:pt>
                <c:pt idx="4">
                  <c:v>230.50800000000001</c:v>
                </c:pt>
                <c:pt idx="5">
                  <c:v>228.32499999999999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D76-469C-A951-39DEE6186D79}"/>
            </c:ext>
          </c:extLst>
        </c:ser>
        <c:ser>
          <c:idx val="9"/>
          <c:order val="4"/>
          <c:tx>
            <c:v>1.AS R Cr</c:v>
          </c:tx>
          <c:spPr>
            <a:ln w="25400" cap="rnd">
              <a:noFill/>
              <a:round/>
            </a:ln>
            <a:effectLst/>
          </c:spPr>
          <c:xVal>
            <c:numRef>
              <c:f>('Bt C v R'!$BE$16,'Bt C v R'!$BE$19,'Bt C v R'!$BE$27,'Bt C v R'!$BE$32)</c:f>
              <c:numCache>
                <c:formatCode>General</c:formatCode>
                <c:ptCount val="4"/>
                <c:pt idx="0">
                  <c:v>115.999</c:v>
                </c:pt>
                <c:pt idx="1">
                  <c:v>194.25299999999999</c:v>
                </c:pt>
                <c:pt idx="2">
                  <c:v>247.691</c:v>
                </c:pt>
                <c:pt idx="3">
                  <c:v>329.14100000000002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D76-469C-A951-39DEE6186D79}"/>
            </c:ext>
          </c:extLst>
        </c:ser>
        <c:ser>
          <c:idx val="10"/>
          <c:order val="5"/>
          <c:tx>
            <c:v>1.AS (M) Cr</c:v>
          </c:tx>
          <c:spPr>
            <a:ln w="25400" cap="rnd">
              <a:noFill/>
              <a:round/>
            </a:ln>
            <a:effectLst/>
          </c:spPr>
          <c:xVal>
            <c:numRef>
              <c:f>('Bt C v R'!$BE$2:$BE$6,'Bt C v R'!$BE$9:$BE$14,'Bt C v R'!$BE$17:$BE$18,'Bt C v R'!$BE$20,'Bt C v R'!$BE$22:$BE$23,'Bt C v R'!$BE$25:$BE$26,'Bt C v R'!$BE$29,'Bt C v R'!$BE$33)</c:f>
              <c:numCache>
                <c:formatCode>General</c:formatCode>
                <c:ptCount val="20"/>
                <c:pt idx="0">
                  <c:v>189.65199999999999</c:v>
                </c:pt>
                <c:pt idx="1">
                  <c:v>55.706000000000003</c:v>
                </c:pt>
                <c:pt idx="2">
                  <c:v>448.86500000000001</c:v>
                </c:pt>
                <c:pt idx="3">
                  <c:v>281.98</c:v>
                </c:pt>
                <c:pt idx="4">
                  <c:v>268.505</c:v>
                </c:pt>
                <c:pt idx="5">
                  <c:v>43.770299999999999</c:v>
                </c:pt>
                <c:pt idx="6">
                  <c:v>69.467699999999994</c:v>
                </c:pt>
                <c:pt idx="7">
                  <c:v>127.798</c:v>
                </c:pt>
                <c:pt idx="8">
                  <c:v>353.47800000000001</c:v>
                </c:pt>
                <c:pt idx="9">
                  <c:v>273.56299999999999</c:v>
                </c:pt>
                <c:pt idx="10">
                  <c:v>315.54500000000002</c:v>
                </c:pt>
                <c:pt idx="11">
                  <c:v>257.74799999999999</c:v>
                </c:pt>
                <c:pt idx="12">
                  <c:v>148.71199999999999</c:v>
                </c:pt>
                <c:pt idx="13">
                  <c:v>117.50700000000001</c:v>
                </c:pt>
                <c:pt idx="14">
                  <c:v>133.036</c:v>
                </c:pt>
                <c:pt idx="15">
                  <c:v>178.66800000000001</c:v>
                </c:pt>
                <c:pt idx="16">
                  <c:v>273.923</c:v>
                </c:pt>
                <c:pt idx="17">
                  <c:v>336.35399999999998</c:v>
                </c:pt>
                <c:pt idx="18">
                  <c:v>336.46600000000001</c:v>
                </c:pt>
                <c:pt idx="19">
                  <c:v>248.249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D76-469C-A951-39DEE6186D79}"/>
            </c:ext>
          </c:extLst>
        </c:ser>
        <c:ser>
          <c:idx val="11"/>
          <c:order val="6"/>
          <c:tx>
            <c:v>1.AS 'Agg' Cr</c:v>
          </c:tx>
          <c:spPr>
            <a:ln w="25400" cap="rnd">
              <a:noFill/>
              <a:round/>
            </a:ln>
            <a:effectLst/>
          </c:spPr>
          <c:xVal>
            <c:numRef>
              <c:f>'Bt C v R'!$BE$7:$BE$8</c:f>
              <c:numCache>
                <c:formatCode>General</c:formatCode>
                <c:ptCount val="2"/>
                <c:pt idx="0">
                  <c:v>71.303600000000003</c:v>
                </c:pt>
                <c:pt idx="1">
                  <c:v>183.13800000000001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ED76-469C-A951-39DEE6186D79}"/>
            </c:ext>
          </c:extLst>
        </c:ser>
        <c:ser>
          <c:idx val="0"/>
          <c:order val="7"/>
          <c:tx>
            <c:v>1.AS.H C Cr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R'!$CU$2:$CU$3,'Bt C v R'!$CU$5,'Bt C v R'!$CU$9,'Bt C v R'!$CU$11,'Bt C v R'!$CU$13,'Bt C v R'!$CU$16:$CU$17,'Bt C v R'!$CU$22,'Bt C v R'!$CU$24,'Bt C v R'!$CU$27,'Bt C v R'!$CU$31,'Bt C v R'!$CU$33:$CU$34,'Bt C v R'!$CU$37,'Bt C v R'!$CU$40,'Bt C v R'!$CU$42)</c:f>
              <c:numCache>
                <c:formatCode>General</c:formatCode>
                <c:ptCount val="17"/>
                <c:pt idx="0">
                  <c:v>204.125</c:v>
                </c:pt>
                <c:pt idx="1">
                  <c:v>68.564999999999998</c:v>
                </c:pt>
                <c:pt idx="2">
                  <c:v>57.702399999999997</c:v>
                </c:pt>
                <c:pt idx="3">
                  <c:v>83.493899999999996</c:v>
                </c:pt>
                <c:pt idx="4">
                  <c:v>61.053400000000003</c:v>
                </c:pt>
                <c:pt idx="5">
                  <c:v>97.930700000000002</c:v>
                </c:pt>
                <c:pt idx="6">
                  <c:v>82.593299999999999</c:v>
                </c:pt>
                <c:pt idx="7">
                  <c:v>94.9191</c:v>
                </c:pt>
                <c:pt idx="8">
                  <c:v>98.964600000000004</c:v>
                </c:pt>
                <c:pt idx="9">
                  <c:v>111.474</c:v>
                </c:pt>
                <c:pt idx="10">
                  <c:v>166.86099999999999</c:v>
                </c:pt>
                <c:pt idx="11">
                  <c:v>168.50800000000001</c:v>
                </c:pt>
                <c:pt idx="12">
                  <c:v>59.921599999999998</c:v>
                </c:pt>
                <c:pt idx="13">
                  <c:v>87.004000000000005</c:v>
                </c:pt>
                <c:pt idx="14">
                  <c:v>99.649900000000002</c:v>
                </c:pt>
                <c:pt idx="15">
                  <c:v>194.947</c:v>
                </c:pt>
                <c:pt idx="16">
                  <c:v>114.018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D76-469C-A951-39DEE6186D79}"/>
            </c:ext>
          </c:extLst>
        </c:ser>
        <c:ser>
          <c:idx val="1"/>
          <c:order val="8"/>
          <c:tx>
            <c:v>1.AS.H R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R'!$CU$4,'Bt C v R'!$CU$6,'Bt C v R'!$CU$10,'Bt C v R'!$CU$12,'Bt C v R'!$CU$15,'Bt C v R'!$CU$18:$CU$19,'Bt C v R'!$CU$23,'Bt C v R'!$CU$25:$CU$26,'Bt C v R'!$CU$28,'Bt C v R'!$CU$30,'Bt C v R'!$CU$35:$CU$36,'Bt C v R'!$CU$38:$CU$39,'Bt C v R'!$CU$41)</c:f>
              <c:numCache>
                <c:formatCode>General</c:formatCode>
                <c:ptCount val="17"/>
                <c:pt idx="0">
                  <c:v>47.687600000000003</c:v>
                </c:pt>
                <c:pt idx="1">
                  <c:v>40.347000000000001</c:v>
                </c:pt>
                <c:pt idx="2">
                  <c:v>23.674600000000002</c:v>
                </c:pt>
                <c:pt idx="3">
                  <c:v>75.655299999999997</c:v>
                </c:pt>
                <c:pt idx="4">
                  <c:v>44.811300000000003</c:v>
                </c:pt>
                <c:pt idx="5">
                  <c:v>120.464</c:v>
                </c:pt>
                <c:pt idx="6">
                  <c:v>110.624</c:v>
                </c:pt>
                <c:pt idx="7">
                  <c:v>66.349599999999995</c:v>
                </c:pt>
                <c:pt idx="8">
                  <c:v>110.524</c:v>
                </c:pt>
                <c:pt idx="9">
                  <c:v>236.976</c:v>
                </c:pt>
                <c:pt idx="10">
                  <c:v>119.861</c:v>
                </c:pt>
                <c:pt idx="11">
                  <c:v>269.065</c:v>
                </c:pt>
                <c:pt idx="12">
                  <c:v>77.619799999999998</c:v>
                </c:pt>
                <c:pt idx="13">
                  <c:v>73.900599999999997</c:v>
                </c:pt>
                <c:pt idx="14">
                  <c:v>204.82599999999999</c:v>
                </c:pt>
                <c:pt idx="15">
                  <c:v>264.041</c:v>
                </c:pt>
                <c:pt idx="16">
                  <c:v>126.337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D76-469C-A951-39DEE6186D79}"/>
            </c:ext>
          </c:extLst>
        </c:ser>
        <c:ser>
          <c:idx val="2"/>
          <c:order val="9"/>
          <c:tx>
            <c:v>1.AS.H (M)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R'!$CU$7:$CU$8,'Bt C v R'!$CU$20,'Bt C v R'!$CU$29,'Bt C v R'!$CU$32)</c:f>
              <c:numCache>
                <c:formatCode>General</c:formatCode>
                <c:ptCount val="5"/>
                <c:pt idx="0">
                  <c:v>69.302300000000002</c:v>
                </c:pt>
                <c:pt idx="1">
                  <c:v>104.07599999999999</c:v>
                </c:pt>
                <c:pt idx="2">
                  <c:v>53.911999999999999</c:v>
                </c:pt>
                <c:pt idx="3">
                  <c:v>46.918300000000002</c:v>
                </c:pt>
                <c:pt idx="4">
                  <c:v>121.364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D76-469C-A951-39DEE6186D79}"/>
            </c:ext>
          </c:extLst>
        </c:ser>
        <c:ser>
          <c:idx val="3"/>
          <c:order val="10"/>
          <c:tx>
            <c:v>1.AS.H No Label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R'!$CU$14</c:f>
              <c:numCache>
                <c:formatCode>General</c:formatCode>
                <c:ptCount val="1"/>
                <c:pt idx="0">
                  <c:v>100.48099999999999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D76-469C-A951-39DEE6186D79}"/>
            </c:ext>
          </c:extLst>
        </c:ser>
        <c:ser>
          <c:idx val="4"/>
          <c:order val="11"/>
          <c:tx>
            <c:v>1.AS.H 'Alt' Cr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R'!$CU$21</c:f>
              <c:numCache>
                <c:formatCode>General</c:formatCode>
                <c:ptCount val="1"/>
                <c:pt idx="0">
                  <c:v>62.725999999999999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D76-469C-A951-39DEE618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763279"/>
        <c:axId val="1793755119"/>
      </c:scatterChart>
      <c:valAx>
        <c:axId val="1793763279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755119"/>
        <c:crosses val="autoZero"/>
        <c:crossBetween val="midCat"/>
      </c:valAx>
      <c:valAx>
        <c:axId val="17937551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93763279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330389985608478"/>
          <c:y val="0.17757261621577153"/>
          <c:w val="0.15669610014391519"/>
          <c:h val="0.70051505575889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R'!$M$220:$M$223,'Bt C v R'!$M$225,'Bt C v R'!$M$229,'Bt C v R'!$M$231,'Bt C v R'!$M$235,'Bt C v R'!$M$238,'Bt C v R'!$M$247:$M$248)</c:f>
                <c:numCache>
                  <c:formatCode>General</c:formatCode>
                  <c:ptCount val="11"/>
                  <c:pt idx="0">
                    <c:v>0.35524600000000001</c:v>
                  </c:pt>
                  <c:pt idx="1">
                    <c:v>0.44037100000000001</c:v>
                  </c:pt>
                  <c:pt idx="2">
                    <c:v>0.47661100000000001</c:v>
                  </c:pt>
                  <c:pt idx="3">
                    <c:v>0.57898099999999997</c:v>
                  </c:pt>
                  <c:pt idx="4">
                    <c:v>0.50302899999999995</c:v>
                  </c:pt>
                  <c:pt idx="5">
                    <c:v>0.64035799999999998</c:v>
                  </c:pt>
                  <c:pt idx="6">
                    <c:v>0.421043</c:v>
                  </c:pt>
                  <c:pt idx="7">
                    <c:v>0.38430300000000001</c:v>
                  </c:pt>
                  <c:pt idx="8">
                    <c:v>0.46049299999999999</c:v>
                  </c:pt>
                  <c:pt idx="9">
                    <c:v>2.7266300000000001</c:v>
                  </c:pt>
                  <c:pt idx="10">
                    <c:v>2.00101</c:v>
                  </c:pt>
                </c:numCache>
              </c:numRef>
            </c:plus>
            <c:minus>
              <c:numRef>
                <c:f>('Bt C v R'!$M$220:$M$223,'Bt C v R'!$M$225,'Bt C v R'!$M$229,'Bt C v R'!$M$231,'Bt C v R'!$M$235,'Bt C v R'!$M$238,'Bt C v R'!$M$247:$M$248)</c:f>
                <c:numCache>
                  <c:formatCode>General</c:formatCode>
                  <c:ptCount val="11"/>
                  <c:pt idx="0">
                    <c:v>0.35524600000000001</c:v>
                  </c:pt>
                  <c:pt idx="1">
                    <c:v>0.44037100000000001</c:v>
                  </c:pt>
                  <c:pt idx="2">
                    <c:v>0.47661100000000001</c:v>
                  </c:pt>
                  <c:pt idx="3">
                    <c:v>0.57898099999999997</c:v>
                  </c:pt>
                  <c:pt idx="4">
                    <c:v>0.50302899999999995</c:v>
                  </c:pt>
                  <c:pt idx="5">
                    <c:v>0.64035799999999998</c:v>
                  </c:pt>
                  <c:pt idx="6">
                    <c:v>0.421043</c:v>
                  </c:pt>
                  <c:pt idx="7">
                    <c:v>0.38430300000000001</c:v>
                  </c:pt>
                  <c:pt idx="8">
                    <c:v>0.46049299999999999</c:v>
                  </c:pt>
                  <c:pt idx="9">
                    <c:v>2.7266300000000001</c:v>
                  </c:pt>
                  <c:pt idx="10">
                    <c:v>2.00101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R'!$N$5:$N$8,'Bt C v R'!$N$10,'Bt C v R'!$N$14,'Bt C v R'!$N$16,'Bt C v R'!$N$20,'Bt C v R'!$N$23,'Bt C v R'!$N$32:$N$33)</c:f>
              <c:numCache>
                <c:formatCode>General</c:formatCode>
                <c:ptCount val="11"/>
                <c:pt idx="0">
                  <c:v>2.6022799999999999</c:v>
                </c:pt>
                <c:pt idx="1">
                  <c:v>2.9309099999999999</c:v>
                </c:pt>
                <c:pt idx="2">
                  <c:v>2.3736700000000002</c:v>
                </c:pt>
                <c:pt idx="3">
                  <c:v>2.2490800000000002</c:v>
                </c:pt>
                <c:pt idx="4">
                  <c:v>2.9948299999999999</c:v>
                </c:pt>
                <c:pt idx="5">
                  <c:v>3.25285</c:v>
                </c:pt>
                <c:pt idx="6">
                  <c:v>2.6256300000000001</c:v>
                </c:pt>
                <c:pt idx="7">
                  <c:v>2.98563</c:v>
                </c:pt>
                <c:pt idx="8">
                  <c:v>3.3056899999999998</c:v>
                </c:pt>
                <c:pt idx="9">
                  <c:v>21.2529</c:v>
                </c:pt>
                <c:pt idx="10">
                  <c:v>21.098800000000001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D1-4D43-A06E-97B8C7765521}"/>
            </c:ext>
          </c:extLst>
        </c:ser>
        <c:ser>
          <c:idx val="1"/>
          <c:order val="1"/>
          <c:tx>
            <c:v>1(B)MP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R'!$M$218:$M$219,'Bt C v R'!$M$224,'Bt C v R'!$M$226:$M$228,'Bt C v R'!$M$230,'Bt C v R'!$M$232:$M$234,'Bt C v R'!$M$236:$M$237,'Bt C v R'!$M$239,'Bt C v R'!$M$249)</c:f>
                <c:numCache>
                  <c:formatCode>General</c:formatCode>
                  <c:ptCount val="14"/>
                  <c:pt idx="0">
                    <c:v>0.45073299999999999</c:v>
                  </c:pt>
                  <c:pt idx="1">
                    <c:v>0.48240699999999997</c:v>
                  </c:pt>
                  <c:pt idx="2">
                    <c:v>0.87969699999999995</c:v>
                  </c:pt>
                  <c:pt idx="3">
                    <c:v>0.53666499999999995</c:v>
                  </c:pt>
                  <c:pt idx="4">
                    <c:v>0.42289500000000002</c:v>
                  </c:pt>
                  <c:pt idx="5">
                    <c:v>0.314137</c:v>
                  </c:pt>
                  <c:pt idx="6">
                    <c:v>0.39426600000000001</c:v>
                  </c:pt>
                  <c:pt idx="7">
                    <c:v>0.38071199999999999</c:v>
                  </c:pt>
                  <c:pt idx="8">
                    <c:v>0.25728400000000001</c:v>
                  </c:pt>
                  <c:pt idx="9">
                    <c:v>0.848804</c:v>
                  </c:pt>
                  <c:pt idx="10">
                    <c:v>0.484209</c:v>
                  </c:pt>
                  <c:pt idx="11">
                    <c:v>0.58401599999999998</c:v>
                  </c:pt>
                  <c:pt idx="12">
                    <c:v>0.56527000000000005</c:v>
                  </c:pt>
                  <c:pt idx="13">
                    <c:v>3.2360099999999998</c:v>
                  </c:pt>
                </c:numCache>
              </c:numRef>
            </c:plus>
            <c:minus>
              <c:numRef>
                <c:f>('Bt C v R'!$M$218:$M$219,'Bt C v R'!$M$224,'Bt C v R'!$M$226:$M$228,'Bt C v R'!$M$230,'Bt C v R'!$M$232:$M$234,'Bt C v R'!$M$236:$M$237,'Bt C v R'!$M$239,'Bt C v R'!$M$249)</c:f>
                <c:numCache>
                  <c:formatCode>General</c:formatCode>
                  <c:ptCount val="14"/>
                  <c:pt idx="0">
                    <c:v>0.45073299999999999</c:v>
                  </c:pt>
                  <c:pt idx="1">
                    <c:v>0.48240699999999997</c:v>
                  </c:pt>
                  <c:pt idx="2">
                    <c:v>0.87969699999999995</c:v>
                  </c:pt>
                  <c:pt idx="3">
                    <c:v>0.53666499999999995</c:v>
                  </c:pt>
                  <c:pt idx="4">
                    <c:v>0.42289500000000002</c:v>
                  </c:pt>
                  <c:pt idx="5">
                    <c:v>0.314137</c:v>
                  </c:pt>
                  <c:pt idx="6">
                    <c:v>0.39426600000000001</c:v>
                  </c:pt>
                  <c:pt idx="7">
                    <c:v>0.38071199999999999</c:v>
                  </c:pt>
                  <c:pt idx="8">
                    <c:v>0.25728400000000001</c:v>
                  </c:pt>
                  <c:pt idx="9">
                    <c:v>0.848804</c:v>
                  </c:pt>
                  <c:pt idx="10">
                    <c:v>0.484209</c:v>
                  </c:pt>
                  <c:pt idx="11">
                    <c:v>0.58401599999999998</c:v>
                  </c:pt>
                  <c:pt idx="12">
                    <c:v>0.56527000000000005</c:v>
                  </c:pt>
                  <c:pt idx="13">
                    <c:v>3.2360099999999998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R'!$N$3:$N$4,'Bt C v R'!$N$9,'Bt C v R'!$N$11:$N$13,'Bt C v R'!$N$15,'Bt C v R'!$N$17:$N$19,'Bt C v R'!$N$21:$N$22,'Bt C v R'!$N$24,'Bt C v R'!$N$34)</c:f>
              <c:numCache>
                <c:formatCode>General</c:formatCode>
                <c:ptCount val="14"/>
                <c:pt idx="0">
                  <c:v>3.0891899999999999</c:v>
                </c:pt>
                <c:pt idx="1">
                  <c:v>3.1933699999999998</c:v>
                </c:pt>
                <c:pt idx="2">
                  <c:v>4.4205699999999997</c:v>
                </c:pt>
                <c:pt idx="3">
                  <c:v>3.0782799999999999</c:v>
                </c:pt>
                <c:pt idx="4">
                  <c:v>3.2782800000000001</c:v>
                </c:pt>
                <c:pt idx="5">
                  <c:v>3.22</c:v>
                </c:pt>
                <c:pt idx="6">
                  <c:v>2.9008699999999998</c:v>
                </c:pt>
                <c:pt idx="7">
                  <c:v>3.2112500000000002</c:v>
                </c:pt>
                <c:pt idx="8">
                  <c:v>2.7902999999999998</c:v>
                </c:pt>
                <c:pt idx="9">
                  <c:v>3.3874300000000002</c:v>
                </c:pt>
                <c:pt idx="10">
                  <c:v>3.0272199999999998</c:v>
                </c:pt>
                <c:pt idx="11">
                  <c:v>3.8286899999999999</c:v>
                </c:pt>
                <c:pt idx="12">
                  <c:v>3.1814100000000001</c:v>
                </c:pt>
                <c:pt idx="13">
                  <c:v>23.888000000000002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D1-4D43-A06E-97B8C7765521}"/>
            </c:ext>
          </c:extLst>
        </c:ser>
        <c:ser>
          <c:idx val="2"/>
          <c:order val="2"/>
          <c:tx>
            <c:v>1(B)MP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R'!$M$217,'Bt C v R'!$M$240:$M$246)</c:f>
                <c:numCache>
                  <c:formatCode>General</c:formatCode>
                  <c:ptCount val="8"/>
                  <c:pt idx="0">
                    <c:v>0.37111</c:v>
                  </c:pt>
                  <c:pt idx="1">
                    <c:v>0.41814499999999999</c:v>
                  </c:pt>
                  <c:pt idx="2">
                    <c:v>0.78897499999999998</c:v>
                  </c:pt>
                  <c:pt idx="3">
                    <c:v>0.454984</c:v>
                  </c:pt>
                  <c:pt idx="4">
                    <c:v>0.46553099999999997</c:v>
                  </c:pt>
                  <c:pt idx="5">
                    <c:v>0.37222499999999997</c:v>
                  </c:pt>
                  <c:pt idx="6">
                    <c:v>0.62683699999999998</c:v>
                  </c:pt>
                  <c:pt idx="7">
                    <c:v>0.57476300000000002</c:v>
                  </c:pt>
                </c:numCache>
              </c:numRef>
            </c:plus>
            <c:minus>
              <c:numRef>
                <c:f>('Bt C v R'!$M$217,'Bt C v R'!$M$240:$M$246)</c:f>
                <c:numCache>
                  <c:formatCode>General</c:formatCode>
                  <c:ptCount val="8"/>
                  <c:pt idx="0">
                    <c:v>0.37111</c:v>
                  </c:pt>
                  <c:pt idx="1">
                    <c:v>0.41814499999999999</c:v>
                  </c:pt>
                  <c:pt idx="2">
                    <c:v>0.78897499999999998</c:v>
                  </c:pt>
                  <c:pt idx="3">
                    <c:v>0.454984</c:v>
                  </c:pt>
                  <c:pt idx="4">
                    <c:v>0.46553099999999997</c:v>
                  </c:pt>
                  <c:pt idx="5">
                    <c:v>0.37222499999999997</c:v>
                  </c:pt>
                  <c:pt idx="6">
                    <c:v>0.62683699999999998</c:v>
                  </c:pt>
                  <c:pt idx="7">
                    <c:v>0.57476300000000002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R'!$N$2,'Bt C v R'!$N$25:$N$31)</c:f>
              <c:numCache>
                <c:formatCode>General</c:formatCode>
                <c:ptCount val="8"/>
                <c:pt idx="0">
                  <c:v>2.4002500000000002</c:v>
                </c:pt>
                <c:pt idx="1">
                  <c:v>2.9794100000000001</c:v>
                </c:pt>
                <c:pt idx="2">
                  <c:v>3.66262</c:v>
                </c:pt>
                <c:pt idx="3">
                  <c:v>2.8181500000000002</c:v>
                </c:pt>
                <c:pt idx="4">
                  <c:v>3.3808400000000001</c:v>
                </c:pt>
                <c:pt idx="5">
                  <c:v>3.3827099999999999</c:v>
                </c:pt>
                <c:pt idx="6">
                  <c:v>3.7094999999999998</c:v>
                </c:pt>
                <c:pt idx="7">
                  <c:v>3.5292599999999998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D1-4D43-A06E-97B8C776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5807"/>
        <c:axId val="149688687"/>
      </c:scatterChart>
      <c:valAx>
        <c:axId val="149685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8687"/>
        <c:crosses val="autoZero"/>
        <c:crossBetween val="midCat"/>
      </c:valAx>
      <c:valAx>
        <c:axId val="1496886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6858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ppm Outliers removed</a:t>
            </a:r>
            <a:r>
              <a:rPr lang="en-GB" baseline="0"/>
              <a:t>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Biotites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Tidy Analysis'!$D$211:$D$243</c:f>
                <c:numCache>
                  <c:formatCode>General</c:formatCode>
                  <c:ptCount val="33"/>
                  <c:pt idx="0">
                    <c:v>120.578</c:v>
                  </c:pt>
                  <c:pt idx="1">
                    <c:v>95.216800000000006</c:v>
                  </c:pt>
                  <c:pt idx="2">
                    <c:v>82.8185</c:v>
                  </c:pt>
                  <c:pt idx="3">
                    <c:v>141.631</c:v>
                  </c:pt>
                  <c:pt idx="4">
                    <c:v>104.471</c:v>
                  </c:pt>
                  <c:pt idx="5">
                    <c:v>95.916399999999996</c:v>
                  </c:pt>
                  <c:pt idx="6">
                    <c:v>106.538</c:v>
                  </c:pt>
                  <c:pt idx="7">
                    <c:v>81.804900000000004</c:v>
                  </c:pt>
                  <c:pt idx="8">
                    <c:v>131.97300000000001</c:v>
                  </c:pt>
                  <c:pt idx="9">
                    <c:v>80.442300000000003</c:v>
                  </c:pt>
                  <c:pt idx="10">
                    <c:v>124.29300000000001</c:v>
                  </c:pt>
                  <c:pt idx="11">
                    <c:v>104.767</c:v>
                  </c:pt>
                  <c:pt idx="12">
                    <c:v>125.21599999999999</c:v>
                  </c:pt>
                  <c:pt idx="13">
                    <c:v>122.803</c:v>
                  </c:pt>
                  <c:pt idx="14">
                    <c:v>95.211699999999993</c:v>
                  </c:pt>
                  <c:pt idx="15">
                    <c:v>110.78400000000001</c:v>
                  </c:pt>
                  <c:pt idx="16">
                    <c:v>129.21899999999999</c:v>
                  </c:pt>
                  <c:pt idx="17">
                    <c:v>64.489900000000006</c:v>
                  </c:pt>
                  <c:pt idx="18">
                    <c:v>115.26600000000001</c:v>
                  </c:pt>
                  <c:pt idx="19">
                    <c:v>76.735200000000006</c:v>
                  </c:pt>
                  <c:pt idx="20">
                    <c:v>107.08</c:v>
                  </c:pt>
                  <c:pt idx="21">
                    <c:v>108.834</c:v>
                  </c:pt>
                  <c:pt idx="22">
                    <c:v>131.786</c:v>
                  </c:pt>
                  <c:pt idx="23">
                    <c:v>98.215199999999996</c:v>
                  </c:pt>
                  <c:pt idx="24">
                    <c:v>73.191599999999994</c:v>
                  </c:pt>
                  <c:pt idx="25">
                    <c:v>103.377</c:v>
                  </c:pt>
                  <c:pt idx="26">
                    <c:v>63.166899999999998</c:v>
                  </c:pt>
                  <c:pt idx="27">
                    <c:v>65.221199999999996</c:v>
                  </c:pt>
                  <c:pt idx="28">
                    <c:v>74.494</c:v>
                  </c:pt>
                  <c:pt idx="29">
                    <c:v>59.477499999999999</c:v>
                  </c:pt>
                  <c:pt idx="30">
                    <c:v>143.14699999999999</c:v>
                  </c:pt>
                  <c:pt idx="31">
                    <c:v>70.833600000000004</c:v>
                  </c:pt>
                  <c:pt idx="32">
                    <c:v>65.2072</c:v>
                  </c:pt>
                </c:numCache>
              </c:numRef>
            </c:plus>
            <c:minus>
              <c:numRef>
                <c:f>'Bt Tidy Analysis'!$D$211:$D$243</c:f>
                <c:numCache>
                  <c:formatCode>General</c:formatCode>
                  <c:ptCount val="33"/>
                  <c:pt idx="0">
                    <c:v>120.578</c:v>
                  </c:pt>
                  <c:pt idx="1">
                    <c:v>95.216800000000006</c:v>
                  </c:pt>
                  <c:pt idx="2">
                    <c:v>82.8185</c:v>
                  </c:pt>
                  <c:pt idx="3">
                    <c:v>141.631</c:v>
                  </c:pt>
                  <c:pt idx="4">
                    <c:v>104.471</c:v>
                  </c:pt>
                  <c:pt idx="5">
                    <c:v>95.916399999999996</c:v>
                  </c:pt>
                  <c:pt idx="6">
                    <c:v>106.538</c:v>
                  </c:pt>
                  <c:pt idx="7">
                    <c:v>81.804900000000004</c:v>
                  </c:pt>
                  <c:pt idx="8">
                    <c:v>131.97300000000001</c:v>
                  </c:pt>
                  <c:pt idx="9">
                    <c:v>80.442300000000003</c:v>
                  </c:pt>
                  <c:pt idx="10">
                    <c:v>124.29300000000001</c:v>
                  </c:pt>
                  <c:pt idx="11">
                    <c:v>104.767</c:v>
                  </c:pt>
                  <c:pt idx="12">
                    <c:v>125.21599999999999</c:v>
                  </c:pt>
                  <c:pt idx="13">
                    <c:v>122.803</c:v>
                  </c:pt>
                  <c:pt idx="14">
                    <c:v>95.211699999999993</c:v>
                  </c:pt>
                  <c:pt idx="15">
                    <c:v>110.78400000000001</c:v>
                  </c:pt>
                  <c:pt idx="16">
                    <c:v>129.21899999999999</c:v>
                  </c:pt>
                  <c:pt idx="17">
                    <c:v>64.489900000000006</c:v>
                  </c:pt>
                  <c:pt idx="18">
                    <c:v>115.26600000000001</c:v>
                  </c:pt>
                  <c:pt idx="19">
                    <c:v>76.735200000000006</c:v>
                  </c:pt>
                  <c:pt idx="20">
                    <c:v>107.08</c:v>
                  </c:pt>
                  <c:pt idx="21">
                    <c:v>108.834</c:v>
                  </c:pt>
                  <c:pt idx="22">
                    <c:v>131.786</c:v>
                  </c:pt>
                  <c:pt idx="23">
                    <c:v>98.215199999999996</c:v>
                  </c:pt>
                  <c:pt idx="24">
                    <c:v>73.191599999999994</c:v>
                  </c:pt>
                  <c:pt idx="25">
                    <c:v>103.377</c:v>
                  </c:pt>
                  <c:pt idx="26">
                    <c:v>63.166899999999998</c:v>
                  </c:pt>
                  <c:pt idx="27">
                    <c:v>65.221199999999996</c:v>
                  </c:pt>
                  <c:pt idx="28">
                    <c:v>74.494</c:v>
                  </c:pt>
                  <c:pt idx="29">
                    <c:v>59.477499999999999</c:v>
                  </c:pt>
                  <c:pt idx="30">
                    <c:v>143.14699999999999</c:v>
                  </c:pt>
                  <c:pt idx="31">
                    <c:v>70.833600000000004</c:v>
                  </c:pt>
                  <c:pt idx="32">
                    <c:v>65.2072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Tidy Analysis'!$E$2:$E$34</c:f>
              <c:numCache>
                <c:formatCode>General</c:formatCode>
                <c:ptCount val="33"/>
                <c:pt idx="0">
                  <c:v>524.73699999999997</c:v>
                </c:pt>
                <c:pt idx="1">
                  <c:v>492.12200000000001</c:v>
                </c:pt>
                <c:pt idx="2">
                  <c:v>573.09900000000005</c:v>
                </c:pt>
                <c:pt idx="3">
                  <c:v>690.64300000000003</c:v>
                </c:pt>
                <c:pt idx="4">
                  <c:v>806.32600000000002</c:v>
                </c:pt>
                <c:pt idx="5">
                  <c:v>557.42600000000004</c:v>
                </c:pt>
                <c:pt idx="6">
                  <c:v>596.98599999999999</c:v>
                </c:pt>
                <c:pt idx="7">
                  <c:v>613.15200000000004</c:v>
                </c:pt>
                <c:pt idx="8">
                  <c:v>714.78700000000003</c:v>
                </c:pt>
                <c:pt idx="9">
                  <c:v>522.24300000000005</c:v>
                </c:pt>
                <c:pt idx="10">
                  <c:v>627.39599999999996</c:v>
                </c:pt>
                <c:pt idx="11">
                  <c:v>526.96600000000001</c:v>
                </c:pt>
                <c:pt idx="12">
                  <c:v>518.34199999999998</c:v>
                </c:pt>
                <c:pt idx="13">
                  <c:v>636.40099999999995</c:v>
                </c:pt>
                <c:pt idx="14">
                  <c:v>653.14499999999998</c:v>
                </c:pt>
                <c:pt idx="15">
                  <c:v>526.61599999999999</c:v>
                </c:pt>
                <c:pt idx="16">
                  <c:v>708.49099999999999</c:v>
                </c:pt>
                <c:pt idx="17">
                  <c:v>472.738</c:v>
                </c:pt>
                <c:pt idx="18">
                  <c:v>315.44600000000003</c:v>
                </c:pt>
                <c:pt idx="19">
                  <c:v>368.74099999999999</c:v>
                </c:pt>
                <c:pt idx="20">
                  <c:v>176.74600000000001</c:v>
                </c:pt>
                <c:pt idx="21">
                  <c:v>484.24299999999999</c:v>
                </c:pt>
                <c:pt idx="22">
                  <c:v>560.14</c:v>
                </c:pt>
                <c:pt idx="23">
                  <c:v>428.23899999999998</c:v>
                </c:pt>
                <c:pt idx="24">
                  <c:v>301.74900000000002</c:v>
                </c:pt>
                <c:pt idx="25">
                  <c:v>509.23500000000001</c:v>
                </c:pt>
                <c:pt idx="26">
                  <c:v>286.74200000000002</c:v>
                </c:pt>
                <c:pt idx="27">
                  <c:v>312.32</c:v>
                </c:pt>
                <c:pt idx="28">
                  <c:v>301.71100000000001</c:v>
                </c:pt>
                <c:pt idx="29">
                  <c:v>274.483</c:v>
                </c:pt>
                <c:pt idx="30">
                  <c:v>528.33199999999999</c:v>
                </c:pt>
                <c:pt idx="31">
                  <c:v>482.15499999999997</c:v>
                </c:pt>
                <c:pt idx="32">
                  <c:v>449.03699999999998</c:v>
                </c:pt>
              </c:numCache>
            </c:numRef>
          </c:xVal>
          <c:yVal>
            <c:numRef>
              <c:f>'Bt Tidy Analysis'!$EQ$2:$EQ$34</c:f>
              <c:numCache>
                <c:formatCode>General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E7-4EC8-A364-298E6F9234BA}"/>
            </c:ext>
          </c:extLst>
        </c:ser>
        <c:ser>
          <c:idx val="1"/>
          <c:order val="1"/>
          <c:tx>
            <c:v>1.AS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Tidy Analysis'!$D$137:$D$155,'Bt Tidy Analysis'!$D$157:$D$167)</c:f>
                <c:numCache>
                  <c:formatCode>General</c:formatCode>
                  <c:ptCount val="30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130.75399999999999</c:v>
                  </c:pt>
                  <c:pt idx="5">
                    <c:v>104.05800000000001</c:v>
                  </c:pt>
                  <c:pt idx="6">
                    <c:v>104.48</c:v>
                  </c:pt>
                  <c:pt idx="7">
                    <c:v>102.24</c:v>
                  </c:pt>
                  <c:pt idx="8">
                    <c:v>104.13500000000001</c:v>
                  </c:pt>
                  <c:pt idx="9">
                    <c:v>107.236</c:v>
                  </c:pt>
                  <c:pt idx="10">
                    <c:v>94.950199999999995</c:v>
                  </c:pt>
                  <c:pt idx="11">
                    <c:v>96.595699999999994</c:v>
                  </c:pt>
                  <c:pt idx="12">
                    <c:v>132.90100000000001</c:v>
                  </c:pt>
                  <c:pt idx="13">
                    <c:v>78.243899999999996</c:v>
                  </c:pt>
                  <c:pt idx="14">
                    <c:v>129.315</c:v>
                  </c:pt>
                  <c:pt idx="15">
                    <c:v>68.962299999999999</c:v>
                  </c:pt>
                  <c:pt idx="16">
                    <c:v>72.003100000000003</c:v>
                  </c:pt>
                  <c:pt idx="17">
                    <c:v>127.327</c:v>
                  </c:pt>
                  <c:pt idx="18">
                    <c:v>159.845</c:v>
                  </c:pt>
                  <c:pt idx="19">
                    <c:v>96.311300000000003</c:v>
                  </c:pt>
                  <c:pt idx="20">
                    <c:v>124.20399999999999</c:v>
                  </c:pt>
                  <c:pt idx="21">
                    <c:v>113.86199999999999</c:v>
                  </c:pt>
                  <c:pt idx="22">
                    <c:v>124.414</c:v>
                  </c:pt>
                  <c:pt idx="23">
                    <c:v>111.88800000000001</c:v>
                  </c:pt>
                  <c:pt idx="24">
                    <c:v>86.364900000000006</c:v>
                  </c:pt>
                  <c:pt idx="25">
                    <c:v>111.789</c:v>
                  </c:pt>
                  <c:pt idx="26">
                    <c:v>124.697</c:v>
                  </c:pt>
                  <c:pt idx="27">
                    <c:v>113.134</c:v>
                  </c:pt>
                  <c:pt idx="28">
                    <c:v>95.924899999999994</c:v>
                  </c:pt>
                  <c:pt idx="29">
                    <c:v>144.98599999999999</c:v>
                  </c:pt>
                </c:numCache>
              </c:numRef>
            </c:plus>
            <c:minus>
              <c:numRef>
                <c:f>('Bt Tidy Analysis'!$D$137:$D$155,'Bt Tidy Analysis'!$D$157:$D$167)</c:f>
                <c:numCache>
                  <c:formatCode>General</c:formatCode>
                  <c:ptCount val="30"/>
                  <c:pt idx="0">
                    <c:v>86.965100000000007</c:v>
                  </c:pt>
                  <c:pt idx="1">
                    <c:v>157.92599999999999</c:v>
                  </c:pt>
                  <c:pt idx="2">
                    <c:v>82.941400000000002</c:v>
                  </c:pt>
                  <c:pt idx="3">
                    <c:v>69.346900000000005</c:v>
                  </c:pt>
                  <c:pt idx="4">
                    <c:v>130.75399999999999</c:v>
                  </c:pt>
                  <c:pt idx="5">
                    <c:v>104.05800000000001</c:v>
                  </c:pt>
                  <c:pt idx="6">
                    <c:v>104.48</c:v>
                  </c:pt>
                  <c:pt idx="7">
                    <c:v>102.24</c:v>
                  </c:pt>
                  <c:pt idx="8">
                    <c:v>104.13500000000001</c:v>
                  </c:pt>
                  <c:pt idx="9">
                    <c:v>107.236</c:v>
                  </c:pt>
                  <c:pt idx="10">
                    <c:v>94.950199999999995</c:v>
                  </c:pt>
                  <c:pt idx="11">
                    <c:v>96.595699999999994</c:v>
                  </c:pt>
                  <c:pt idx="12">
                    <c:v>132.90100000000001</c:v>
                  </c:pt>
                  <c:pt idx="13">
                    <c:v>78.243899999999996</c:v>
                  </c:pt>
                  <c:pt idx="14">
                    <c:v>129.315</c:v>
                  </c:pt>
                  <c:pt idx="15">
                    <c:v>68.962299999999999</c:v>
                  </c:pt>
                  <c:pt idx="16">
                    <c:v>72.003100000000003</c:v>
                  </c:pt>
                  <c:pt idx="17">
                    <c:v>127.327</c:v>
                  </c:pt>
                  <c:pt idx="18">
                    <c:v>159.845</c:v>
                  </c:pt>
                  <c:pt idx="19">
                    <c:v>96.311300000000003</c:v>
                  </c:pt>
                  <c:pt idx="20">
                    <c:v>124.20399999999999</c:v>
                  </c:pt>
                  <c:pt idx="21">
                    <c:v>113.86199999999999</c:v>
                  </c:pt>
                  <c:pt idx="22">
                    <c:v>124.414</c:v>
                  </c:pt>
                  <c:pt idx="23">
                    <c:v>111.88800000000001</c:v>
                  </c:pt>
                  <c:pt idx="24">
                    <c:v>86.364900000000006</c:v>
                  </c:pt>
                  <c:pt idx="25">
                    <c:v>111.789</c:v>
                  </c:pt>
                  <c:pt idx="26">
                    <c:v>124.697</c:v>
                  </c:pt>
                  <c:pt idx="27">
                    <c:v>113.134</c:v>
                  </c:pt>
                  <c:pt idx="28">
                    <c:v>95.924899999999994</c:v>
                  </c:pt>
                  <c:pt idx="29">
                    <c:v>144.98599999999999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Analysis'!$AU$3:$AU$21,'Bt Tidy Analysis'!$AU$23:$AU$33)</c:f>
              <c:numCache>
                <c:formatCode>General</c:formatCode>
                <c:ptCount val="30"/>
                <c:pt idx="0">
                  <c:v>644.36599999999999</c:v>
                </c:pt>
                <c:pt idx="1">
                  <c:v>535.82100000000003</c:v>
                </c:pt>
                <c:pt idx="2">
                  <c:v>486.52800000000002</c:v>
                </c:pt>
                <c:pt idx="3">
                  <c:v>457.96899999999999</c:v>
                </c:pt>
                <c:pt idx="4">
                  <c:v>639.572</c:v>
                </c:pt>
                <c:pt idx="5">
                  <c:v>683.29700000000003</c:v>
                </c:pt>
                <c:pt idx="6">
                  <c:v>648.93399999999997</c:v>
                </c:pt>
                <c:pt idx="7">
                  <c:v>592.99599999999998</c:v>
                </c:pt>
                <c:pt idx="8">
                  <c:v>570.29</c:v>
                </c:pt>
                <c:pt idx="9">
                  <c:v>654.50699999999995</c:v>
                </c:pt>
                <c:pt idx="10">
                  <c:v>695.78700000000003</c:v>
                </c:pt>
                <c:pt idx="11">
                  <c:v>629.56700000000001</c:v>
                </c:pt>
                <c:pt idx="12">
                  <c:v>828.495</c:v>
                </c:pt>
                <c:pt idx="13">
                  <c:v>707.1</c:v>
                </c:pt>
                <c:pt idx="14">
                  <c:v>453.83800000000002</c:v>
                </c:pt>
                <c:pt idx="15">
                  <c:v>521.82299999999998</c:v>
                </c:pt>
                <c:pt idx="16">
                  <c:v>404.33300000000003</c:v>
                </c:pt>
                <c:pt idx="17">
                  <c:v>608.75199999999995</c:v>
                </c:pt>
                <c:pt idx="18">
                  <c:v>758.15300000000002</c:v>
                </c:pt>
                <c:pt idx="19">
                  <c:v>720.15700000000004</c:v>
                </c:pt>
                <c:pt idx="20">
                  <c:v>667.65800000000002</c:v>
                </c:pt>
                <c:pt idx="21">
                  <c:v>586.404</c:v>
                </c:pt>
                <c:pt idx="22">
                  <c:v>609.45000000000005</c:v>
                </c:pt>
                <c:pt idx="23">
                  <c:v>647.00800000000004</c:v>
                </c:pt>
                <c:pt idx="24">
                  <c:v>751.90899999999999</c:v>
                </c:pt>
                <c:pt idx="25">
                  <c:v>558.51900000000001</c:v>
                </c:pt>
                <c:pt idx="26">
                  <c:v>637.53300000000002</c:v>
                </c:pt>
                <c:pt idx="27">
                  <c:v>556.61199999999997</c:v>
                </c:pt>
                <c:pt idx="28">
                  <c:v>561.21199999999999</c:v>
                </c:pt>
                <c:pt idx="29">
                  <c:v>565.57899999999995</c:v>
                </c:pt>
              </c:numCache>
            </c:numRef>
          </c:xVal>
          <c:yVal>
            <c:numRef>
              <c:f>('Bt Tidy Analysis'!$ER$2:$ER$21,'Bt Tidy Analysis'!$ER$23:$ER$33)</c:f>
              <c:numCache>
                <c:formatCode>General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7-4EC8-A364-298E6F9234BA}"/>
            </c:ext>
          </c:extLst>
        </c:ser>
        <c:ser>
          <c:idx val="2"/>
          <c:order val="2"/>
          <c:tx>
            <c:v>1.AS.H Biotites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Tidy Analysis'!$D$284:$D$320,'Bt Tidy Analysis'!$D$322:$D$324)</c:f>
                <c:numCache>
                  <c:formatCode>General</c:formatCode>
                  <c:ptCount val="40"/>
                  <c:pt idx="0">
                    <c:v>68.224599999999995</c:v>
                  </c:pt>
                  <c:pt idx="1">
                    <c:v>117.994</c:v>
                  </c:pt>
                  <c:pt idx="2">
                    <c:v>112.84</c:v>
                  </c:pt>
                  <c:pt idx="3">
                    <c:v>111.331</c:v>
                  </c:pt>
                  <c:pt idx="4">
                    <c:v>114.39</c:v>
                  </c:pt>
                  <c:pt idx="5">
                    <c:v>107.002</c:v>
                  </c:pt>
                  <c:pt idx="6">
                    <c:v>106.726</c:v>
                  </c:pt>
                  <c:pt idx="7">
                    <c:v>124.333</c:v>
                  </c:pt>
                  <c:pt idx="8">
                    <c:v>62.430300000000003</c:v>
                  </c:pt>
                  <c:pt idx="9">
                    <c:v>150.35499999999999</c:v>
                  </c:pt>
                  <c:pt idx="10">
                    <c:v>155.892</c:v>
                  </c:pt>
                  <c:pt idx="11">
                    <c:v>130.255</c:v>
                  </c:pt>
                  <c:pt idx="12">
                    <c:v>113.99</c:v>
                  </c:pt>
                  <c:pt idx="13">
                    <c:v>117.41800000000001</c:v>
                  </c:pt>
                  <c:pt idx="14">
                    <c:v>152.42400000000001</c:v>
                  </c:pt>
                  <c:pt idx="15">
                    <c:v>164.53800000000001</c:v>
                  </c:pt>
                  <c:pt idx="16">
                    <c:v>123.489</c:v>
                  </c:pt>
                  <c:pt idx="17">
                    <c:v>161.184</c:v>
                  </c:pt>
                  <c:pt idx="18">
                    <c:v>130.20500000000001</c:v>
                  </c:pt>
                  <c:pt idx="19">
                    <c:v>122.004</c:v>
                  </c:pt>
                  <c:pt idx="20">
                    <c:v>158.32599999999999</c:v>
                  </c:pt>
                  <c:pt idx="21">
                    <c:v>116.328</c:v>
                  </c:pt>
                  <c:pt idx="22">
                    <c:v>140.74100000000001</c:v>
                  </c:pt>
                  <c:pt idx="23">
                    <c:v>121.036</c:v>
                  </c:pt>
                  <c:pt idx="24">
                    <c:v>119.089</c:v>
                  </c:pt>
                  <c:pt idx="25">
                    <c:v>124.854</c:v>
                  </c:pt>
                  <c:pt idx="26">
                    <c:v>148.44499999999999</c:v>
                  </c:pt>
                  <c:pt idx="27">
                    <c:v>112.342</c:v>
                  </c:pt>
                  <c:pt idx="28">
                    <c:v>124.435</c:v>
                  </c:pt>
                  <c:pt idx="29">
                    <c:v>187.364</c:v>
                  </c:pt>
                  <c:pt idx="30">
                    <c:v>108.462</c:v>
                  </c:pt>
                  <c:pt idx="31">
                    <c:v>144.667</c:v>
                  </c:pt>
                  <c:pt idx="32">
                    <c:v>151.13200000000001</c:v>
                  </c:pt>
                  <c:pt idx="33">
                    <c:v>75.077200000000005</c:v>
                  </c:pt>
                  <c:pt idx="34">
                    <c:v>155.09200000000001</c:v>
                  </c:pt>
                  <c:pt idx="35">
                    <c:v>169.40199999999999</c:v>
                  </c:pt>
                  <c:pt idx="36">
                    <c:v>453.69400000000002</c:v>
                  </c:pt>
                  <c:pt idx="37">
                    <c:v>121.515</c:v>
                  </c:pt>
                  <c:pt idx="38">
                    <c:v>107.208</c:v>
                  </c:pt>
                  <c:pt idx="39">
                    <c:v>130.45699999999999</c:v>
                  </c:pt>
                </c:numCache>
              </c:numRef>
            </c:plus>
            <c:minus>
              <c:numRef>
                <c:f>('Bt Tidy Analysis'!$D$284:$D$320,'Bt Tidy Analysis'!$D$322:$D$324)</c:f>
                <c:numCache>
                  <c:formatCode>General</c:formatCode>
                  <c:ptCount val="40"/>
                  <c:pt idx="0">
                    <c:v>68.224599999999995</c:v>
                  </c:pt>
                  <c:pt idx="1">
                    <c:v>117.994</c:v>
                  </c:pt>
                  <c:pt idx="2">
                    <c:v>112.84</c:v>
                  </c:pt>
                  <c:pt idx="3">
                    <c:v>111.331</c:v>
                  </c:pt>
                  <c:pt idx="4">
                    <c:v>114.39</c:v>
                  </c:pt>
                  <c:pt idx="5">
                    <c:v>107.002</c:v>
                  </c:pt>
                  <c:pt idx="6">
                    <c:v>106.726</c:v>
                  </c:pt>
                  <c:pt idx="7">
                    <c:v>124.333</c:v>
                  </c:pt>
                  <c:pt idx="8">
                    <c:v>62.430300000000003</c:v>
                  </c:pt>
                  <c:pt idx="9">
                    <c:v>150.35499999999999</c:v>
                  </c:pt>
                  <c:pt idx="10">
                    <c:v>155.892</c:v>
                  </c:pt>
                  <c:pt idx="11">
                    <c:v>130.255</c:v>
                  </c:pt>
                  <c:pt idx="12">
                    <c:v>113.99</c:v>
                  </c:pt>
                  <c:pt idx="13">
                    <c:v>117.41800000000001</c:v>
                  </c:pt>
                  <c:pt idx="14">
                    <c:v>152.42400000000001</c:v>
                  </c:pt>
                  <c:pt idx="15">
                    <c:v>164.53800000000001</c:v>
                  </c:pt>
                  <c:pt idx="16">
                    <c:v>123.489</c:v>
                  </c:pt>
                  <c:pt idx="17">
                    <c:v>161.184</c:v>
                  </c:pt>
                  <c:pt idx="18">
                    <c:v>130.20500000000001</c:v>
                  </c:pt>
                  <c:pt idx="19">
                    <c:v>122.004</c:v>
                  </c:pt>
                  <c:pt idx="20">
                    <c:v>158.32599999999999</c:v>
                  </c:pt>
                  <c:pt idx="21">
                    <c:v>116.328</c:v>
                  </c:pt>
                  <c:pt idx="22">
                    <c:v>140.74100000000001</c:v>
                  </c:pt>
                  <c:pt idx="23">
                    <c:v>121.036</c:v>
                  </c:pt>
                  <c:pt idx="24">
                    <c:v>119.089</c:v>
                  </c:pt>
                  <c:pt idx="25">
                    <c:v>124.854</c:v>
                  </c:pt>
                  <c:pt idx="26">
                    <c:v>148.44499999999999</c:v>
                  </c:pt>
                  <c:pt idx="27">
                    <c:v>112.342</c:v>
                  </c:pt>
                  <c:pt idx="28">
                    <c:v>124.435</c:v>
                  </c:pt>
                  <c:pt idx="29">
                    <c:v>187.364</c:v>
                  </c:pt>
                  <c:pt idx="30">
                    <c:v>108.462</c:v>
                  </c:pt>
                  <c:pt idx="31">
                    <c:v>144.667</c:v>
                  </c:pt>
                  <c:pt idx="32">
                    <c:v>151.13200000000001</c:v>
                  </c:pt>
                  <c:pt idx="33">
                    <c:v>75.077200000000005</c:v>
                  </c:pt>
                  <c:pt idx="34">
                    <c:v>155.09200000000001</c:v>
                  </c:pt>
                  <c:pt idx="35">
                    <c:v>169.40199999999999</c:v>
                  </c:pt>
                  <c:pt idx="36">
                    <c:v>453.69400000000002</c:v>
                  </c:pt>
                  <c:pt idx="37">
                    <c:v>121.515</c:v>
                  </c:pt>
                  <c:pt idx="38">
                    <c:v>107.208</c:v>
                  </c:pt>
                  <c:pt idx="39">
                    <c:v>130.45699999999999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Tidy Analysis'!$CK$2:$CK$37,'Bt Tidy Analysis'!$CK$39:$CK$42)</c:f>
              <c:numCache>
                <c:formatCode>General</c:formatCode>
                <c:ptCount val="40"/>
                <c:pt idx="0">
                  <c:v>504.78100000000001</c:v>
                </c:pt>
                <c:pt idx="1">
                  <c:v>919.221</c:v>
                </c:pt>
                <c:pt idx="2">
                  <c:v>464.94099999999997</c:v>
                </c:pt>
                <c:pt idx="3">
                  <c:v>735.72299999999996</c:v>
                </c:pt>
                <c:pt idx="4">
                  <c:v>691.59299999999996</c:v>
                </c:pt>
                <c:pt idx="5">
                  <c:v>580.12800000000004</c:v>
                </c:pt>
                <c:pt idx="6">
                  <c:v>710.96500000000003</c:v>
                </c:pt>
                <c:pt idx="7">
                  <c:v>898.49300000000005</c:v>
                </c:pt>
                <c:pt idx="8">
                  <c:v>662.76700000000005</c:v>
                </c:pt>
                <c:pt idx="9">
                  <c:v>933.68200000000002</c:v>
                </c:pt>
                <c:pt idx="10">
                  <c:v>813.1</c:v>
                </c:pt>
                <c:pt idx="11">
                  <c:v>774.12599999999998</c:v>
                </c:pt>
                <c:pt idx="12">
                  <c:v>875.64300000000003</c:v>
                </c:pt>
                <c:pt idx="13">
                  <c:v>692.47299999999996</c:v>
                </c:pt>
                <c:pt idx="14">
                  <c:v>988.80600000000004</c:v>
                </c:pt>
                <c:pt idx="15">
                  <c:v>845.35400000000004</c:v>
                </c:pt>
                <c:pt idx="16">
                  <c:v>690.06</c:v>
                </c:pt>
                <c:pt idx="17">
                  <c:v>790.82100000000003</c:v>
                </c:pt>
                <c:pt idx="18">
                  <c:v>565.13199999999995</c:v>
                </c:pt>
                <c:pt idx="19">
                  <c:v>691.34799999999996</c:v>
                </c:pt>
                <c:pt idx="20">
                  <c:v>943.06100000000004</c:v>
                </c:pt>
                <c:pt idx="21">
                  <c:v>740.61</c:v>
                </c:pt>
                <c:pt idx="22">
                  <c:v>1054.17</c:v>
                </c:pt>
                <c:pt idx="23">
                  <c:v>609.98599999999999</c:v>
                </c:pt>
                <c:pt idx="24">
                  <c:v>790.06200000000001</c:v>
                </c:pt>
                <c:pt idx="25">
                  <c:v>804.173</c:v>
                </c:pt>
                <c:pt idx="26">
                  <c:v>504.97</c:v>
                </c:pt>
                <c:pt idx="27">
                  <c:v>629.84500000000003</c:v>
                </c:pt>
                <c:pt idx="28">
                  <c:v>608.73599999999999</c:v>
                </c:pt>
                <c:pt idx="29">
                  <c:v>918.47299999999996</c:v>
                </c:pt>
                <c:pt idx="30">
                  <c:v>810.56600000000003</c:v>
                </c:pt>
                <c:pt idx="31">
                  <c:v>906.58199999999999</c:v>
                </c:pt>
                <c:pt idx="32">
                  <c:v>767.29399999999998</c:v>
                </c:pt>
                <c:pt idx="33">
                  <c:v>788.15099999999995</c:v>
                </c:pt>
                <c:pt idx="34">
                  <c:v>802.54</c:v>
                </c:pt>
                <c:pt idx="35">
                  <c:v>859.48199999999997</c:v>
                </c:pt>
                <c:pt idx="36">
                  <c:v>783.58699999999999</c:v>
                </c:pt>
                <c:pt idx="37">
                  <c:v>382.01799999999997</c:v>
                </c:pt>
                <c:pt idx="38">
                  <c:v>604.90200000000004</c:v>
                </c:pt>
                <c:pt idx="39">
                  <c:v>625.029</c:v>
                </c:pt>
              </c:numCache>
            </c:numRef>
          </c:xVal>
          <c:yVal>
            <c:numRef>
              <c:f>('Bt Tidy Analysis'!$ES$2:$ES$37,'Bt Tidy Analysis'!$ES$39:$ES$44)</c:f>
              <c:numCache>
                <c:formatCode>General</c:formatCode>
                <c:ptCount val="4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E7-4EC8-A364-298E6F923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156047"/>
        <c:axId val="868185327"/>
      </c:scatterChart>
      <c:valAx>
        <c:axId val="868156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</a:t>
                </a:r>
                <a:r>
                  <a:rPr lang="en-GB" baseline="0"/>
                  <a:t>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185327"/>
        <c:crosses val="autoZero"/>
        <c:crossBetween val="midCat"/>
      </c:valAx>
      <c:valAx>
        <c:axId val="86818532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68156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R'!$M$155,'Bt C v R'!$M$161,'Bt C v R'!$M$164,'Bt C v R'!$M$168,'Bt C v R'!$M$170:$M$171)</c:f>
                <c:numCache>
                  <c:formatCode>General</c:formatCode>
                  <c:ptCount val="6"/>
                  <c:pt idx="0">
                    <c:v>38.998399999999997</c:v>
                  </c:pt>
                  <c:pt idx="1">
                    <c:v>37.145000000000003</c:v>
                  </c:pt>
                  <c:pt idx="2">
                    <c:v>44.773400000000002</c:v>
                  </c:pt>
                  <c:pt idx="3">
                    <c:v>64.472399999999993</c:v>
                  </c:pt>
                  <c:pt idx="4">
                    <c:v>80.860900000000001</c:v>
                  </c:pt>
                  <c:pt idx="5">
                    <c:v>54.622900000000001</c:v>
                  </c:pt>
                </c:numCache>
              </c:numRef>
            </c:plus>
            <c:minus>
              <c:numRef>
                <c:f>('Bt C v R'!$M$155,'Bt C v R'!$M$161,'Bt C v R'!$M$164,'Bt C v R'!$M$168,'Bt C v R'!$M$170:$M$171)</c:f>
                <c:numCache>
                  <c:formatCode>General</c:formatCode>
                  <c:ptCount val="6"/>
                  <c:pt idx="0">
                    <c:v>38.998399999999997</c:v>
                  </c:pt>
                  <c:pt idx="1">
                    <c:v>37.145000000000003</c:v>
                  </c:pt>
                  <c:pt idx="2">
                    <c:v>44.773400000000002</c:v>
                  </c:pt>
                  <c:pt idx="3">
                    <c:v>64.472399999999993</c:v>
                  </c:pt>
                  <c:pt idx="4">
                    <c:v>80.860900000000001</c:v>
                  </c:pt>
                  <c:pt idx="5">
                    <c:v>54.622900000000001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R'!$BD$15,'Bt C v R'!$BD$21,'Bt C v R'!$BD$24,'Bt C v R'!$BD$28,'Bt C v R'!$BD$30:$BD$31)</c:f>
              <c:numCache>
                <c:formatCode>General</c:formatCode>
                <c:ptCount val="6"/>
                <c:pt idx="0">
                  <c:v>260.988</c:v>
                </c:pt>
                <c:pt idx="1">
                  <c:v>262.58600000000001</c:v>
                </c:pt>
                <c:pt idx="2">
                  <c:v>366.625</c:v>
                </c:pt>
                <c:pt idx="3">
                  <c:v>671.97400000000005</c:v>
                </c:pt>
                <c:pt idx="4">
                  <c:v>489.38499999999999</c:v>
                </c:pt>
                <c:pt idx="5">
                  <c:v>481.726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7B-4921-823D-9C77AFB45F20}"/>
            </c:ext>
          </c:extLst>
        </c:ser>
        <c:ser>
          <c:idx val="1"/>
          <c:order val="1"/>
          <c:tx>
            <c:v>1.AS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R'!$M$156,'Bt C v R'!$M$159,'Bt C v R'!$M$167,'Bt C v R'!$M$172)</c:f>
                <c:numCache>
                  <c:formatCode>General</c:formatCode>
                  <c:ptCount val="4"/>
                  <c:pt idx="0">
                    <c:v>41.8307</c:v>
                  </c:pt>
                  <c:pt idx="1">
                    <c:v>48.587200000000003</c:v>
                  </c:pt>
                  <c:pt idx="2">
                    <c:v>47.832799999999999</c:v>
                  </c:pt>
                  <c:pt idx="3">
                    <c:v>93.415999999999997</c:v>
                  </c:pt>
                </c:numCache>
              </c:numRef>
            </c:plus>
            <c:minus>
              <c:numRef>
                <c:f>('Bt C v R'!$M$156,'Bt C v R'!$M$159,'Bt C v R'!$M$167,'Bt C v R'!$M$172)</c:f>
                <c:numCache>
                  <c:formatCode>General</c:formatCode>
                  <c:ptCount val="4"/>
                  <c:pt idx="0">
                    <c:v>41.8307</c:v>
                  </c:pt>
                  <c:pt idx="1">
                    <c:v>48.587200000000003</c:v>
                  </c:pt>
                  <c:pt idx="2">
                    <c:v>47.832799999999999</c:v>
                  </c:pt>
                  <c:pt idx="3">
                    <c:v>93.415999999999997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R'!$BD$16,'Bt C v R'!$BD$19,'Bt C v R'!$BD$27,'Bt C v R'!$BD$32)</c:f>
              <c:numCache>
                <c:formatCode>General</c:formatCode>
                <c:ptCount val="4"/>
                <c:pt idx="0">
                  <c:v>280.04000000000002</c:v>
                </c:pt>
                <c:pt idx="1">
                  <c:v>288.76100000000002</c:v>
                </c:pt>
                <c:pt idx="2">
                  <c:v>504.173</c:v>
                </c:pt>
                <c:pt idx="3">
                  <c:v>626.48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7B-4921-823D-9C77AFB45F20}"/>
            </c:ext>
          </c:extLst>
        </c:ser>
        <c:ser>
          <c:idx val="2"/>
          <c:order val="2"/>
          <c:tx>
            <c:v>1.AS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R'!$M$142:$M$146,'Bt C v R'!$M$149:$M$154,'Bt C v R'!$M$157:$M$158,'Bt C v R'!$M$160,'Bt C v R'!$M$162:$M$163,'Bt C v R'!$M$165:$M$166,'Bt C v R'!$M$169,'Bt C v R'!$M$173)</c:f>
                <c:numCache>
                  <c:formatCode>General</c:formatCode>
                  <c:ptCount val="20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13.5009</c:v>
                  </c:pt>
                  <c:pt idx="6">
                    <c:v>16.334</c:v>
                  </c:pt>
                  <c:pt idx="7">
                    <c:v>28.5014</c:v>
                  </c:pt>
                  <c:pt idx="8">
                    <c:v>39.325800000000001</c:v>
                  </c:pt>
                  <c:pt idx="9">
                    <c:v>30.721399999999999</c:v>
                  </c:pt>
                  <c:pt idx="10">
                    <c:v>25.1417</c:v>
                  </c:pt>
                  <c:pt idx="11">
                    <c:v>37.441800000000001</c:v>
                  </c:pt>
                  <c:pt idx="12">
                    <c:v>33.057200000000002</c:v>
                  </c:pt>
                  <c:pt idx="13">
                    <c:v>41.057200000000002</c:v>
                  </c:pt>
                  <c:pt idx="14">
                    <c:v>31.193999999999999</c:v>
                  </c:pt>
                  <c:pt idx="15">
                    <c:v>33.773400000000002</c:v>
                  </c:pt>
                  <c:pt idx="16">
                    <c:v>61.548299999999998</c:v>
                  </c:pt>
                  <c:pt idx="17">
                    <c:v>44.270200000000003</c:v>
                  </c:pt>
                  <c:pt idx="18">
                    <c:v>69.655500000000004</c:v>
                  </c:pt>
                  <c:pt idx="19">
                    <c:v>80.007300000000001</c:v>
                  </c:pt>
                </c:numCache>
              </c:numRef>
            </c:plus>
            <c:minus>
              <c:numRef>
                <c:f>('Bt C v R'!$M$142:$M$146,'Bt C v R'!$M$149:$M$154,'Bt C v R'!$M$157:$M$158,'Bt C v R'!$M$160,'Bt C v R'!$M$162:$M$163,'Bt C v R'!$M$165:$M$166,'Bt C v R'!$M$169,'Bt C v R'!$M$173)</c:f>
                <c:numCache>
                  <c:formatCode>General</c:formatCode>
                  <c:ptCount val="20"/>
                  <c:pt idx="0">
                    <c:v>27.079599999999999</c:v>
                  </c:pt>
                  <c:pt idx="1">
                    <c:v>19.306699999999999</c:v>
                  </c:pt>
                  <c:pt idx="2">
                    <c:v>96.369600000000005</c:v>
                  </c:pt>
                  <c:pt idx="3">
                    <c:v>32.463700000000003</c:v>
                  </c:pt>
                  <c:pt idx="4">
                    <c:v>67.885599999999997</c:v>
                  </c:pt>
                  <c:pt idx="5">
                    <c:v>13.5009</c:v>
                  </c:pt>
                  <c:pt idx="6">
                    <c:v>16.334</c:v>
                  </c:pt>
                  <c:pt idx="7">
                    <c:v>28.5014</c:v>
                  </c:pt>
                  <c:pt idx="8">
                    <c:v>39.325800000000001</c:v>
                  </c:pt>
                  <c:pt idx="9">
                    <c:v>30.721399999999999</c:v>
                  </c:pt>
                  <c:pt idx="10">
                    <c:v>25.1417</c:v>
                  </c:pt>
                  <c:pt idx="11">
                    <c:v>37.441800000000001</c:v>
                  </c:pt>
                  <c:pt idx="12">
                    <c:v>33.057200000000002</c:v>
                  </c:pt>
                  <c:pt idx="13">
                    <c:v>41.057200000000002</c:v>
                  </c:pt>
                  <c:pt idx="14">
                    <c:v>31.193999999999999</c:v>
                  </c:pt>
                  <c:pt idx="15">
                    <c:v>33.773400000000002</c:v>
                  </c:pt>
                  <c:pt idx="16">
                    <c:v>61.548299999999998</c:v>
                  </c:pt>
                  <c:pt idx="17">
                    <c:v>44.270200000000003</c:v>
                  </c:pt>
                  <c:pt idx="18">
                    <c:v>69.655500000000004</c:v>
                  </c:pt>
                  <c:pt idx="19">
                    <c:v>80.007300000000001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R'!$BD$2:$BD$6,'Bt C v R'!$BD$9:$BD$14,'Bt C v R'!$BD$17:$BD$18,'Bt C v R'!$BD$20,'Bt C v R'!$BD$22:$BD$23,'Bt C v R'!$BD$25:$BD$26,'Bt C v R'!$BD$29,'Bt C v R'!$BD$33)</c:f>
              <c:numCache>
                <c:formatCode>General</c:formatCode>
                <c:ptCount val="20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142.56899999999999</c:v>
                </c:pt>
                <c:pt idx="6">
                  <c:v>180.85400000000001</c:v>
                </c:pt>
                <c:pt idx="7">
                  <c:v>251.42500000000001</c:v>
                </c:pt>
                <c:pt idx="8">
                  <c:v>370.86799999999999</c:v>
                </c:pt>
                <c:pt idx="9">
                  <c:v>340.47</c:v>
                </c:pt>
                <c:pt idx="10">
                  <c:v>269.286</c:v>
                </c:pt>
                <c:pt idx="11">
                  <c:v>266.964</c:v>
                </c:pt>
                <c:pt idx="12">
                  <c:v>295.78100000000001</c:v>
                </c:pt>
                <c:pt idx="13">
                  <c:v>311.64499999999998</c:v>
                </c:pt>
                <c:pt idx="14">
                  <c:v>293.19</c:v>
                </c:pt>
                <c:pt idx="15">
                  <c:v>321.83999999999997</c:v>
                </c:pt>
                <c:pt idx="16">
                  <c:v>397.88</c:v>
                </c:pt>
                <c:pt idx="17">
                  <c:v>432.85300000000001</c:v>
                </c:pt>
                <c:pt idx="18">
                  <c:v>513.83900000000006</c:v>
                </c:pt>
                <c:pt idx="19">
                  <c:v>504.80200000000002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7B-4921-823D-9C77AFB45F20}"/>
            </c:ext>
          </c:extLst>
        </c:ser>
        <c:ser>
          <c:idx val="3"/>
          <c:order val="3"/>
          <c:tx>
            <c:v>1.AS 'Agg'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R'!$M$147:$M$148</c:f>
                <c:numCache>
                  <c:formatCode>General</c:formatCode>
                  <c:ptCount val="2"/>
                  <c:pt idx="0">
                    <c:v>38.297600000000003</c:v>
                  </c:pt>
                  <c:pt idx="1">
                    <c:v>39.432200000000002</c:v>
                  </c:pt>
                </c:numCache>
              </c:numRef>
            </c:plus>
            <c:minus>
              <c:numRef>
                <c:f>'Bt C v R'!$M$147:$M$148</c:f>
                <c:numCache>
                  <c:formatCode>General</c:formatCode>
                  <c:ptCount val="2"/>
                  <c:pt idx="0">
                    <c:v>38.297600000000003</c:v>
                  </c:pt>
                  <c:pt idx="1">
                    <c:v>39.432200000000002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R'!$BD$7:$BD$8</c:f>
              <c:numCache>
                <c:formatCode>General</c:formatCode>
                <c:ptCount val="2"/>
                <c:pt idx="0">
                  <c:v>261.27300000000002</c:v>
                </c:pt>
                <c:pt idx="1">
                  <c:v>256.65699999999998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7B-4921-823D-9C77AFB4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07103"/>
        <c:axId val="914808543"/>
      </c:scatterChart>
      <c:valAx>
        <c:axId val="914807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08543"/>
        <c:crosses val="autoZero"/>
        <c:crossBetween val="midCat"/>
      </c:valAx>
      <c:valAx>
        <c:axId val="9148085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07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7"/>
          <c:order val="0"/>
          <c:tx>
            <c:v>1.AS.H C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R'!$M$290:$M$291,'Bt C v R'!$M$293,'Bt C v R'!$M$297,'Bt C v R'!$M$299,'Bt C v R'!$M$301,'Bt C v R'!$M$304:$M$305,'Bt C v R'!$M$310,'Bt C v R'!$M$312,'Bt C v R'!$M$315,'Bt C v R'!$M$319,'Bt C v R'!$M$321:$M$322,'Bt C v R'!$M$325,'Bt C v R'!$M$328,'Bt C v R'!$M$330)</c:f>
                <c:numCache>
                  <c:formatCode>General</c:formatCode>
                  <c:ptCount val="17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19.340699999999998</c:v>
                  </c:pt>
                  <c:pt idx="3">
                    <c:v>45.7395</c:v>
                  </c:pt>
                  <c:pt idx="4">
                    <c:v>41.8399</c:v>
                  </c:pt>
                  <c:pt idx="5">
                    <c:v>51.613999999999997</c:v>
                  </c:pt>
                  <c:pt idx="6">
                    <c:v>46.137</c:v>
                  </c:pt>
                  <c:pt idx="7">
                    <c:v>42.968499999999999</c:v>
                  </c:pt>
                  <c:pt idx="8">
                    <c:v>59.091000000000001</c:v>
                  </c:pt>
                  <c:pt idx="9">
                    <c:v>45.268700000000003</c:v>
                  </c:pt>
                  <c:pt idx="10">
                    <c:v>38.111899999999999</c:v>
                  </c:pt>
                  <c:pt idx="11">
                    <c:v>84.514300000000006</c:v>
                  </c:pt>
                  <c:pt idx="12">
                    <c:v>62.224400000000003</c:v>
                  </c:pt>
                  <c:pt idx="13">
                    <c:v>41.414499999999997</c:v>
                  </c:pt>
                  <c:pt idx="14">
                    <c:v>62.677500000000002</c:v>
                  </c:pt>
                  <c:pt idx="15">
                    <c:v>45.591700000000003</c:v>
                  </c:pt>
                  <c:pt idx="16">
                    <c:v>53.504899999999999</c:v>
                  </c:pt>
                </c:numCache>
              </c:numRef>
            </c:plus>
            <c:minus>
              <c:numRef>
                <c:f>('Bt C v R'!$M$290:$M$291,'Bt C v R'!$M$293,'Bt C v R'!$M$297,'Bt C v R'!$M$299,'Bt C v R'!$M$301,'Bt C v R'!$M$304:$M$305,'Bt C v R'!$M$310,'Bt C v R'!$M$312,'Bt C v R'!$M$315,'Bt C v R'!$M$319,'Bt C v R'!$M$321:$M$322,'Bt C v R'!$M$325,'Bt C v R'!$M$328,'Bt C v R'!$M$330)</c:f>
                <c:numCache>
                  <c:formatCode>General</c:formatCode>
                  <c:ptCount val="17"/>
                  <c:pt idx="0">
                    <c:v>40.706099999999999</c:v>
                  </c:pt>
                  <c:pt idx="1">
                    <c:v>25.096900000000002</c:v>
                  </c:pt>
                  <c:pt idx="2">
                    <c:v>19.340699999999998</c:v>
                  </c:pt>
                  <c:pt idx="3">
                    <c:v>45.7395</c:v>
                  </c:pt>
                  <c:pt idx="4">
                    <c:v>41.8399</c:v>
                  </c:pt>
                  <c:pt idx="5">
                    <c:v>51.613999999999997</c:v>
                  </c:pt>
                  <c:pt idx="6">
                    <c:v>46.137</c:v>
                  </c:pt>
                  <c:pt idx="7">
                    <c:v>42.968499999999999</c:v>
                  </c:pt>
                  <c:pt idx="8">
                    <c:v>59.091000000000001</c:v>
                  </c:pt>
                  <c:pt idx="9">
                    <c:v>45.268700000000003</c:v>
                  </c:pt>
                  <c:pt idx="10">
                    <c:v>38.111899999999999</c:v>
                  </c:pt>
                  <c:pt idx="11">
                    <c:v>84.514300000000006</c:v>
                  </c:pt>
                  <c:pt idx="12">
                    <c:v>62.224400000000003</c:v>
                  </c:pt>
                  <c:pt idx="13">
                    <c:v>41.414499999999997</c:v>
                  </c:pt>
                  <c:pt idx="14">
                    <c:v>62.677500000000002</c:v>
                  </c:pt>
                  <c:pt idx="15">
                    <c:v>45.591700000000003</c:v>
                  </c:pt>
                  <c:pt idx="16">
                    <c:v>53.504899999999999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R'!$CT$2:$CT$3,'Bt C v R'!$CT$5,'Bt C v R'!$CT$9,'Bt C v R'!$CT$11,'Bt C v R'!$CT$13,'Bt C v R'!$CT$16:$CT$17,'Bt C v R'!$CT$22,'Bt C v R'!$CT$24,'Bt C v R'!$CT$27,'Bt C v R'!$CT$31,'Bt C v R'!$CT$33:$CT$34,'Bt C v R'!$CT$37,'Bt C v R'!$CT$40,'Bt C v R'!$CT$42)</c:f>
              <c:numCache>
                <c:formatCode>General</c:formatCode>
                <c:ptCount val="17"/>
                <c:pt idx="0">
                  <c:v>481.30700000000002</c:v>
                </c:pt>
                <c:pt idx="1">
                  <c:v>325.53100000000001</c:v>
                </c:pt>
                <c:pt idx="2">
                  <c:v>355.50900000000001</c:v>
                </c:pt>
                <c:pt idx="3">
                  <c:v>395.976</c:v>
                </c:pt>
                <c:pt idx="4">
                  <c:v>421.21</c:v>
                </c:pt>
                <c:pt idx="5">
                  <c:v>448.66199999999998</c:v>
                </c:pt>
                <c:pt idx="6">
                  <c:v>451.28899999999999</c:v>
                </c:pt>
                <c:pt idx="7">
                  <c:v>461.988</c:v>
                </c:pt>
                <c:pt idx="8">
                  <c:v>495.416</c:v>
                </c:pt>
                <c:pt idx="9">
                  <c:v>548.03300000000002</c:v>
                </c:pt>
                <c:pt idx="10">
                  <c:v>484.56799999999998</c:v>
                </c:pt>
                <c:pt idx="11">
                  <c:v>716.57500000000005</c:v>
                </c:pt>
                <c:pt idx="12">
                  <c:v>534.44799999999998</c:v>
                </c:pt>
                <c:pt idx="13">
                  <c:v>525.03800000000001</c:v>
                </c:pt>
                <c:pt idx="14">
                  <c:v>546.99800000000005</c:v>
                </c:pt>
                <c:pt idx="15">
                  <c:v>454.834</c:v>
                </c:pt>
                <c:pt idx="16">
                  <c:v>561.04700000000003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2EF-4ECF-BD57-F177A4DD8B89}"/>
            </c:ext>
          </c:extLst>
        </c:ser>
        <c:ser>
          <c:idx val="0"/>
          <c:order val="1"/>
          <c:tx>
            <c:v>1.AS.H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R'!$M$292,'Bt C v R'!$M$294,'Bt C v R'!$M$298,'Bt C v R'!$M$300,'Bt C v R'!$M$303,'Bt C v R'!$M$306:$M$307,'Bt C v R'!$M$311,'Bt C v R'!$M$313:$M$314,'Bt C v R'!$M$316,'Bt C v R'!$M$318,'Bt C v R'!$M$323:$M$324,'Bt C v R'!$M$326:$M$327,'Bt C v R'!$M$329)</c:f>
                <c:numCache>
                  <c:formatCode>General</c:formatCode>
                  <c:ptCount val="17"/>
                  <c:pt idx="0">
                    <c:v>17.1036</c:v>
                  </c:pt>
                  <c:pt idx="1">
                    <c:v>17.313800000000001</c:v>
                  </c:pt>
                  <c:pt idx="2">
                    <c:v>23.7789</c:v>
                  </c:pt>
                  <c:pt idx="3">
                    <c:v>31.9923</c:v>
                  </c:pt>
                  <c:pt idx="4">
                    <c:v>40.869900000000001</c:v>
                  </c:pt>
                  <c:pt idx="5">
                    <c:v>46.509900000000002</c:v>
                  </c:pt>
                  <c:pt idx="6">
                    <c:v>59.6892</c:v>
                  </c:pt>
                  <c:pt idx="7">
                    <c:v>52.151299999999999</c:v>
                  </c:pt>
                  <c:pt idx="8">
                    <c:v>34.406399999999998</c:v>
                  </c:pt>
                  <c:pt idx="9">
                    <c:v>67.552300000000002</c:v>
                  </c:pt>
                  <c:pt idx="10">
                    <c:v>54.429900000000004</c:v>
                  </c:pt>
                  <c:pt idx="11">
                    <c:v>78.650400000000005</c:v>
                  </c:pt>
                  <c:pt idx="12">
                    <c:v>45.1023</c:v>
                  </c:pt>
                  <c:pt idx="13">
                    <c:v>61.061</c:v>
                  </c:pt>
                  <c:pt idx="14">
                    <c:v>46.619500000000002</c:v>
                  </c:pt>
                  <c:pt idx="15">
                    <c:v>56.997900000000001</c:v>
                  </c:pt>
                  <c:pt idx="16">
                    <c:v>52.828400000000002</c:v>
                  </c:pt>
                </c:numCache>
              </c:numRef>
            </c:plus>
            <c:minus>
              <c:numRef>
                <c:f>('Bt C v R'!$M$292,'Bt C v R'!$M$294,'Bt C v R'!$M$298,'Bt C v R'!$M$300,'Bt C v R'!$M$303,'Bt C v R'!$M$306:$M$307,'Bt C v R'!$M$311,'Bt C v R'!$M$313:$M$314,'Bt C v R'!$M$316,'Bt C v R'!$M$318,'Bt C v R'!$M$323:$M$324,'Bt C v R'!$M$326:$M$327,'Bt C v R'!$M$329)</c:f>
                <c:numCache>
                  <c:formatCode>General</c:formatCode>
                  <c:ptCount val="17"/>
                  <c:pt idx="0">
                    <c:v>17.1036</c:v>
                  </c:pt>
                  <c:pt idx="1">
                    <c:v>17.313800000000001</c:v>
                  </c:pt>
                  <c:pt idx="2">
                    <c:v>23.7789</c:v>
                  </c:pt>
                  <c:pt idx="3">
                    <c:v>31.9923</c:v>
                  </c:pt>
                  <c:pt idx="4">
                    <c:v>40.869900000000001</c:v>
                  </c:pt>
                  <c:pt idx="5">
                    <c:v>46.509900000000002</c:v>
                  </c:pt>
                  <c:pt idx="6">
                    <c:v>59.6892</c:v>
                  </c:pt>
                  <c:pt idx="7">
                    <c:v>52.151299999999999</c:v>
                  </c:pt>
                  <c:pt idx="8">
                    <c:v>34.406399999999998</c:v>
                  </c:pt>
                  <c:pt idx="9">
                    <c:v>67.552300000000002</c:v>
                  </c:pt>
                  <c:pt idx="10">
                    <c:v>54.429900000000004</c:v>
                  </c:pt>
                  <c:pt idx="11">
                    <c:v>78.650400000000005</c:v>
                  </c:pt>
                  <c:pt idx="12">
                    <c:v>45.1023</c:v>
                  </c:pt>
                  <c:pt idx="13">
                    <c:v>61.061</c:v>
                  </c:pt>
                  <c:pt idx="14">
                    <c:v>46.619500000000002</c:v>
                  </c:pt>
                  <c:pt idx="15">
                    <c:v>56.997900000000001</c:v>
                  </c:pt>
                  <c:pt idx="16">
                    <c:v>52.828400000000002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R'!$CT$4,'Bt C v R'!$CT$10,'Bt C v R'!$CT$12,'Bt C v R'!$CT$15,'Bt C v R'!$CT$18:$CT$19,'Bt C v R'!$CT$23,'Bt C v R'!$CT$25:$CT$26,'Bt C v R'!$CT$28,'Bt C v R'!$CT$30,'Bt C v R'!$CT$35:$CT$36,'Bt C v R'!$CT$38:$CT$39,'Bt C v R'!$CT$41)</c:f>
              <c:numCache>
                <c:formatCode>General</c:formatCode>
                <c:ptCount val="16"/>
                <c:pt idx="0">
                  <c:v>179.233</c:v>
                </c:pt>
                <c:pt idx="1">
                  <c:v>284.70299999999997</c:v>
                </c:pt>
                <c:pt idx="2">
                  <c:v>401.697</c:v>
                </c:pt>
                <c:pt idx="3">
                  <c:v>419.834</c:v>
                </c:pt>
                <c:pt idx="4">
                  <c:v>511.113</c:v>
                </c:pt>
                <c:pt idx="5">
                  <c:v>490.47399999999999</c:v>
                </c:pt>
                <c:pt idx="6">
                  <c:v>420.94299999999998</c:v>
                </c:pt>
                <c:pt idx="7">
                  <c:v>472.48200000000003</c:v>
                </c:pt>
                <c:pt idx="8">
                  <c:v>590.17999999999995</c:v>
                </c:pt>
                <c:pt idx="9">
                  <c:v>473.20699999999999</c:v>
                </c:pt>
                <c:pt idx="10">
                  <c:v>803.64200000000005</c:v>
                </c:pt>
                <c:pt idx="11">
                  <c:v>480.52800000000002</c:v>
                </c:pt>
                <c:pt idx="12">
                  <c:v>549.88800000000003</c:v>
                </c:pt>
                <c:pt idx="13">
                  <c:v>511.32100000000003</c:v>
                </c:pt>
                <c:pt idx="14">
                  <c:v>505.85</c:v>
                </c:pt>
                <c:pt idx="15">
                  <c:v>526.803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2EF-4ECF-BD57-F177A4DD8B89}"/>
            </c:ext>
          </c:extLst>
        </c:ser>
        <c:ser>
          <c:idx val="1"/>
          <c:order val="2"/>
          <c:tx>
            <c:v>1.AS.H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R'!$M$295:$M$296,'Bt C v R'!$M$308,'Bt C v R'!$M$317,'Bt C v R'!$M$320)</c:f>
                <c:numCache>
                  <c:formatCode>General</c:formatCode>
                  <c:ptCount val="5"/>
                  <c:pt idx="0">
                    <c:v>40.949100000000001</c:v>
                  </c:pt>
                  <c:pt idx="1">
                    <c:v>31.736899999999999</c:v>
                  </c:pt>
                  <c:pt idx="2">
                    <c:v>15.4529</c:v>
                  </c:pt>
                  <c:pt idx="3">
                    <c:v>58.175899999999999</c:v>
                  </c:pt>
                  <c:pt idx="4">
                    <c:v>87.7971</c:v>
                  </c:pt>
                </c:numCache>
              </c:numRef>
            </c:plus>
            <c:minus>
              <c:numRef>
                <c:f>('Bt C v R'!$M$295:$M$296,'Bt C v R'!$M$308,'Bt C v R'!$M$317,'Bt C v R'!$M$320)</c:f>
                <c:numCache>
                  <c:formatCode>General</c:formatCode>
                  <c:ptCount val="5"/>
                  <c:pt idx="0">
                    <c:v>40.949100000000001</c:v>
                  </c:pt>
                  <c:pt idx="1">
                    <c:v>31.736899999999999</c:v>
                  </c:pt>
                  <c:pt idx="2">
                    <c:v>15.4529</c:v>
                  </c:pt>
                  <c:pt idx="3">
                    <c:v>58.175899999999999</c:v>
                  </c:pt>
                  <c:pt idx="4">
                    <c:v>87.7971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R'!$CT$7:$CT$8,'Bt C v R'!$CT$20,'Bt C v R'!$CT$29,'Bt C v R'!$CT$32)</c:f>
              <c:numCache>
                <c:formatCode>General</c:formatCode>
                <c:ptCount val="5"/>
                <c:pt idx="0">
                  <c:v>396.928</c:v>
                </c:pt>
                <c:pt idx="1">
                  <c:v>400.48</c:v>
                </c:pt>
                <c:pt idx="2">
                  <c:v>297.09300000000002</c:v>
                </c:pt>
                <c:pt idx="3">
                  <c:v>544.928</c:v>
                </c:pt>
                <c:pt idx="4">
                  <c:v>688.85599999999999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2EF-4ECF-BD57-F177A4DD8B89}"/>
            </c:ext>
          </c:extLst>
        </c:ser>
        <c:ser>
          <c:idx val="2"/>
          <c:order val="3"/>
          <c:tx>
            <c:v>1.AS.H No Label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R'!$M$302</c:f>
                <c:numCache>
                  <c:formatCode>General</c:formatCode>
                  <c:ptCount val="1"/>
                  <c:pt idx="0">
                    <c:v>33.040500000000002</c:v>
                  </c:pt>
                </c:numCache>
              </c:numRef>
            </c:plus>
            <c:minus>
              <c:numRef>
                <c:f>'Bt C v R'!$M$302</c:f>
                <c:numCache>
                  <c:formatCode>General</c:formatCode>
                  <c:ptCount val="1"/>
                  <c:pt idx="0">
                    <c:v>33.040500000000002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R'!$CT$14</c:f>
              <c:numCache>
                <c:formatCode>General</c:formatCode>
                <c:ptCount val="1"/>
                <c:pt idx="0">
                  <c:v>413.286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2EF-4ECF-BD57-F177A4DD8B89}"/>
            </c:ext>
          </c:extLst>
        </c:ser>
        <c:ser>
          <c:idx val="3"/>
          <c:order val="4"/>
          <c:tx>
            <c:v>1.AS.H 'Alt'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R'!$M$309</c:f>
                <c:numCache>
                  <c:formatCode>General</c:formatCode>
                  <c:ptCount val="1"/>
                  <c:pt idx="0">
                    <c:v>49.851700000000001</c:v>
                  </c:pt>
                </c:numCache>
              </c:numRef>
            </c:plus>
            <c:minus>
              <c:numRef>
                <c:f>'Bt C v R'!$M$309</c:f>
                <c:numCache>
                  <c:formatCode>General</c:formatCode>
                  <c:ptCount val="1"/>
                  <c:pt idx="0">
                    <c:v>49.851700000000001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R'!$CT$21</c:f>
              <c:numCache>
                <c:formatCode>General</c:formatCode>
                <c:ptCount val="1"/>
                <c:pt idx="0">
                  <c:v>476.387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82EF-4ECF-BD57-F177A4DD8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22303"/>
        <c:axId val="914918463"/>
      </c:scatterChart>
      <c:valAx>
        <c:axId val="914922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18463"/>
        <c:crosses val="autoZero"/>
        <c:crossBetween val="midCat"/>
      </c:valAx>
      <c:valAx>
        <c:axId val="914918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22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V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v>1(B)MP C V</c:v>
          </c:tx>
          <c:spPr>
            <a:ln>
              <a:noFill/>
            </a:ln>
          </c:spPr>
          <c:xVal>
            <c:numRef>
              <c:f>('Bt C v R'!$N$5:$N$8,'Bt C v R'!$N$10,'Bt C v R'!$N$14,'Bt C v R'!$N$16,'Bt C v R'!$N$20,'Bt C v R'!$N$23,'Bt C v R'!$N$32:$N$33)</c:f>
              <c:numCache>
                <c:formatCode>General</c:formatCode>
                <c:ptCount val="11"/>
                <c:pt idx="0">
                  <c:v>2.6022799999999999</c:v>
                </c:pt>
                <c:pt idx="1">
                  <c:v>2.9309099999999999</c:v>
                </c:pt>
                <c:pt idx="2">
                  <c:v>2.3736700000000002</c:v>
                </c:pt>
                <c:pt idx="3">
                  <c:v>2.2490800000000002</c:v>
                </c:pt>
                <c:pt idx="4">
                  <c:v>2.9948299999999999</c:v>
                </c:pt>
                <c:pt idx="5">
                  <c:v>3.25285</c:v>
                </c:pt>
                <c:pt idx="6">
                  <c:v>2.6256300000000001</c:v>
                </c:pt>
                <c:pt idx="7">
                  <c:v>2.98563</c:v>
                </c:pt>
                <c:pt idx="8">
                  <c:v>3.3056899999999998</c:v>
                </c:pt>
                <c:pt idx="9">
                  <c:v>21.2529</c:v>
                </c:pt>
                <c:pt idx="10">
                  <c:v>21.098800000000001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76F-476A-BBCD-A241C337E83D}"/>
            </c:ext>
          </c:extLst>
        </c:ser>
        <c:ser>
          <c:idx val="5"/>
          <c:order val="1"/>
          <c:tx>
            <c:v>1(B)MP R V</c:v>
          </c:tx>
          <c:spPr>
            <a:ln w="25400">
              <a:noFill/>
            </a:ln>
          </c:spPr>
          <c:xVal>
            <c:numRef>
              <c:f>('Bt C v R'!$N$3:$N$4,'Bt C v R'!$N$9,'Bt C v R'!$N$11:$N$13,'Bt C v R'!$N$15,'Bt C v R'!$N$17:$N$19,'Bt C v R'!$N$21:$N$22,'Bt C v R'!$N$24,'Bt C v R'!$N$34)</c:f>
              <c:numCache>
                <c:formatCode>General</c:formatCode>
                <c:ptCount val="14"/>
                <c:pt idx="0">
                  <c:v>3.0891899999999999</c:v>
                </c:pt>
                <c:pt idx="1">
                  <c:v>3.1933699999999998</c:v>
                </c:pt>
                <c:pt idx="2">
                  <c:v>4.4205699999999997</c:v>
                </c:pt>
                <c:pt idx="3">
                  <c:v>3.0782799999999999</c:v>
                </c:pt>
                <c:pt idx="4">
                  <c:v>3.2782800000000001</c:v>
                </c:pt>
                <c:pt idx="5">
                  <c:v>3.22</c:v>
                </c:pt>
                <c:pt idx="6">
                  <c:v>2.9008699999999998</c:v>
                </c:pt>
                <c:pt idx="7">
                  <c:v>3.2112500000000002</c:v>
                </c:pt>
                <c:pt idx="8">
                  <c:v>2.7902999999999998</c:v>
                </c:pt>
                <c:pt idx="9">
                  <c:v>3.3874300000000002</c:v>
                </c:pt>
                <c:pt idx="10">
                  <c:v>3.0272199999999998</c:v>
                </c:pt>
                <c:pt idx="11">
                  <c:v>3.8286899999999999</c:v>
                </c:pt>
                <c:pt idx="12">
                  <c:v>3.1814100000000001</c:v>
                </c:pt>
                <c:pt idx="13">
                  <c:v>23.888000000000002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76F-476A-BBCD-A241C337E83D}"/>
            </c:ext>
          </c:extLst>
        </c:ser>
        <c:ser>
          <c:idx val="6"/>
          <c:order val="2"/>
          <c:tx>
            <c:v>1(B)MP (M) V</c:v>
          </c:tx>
          <c:spPr>
            <a:ln w="25400">
              <a:noFill/>
            </a:ln>
          </c:spPr>
          <c:xVal>
            <c:numRef>
              <c:f>('Bt C v R'!$N$2,'Bt C v R'!$N$25:$N$31)</c:f>
              <c:numCache>
                <c:formatCode>General</c:formatCode>
                <c:ptCount val="8"/>
                <c:pt idx="0">
                  <c:v>2.4002500000000002</c:v>
                </c:pt>
                <c:pt idx="1">
                  <c:v>2.9794100000000001</c:v>
                </c:pt>
                <c:pt idx="2">
                  <c:v>3.66262</c:v>
                </c:pt>
                <c:pt idx="3">
                  <c:v>2.8181500000000002</c:v>
                </c:pt>
                <c:pt idx="4">
                  <c:v>3.3808400000000001</c:v>
                </c:pt>
                <c:pt idx="5">
                  <c:v>3.3827099999999999</c:v>
                </c:pt>
                <c:pt idx="6">
                  <c:v>3.7094999999999998</c:v>
                </c:pt>
                <c:pt idx="7">
                  <c:v>3.5292599999999998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76F-476A-BBCD-A241C337E83D}"/>
            </c:ext>
          </c:extLst>
        </c:ser>
        <c:ser>
          <c:idx val="7"/>
          <c:order val="3"/>
          <c:tx>
            <c:v>1.AS C V</c:v>
          </c:tx>
          <c:spPr>
            <a:ln w="19050" cap="rnd">
              <a:noFill/>
              <a:round/>
            </a:ln>
            <a:effectLst/>
          </c:spPr>
          <c:xVal>
            <c:numRef>
              <c:f>('Bt C v R'!$BD$15,'Bt C v R'!$BD$21,'Bt C v R'!$BD$24,'Bt C v R'!$BD$28,'Bt C v R'!$BD$30:$BD$31)</c:f>
              <c:numCache>
                <c:formatCode>General</c:formatCode>
                <c:ptCount val="6"/>
                <c:pt idx="0">
                  <c:v>260.988</c:v>
                </c:pt>
                <c:pt idx="1">
                  <c:v>262.58600000000001</c:v>
                </c:pt>
                <c:pt idx="2">
                  <c:v>366.625</c:v>
                </c:pt>
                <c:pt idx="3">
                  <c:v>671.97400000000005</c:v>
                </c:pt>
                <c:pt idx="4">
                  <c:v>489.38499999999999</c:v>
                </c:pt>
                <c:pt idx="5">
                  <c:v>481.726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76F-476A-BBCD-A241C337E83D}"/>
            </c:ext>
          </c:extLst>
        </c:ser>
        <c:ser>
          <c:idx val="8"/>
          <c:order val="4"/>
          <c:tx>
            <c:v>1.AS R V</c:v>
          </c:tx>
          <c:spPr>
            <a:ln w="25400" cap="rnd">
              <a:noFill/>
              <a:round/>
            </a:ln>
            <a:effectLst/>
          </c:spPr>
          <c:xVal>
            <c:numRef>
              <c:f>('Bt C v R'!$BD$16,'Bt C v R'!$BD$19,'Bt C v R'!$BD$27,'Bt C v R'!$BD$32)</c:f>
              <c:numCache>
                <c:formatCode>General</c:formatCode>
                <c:ptCount val="4"/>
                <c:pt idx="0">
                  <c:v>280.04000000000002</c:v>
                </c:pt>
                <c:pt idx="1">
                  <c:v>288.76100000000002</c:v>
                </c:pt>
                <c:pt idx="2">
                  <c:v>504.173</c:v>
                </c:pt>
                <c:pt idx="3">
                  <c:v>626.48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76F-476A-BBCD-A241C337E83D}"/>
            </c:ext>
          </c:extLst>
        </c:ser>
        <c:ser>
          <c:idx val="9"/>
          <c:order val="5"/>
          <c:tx>
            <c:v>1.AS (M) V</c:v>
          </c:tx>
          <c:spPr>
            <a:ln w="25400" cap="rnd">
              <a:noFill/>
              <a:round/>
            </a:ln>
            <a:effectLst/>
          </c:spPr>
          <c:xVal>
            <c:numRef>
              <c:f>('Bt C v R'!$BD$2:$BD$6,'Bt C v R'!$BD$9:$BD$14,'Bt C v R'!$BD$17:$BD$18,'Bt C v R'!$BD$20,'Bt C v R'!$BD$22:$BD$23,'Bt C v R'!$BD$25:$BD$26,'Bt C v R'!$BD$29,'Bt C v R'!$BD$33)</c:f>
              <c:numCache>
                <c:formatCode>General</c:formatCode>
                <c:ptCount val="20"/>
                <c:pt idx="0">
                  <c:v>217.42699999999999</c:v>
                </c:pt>
                <c:pt idx="1">
                  <c:v>237.541</c:v>
                </c:pt>
                <c:pt idx="2">
                  <c:v>981.50400000000002</c:v>
                </c:pt>
                <c:pt idx="3">
                  <c:v>282.017</c:v>
                </c:pt>
                <c:pt idx="4">
                  <c:v>443.82900000000001</c:v>
                </c:pt>
                <c:pt idx="5">
                  <c:v>142.56899999999999</c:v>
                </c:pt>
                <c:pt idx="6">
                  <c:v>180.85400000000001</c:v>
                </c:pt>
                <c:pt idx="7">
                  <c:v>251.42500000000001</c:v>
                </c:pt>
                <c:pt idx="8">
                  <c:v>370.86799999999999</c:v>
                </c:pt>
                <c:pt idx="9">
                  <c:v>340.47</c:v>
                </c:pt>
                <c:pt idx="10">
                  <c:v>269.286</c:v>
                </c:pt>
                <c:pt idx="11">
                  <c:v>266.964</c:v>
                </c:pt>
                <c:pt idx="12">
                  <c:v>295.78100000000001</c:v>
                </c:pt>
                <c:pt idx="13">
                  <c:v>311.64499999999998</c:v>
                </c:pt>
                <c:pt idx="14">
                  <c:v>293.19</c:v>
                </c:pt>
                <c:pt idx="15">
                  <c:v>321.83999999999997</c:v>
                </c:pt>
                <c:pt idx="16">
                  <c:v>397.88</c:v>
                </c:pt>
                <c:pt idx="17">
                  <c:v>432.85300000000001</c:v>
                </c:pt>
                <c:pt idx="18">
                  <c:v>513.83900000000006</c:v>
                </c:pt>
                <c:pt idx="19">
                  <c:v>504.80200000000002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76F-476A-BBCD-A241C337E83D}"/>
            </c:ext>
          </c:extLst>
        </c:ser>
        <c:ser>
          <c:idx val="10"/>
          <c:order val="6"/>
          <c:tx>
            <c:v>1.AS 'Agg' V</c:v>
          </c:tx>
          <c:spPr>
            <a:ln w="25400" cap="rnd">
              <a:noFill/>
              <a:round/>
            </a:ln>
            <a:effectLst/>
          </c:spPr>
          <c:xVal>
            <c:numRef>
              <c:f>'Bt C v R'!$BD$7:$BD$8</c:f>
              <c:numCache>
                <c:formatCode>General</c:formatCode>
                <c:ptCount val="2"/>
                <c:pt idx="0">
                  <c:v>261.27300000000002</c:v>
                </c:pt>
                <c:pt idx="1">
                  <c:v>256.65699999999998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76F-476A-BBCD-A241C337E83D}"/>
            </c:ext>
          </c:extLst>
        </c:ser>
        <c:ser>
          <c:idx val="27"/>
          <c:order val="7"/>
          <c:tx>
            <c:v>1.AS.H C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('Bt C v R'!$CT$2:$CT$3,'Bt C v R'!$CT$5,'Bt C v R'!$CT$9,'Bt C v R'!$CT$11,'Bt C v R'!$CT$13,'Bt C v R'!$CT$16:$CT$17,'Bt C v R'!$CT$22,'Bt C v R'!$CT$24,'Bt C v R'!$CT$27,'Bt C v R'!$CT$31,'Bt C v R'!$CT$33:$CT$34,'Bt C v R'!$CT$37,'Bt C v R'!$CT$40,'Bt C v R'!$CT$42)</c:f>
              <c:numCache>
                <c:formatCode>General</c:formatCode>
                <c:ptCount val="17"/>
                <c:pt idx="0">
                  <c:v>481.30700000000002</c:v>
                </c:pt>
                <c:pt idx="1">
                  <c:v>325.53100000000001</c:v>
                </c:pt>
                <c:pt idx="2">
                  <c:v>355.50900000000001</c:v>
                </c:pt>
                <c:pt idx="3">
                  <c:v>395.976</c:v>
                </c:pt>
                <c:pt idx="4">
                  <c:v>421.21</c:v>
                </c:pt>
                <c:pt idx="5">
                  <c:v>448.66199999999998</c:v>
                </c:pt>
                <c:pt idx="6">
                  <c:v>451.28899999999999</c:v>
                </c:pt>
                <c:pt idx="7">
                  <c:v>461.988</c:v>
                </c:pt>
                <c:pt idx="8">
                  <c:v>495.416</c:v>
                </c:pt>
                <c:pt idx="9">
                  <c:v>548.03300000000002</c:v>
                </c:pt>
                <c:pt idx="10">
                  <c:v>484.56799999999998</c:v>
                </c:pt>
                <c:pt idx="11">
                  <c:v>716.57500000000005</c:v>
                </c:pt>
                <c:pt idx="12">
                  <c:v>534.44799999999998</c:v>
                </c:pt>
                <c:pt idx="13">
                  <c:v>525.03800000000001</c:v>
                </c:pt>
                <c:pt idx="14">
                  <c:v>546.99800000000005</c:v>
                </c:pt>
                <c:pt idx="15">
                  <c:v>454.834</c:v>
                </c:pt>
                <c:pt idx="16">
                  <c:v>561.04700000000003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76F-476A-BBCD-A241C337E83D}"/>
            </c:ext>
          </c:extLst>
        </c:ser>
        <c:ser>
          <c:idx val="0"/>
          <c:order val="8"/>
          <c:tx>
            <c:v>1.AS.H R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R'!$CT$4,'Bt C v R'!$CT$10,'Bt C v R'!$CT$12,'Bt C v R'!$CT$15,'Bt C v R'!$CT$18:$CT$19,'Bt C v R'!$CT$23,'Bt C v R'!$CT$25:$CT$26,'Bt C v R'!$CT$28,'Bt C v R'!$CT$30,'Bt C v R'!$CT$35:$CT$36,'Bt C v R'!$CT$38:$CT$39,'Bt C v R'!$CT$41)</c:f>
              <c:numCache>
                <c:formatCode>General</c:formatCode>
                <c:ptCount val="16"/>
                <c:pt idx="0">
                  <c:v>179.233</c:v>
                </c:pt>
                <c:pt idx="1">
                  <c:v>284.70299999999997</c:v>
                </c:pt>
                <c:pt idx="2">
                  <c:v>401.697</c:v>
                </c:pt>
                <c:pt idx="3">
                  <c:v>419.834</c:v>
                </c:pt>
                <c:pt idx="4">
                  <c:v>511.113</c:v>
                </c:pt>
                <c:pt idx="5">
                  <c:v>490.47399999999999</c:v>
                </c:pt>
                <c:pt idx="6">
                  <c:v>420.94299999999998</c:v>
                </c:pt>
                <c:pt idx="7">
                  <c:v>472.48200000000003</c:v>
                </c:pt>
                <c:pt idx="8">
                  <c:v>590.17999999999995</c:v>
                </c:pt>
                <c:pt idx="9">
                  <c:v>473.20699999999999</c:v>
                </c:pt>
                <c:pt idx="10">
                  <c:v>803.64200000000005</c:v>
                </c:pt>
                <c:pt idx="11">
                  <c:v>480.52800000000002</c:v>
                </c:pt>
                <c:pt idx="12">
                  <c:v>549.88800000000003</c:v>
                </c:pt>
                <c:pt idx="13">
                  <c:v>511.32100000000003</c:v>
                </c:pt>
                <c:pt idx="14">
                  <c:v>505.85</c:v>
                </c:pt>
                <c:pt idx="15">
                  <c:v>526.803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76F-476A-BBCD-A241C337E83D}"/>
            </c:ext>
          </c:extLst>
        </c:ser>
        <c:ser>
          <c:idx val="1"/>
          <c:order val="9"/>
          <c:tx>
            <c:v>1.AS.H (M)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R'!$CT$7:$CT$8,'Bt C v R'!$CT$20,'Bt C v R'!$CT$29,'Bt C v R'!$CT$32)</c:f>
              <c:numCache>
                <c:formatCode>General</c:formatCode>
                <c:ptCount val="5"/>
                <c:pt idx="0">
                  <c:v>396.928</c:v>
                </c:pt>
                <c:pt idx="1">
                  <c:v>400.48</c:v>
                </c:pt>
                <c:pt idx="2">
                  <c:v>297.09300000000002</c:v>
                </c:pt>
                <c:pt idx="3">
                  <c:v>544.928</c:v>
                </c:pt>
                <c:pt idx="4">
                  <c:v>688.85599999999999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F-476A-BBCD-A241C337E83D}"/>
            </c:ext>
          </c:extLst>
        </c:ser>
        <c:ser>
          <c:idx val="2"/>
          <c:order val="10"/>
          <c:tx>
            <c:v>1.AS.H No Label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'Bt C v R'!$CT$14</c:f>
              <c:numCache>
                <c:formatCode>General</c:formatCode>
                <c:ptCount val="1"/>
                <c:pt idx="0">
                  <c:v>413.286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76F-476A-BBCD-A241C337E83D}"/>
            </c:ext>
          </c:extLst>
        </c:ser>
        <c:ser>
          <c:idx val="3"/>
          <c:order val="11"/>
          <c:tx>
            <c:v>1.AS.H 'Alt' 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R'!$CT$21</c:f>
              <c:numCache>
                <c:formatCode>General</c:formatCode>
                <c:ptCount val="1"/>
                <c:pt idx="0">
                  <c:v>476.387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76F-476A-BBCD-A241C337E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22303"/>
        <c:axId val="914918463"/>
      </c:scatterChart>
      <c:valAx>
        <c:axId val="914922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918463"/>
        <c:crosses val="autoZero"/>
        <c:crossBetween val="midCat"/>
      </c:valAx>
      <c:valAx>
        <c:axId val="9149184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922303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R'!$C$220:$C$223,'Bt C v R'!$C$225,'Bt C v R'!$C$229,'Bt C v R'!$C$231,'Bt C v R'!$C$235,'Bt C v R'!$C$238,'Bt C v R'!$C$247:$C$248)</c:f>
                <c:numCache>
                  <c:formatCode>General</c:formatCode>
                  <c:ptCount val="11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17.970600000000001</c:v>
                  </c:pt>
                  <c:pt idx="8">
                    <c:v>27.1616</c:v>
                  </c:pt>
                  <c:pt idx="9">
                    <c:v>23.415900000000001</c:v>
                  </c:pt>
                  <c:pt idx="10">
                    <c:v>18.482500000000002</c:v>
                  </c:pt>
                </c:numCache>
              </c:numRef>
            </c:plus>
            <c:minus>
              <c:numRef>
                <c:f>('Bt C v R'!$C$220:$C$223,'Bt C v R'!$C$225,'Bt C v R'!$C$229,'Bt C v R'!$C$231,'Bt C v R'!$C$235,'Bt C v R'!$C$238,'Bt C v R'!$C$247:$C$248)</c:f>
                <c:numCache>
                  <c:formatCode>General</c:formatCode>
                  <c:ptCount val="11"/>
                  <c:pt idx="0">
                    <c:v>25.543099999999999</c:v>
                  </c:pt>
                  <c:pt idx="1">
                    <c:v>27.775700000000001</c:v>
                  </c:pt>
                  <c:pt idx="2">
                    <c:v>23.801600000000001</c:v>
                  </c:pt>
                  <c:pt idx="3">
                    <c:v>20.981999999999999</c:v>
                  </c:pt>
                  <c:pt idx="4">
                    <c:v>20.427700000000002</c:v>
                  </c:pt>
                  <c:pt idx="5">
                    <c:v>24.2241</c:v>
                  </c:pt>
                  <c:pt idx="6">
                    <c:v>26.215599999999998</c:v>
                  </c:pt>
                  <c:pt idx="7">
                    <c:v>17.970600000000001</c:v>
                  </c:pt>
                  <c:pt idx="8">
                    <c:v>27.1616</c:v>
                  </c:pt>
                  <c:pt idx="9">
                    <c:v>23.415900000000001</c:v>
                  </c:pt>
                  <c:pt idx="10">
                    <c:v>18.482500000000002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R'!$D$5:$D$8,'Bt C v R'!$D$10,'Bt C v R'!$D$14,'Bt C v R'!$D$16,'Bt C v R'!$D$20,'Bt C v R'!$D$23,'Bt C v R'!$D$32:$D$33)</c:f>
              <c:numCache>
                <c:formatCode>General</c:formatCode>
                <c:ptCount val="11"/>
                <c:pt idx="0">
                  <c:v>194.02199999999999</c:v>
                </c:pt>
                <c:pt idx="1">
                  <c:v>206.34200000000001</c:v>
                </c:pt>
                <c:pt idx="2">
                  <c:v>189.77199999999999</c:v>
                </c:pt>
                <c:pt idx="3">
                  <c:v>180.45</c:v>
                </c:pt>
                <c:pt idx="4">
                  <c:v>211.18</c:v>
                </c:pt>
                <c:pt idx="5">
                  <c:v>185.81200000000001</c:v>
                </c:pt>
                <c:pt idx="6">
                  <c:v>210.196</c:v>
                </c:pt>
                <c:pt idx="7">
                  <c:v>156.11799999999999</c:v>
                </c:pt>
                <c:pt idx="8">
                  <c:v>179.06700000000001</c:v>
                </c:pt>
                <c:pt idx="9">
                  <c:v>172.916</c:v>
                </c:pt>
                <c:pt idx="10">
                  <c:v>162.994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2D-4923-923A-46EF65C19B9F}"/>
            </c:ext>
          </c:extLst>
        </c:ser>
        <c:ser>
          <c:idx val="1"/>
          <c:order val="1"/>
          <c:tx>
            <c:v>1(B)MP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R'!$C$218:$C$219,'Bt C v R'!$C$224,'Bt C v R'!$C$226:$C$228,'Bt C v R'!$C$230,'Bt C v R'!$C$232:$C$234,'Bt C v R'!$C$236:$C$237,'Bt C v R'!$C$239,'Bt C v R'!$C$249)</c:f>
                <c:numCache>
                  <c:formatCode>General</c:formatCode>
                  <c:ptCount val="14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20.545999999999999</c:v>
                  </c:pt>
                  <c:pt idx="10">
                    <c:v>18.5656</c:v>
                  </c:pt>
                  <c:pt idx="11">
                    <c:v>24.0975</c:v>
                  </c:pt>
                  <c:pt idx="12">
                    <c:v>25.758500000000002</c:v>
                  </c:pt>
                  <c:pt idx="13">
                    <c:v>25.189599999999999</c:v>
                  </c:pt>
                </c:numCache>
              </c:numRef>
            </c:plus>
            <c:minus>
              <c:numRef>
                <c:f>('Bt C v R'!$C$218:$C$219,'Bt C v R'!$C$224,'Bt C v R'!$C$226:$C$228,'Bt C v R'!$C$230,'Bt C v R'!$C$232:$C$234,'Bt C v R'!$C$236:$C$237,'Bt C v R'!$C$239,'Bt C v R'!$C$249)</c:f>
                <c:numCache>
                  <c:formatCode>General</c:formatCode>
                  <c:ptCount val="14"/>
                  <c:pt idx="0">
                    <c:v>18.682600000000001</c:v>
                  </c:pt>
                  <c:pt idx="1">
                    <c:v>19.824999999999999</c:v>
                  </c:pt>
                  <c:pt idx="2">
                    <c:v>27.875800000000002</c:v>
                  </c:pt>
                  <c:pt idx="3">
                    <c:v>12.625500000000001</c:v>
                  </c:pt>
                  <c:pt idx="4">
                    <c:v>21.782499999999999</c:v>
                  </c:pt>
                  <c:pt idx="5">
                    <c:v>17.918399999999998</c:v>
                  </c:pt>
                  <c:pt idx="6">
                    <c:v>18.272200000000002</c:v>
                  </c:pt>
                  <c:pt idx="7">
                    <c:v>21.1129</c:v>
                  </c:pt>
                  <c:pt idx="8">
                    <c:v>26.208400000000001</c:v>
                  </c:pt>
                  <c:pt idx="9">
                    <c:v>20.545999999999999</c:v>
                  </c:pt>
                  <c:pt idx="10">
                    <c:v>18.5656</c:v>
                  </c:pt>
                  <c:pt idx="11">
                    <c:v>24.0975</c:v>
                  </c:pt>
                  <c:pt idx="12">
                    <c:v>25.758500000000002</c:v>
                  </c:pt>
                  <c:pt idx="13">
                    <c:v>25.189599999999999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R'!$D$3:$D$4,'Bt C v R'!$D$9,'Bt C v R'!$D$11:$D$13,'Bt C v R'!$D$15,'Bt C v R'!$D$17:$D$19,'Bt C v R'!$D$21:$D$22,'Bt C v R'!$D$24,'Bt C v R'!$D$34)</c:f>
              <c:numCache>
                <c:formatCode>General</c:formatCode>
                <c:ptCount val="14"/>
                <c:pt idx="0">
                  <c:v>182.916</c:v>
                </c:pt>
                <c:pt idx="1">
                  <c:v>205.983</c:v>
                </c:pt>
                <c:pt idx="2">
                  <c:v>177.77500000000001</c:v>
                </c:pt>
                <c:pt idx="3">
                  <c:v>158.77199999999999</c:v>
                </c:pt>
                <c:pt idx="4">
                  <c:v>189.32900000000001</c:v>
                </c:pt>
                <c:pt idx="5">
                  <c:v>183.536</c:v>
                </c:pt>
                <c:pt idx="6">
                  <c:v>173.77600000000001</c:v>
                </c:pt>
                <c:pt idx="7">
                  <c:v>192.28299999999999</c:v>
                </c:pt>
                <c:pt idx="8">
                  <c:v>194.791</c:v>
                </c:pt>
                <c:pt idx="9">
                  <c:v>160.05699999999999</c:v>
                </c:pt>
                <c:pt idx="10">
                  <c:v>154.322</c:v>
                </c:pt>
                <c:pt idx="11">
                  <c:v>164.60900000000001</c:v>
                </c:pt>
                <c:pt idx="12">
                  <c:v>183.41300000000001</c:v>
                </c:pt>
                <c:pt idx="13">
                  <c:v>179.76900000000001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2D-4923-923A-46EF65C19B9F}"/>
            </c:ext>
          </c:extLst>
        </c:ser>
        <c:ser>
          <c:idx val="2"/>
          <c:order val="2"/>
          <c:tx>
            <c:v>1(B)MP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R'!$C$217,'Bt C v R'!$C$240:$C$246)</c:f>
                <c:numCache>
                  <c:formatCode>General</c:formatCode>
                  <c:ptCount val="8"/>
                  <c:pt idx="0">
                    <c:v>30.420400000000001</c:v>
                  </c:pt>
                  <c:pt idx="1">
                    <c:v>14.030900000000001</c:v>
                  </c:pt>
                  <c:pt idx="2">
                    <c:v>30.598299999999998</c:v>
                  </c:pt>
                  <c:pt idx="3">
                    <c:v>16.288699999999999</c:v>
                  </c:pt>
                  <c:pt idx="4">
                    <c:v>12.754300000000001</c:v>
                  </c:pt>
                  <c:pt idx="5">
                    <c:v>19.407599999999999</c:v>
                  </c:pt>
                  <c:pt idx="6">
                    <c:v>32.7637</c:v>
                  </c:pt>
                  <c:pt idx="7">
                    <c:v>16.057500000000001</c:v>
                  </c:pt>
                </c:numCache>
              </c:numRef>
            </c:plus>
            <c:minus>
              <c:numRef>
                <c:f>('Bt C v R'!$C$217,'Bt C v R'!$C$240:$C$246)</c:f>
                <c:numCache>
                  <c:formatCode>General</c:formatCode>
                  <c:ptCount val="8"/>
                  <c:pt idx="0">
                    <c:v>30.420400000000001</c:v>
                  </c:pt>
                  <c:pt idx="1">
                    <c:v>14.030900000000001</c:v>
                  </c:pt>
                  <c:pt idx="2">
                    <c:v>30.598299999999998</c:v>
                  </c:pt>
                  <c:pt idx="3">
                    <c:v>16.288699999999999</c:v>
                  </c:pt>
                  <c:pt idx="4">
                    <c:v>12.754300000000001</c:v>
                  </c:pt>
                  <c:pt idx="5">
                    <c:v>19.407599999999999</c:v>
                  </c:pt>
                  <c:pt idx="6">
                    <c:v>32.7637</c:v>
                  </c:pt>
                  <c:pt idx="7">
                    <c:v>16.057500000000001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R'!$D$2,'Bt C v R'!$D$25:$D$31)</c:f>
              <c:numCache>
                <c:formatCode>General</c:formatCode>
                <c:ptCount val="8"/>
                <c:pt idx="0">
                  <c:v>198.68299999999999</c:v>
                </c:pt>
                <c:pt idx="1">
                  <c:v>132.911</c:v>
                </c:pt>
                <c:pt idx="2">
                  <c:v>164.85900000000001</c:v>
                </c:pt>
                <c:pt idx="3">
                  <c:v>167.88200000000001</c:v>
                </c:pt>
                <c:pt idx="4">
                  <c:v>148.72800000000001</c:v>
                </c:pt>
                <c:pt idx="5">
                  <c:v>165.55699999999999</c:v>
                </c:pt>
                <c:pt idx="6">
                  <c:v>166.28299999999999</c:v>
                </c:pt>
                <c:pt idx="7">
                  <c:v>151.96199999999999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2D-4923-923A-46EF65C19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42623"/>
        <c:axId val="914817663"/>
      </c:scatterChart>
      <c:valAx>
        <c:axId val="91484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17663"/>
        <c:crosses val="autoZero"/>
        <c:crossBetween val="midCat"/>
      </c:valAx>
      <c:valAx>
        <c:axId val="914817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426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R'!$C$155,'Bt C v R'!$C$161,'Bt C v R'!$C$164,'Bt C v R'!$C$168,'Bt C v R'!$C$170:$C$171)</c:f>
                <c:numCache>
                  <c:formatCode>General</c:formatCode>
                  <c:ptCount val="6"/>
                  <c:pt idx="0">
                    <c:v>25.955200000000001</c:v>
                  </c:pt>
                  <c:pt idx="1">
                    <c:v>28.085899999999999</c:v>
                  </c:pt>
                  <c:pt idx="2">
                    <c:v>19.927900000000001</c:v>
                  </c:pt>
                  <c:pt idx="3">
                    <c:v>15.2707</c:v>
                  </c:pt>
                  <c:pt idx="4">
                    <c:v>23.218299999999999</c:v>
                  </c:pt>
                  <c:pt idx="5">
                    <c:v>20.517499999999998</c:v>
                  </c:pt>
                </c:numCache>
              </c:numRef>
            </c:plus>
            <c:minus>
              <c:numRef>
                <c:f>('Bt C v R'!$C$155,'Bt C v R'!$C$161,'Bt C v R'!$C$164,'Bt C v R'!$C$168,'Bt C v R'!$C$170:$C$171)</c:f>
                <c:numCache>
                  <c:formatCode>General</c:formatCode>
                  <c:ptCount val="6"/>
                  <c:pt idx="0">
                    <c:v>25.955200000000001</c:v>
                  </c:pt>
                  <c:pt idx="1">
                    <c:v>28.085899999999999</c:v>
                  </c:pt>
                  <c:pt idx="2">
                    <c:v>19.927900000000001</c:v>
                  </c:pt>
                  <c:pt idx="3">
                    <c:v>15.2707</c:v>
                  </c:pt>
                  <c:pt idx="4">
                    <c:v>23.218299999999999</c:v>
                  </c:pt>
                  <c:pt idx="5">
                    <c:v>20.517499999999998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R'!$AT$15,'Bt C v R'!$AT$21,'Bt C v R'!$AT$24,'Bt C v R'!$AT$28,'Bt C v R'!$AT$30:$AT$31)</c:f>
              <c:numCache>
                <c:formatCode>General</c:formatCode>
                <c:ptCount val="6"/>
                <c:pt idx="0">
                  <c:v>160.15700000000001</c:v>
                </c:pt>
                <c:pt idx="1">
                  <c:v>183.65799999999999</c:v>
                </c:pt>
                <c:pt idx="2">
                  <c:v>159.67099999999999</c:v>
                </c:pt>
                <c:pt idx="3">
                  <c:v>187.82300000000001</c:v>
                </c:pt>
                <c:pt idx="4">
                  <c:v>156.89099999999999</c:v>
                </c:pt>
                <c:pt idx="5">
                  <c:v>168.64500000000001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78-4F4F-8DB0-FFECCF8FF1E2}"/>
            </c:ext>
          </c:extLst>
        </c:ser>
        <c:ser>
          <c:idx val="1"/>
          <c:order val="1"/>
          <c:tx>
            <c:v>1.AS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R'!$C$156,'Bt C v R'!$C$159,'Bt C v R'!$C$167,'Bt C v R'!$C$172)</c:f>
                <c:numCache>
                  <c:formatCode>General</c:formatCode>
                  <c:ptCount val="4"/>
                  <c:pt idx="0">
                    <c:v>24.689399999999999</c:v>
                  </c:pt>
                  <c:pt idx="1">
                    <c:v>29.726199999999999</c:v>
                  </c:pt>
                  <c:pt idx="2">
                    <c:v>24.398099999999999</c:v>
                  </c:pt>
                  <c:pt idx="3">
                    <c:v>27.875800000000002</c:v>
                  </c:pt>
                </c:numCache>
              </c:numRef>
            </c:plus>
            <c:minus>
              <c:numRef>
                <c:f>('Bt C v R'!$C$156,'Bt C v R'!$C$159,'Bt C v R'!$C$167,'Bt C v R'!$C$172)</c:f>
                <c:numCache>
                  <c:formatCode>General</c:formatCode>
                  <c:ptCount val="4"/>
                  <c:pt idx="0">
                    <c:v>24.689399999999999</c:v>
                  </c:pt>
                  <c:pt idx="1">
                    <c:v>29.726199999999999</c:v>
                  </c:pt>
                  <c:pt idx="2">
                    <c:v>24.398099999999999</c:v>
                  </c:pt>
                  <c:pt idx="3">
                    <c:v>27.875800000000002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R'!$AT$16,'Bt C v R'!$AT$19,'Bt C v R'!$AT$27,'Bt C v R'!$AT$32)</c:f>
              <c:numCache>
                <c:formatCode>General</c:formatCode>
                <c:ptCount val="4"/>
                <c:pt idx="0">
                  <c:v>171.07499999999999</c:v>
                </c:pt>
                <c:pt idx="1">
                  <c:v>171.917</c:v>
                </c:pt>
                <c:pt idx="2">
                  <c:v>161.839</c:v>
                </c:pt>
                <c:pt idx="3">
                  <c:v>171.66200000000001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78-4F4F-8DB0-FFECCF8FF1E2}"/>
            </c:ext>
          </c:extLst>
        </c:ser>
        <c:ser>
          <c:idx val="2"/>
          <c:order val="2"/>
          <c:tx>
            <c:v>1.AS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R'!$C$142:$C$146,'Bt C v R'!$C$149:$C$154,'Bt C v R'!$C$157:$C$158,'Bt C v R'!$C$160,'Bt C v R'!$C$162:$C$163,'Bt C v R'!$C$165:$C$166,'Bt C v R'!$C$169,'Bt C v R'!$C$173)</c:f>
                <c:numCache>
                  <c:formatCode>General</c:formatCode>
                  <c:ptCount val="20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22.7012</c:v>
                  </c:pt>
                  <c:pt idx="6">
                    <c:v>16.223600000000001</c:v>
                  </c:pt>
                  <c:pt idx="7">
                    <c:v>20.479700000000001</c:v>
                  </c:pt>
                  <c:pt idx="8">
                    <c:v>16.713699999999999</c:v>
                  </c:pt>
                  <c:pt idx="9">
                    <c:v>19.981000000000002</c:v>
                  </c:pt>
                  <c:pt idx="10">
                    <c:v>13.752800000000001</c:v>
                  </c:pt>
                  <c:pt idx="11">
                    <c:v>23.173200000000001</c:v>
                  </c:pt>
                  <c:pt idx="12">
                    <c:v>17.454799999999999</c:v>
                  </c:pt>
                  <c:pt idx="13">
                    <c:v>33.635599999999997</c:v>
                  </c:pt>
                  <c:pt idx="14">
                    <c:v>22.1081</c:v>
                  </c:pt>
                  <c:pt idx="15">
                    <c:v>23.977499999999999</c:v>
                  </c:pt>
                  <c:pt idx="16">
                    <c:v>19.845500000000001</c:v>
                  </c:pt>
                  <c:pt idx="17">
                    <c:v>21.727</c:v>
                  </c:pt>
                  <c:pt idx="18">
                    <c:v>26.743200000000002</c:v>
                  </c:pt>
                  <c:pt idx="19">
                    <c:v>28.032499999999999</c:v>
                  </c:pt>
                </c:numCache>
              </c:numRef>
            </c:plus>
            <c:minus>
              <c:numRef>
                <c:f>('Bt C v R'!$C$142:$C$146,'Bt C v R'!$C$149:$C$154,'Bt C v R'!$C$157:$C$158,'Bt C v R'!$C$160,'Bt C v R'!$C$162:$C$163,'Bt C v R'!$C$165:$C$166,'Bt C v R'!$C$169,'Bt C v R'!$C$173)</c:f>
                <c:numCache>
                  <c:formatCode>General</c:formatCode>
                  <c:ptCount val="20"/>
                  <c:pt idx="0">
                    <c:v>19.9618</c:v>
                  </c:pt>
                  <c:pt idx="1">
                    <c:v>22.530100000000001</c:v>
                  </c:pt>
                  <c:pt idx="2">
                    <c:v>20.223600000000001</c:v>
                  </c:pt>
                  <c:pt idx="3">
                    <c:v>22.746099999999998</c:v>
                  </c:pt>
                  <c:pt idx="4">
                    <c:v>29.393899999999999</c:v>
                  </c:pt>
                  <c:pt idx="5">
                    <c:v>22.7012</c:v>
                  </c:pt>
                  <c:pt idx="6">
                    <c:v>16.223600000000001</c:v>
                  </c:pt>
                  <c:pt idx="7">
                    <c:v>20.479700000000001</c:v>
                  </c:pt>
                  <c:pt idx="8">
                    <c:v>16.713699999999999</c:v>
                  </c:pt>
                  <c:pt idx="9">
                    <c:v>19.981000000000002</c:v>
                  </c:pt>
                  <c:pt idx="10">
                    <c:v>13.752800000000001</c:v>
                  </c:pt>
                  <c:pt idx="11">
                    <c:v>23.173200000000001</c:v>
                  </c:pt>
                  <c:pt idx="12">
                    <c:v>17.454799999999999</c:v>
                  </c:pt>
                  <c:pt idx="13">
                    <c:v>33.635599999999997</c:v>
                  </c:pt>
                  <c:pt idx="14">
                    <c:v>22.1081</c:v>
                  </c:pt>
                  <c:pt idx="15">
                    <c:v>23.977499999999999</c:v>
                  </c:pt>
                  <c:pt idx="16">
                    <c:v>19.845500000000001</c:v>
                  </c:pt>
                  <c:pt idx="17">
                    <c:v>21.727</c:v>
                  </c:pt>
                  <c:pt idx="18">
                    <c:v>26.743200000000002</c:v>
                  </c:pt>
                  <c:pt idx="19">
                    <c:v>28.032499999999999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R'!$AT$2:$AT$6,'Bt C v R'!$AT$9:$AT$14,'Bt C v R'!$AT$17:$AT$18,'Bt C v R'!$AT$20,'Bt C v R'!$AT$22:$AT$23,'Bt C v R'!$AT$25:$AT$26,'Bt C v R'!$AT$29,'Bt C v R'!$AT$33)</c:f>
              <c:numCache>
                <c:formatCode>General</c:formatCode>
                <c:ptCount val="20"/>
                <c:pt idx="0">
                  <c:v>174.696</c:v>
                </c:pt>
                <c:pt idx="1">
                  <c:v>174.63</c:v>
                </c:pt>
                <c:pt idx="2">
                  <c:v>169.952</c:v>
                </c:pt>
                <c:pt idx="3">
                  <c:v>157.56100000000001</c:v>
                </c:pt>
                <c:pt idx="4">
                  <c:v>164.97900000000001</c:v>
                </c:pt>
                <c:pt idx="5">
                  <c:v>170.23099999999999</c:v>
                </c:pt>
                <c:pt idx="6">
                  <c:v>147.142</c:v>
                </c:pt>
                <c:pt idx="7">
                  <c:v>156.18100000000001</c:v>
                </c:pt>
                <c:pt idx="8">
                  <c:v>152.36000000000001</c:v>
                </c:pt>
                <c:pt idx="9">
                  <c:v>163.51400000000001</c:v>
                </c:pt>
                <c:pt idx="10">
                  <c:v>127.77500000000001</c:v>
                </c:pt>
                <c:pt idx="11">
                  <c:v>143.71899999999999</c:v>
                </c:pt>
                <c:pt idx="12">
                  <c:v>140.88300000000001</c:v>
                </c:pt>
                <c:pt idx="13">
                  <c:v>214.26599999999999</c:v>
                </c:pt>
                <c:pt idx="14">
                  <c:v>174.69</c:v>
                </c:pt>
                <c:pt idx="15">
                  <c:v>166.92500000000001</c:v>
                </c:pt>
                <c:pt idx="16">
                  <c:v>169.22200000000001</c:v>
                </c:pt>
                <c:pt idx="17">
                  <c:v>182.256</c:v>
                </c:pt>
                <c:pt idx="18">
                  <c:v>166.11500000000001</c:v>
                </c:pt>
                <c:pt idx="19">
                  <c:v>154.78200000000001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78-4F4F-8DB0-FFECCF8FF1E2}"/>
            </c:ext>
          </c:extLst>
        </c:ser>
        <c:ser>
          <c:idx val="3"/>
          <c:order val="3"/>
          <c:tx>
            <c:v>1.AS 'Agg'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R'!$C$147:$C$148</c:f>
                <c:numCache>
                  <c:formatCode>General</c:formatCode>
                  <c:ptCount val="2"/>
                  <c:pt idx="0">
                    <c:v>26.614000000000001</c:v>
                  </c:pt>
                  <c:pt idx="1">
                    <c:v>22.269300000000001</c:v>
                  </c:pt>
                </c:numCache>
              </c:numRef>
            </c:plus>
            <c:minus>
              <c:numRef>
                <c:f>'Bt C v R'!$C$147:$C$148</c:f>
                <c:numCache>
                  <c:formatCode>General</c:formatCode>
                  <c:ptCount val="2"/>
                  <c:pt idx="0">
                    <c:v>26.614000000000001</c:v>
                  </c:pt>
                  <c:pt idx="1">
                    <c:v>22.269300000000001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R'!$AT$7:$AT$8</c:f>
              <c:numCache>
                <c:formatCode>General</c:formatCode>
                <c:ptCount val="2"/>
                <c:pt idx="0">
                  <c:v>169.422</c:v>
                </c:pt>
                <c:pt idx="1">
                  <c:v>168.21199999999999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78-4F4F-8DB0-FFECCF8F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75295"/>
        <c:axId val="188576255"/>
      </c:scatterChart>
      <c:valAx>
        <c:axId val="188575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576255"/>
        <c:crosses val="autoZero"/>
        <c:crossBetween val="midCat"/>
      </c:valAx>
      <c:valAx>
        <c:axId val="1885762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85752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R'!$C$290:$C$291,'Bt C v R'!$C$293,'Bt C v R'!$C$297,'Bt C v R'!$C$299,'Bt C v R'!$C$301,'Bt C v R'!$C$304:$C$305,'Bt C v R'!$C$310,'Bt C v R'!$C$312,'Bt C v R'!$C$315,'Bt C v R'!$C$319,'Bt C v R'!$C$321:$C$322,'Bt C v R'!$C$325,'Bt C v R'!$C$328,'Bt C v R'!$C$330)</c:f>
                <c:numCache>
                  <c:formatCode>General</c:formatCode>
                  <c:ptCount val="17"/>
                  <c:pt idx="0">
                    <c:v>23.6099</c:v>
                  </c:pt>
                  <c:pt idx="1">
                    <c:v>27.1892</c:v>
                  </c:pt>
                  <c:pt idx="2">
                    <c:v>18.116599999999998</c:v>
                  </c:pt>
                  <c:pt idx="3">
                    <c:v>24.928699999999999</c:v>
                  </c:pt>
                  <c:pt idx="4">
                    <c:v>30.753900000000002</c:v>
                  </c:pt>
                  <c:pt idx="5">
                    <c:v>32.351500000000001</c:v>
                  </c:pt>
                  <c:pt idx="6">
                    <c:v>28.271100000000001</c:v>
                  </c:pt>
                  <c:pt idx="7">
                    <c:v>25.6267</c:v>
                  </c:pt>
                  <c:pt idx="8">
                    <c:v>44.079300000000003</c:v>
                  </c:pt>
                  <c:pt idx="9">
                    <c:v>36.268900000000002</c:v>
                  </c:pt>
                  <c:pt idx="10">
                    <c:v>28.522300000000001</c:v>
                  </c:pt>
                  <c:pt idx="11">
                    <c:v>33.090899999999998</c:v>
                  </c:pt>
                  <c:pt idx="12">
                    <c:v>35.436199999999999</c:v>
                  </c:pt>
                  <c:pt idx="13">
                    <c:v>24.7393</c:v>
                  </c:pt>
                  <c:pt idx="14">
                    <c:v>35.295099999999998</c:v>
                  </c:pt>
                  <c:pt idx="15">
                    <c:v>19.489899999999999</c:v>
                  </c:pt>
                  <c:pt idx="16">
                    <c:v>26.5337</c:v>
                  </c:pt>
                </c:numCache>
              </c:numRef>
            </c:plus>
            <c:minus>
              <c:numRef>
                <c:f>('Bt C v R'!$C$290:$C$291,'Bt C v R'!$C$293,'Bt C v R'!$C$297,'Bt C v R'!$C$299,'Bt C v R'!$C$301,'Bt C v R'!$C$304:$C$305,'Bt C v R'!$C$310,'Bt C v R'!$C$312,'Bt C v R'!$C$315,'Bt C v R'!$C$319,'Bt C v R'!$C$321:$C$322,'Bt C v R'!$C$325,'Bt C v R'!$C$328,'Bt C v R'!$C$330)</c:f>
                <c:numCache>
                  <c:formatCode>General</c:formatCode>
                  <c:ptCount val="17"/>
                  <c:pt idx="0">
                    <c:v>23.6099</c:v>
                  </c:pt>
                  <c:pt idx="1">
                    <c:v>27.1892</c:v>
                  </c:pt>
                  <c:pt idx="2">
                    <c:v>18.116599999999998</c:v>
                  </c:pt>
                  <c:pt idx="3">
                    <c:v>24.928699999999999</c:v>
                  </c:pt>
                  <c:pt idx="4">
                    <c:v>30.753900000000002</c:v>
                  </c:pt>
                  <c:pt idx="5">
                    <c:v>32.351500000000001</c:v>
                  </c:pt>
                  <c:pt idx="6">
                    <c:v>28.271100000000001</c:v>
                  </c:pt>
                  <c:pt idx="7">
                    <c:v>25.6267</c:v>
                  </c:pt>
                  <c:pt idx="8">
                    <c:v>44.079300000000003</c:v>
                  </c:pt>
                  <c:pt idx="9">
                    <c:v>36.268900000000002</c:v>
                  </c:pt>
                  <c:pt idx="10">
                    <c:v>28.522300000000001</c:v>
                  </c:pt>
                  <c:pt idx="11">
                    <c:v>33.090899999999998</c:v>
                  </c:pt>
                  <c:pt idx="12">
                    <c:v>35.436199999999999</c:v>
                  </c:pt>
                  <c:pt idx="13">
                    <c:v>24.7393</c:v>
                  </c:pt>
                  <c:pt idx="14">
                    <c:v>35.295099999999998</c:v>
                  </c:pt>
                  <c:pt idx="15">
                    <c:v>19.489899999999999</c:v>
                  </c:pt>
                  <c:pt idx="16">
                    <c:v>26.5337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R'!$CJ$2:$CJ$3,'Bt C v R'!$CJ$5,'Bt C v R'!$CJ$9,'Bt C v R'!$CJ$11,'Bt C v R'!$CJ$13,'Bt C v R'!$CJ$16:$CJ$17,'Bt C v R'!$CJ$22,'Bt C v R'!$CJ$24,'Bt C v R'!$CJ$27,'Bt C v R'!$CJ$31,'Bt C v R'!$CJ$33:$CJ$34,'Bt C v R'!$CJ$37,'Bt C v R'!$CJ$40,'Bt C v R'!$CJ$42)</c:f>
              <c:numCache>
                <c:formatCode>General</c:formatCode>
                <c:ptCount val="17"/>
                <c:pt idx="0">
                  <c:v>246.75700000000001</c:v>
                </c:pt>
                <c:pt idx="1">
                  <c:v>262.27100000000002</c:v>
                </c:pt>
                <c:pt idx="2">
                  <c:v>232.869</c:v>
                </c:pt>
                <c:pt idx="3">
                  <c:v>226.32499999999999</c:v>
                </c:pt>
                <c:pt idx="4">
                  <c:v>244.21100000000001</c:v>
                </c:pt>
                <c:pt idx="5">
                  <c:v>237.82400000000001</c:v>
                </c:pt>
                <c:pt idx="6">
                  <c:v>228.57599999999999</c:v>
                </c:pt>
                <c:pt idx="7">
                  <c:v>227.89699999999999</c:v>
                </c:pt>
                <c:pt idx="8">
                  <c:v>272.72699999999998</c:v>
                </c:pt>
                <c:pt idx="9">
                  <c:v>290.66899999999998</c:v>
                </c:pt>
                <c:pt idx="10">
                  <c:v>240.77</c:v>
                </c:pt>
                <c:pt idx="11">
                  <c:v>275.08699999999999</c:v>
                </c:pt>
                <c:pt idx="12">
                  <c:v>253.81299999999999</c:v>
                </c:pt>
                <c:pt idx="13">
                  <c:v>245.52500000000001</c:v>
                </c:pt>
                <c:pt idx="14">
                  <c:v>260.78399999999999</c:v>
                </c:pt>
                <c:pt idx="15">
                  <c:v>215.51599999999999</c:v>
                </c:pt>
                <c:pt idx="16">
                  <c:v>251.21199999999999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6F-495D-B7DC-8E428361CF99}"/>
            </c:ext>
          </c:extLst>
        </c:ser>
        <c:ser>
          <c:idx val="1"/>
          <c:order val="1"/>
          <c:tx>
            <c:v>1.AS.H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R'!$C$292,'Bt C v R'!$C$294,'Bt C v R'!$C$298,'Bt C v R'!$C$300,'Bt C v R'!$C$303,'Bt C v R'!$C$306:$C$307,'Bt C v R'!$C$311,'Bt C v R'!$C$313:$C$314,'Bt C v R'!$C$316,'Bt C v R'!$C$318,'Bt C v R'!$C$323:$C$324,'Bt C v R'!$C$326:$C$327,'Bt C v R'!$C$329)</c:f>
                <c:numCache>
                  <c:formatCode>General</c:formatCode>
                  <c:ptCount val="17"/>
                  <c:pt idx="0">
                    <c:v>18.612100000000002</c:v>
                  </c:pt>
                  <c:pt idx="1">
                    <c:v>23.454799999999999</c:v>
                  </c:pt>
                  <c:pt idx="2">
                    <c:v>26.126999999999999</c:v>
                  </c:pt>
                  <c:pt idx="3">
                    <c:v>24.328600000000002</c:v>
                  </c:pt>
                  <c:pt idx="4">
                    <c:v>15.863099999999999</c:v>
                  </c:pt>
                  <c:pt idx="5">
                    <c:v>20.979500000000002</c:v>
                  </c:pt>
                  <c:pt idx="6">
                    <c:v>35.152500000000003</c:v>
                  </c:pt>
                  <c:pt idx="7">
                    <c:v>25.7225</c:v>
                  </c:pt>
                  <c:pt idx="8">
                    <c:v>16.382400000000001</c:v>
                  </c:pt>
                  <c:pt idx="9">
                    <c:v>28.1036</c:v>
                  </c:pt>
                  <c:pt idx="10">
                    <c:v>32.165399999999998</c:v>
                  </c:pt>
                  <c:pt idx="11">
                    <c:v>26.205200000000001</c:v>
                  </c:pt>
                  <c:pt idx="12">
                    <c:v>27.511199999999999</c:v>
                  </c:pt>
                  <c:pt idx="13">
                    <c:v>41.756300000000003</c:v>
                  </c:pt>
                  <c:pt idx="14">
                    <c:v>33.955100000000002</c:v>
                  </c:pt>
                  <c:pt idx="15">
                    <c:v>36.405200000000001</c:v>
                  </c:pt>
                  <c:pt idx="16">
                    <c:v>32.193100000000001</c:v>
                  </c:pt>
                </c:numCache>
              </c:numRef>
            </c:plus>
            <c:minus>
              <c:numRef>
                <c:f>('Bt C v R'!$C$292,'Bt C v R'!$C$294,'Bt C v R'!$C$298,'Bt C v R'!$C$300,'Bt C v R'!$C$303,'Bt C v R'!$C$306:$C$307,'Bt C v R'!$C$311,'Bt C v R'!$C$313:$C$314,'Bt C v R'!$C$316,'Bt C v R'!$C$318,'Bt C v R'!$C$323:$C$324,'Bt C v R'!$C$326:$C$327,'Bt C v R'!$C$329)</c:f>
                <c:numCache>
                  <c:formatCode>General</c:formatCode>
                  <c:ptCount val="17"/>
                  <c:pt idx="0">
                    <c:v>18.612100000000002</c:v>
                  </c:pt>
                  <c:pt idx="1">
                    <c:v>23.454799999999999</c:v>
                  </c:pt>
                  <c:pt idx="2">
                    <c:v>26.126999999999999</c:v>
                  </c:pt>
                  <c:pt idx="3">
                    <c:v>24.328600000000002</c:v>
                  </c:pt>
                  <c:pt idx="4">
                    <c:v>15.863099999999999</c:v>
                  </c:pt>
                  <c:pt idx="5">
                    <c:v>20.979500000000002</c:v>
                  </c:pt>
                  <c:pt idx="6">
                    <c:v>35.152500000000003</c:v>
                  </c:pt>
                  <c:pt idx="7">
                    <c:v>25.7225</c:v>
                  </c:pt>
                  <c:pt idx="8">
                    <c:v>16.382400000000001</c:v>
                  </c:pt>
                  <c:pt idx="9">
                    <c:v>28.1036</c:v>
                  </c:pt>
                  <c:pt idx="10">
                    <c:v>32.165399999999998</c:v>
                  </c:pt>
                  <c:pt idx="11">
                    <c:v>26.205200000000001</c:v>
                  </c:pt>
                  <c:pt idx="12">
                    <c:v>27.511199999999999</c:v>
                  </c:pt>
                  <c:pt idx="13">
                    <c:v>41.756300000000003</c:v>
                  </c:pt>
                  <c:pt idx="14">
                    <c:v>33.955100000000002</c:v>
                  </c:pt>
                  <c:pt idx="15">
                    <c:v>36.405200000000001</c:v>
                  </c:pt>
                  <c:pt idx="16">
                    <c:v>32.193100000000001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R'!$CJ$4,'Bt C v R'!$CJ$6,'Bt C v R'!$CJ$10,'Bt C v R'!$CJ$12,'Bt C v R'!$CJ$15,'Bt C v R'!$CJ$18:$CJ$19,'Bt C v R'!$CJ$23,'Bt C v R'!$CJ$25:$CJ$26,'Bt C v R'!$CJ$28,'Bt C v R'!$CJ$30,'Bt C v R'!$CJ$35:$CJ$36,'Bt C v R'!$CJ$38:$CJ$39,'Bt C v R'!$CJ$41)</c:f>
              <c:numCache>
                <c:formatCode>General</c:formatCode>
                <c:ptCount val="17"/>
                <c:pt idx="0">
                  <c:v>238.08799999999999</c:v>
                </c:pt>
                <c:pt idx="1">
                  <c:v>249.202</c:v>
                </c:pt>
                <c:pt idx="2">
                  <c:v>242.95400000000001</c:v>
                </c:pt>
                <c:pt idx="3">
                  <c:v>237.35499999999999</c:v>
                </c:pt>
                <c:pt idx="4">
                  <c:v>217.09399999999999</c:v>
                </c:pt>
                <c:pt idx="5">
                  <c:v>204.06399999999999</c:v>
                </c:pt>
                <c:pt idx="6">
                  <c:v>266.20400000000001</c:v>
                </c:pt>
                <c:pt idx="7">
                  <c:v>231.87</c:v>
                </c:pt>
                <c:pt idx="8">
                  <c:v>240.38900000000001</c:v>
                </c:pt>
                <c:pt idx="9">
                  <c:v>251.15700000000001</c:v>
                </c:pt>
                <c:pt idx="10">
                  <c:v>226.78100000000001</c:v>
                </c:pt>
                <c:pt idx="11">
                  <c:v>231.33799999999999</c:v>
                </c:pt>
                <c:pt idx="12">
                  <c:v>231.28899999999999</c:v>
                </c:pt>
                <c:pt idx="13">
                  <c:v>241.536</c:v>
                </c:pt>
                <c:pt idx="14">
                  <c:v>271.28300000000002</c:v>
                </c:pt>
                <c:pt idx="15">
                  <c:v>254.06</c:v>
                </c:pt>
                <c:pt idx="16">
                  <c:v>276.22399999999999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6F-495D-B7DC-8E428361CF99}"/>
            </c:ext>
          </c:extLst>
        </c:ser>
        <c:ser>
          <c:idx val="2"/>
          <c:order val="2"/>
          <c:tx>
            <c:v>1.AS.H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R'!$C$295:$C$296,'Bt C v R'!$C$308,'Bt C v R'!$C$317,'Bt C v R'!$C$320)</c:f>
                <c:numCache>
                  <c:formatCode>General</c:formatCode>
                  <c:ptCount val="5"/>
                  <c:pt idx="0">
                    <c:v>23.5565</c:v>
                  </c:pt>
                  <c:pt idx="1">
                    <c:v>22.478400000000001</c:v>
                  </c:pt>
                  <c:pt idx="2">
                    <c:v>19.439800000000002</c:v>
                  </c:pt>
                  <c:pt idx="3">
                    <c:v>34.6233</c:v>
                  </c:pt>
                  <c:pt idx="4">
                    <c:v>33.231099999999998</c:v>
                  </c:pt>
                </c:numCache>
              </c:numRef>
            </c:plus>
            <c:minus>
              <c:numRef>
                <c:f>('Bt C v R'!$C$295:$C$296,'Bt C v R'!$C$308,'Bt C v R'!$C$317,'Bt C v R'!$C$320)</c:f>
                <c:numCache>
                  <c:formatCode>General</c:formatCode>
                  <c:ptCount val="5"/>
                  <c:pt idx="0">
                    <c:v>23.5565</c:v>
                  </c:pt>
                  <c:pt idx="1">
                    <c:v>22.478400000000001</c:v>
                  </c:pt>
                  <c:pt idx="2">
                    <c:v>19.439800000000002</c:v>
                  </c:pt>
                  <c:pt idx="3">
                    <c:v>34.6233</c:v>
                  </c:pt>
                  <c:pt idx="4">
                    <c:v>33.231099999999998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R'!$CJ$7:$CJ$8,'Bt C v R'!$CJ$20,'Bt C v R'!$CJ$29,'Bt C v R'!$CJ$32)</c:f>
              <c:numCache>
                <c:formatCode>General</c:formatCode>
                <c:ptCount val="5"/>
                <c:pt idx="0">
                  <c:v>232.095</c:v>
                </c:pt>
                <c:pt idx="1">
                  <c:v>231.029</c:v>
                </c:pt>
                <c:pt idx="2">
                  <c:v>184.98400000000001</c:v>
                </c:pt>
                <c:pt idx="3">
                  <c:v>309.42</c:v>
                </c:pt>
                <c:pt idx="4">
                  <c:v>253.518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6F-495D-B7DC-8E428361CF99}"/>
            </c:ext>
          </c:extLst>
        </c:ser>
        <c:ser>
          <c:idx val="3"/>
          <c:order val="3"/>
          <c:tx>
            <c:v>1.AS.H No Label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R'!$C$302</c:f>
                <c:numCache>
                  <c:formatCode>General</c:formatCode>
                  <c:ptCount val="1"/>
                  <c:pt idx="0">
                    <c:v>23.623799999999999</c:v>
                  </c:pt>
                </c:numCache>
              </c:numRef>
            </c:plus>
            <c:minus>
              <c:numRef>
                <c:f>'Bt C v R'!$C$302</c:f>
                <c:numCache>
                  <c:formatCode>General</c:formatCode>
                  <c:ptCount val="1"/>
                  <c:pt idx="0">
                    <c:v>23.623799999999999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R'!$CJ$14</c:f>
              <c:numCache>
                <c:formatCode>General</c:formatCode>
                <c:ptCount val="1"/>
                <c:pt idx="0">
                  <c:v>225.25299999999999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6F-495D-B7DC-8E428361CF99}"/>
            </c:ext>
          </c:extLst>
        </c:ser>
        <c:ser>
          <c:idx val="4"/>
          <c:order val="4"/>
          <c:tx>
            <c:v>1.AS.H 'Alt'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R'!$C$309</c:f>
                <c:numCache>
                  <c:formatCode>General</c:formatCode>
                  <c:ptCount val="1"/>
                  <c:pt idx="0">
                    <c:v>29.213200000000001</c:v>
                  </c:pt>
                </c:numCache>
              </c:numRef>
            </c:plus>
            <c:minus>
              <c:numRef>
                <c:f>'Bt C v R'!$C$309</c:f>
                <c:numCache>
                  <c:formatCode>General</c:formatCode>
                  <c:ptCount val="1"/>
                  <c:pt idx="0">
                    <c:v>29.213200000000001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R'!$CJ$21</c:f>
              <c:numCache>
                <c:formatCode>General</c:formatCode>
                <c:ptCount val="1"/>
                <c:pt idx="0">
                  <c:v>250.643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6F-495D-B7DC-8E428361C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56543"/>
        <c:axId val="914876223"/>
      </c:scatterChart>
      <c:valAx>
        <c:axId val="91485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76223"/>
        <c:crosses val="autoZero"/>
        <c:crossBetween val="midCat"/>
      </c:valAx>
      <c:valAx>
        <c:axId val="9148762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565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Li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34659080456407E-2"/>
          <c:y val="0.1370923166324621"/>
          <c:w val="0.74440156543084623"/>
          <c:h val="0.67806057415352861"/>
        </c:manualLayout>
      </c:layout>
      <c:scatterChart>
        <c:scatterStyle val="lineMarker"/>
        <c:varyColors val="0"/>
        <c:ser>
          <c:idx val="5"/>
          <c:order val="0"/>
          <c:tx>
            <c:v>1(B)MP C Li</c:v>
          </c:tx>
          <c:spPr>
            <a:ln>
              <a:noFill/>
            </a:ln>
          </c:spPr>
          <c:xVal>
            <c:numRef>
              <c:f>('Bt C v R'!$D$5:$D$8,'Bt C v R'!$D$10,'Bt C v R'!$D$14,'Bt C v R'!$D$16,'Bt C v R'!$D$20,'Bt C v R'!$D$23,'Bt C v R'!$D$32:$D$33)</c:f>
              <c:numCache>
                <c:formatCode>General</c:formatCode>
                <c:ptCount val="11"/>
                <c:pt idx="0">
                  <c:v>194.02199999999999</c:v>
                </c:pt>
                <c:pt idx="1">
                  <c:v>206.34200000000001</c:v>
                </c:pt>
                <c:pt idx="2">
                  <c:v>189.77199999999999</c:v>
                </c:pt>
                <c:pt idx="3">
                  <c:v>180.45</c:v>
                </c:pt>
                <c:pt idx="4">
                  <c:v>211.18</c:v>
                </c:pt>
                <c:pt idx="5">
                  <c:v>185.81200000000001</c:v>
                </c:pt>
                <c:pt idx="6">
                  <c:v>210.196</c:v>
                </c:pt>
                <c:pt idx="7">
                  <c:v>156.11799999999999</c:v>
                </c:pt>
                <c:pt idx="8">
                  <c:v>179.06700000000001</c:v>
                </c:pt>
                <c:pt idx="9">
                  <c:v>172.916</c:v>
                </c:pt>
                <c:pt idx="10">
                  <c:v>162.994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F48-4D7D-811C-19F3694BA3C1}"/>
            </c:ext>
          </c:extLst>
        </c:ser>
        <c:ser>
          <c:idx val="6"/>
          <c:order val="1"/>
          <c:tx>
            <c:v>1(B)MP R Li</c:v>
          </c:tx>
          <c:spPr>
            <a:ln w="25400">
              <a:noFill/>
            </a:ln>
          </c:spPr>
          <c:xVal>
            <c:numRef>
              <c:f>('Bt C v R'!$D$3:$D$4,'Bt C v R'!$D$9,'Bt C v R'!$D$11:$D$13,'Bt C v R'!$D$15,'Bt C v R'!$D$17:$D$19,'Bt C v R'!$D$21:$D$22,'Bt C v R'!$D$24,'Bt C v R'!$D$34)</c:f>
              <c:numCache>
                <c:formatCode>General</c:formatCode>
                <c:ptCount val="14"/>
                <c:pt idx="0">
                  <c:v>182.916</c:v>
                </c:pt>
                <c:pt idx="1">
                  <c:v>205.983</c:v>
                </c:pt>
                <c:pt idx="2">
                  <c:v>177.77500000000001</c:v>
                </c:pt>
                <c:pt idx="3">
                  <c:v>158.77199999999999</c:v>
                </c:pt>
                <c:pt idx="4">
                  <c:v>189.32900000000001</c:v>
                </c:pt>
                <c:pt idx="5">
                  <c:v>183.536</c:v>
                </c:pt>
                <c:pt idx="6">
                  <c:v>173.77600000000001</c:v>
                </c:pt>
                <c:pt idx="7">
                  <c:v>192.28299999999999</c:v>
                </c:pt>
                <c:pt idx="8">
                  <c:v>194.791</c:v>
                </c:pt>
                <c:pt idx="9">
                  <c:v>160.05699999999999</c:v>
                </c:pt>
                <c:pt idx="10">
                  <c:v>154.322</c:v>
                </c:pt>
                <c:pt idx="11">
                  <c:v>164.60900000000001</c:v>
                </c:pt>
                <c:pt idx="12">
                  <c:v>183.41300000000001</c:v>
                </c:pt>
                <c:pt idx="13">
                  <c:v>179.76900000000001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F48-4D7D-811C-19F3694BA3C1}"/>
            </c:ext>
          </c:extLst>
        </c:ser>
        <c:ser>
          <c:idx val="7"/>
          <c:order val="2"/>
          <c:tx>
            <c:v>1(B)MP (M) Li</c:v>
          </c:tx>
          <c:spPr>
            <a:ln w="25400">
              <a:noFill/>
            </a:ln>
          </c:spPr>
          <c:xVal>
            <c:numRef>
              <c:f>('Bt C v R'!$D$2,'Bt C v R'!$D$25:$D$31)</c:f>
              <c:numCache>
                <c:formatCode>General</c:formatCode>
                <c:ptCount val="8"/>
                <c:pt idx="0">
                  <c:v>198.68299999999999</c:v>
                </c:pt>
                <c:pt idx="1">
                  <c:v>132.911</c:v>
                </c:pt>
                <c:pt idx="2">
                  <c:v>164.85900000000001</c:v>
                </c:pt>
                <c:pt idx="3">
                  <c:v>167.88200000000001</c:v>
                </c:pt>
                <c:pt idx="4">
                  <c:v>148.72800000000001</c:v>
                </c:pt>
                <c:pt idx="5">
                  <c:v>165.55699999999999</c:v>
                </c:pt>
                <c:pt idx="6">
                  <c:v>166.28299999999999</c:v>
                </c:pt>
                <c:pt idx="7">
                  <c:v>151.96199999999999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F48-4D7D-811C-19F3694BA3C1}"/>
            </c:ext>
          </c:extLst>
        </c:ser>
        <c:ser>
          <c:idx val="8"/>
          <c:order val="3"/>
          <c:tx>
            <c:v>1.AS C Li</c:v>
          </c:tx>
          <c:spPr>
            <a:ln w="19050" cap="rnd">
              <a:noFill/>
              <a:round/>
            </a:ln>
            <a:effectLst/>
          </c:spPr>
          <c:xVal>
            <c:numRef>
              <c:f>('Bt C v R'!$AT$15,'Bt C v R'!$AT$21,'Bt C v R'!$AT$24,'Bt C v R'!$AT$28,'Bt C v R'!$AT$30:$AT$31)</c:f>
              <c:numCache>
                <c:formatCode>General</c:formatCode>
                <c:ptCount val="6"/>
                <c:pt idx="0">
                  <c:v>160.15700000000001</c:v>
                </c:pt>
                <c:pt idx="1">
                  <c:v>183.65799999999999</c:v>
                </c:pt>
                <c:pt idx="2">
                  <c:v>159.67099999999999</c:v>
                </c:pt>
                <c:pt idx="3">
                  <c:v>187.82300000000001</c:v>
                </c:pt>
                <c:pt idx="4">
                  <c:v>156.89099999999999</c:v>
                </c:pt>
                <c:pt idx="5">
                  <c:v>168.64500000000001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F48-4D7D-811C-19F3694BA3C1}"/>
            </c:ext>
          </c:extLst>
        </c:ser>
        <c:ser>
          <c:idx val="9"/>
          <c:order val="4"/>
          <c:tx>
            <c:v>1.AS R Li</c:v>
          </c:tx>
          <c:spPr>
            <a:ln w="25400" cap="rnd">
              <a:noFill/>
              <a:round/>
            </a:ln>
            <a:effectLst/>
          </c:spPr>
          <c:xVal>
            <c:numRef>
              <c:f>('Bt C v R'!$AT$16,'Bt C v R'!$AT$19,'Bt C v R'!$AT$27,'Bt C v R'!$AT$32)</c:f>
              <c:numCache>
                <c:formatCode>General</c:formatCode>
                <c:ptCount val="4"/>
                <c:pt idx="0">
                  <c:v>171.07499999999999</c:v>
                </c:pt>
                <c:pt idx="1">
                  <c:v>171.917</c:v>
                </c:pt>
                <c:pt idx="2">
                  <c:v>161.839</c:v>
                </c:pt>
                <c:pt idx="3">
                  <c:v>171.66200000000001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F48-4D7D-811C-19F3694BA3C1}"/>
            </c:ext>
          </c:extLst>
        </c:ser>
        <c:ser>
          <c:idx val="10"/>
          <c:order val="5"/>
          <c:tx>
            <c:v>1.AS (M) Li</c:v>
          </c:tx>
          <c:spPr>
            <a:ln w="25400" cap="rnd">
              <a:noFill/>
              <a:round/>
            </a:ln>
            <a:effectLst/>
          </c:spPr>
          <c:xVal>
            <c:numRef>
              <c:f>('Bt C v R'!$AT$2:$AT$6,'Bt C v R'!$AT$9:$AT$14,'Bt C v R'!$AT$17:$AT$18,'Bt C v R'!$AT$20,'Bt C v R'!$AT$22:$AT$23,'Bt C v R'!$AT$25:$AT$26,'Bt C v R'!$AT$29,'Bt C v R'!$AT$33)</c:f>
              <c:numCache>
                <c:formatCode>General</c:formatCode>
                <c:ptCount val="20"/>
                <c:pt idx="0">
                  <c:v>174.696</c:v>
                </c:pt>
                <c:pt idx="1">
                  <c:v>174.63</c:v>
                </c:pt>
                <c:pt idx="2">
                  <c:v>169.952</c:v>
                </c:pt>
                <c:pt idx="3">
                  <c:v>157.56100000000001</c:v>
                </c:pt>
                <c:pt idx="4">
                  <c:v>164.97900000000001</c:v>
                </c:pt>
                <c:pt idx="5">
                  <c:v>170.23099999999999</c:v>
                </c:pt>
                <c:pt idx="6">
                  <c:v>147.142</c:v>
                </c:pt>
                <c:pt idx="7">
                  <c:v>156.18100000000001</c:v>
                </c:pt>
                <c:pt idx="8">
                  <c:v>152.36000000000001</c:v>
                </c:pt>
                <c:pt idx="9">
                  <c:v>163.51400000000001</c:v>
                </c:pt>
                <c:pt idx="10">
                  <c:v>127.77500000000001</c:v>
                </c:pt>
                <c:pt idx="11">
                  <c:v>143.71899999999999</c:v>
                </c:pt>
                <c:pt idx="12">
                  <c:v>140.88300000000001</c:v>
                </c:pt>
                <c:pt idx="13">
                  <c:v>214.26599999999999</c:v>
                </c:pt>
                <c:pt idx="14">
                  <c:v>174.69</c:v>
                </c:pt>
                <c:pt idx="15">
                  <c:v>166.92500000000001</c:v>
                </c:pt>
                <c:pt idx="16">
                  <c:v>169.22200000000001</c:v>
                </c:pt>
                <c:pt idx="17">
                  <c:v>182.256</c:v>
                </c:pt>
                <c:pt idx="18">
                  <c:v>166.11500000000001</c:v>
                </c:pt>
                <c:pt idx="19">
                  <c:v>154.78200000000001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F48-4D7D-811C-19F3694BA3C1}"/>
            </c:ext>
          </c:extLst>
        </c:ser>
        <c:ser>
          <c:idx val="11"/>
          <c:order val="6"/>
          <c:tx>
            <c:v>1.AS 'Agg' Li</c:v>
          </c:tx>
          <c:spPr>
            <a:ln w="25400" cap="rnd">
              <a:noFill/>
              <a:round/>
            </a:ln>
            <a:effectLst/>
          </c:spPr>
          <c:xVal>
            <c:numRef>
              <c:f>'Bt C v R'!$AT$7:$AT$8</c:f>
              <c:numCache>
                <c:formatCode>General</c:formatCode>
                <c:ptCount val="2"/>
                <c:pt idx="0">
                  <c:v>169.422</c:v>
                </c:pt>
                <c:pt idx="1">
                  <c:v>168.21199999999999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9F48-4D7D-811C-19F3694BA3C1}"/>
            </c:ext>
          </c:extLst>
        </c:ser>
        <c:ser>
          <c:idx val="0"/>
          <c:order val="7"/>
          <c:tx>
            <c:v>1.AS.H C Li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('Bt C v R'!$CJ$2:$CJ$3,'Bt C v R'!$CJ$5,'Bt C v R'!$CJ$9,'Bt C v R'!$CJ$11,'Bt C v R'!$CJ$13,'Bt C v R'!$CJ$16:$CJ$17,'Bt C v R'!$CJ$22,'Bt C v R'!$CJ$24,'Bt C v R'!$CJ$27,'Bt C v R'!$CJ$31,'Bt C v R'!$CJ$33:$CJ$34,'Bt C v R'!$CJ$37,'Bt C v R'!$CJ$40,'Bt C v R'!$CJ$42)</c:f>
              <c:numCache>
                <c:formatCode>General</c:formatCode>
                <c:ptCount val="17"/>
                <c:pt idx="0">
                  <c:v>246.75700000000001</c:v>
                </c:pt>
                <c:pt idx="1">
                  <c:v>262.27100000000002</c:v>
                </c:pt>
                <c:pt idx="2">
                  <c:v>232.869</c:v>
                </c:pt>
                <c:pt idx="3">
                  <c:v>226.32499999999999</c:v>
                </c:pt>
                <c:pt idx="4">
                  <c:v>244.21100000000001</c:v>
                </c:pt>
                <c:pt idx="5">
                  <c:v>237.82400000000001</c:v>
                </c:pt>
                <c:pt idx="6">
                  <c:v>228.57599999999999</c:v>
                </c:pt>
                <c:pt idx="7">
                  <c:v>227.89699999999999</c:v>
                </c:pt>
                <c:pt idx="8">
                  <c:v>272.72699999999998</c:v>
                </c:pt>
                <c:pt idx="9">
                  <c:v>290.66899999999998</c:v>
                </c:pt>
                <c:pt idx="10">
                  <c:v>240.77</c:v>
                </c:pt>
                <c:pt idx="11">
                  <c:v>275.08699999999999</c:v>
                </c:pt>
                <c:pt idx="12">
                  <c:v>253.81299999999999</c:v>
                </c:pt>
                <c:pt idx="13">
                  <c:v>245.52500000000001</c:v>
                </c:pt>
                <c:pt idx="14">
                  <c:v>260.78399999999999</c:v>
                </c:pt>
                <c:pt idx="15">
                  <c:v>215.51599999999999</c:v>
                </c:pt>
                <c:pt idx="16">
                  <c:v>251.21199999999999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F48-4D7D-811C-19F3694BA3C1}"/>
            </c:ext>
          </c:extLst>
        </c:ser>
        <c:ser>
          <c:idx val="1"/>
          <c:order val="8"/>
          <c:tx>
            <c:v>1.AS.H R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('Bt C v R'!$CJ$4,'Bt C v R'!$CJ$6,'Bt C v R'!$CJ$10,'Bt C v R'!$CJ$12,'Bt C v R'!$CJ$15,'Bt C v R'!$CJ$18:$CJ$19,'Bt C v R'!$CJ$23,'Bt C v R'!$CJ$25:$CJ$26,'Bt C v R'!$CJ$28,'Bt C v R'!$CJ$30,'Bt C v R'!$CJ$35:$CJ$36,'Bt C v R'!$CJ$38:$CJ$39,'Bt C v R'!$CJ$41)</c:f>
              <c:numCache>
                <c:formatCode>General</c:formatCode>
                <c:ptCount val="17"/>
                <c:pt idx="0">
                  <c:v>238.08799999999999</c:v>
                </c:pt>
                <c:pt idx="1">
                  <c:v>249.202</c:v>
                </c:pt>
                <c:pt idx="2">
                  <c:v>242.95400000000001</c:v>
                </c:pt>
                <c:pt idx="3">
                  <c:v>237.35499999999999</c:v>
                </c:pt>
                <c:pt idx="4">
                  <c:v>217.09399999999999</c:v>
                </c:pt>
                <c:pt idx="5">
                  <c:v>204.06399999999999</c:v>
                </c:pt>
                <c:pt idx="6">
                  <c:v>266.20400000000001</c:v>
                </c:pt>
                <c:pt idx="7">
                  <c:v>231.87</c:v>
                </c:pt>
                <c:pt idx="8">
                  <c:v>240.38900000000001</c:v>
                </c:pt>
                <c:pt idx="9">
                  <c:v>251.15700000000001</c:v>
                </c:pt>
                <c:pt idx="10">
                  <c:v>226.78100000000001</c:v>
                </c:pt>
                <c:pt idx="11">
                  <c:v>231.33799999999999</c:v>
                </c:pt>
                <c:pt idx="12">
                  <c:v>231.28899999999999</c:v>
                </c:pt>
                <c:pt idx="13">
                  <c:v>241.536</c:v>
                </c:pt>
                <c:pt idx="14">
                  <c:v>271.28300000000002</c:v>
                </c:pt>
                <c:pt idx="15">
                  <c:v>254.06</c:v>
                </c:pt>
                <c:pt idx="16">
                  <c:v>276.22399999999999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F48-4D7D-811C-19F3694BA3C1}"/>
            </c:ext>
          </c:extLst>
        </c:ser>
        <c:ser>
          <c:idx val="2"/>
          <c:order val="9"/>
          <c:tx>
            <c:v>1.AS.H (M)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('Bt C v R'!$CJ$7:$CJ$8,'Bt C v R'!$CJ$20,'Bt C v R'!$CJ$29,'Bt C v R'!$CJ$32)</c:f>
              <c:numCache>
                <c:formatCode>General</c:formatCode>
                <c:ptCount val="5"/>
                <c:pt idx="0">
                  <c:v>232.095</c:v>
                </c:pt>
                <c:pt idx="1">
                  <c:v>231.029</c:v>
                </c:pt>
                <c:pt idx="2">
                  <c:v>184.98400000000001</c:v>
                </c:pt>
                <c:pt idx="3">
                  <c:v>309.42</c:v>
                </c:pt>
                <c:pt idx="4">
                  <c:v>253.518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F48-4D7D-811C-19F3694BA3C1}"/>
            </c:ext>
          </c:extLst>
        </c:ser>
        <c:ser>
          <c:idx val="3"/>
          <c:order val="10"/>
          <c:tx>
            <c:v>1.AS.H No Label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'Bt C v R'!$CJ$14</c:f>
              <c:numCache>
                <c:formatCode>General</c:formatCode>
                <c:ptCount val="1"/>
                <c:pt idx="0">
                  <c:v>225.25299999999999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F48-4D7D-811C-19F3694BA3C1}"/>
            </c:ext>
          </c:extLst>
        </c:ser>
        <c:ser>
          <c:idx val="4"/>
          <c:order val="11"/>
          <c:tx>
            <c:v>1.AS.H 'Alt' 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'Bt C v R'!$CJ$21</c:f>
              <c:numCache>
                <c:formatCode>General</c:formatCode>
                <c:ptCount val="1"/>
                <c:pt idx="0">
                  <c:v>250.643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48-4D7D-811C-19F3694BA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856543"/>
        <c:axId val="914876223"/>
      </c:scatterChart>
      <c:valAx>
        <c:axId val="91485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76223"/>
        <c:crosses val="autoZero"/>
        <c:crossBetween val="midCat"/>
      </c:valAx>
      <c:valAx>
        <c:axId val="9148762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485654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R'!$O$220:$O$223,'Bt C v R'!$O$225,'Bt C v R'!$O$229,'Bt C v R'!$O$231,'Bt C v R'!$O$235,'Bt C v R'!$O$238,'Bt C v R'!$O$247:$O$248)</c:f>
                <c:numCache>
                  <c:formatCode>General</c:formatCode>
                  <c:ptCount val="11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221.69200000000001</c:v>
                  </c:pt>
                  <c:pt idx="8">
                    <c:v>168.006</c:v>
                  </c:pt>
                  <c:pt idx="9">
                    <c:v>271.44499999999999</c:v>
                  </c:pt>
                  <c:pt idx="10">
                    <c:v>177.59200000000001</c:v>
                  </c:pt>
                </c:numCache>
              </c:numRef>
            </c:plus>
            <c:minus>
              <c:numRef>
                <c:f>('Bt C v R'!$O$220:$O$223,'Bt C v R'!$O$225,'Bt C v R'!$O$229,'Bt C v R'!$O$231,'Bt C v R'!$O$235,'Bt C v R'!$O$238,'Bt C v R'!$O$247:$O$248)</c:f>
                <c:numCache>
                  <c:formatCode>General</c:formatCode>
                  <c:ptCount val="11"/>
                  <c:pt idx="0">
                    <c:v>282.41300000000001</c:v>
                  </c:pt>
                  <c:pt idx="1">
                    <c:v>213.86799999999999</c:v>
                  </c:pt>
                  <c:pt idx="2">
                    <c:v>188.22300000000001</c:v>
                  </c:pt>
                  <c:pt idx="3">
                    <c:v>193.637</c:v>
                  </c:pt>
                  <c:pt idx="4">
                    <c:v>172.50800000000001</c:v>
                  </c:pt>
                  <c:pt idx="5">
                    <c:v>201.83099999999999</c:v>
                  </c:pt>
                  <c:pt idx="6">
                    <c:v>173.66</c:v>
                  </c:pt>
                  <c:pt idx="7">
                    <c:v>221.69200000000001</c:v>
                  </c:pt>
                  <c:pt idx="8">
                    <c:v>168.006</c:v>
                  </c:pt>
                  <c:pt idx="9">
                    <c:v>271.44499999999999</c:v>
                  </c:pt>
                  <c:pt idx="10">
                    <c:v>177.59200000000001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R'!$P$5:$P$8,'Bt C v R'!$P$10,'Bt C v R'!$P$14,'Bt C v R'!$P$16,'Bt C v R'!$P$20,'Bt C v R'!$P$23,'Bt C v R'!$P$32:$P$33)</c:f>
              <c:numCache>
                <c:formatCode>General</c:formatCode>
                <c:ptCount val="11"/>
                <c:pt idx="0">
                  <c:v>1840.81</c:v>
                </c:pt>
                <c:pt idx="1">
                  <c:v>1945.24</c:v>
                </c:pt>
                <c:pt idx="2">
                  <c:v>1733.38</c:v>
                </c:pt>
                <c:pt idx="3">
                  <c:v>1633.78</c:v>
                </c:pt>
                <c:pt idx="4">
                  <c:v>1970.77</c:v>
                </c:pt>
                <c:pt idx="5">
                  <c:v>1684.84</c:v>
                </c:pt>
                <c:pt idx="6">
                  <c:v>1835.73</c:v>
                </c:pt>
                <c:pt idx="7">
                  <c:v>1668.35</c:v>
                </c:pt>
                <c:pt idx="8">
                  <c:v>1636.3</c:v>
                </c:pt>
                <c:pt idx="9">
                  <c:v>1766.25</c:v>
                </c:pt>
                <c:pt idx="10">
                  <c:v>1545.23</c:v>
                </c:pt>
              </c:numCache>
            </c:numRef>
          </c:xVal>
          <c:yVal>
            <c:numRef>
              <c:f>('Bt C v R'!$EQ$5:$EQ$8,'Bt C v R'!$EQ$10,'Bt C v R'!$EQ$14,'Bt C v R'!$EQ$16,'Bt C v R'!$EQ$20,'Bt C v R'!$EQ$23,'Bt C v R'!$EQ$32:$EQ$33)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41-44FB-990E-57D52C639114}"/>
            </c:ext>
          </c:extLst>
        </c:ser>
        <c:ser>
          <c:idx val="1"/>
          <c:order val="1"/>
          <c:tx>
            <c:v>1(B)MP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R'!$O$218:$O$219,'Bt C v R'!$O$224,'Bt C v R'!$O$226:$O$228,'Bt C v R'!$O$230,'Bt C v R'!$O$232:$O$234,'Bt C v R'!$O$236:$O$237,'Bt C v R'!$O$239,'Bt C v R'!$O$249)</c:f>
                <c:numCache>
                  <c:formatCode>General</c:formatCode>
                  <c:ptCount val="14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147.239</c:v>
                  </c:pt>
                  <c:pt idx="10">
                    <c:v>130.97200000000001</c:v>
                  </c:pt>
                  <c:pt idx="11">
                    <c:v>203.08099999999999</c:v>
                  </c:pt>
                  <c:pt idx="12">
                    <c:v>182.98599999999999</c:v>
                  </c:pt>
                  <c:pt idx="13">
                    <c:v>238.33</c:v>
                  </c:pt>
                </c:numCache>
              </c:numRef>
            </c:plus>
            <c:minus>
              <c:numRef>
                <c:f>('Bt C v R'!$O$218:$O$219,'Bt C v R'!$O$224,'Bt C v R'!$O$226:$O$228,'Bt C v R'!$O$230,'Bt C v R'!$O$232:$O$234,'Bt C v R'!$O$236:$O$237,'Bt C v R'!$O$239,'Bt C v R'!$O$249)</c:f>
                <c:numCache>
                  <c:formatCode>General</c:formatCode>
                  <c:ptCount val="14"/>
                  <c:pt idx="0">
                    <c:v>174.63399999999999</c:v>
                  </c:pt>
                  <c:pt idx="1">
                    <c:v>221.821</c:v>
                  </c:pt>
                  <c:pt idx="2">
                    <c:v>126.441</c:v>
                  </c:pt>
                  <c:pt idx="3">
                    <c:v>127.13</c:v>
                  </c:pt>
                  <c:pt idx="4">
                    <c:v>143.32599999999999</c:v>
                  </c:pt>
                  <c:pt idx="5">
                    <c:v>198.10599999999999</c:v>
                  </c:pt>
                  <c:pt idx="6">
                    <c:v>113.83499999999999</c:v>
                  </c:pt>
                  <c:pt idx="7">
                    <c:v>206.45400000000001</c:v>
                  </c:pt>
                  <c:pt idx="8">
                    <c:v>176.59700000000001</c:v>
                  </c:pt>
                  <c:pt idx="9">
                    <c:v>147.239</c:v>
                  </c:pt>
                  <c:pt idx="10">
                    <c:v>130.97200000000001</c:v>
                  </c:pt>
                  <c:pt idx="11">
                    <c:v>203.08099999999999</c:v>
                  </c:pt>
                  <c:pt idx="12">
                    <c:v>182.98599999999999</c:v>
                  </c:pt>
                  <c:pt idx="13">
                    <c:v>238.33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R'!$P$3:$P$4,'Bt C v R'!$P$9,'Bt C v R'!$P$11:$P$13,'Bt C v R'!$P$15,'Bt C v R'!$P$17:$P$19,'Bt C v R'!$P$21:$P$22,'Bt C v R'!$P$24,'Bt C v R'!$P$34)</c:f>
              <c:numCache>
                <c:formatCode>General</c:formatCode>
                <c:ptCount val="14"/>
                <c:pt idx="0">
                  <c:v>1760.36</c:v>
                </c:pt>
                <c:pt idx="1">
                  <c:v>1956.54</c:v>
                </c:pt>
                <c:pt idx="2">
                  <c:v>1777.99</c:v>
                </c:pt>
                <c:pt idx="3">
                  <c:v>1471.13</c:v>
                </c:pt>
                <c:pt idx="4">
                  <c:v>1727.82</c:v>
                </c:pt>
                <c:pt idx="5">
                  <c:v>1993.62</c:v>
                </c:pt>
                <c:pt idx="6">
                  <c:v>1647.11</c:v>
                </c:pt>
                <c:pt idx="7">
                  <c:v>1702.42</c:v>
                </c:pt>
                <c:pt idx="8">
                  <c:v>1781.04</c:v>
                </c:pt>
                <c:pt idx="9">
                  <c:v>1558.31</c:v>
                </c:pt>
                <c:pt idx="10">
                  <c:v>1577.85</c:v>
                </c:pt>
                <c:pt idx="11">
                  <c:v>1788.08</c:v>
                </c:pt>
                <c:pt idx="12">
                  <c:v>1762.75</c:v>
                </c:pt>
                <c:pt idx="13">
                  <c:v>1832.3</c:v>
                </c:pt>
              </c:numCache>
            </c:numRef>
          </c:xVal>
          <c:yVal>
            <c:numRef>
              <c:f>('Bt C v R'!$ER$3:$ER$4,'Bt C v R'!$ER$9,'Bt C v R'!$ER$11:$ER$13,'Bt C v R'!$ER$15,'Bt C v R'!$ER$17:$ER$19,'Bt C v R'!$ER$21:$ER$22,'Bt C v R'!$ER$24,'Bt C v R'!$ER$34)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41-44FB-990E-57D52C639114}"/>
            </c:ext>
          </c:extLst>
        </c:ser>
        <c:ser>
          <c:idx val="2"/>
          <c:order val="2"/>
          <c:tx>
            <c:v>1(B)MP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R'!$O$217,'Bt C v R'!$O$240:$O$246)</c:f>
                <c:numCache>
                  <c:formatCode>General</c:formatCode>
                  <c:ptCount val="8"/>
                  <c:pt idx="0">
                    <c:v>216.00200000000001</c:v>
                  </c:pt>
                  <c:pt idx="1">
                    <c:v>183.66399999999999</c:v>
                  </c:pt>
                  <c:pt idx="2">
                    <c:v>292.41399999999999</c:v>
                  </c:pt>
                  <c:pt idx="3">
                    <c:v>161.66800000000001</c:v>
                  </c:pt>
                  <c:pt idx="4">
                    <c:v>119.715</c:v>
                  </c:pt>
                  <c:pt idx="5">
                    <c:v>199.53</c:v>
                  </c:pt>
                  <c:pt idx="6">
                    <c:v>300.92200000000003</c:v>
                  </c:pt>
                  <c:pt idx="7">
                    <c:v>154.19300000000001</c:v>
                  </c:pt>
                </c:numCache>
              </c:numRef>
            </c:plus>
            <c:minus>
              <c:numRef>
                <c:f>('Bt C v R'!$O$217,'Bt C v R'!$O$240:$O$246)</c:f>
                <c:numCache>
                  <c:formatCode>General</c:formatCode>
                  <c:ptCount val="8"/>
                  <c:pt idx="0">
                    <c:v>216.00200000000001</c:v>
                  </c:pt>
                  <c:pt idx="1">
                    <c:v>183.66399999999999</c:v>
                  </c:pt>
                  <c:pt idx="2">
                    <c:v>292.41399999999999</c:v>
                  </c:pt>
                  <c:pt idx="3">
                    <c:v>161.66800000000001</c:v>
                  </c:pt>
                  <c:pt idx="4">
                    <c:v>119.715</c:v>
                  </c:pt>
                  <c:pt idx="5">
                    <c:v>199.53</c:v>
                  </c:pt>
                  <c:pt idx="6">
                    <c:v>300.92200000000003</c:v>
                  </c:pt>
                  <c:pt idx="7">
                    <c:v>154.19300000000001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R'!$P$2,'Bt C v R'!$P$25:$P$31)</c:f>
              <c:numCache>
                <c:formatCode>General</c:formatCode>
                <c:ptCount val="8"/>
                <c:pt idx="0">
                  <c:v>1878.12</c:v>
                </c:pt>
                <c:pt idx="1">
                  <c:v>1429.55</c:v>
                </c:pt>
                <c:pt idx="2">
                  <c:v>1625.92</c:v>
                </c:pt>
                <c:pt idx="3">
                  <c:v>1669.55</c:v>
                </c:pt>
                <c:pt idx="4">
                  <c:v>1485.91</c:v>
                </c:pt>
                <c:pt idx="5">
                  <c:v>1827.58</c:v>
                </c:pt>
                <c:pt idx="6">
                  <c:v>1821.68</c:v>
                </c:pt>
                <c:pt idx="7">
                  <c:v>1518.03</c:v>
                </c:pt>
              </c:numCache>
            </c:numRef>
          </c:xVal>
          <c:yVal>
            <c:numRef>
              <c:f>('Bt C v R'!$ES$2,'Bt C v R'!$ES$25:$ES$31)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41-44FB-990E-57D52C63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351039"/>
        <c:axId val="768359199"/>
      </c:scatterChart>
      <c:valAx>
        <c:axId val="768351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359199"/>
        <c:crosses val="autoZero"/>
        <c:crossBetween val="midCat"/>
      </c:valAx>
      <c:valAx>
        <c:axId val="7683591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351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plus>
            <c:min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R'!$BF$15,'Bt C v R'!$BF$21,'Bt C v R'!$BF$24,'Bt C v R'!$BF$28,'Bt C v R'!$BF$30:$BF$31)</c:f>
              <c:numCache>
                <c:formatCode>General</c:formatCode>
                <c:ptCount val="6"/>
                <c:pt idx="0">
                  <c:v>1964.37</c:v>
                </c:pt>
                <c:pt idx="1">
                  <c:v>1874.89</c:v>
                </c:pt>
                <c:pt idx="2">
                  <c:v>1879.06</c:v>
                </c:pt>
                <c:pt idx="3">
                  <c:v>1840.79</c:v>
                </c:pt>
                <c:pt idx="4">
                  <c:v>1550.91</c:v>
                </c:pt>
                <c:pt idx="5">
                  <c:v>1489.7</c:v>
                </c:pt>
              </c:numCache>
            </c:numRef>
          </c:xVal>
          <c:yVal>
            <c:numRef>
              <c:f>('Bt C v R'!$FH$15,'Bt C v R'!$FH$21,'Bt C v R'!$FH$24,'Bt C v R'!$FH$28,'Bt C v R'!$FH$30:$FH$31)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9-4018-8827-9B3119F67E6A}"/>
            </c:ext>
          </c:extLst>
        </c:ser>
        <c:ser>
          <c:idx val="1"/>
          <c:order val="1"/>
          <c:tx>
            <c:v>1.AS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plus>
            <c:minus>
              <c:numRef>
                <c:f>('Bt C v R'!$O$156,'Bt C v R'!$O$159,'Bt C v R'!$O$167,'Bt C v R'!$O$172)</c:f>
                <c:numCache>
                  <c:formatCode>General</c:formatCode>
                  <c:ptCount val="4"/>
                  <c:pt idx="0">
                    <c:v>397.99099999999999</c:v>
                  </c:pt>
                  <c:pt idx="1">
                    <c:v>349.82799999999997</c:v>
                  </c:pt>
                  <c:pt idx="2">
                    <c:v>207.054</c:v>
                  </c:pt>
                  <c:pt idx="3">
                    <c:v>248.85400000000001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R'!$BF$16,'Bt C v R'!$BF$19,'Bt C v R'!$BF$27,'Bt C v R'!$BF$32)</c:f>
              <c:numCache>
                <c:formatCode>General</c:formatCode>
                <c:ptCount val="4"/>
                <c:pt idx="0">
                  <c:v>2105.31</c:v>
                </c:pt>
                <c:pt idx="1">
                  <c:v>1943.07</c:v>
                </c:pt>
                <c:pt idx="2">
                  <c:v>1637.88</c:v>
                </c:pt>
                <c:pt idx="3">
                  <c:v>1757.16</c:v>
                </c:pt>
              </c:numCache>
            </c:numRef>
          </c:xVal>
          <c:yVal>
            <c:numRef>
              <c:f>('Bt C v R'!$FI$16,'Bt C v R'!$FI$19,'Bt C v R'!$FI$27,'Bt C v R'!$FI$32)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89-4018-8827-9B3119F67E6A}"/>
            </c:ext>
          </c:extLst>
        </c:ser>
        <c:ser>
          <c:idx val="2"/>
          <c:order val="2"/>
          <c:tx>
            <c:v>1.AS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R'!$O$142:$O$146,'Bt C v R'!$O$149:$O$154,'Bt C v R'!$O$157:$O$158,'Bt C v R'!$O$160,'Bt C v R'!$O$162:$O$163,'Bt C v R'!$O$165:$O$166,'Bt C v R'!$O$169,'Bt C v R'!$O$173)</c:f>
                <c:numCache>
                  <c:formatCode>General</c:formatCode>
                  <c:ptCount val="20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269.52699999999999</c:v>
                  </c:pt>
                  <c:pt idx="6">
                    <c:v>156.143</c:v>
                  </c:pt>
                  <c:pt idx="7">
                    <c:v>252.94399999999999</c:v>
                  </c:pt>
                  <c:pt idx="8">
                    <c:v>241.357</c:v>
                  </c:pt>
                  <c:pt idx="9">
                    <c:v>208.70099999999999</c:v>
                  </c:pt>
                  <c:pt idx="10">
                    <c:v>173.364</c:v>
                  </c:pt>
                  <c:pt idx="11">
                    <c:v>336.45600000000002</c:v>
                  </c:pt>
                  <c:pt idx="12">
                    <c:v>228.46</c:v>
                  </c:pt>
                  <c:pt idx="13">
                    <c:v>412.36599999999999</c:v>
                  </c:pt>
                  <c:pt idx="14">
                    <c:v>162.84100000000001</c:v>
                  </c:pt>
                  <c:pt idx="15">
                    <c:v>241.33099999999999</c:v>
                  </c:pt>
                  <c:pt idx="16">
                    <c:v>232.86500000000001</c:v>
                  </c:pt>
                  <c:pt idx="17">
                    <c:v>222.28299999999999</c:v>
                  </c:pt>
                  <c:pt idx="18">
                    <c:v>244.928</c:v>
                  </c:pt>
                  <c:pt idx="19">
                    <c:v>290.76900000000001</c:v>
                  </c:pt>
                </c:numCache>
              </c:numRef>
            </c:plus>
            <c:minus>
              <c:numRef>
                <c:f>('Bt C v R'!$O$142:$O$146,'Bt C v R'!$O$149:$O$154,'Bt C v R'!$O$157:$O$158,'Bt C v R'!$O$160,'Bt C v R'!$O$162:$O$163,'Bt C v R'!$O$165:$O$166,'Bt C v R'!$O$169,'Bt C v R'!$O$173)</c:f>
                <c:numCache>
                  <c:formatCode>General</c:formatCode>
                  <c:ptCount val="20"/>
                  <c:pt idx="0">
                    <c:v>229.53200000000001</c:v>
                  </c:pt>
                  <c:pt idx="1">
                    <c:v>175.04900000000001</c:v>
                  </c:pt>
                  <c:pt idx="2">
                    <c:v>198.96299999999999</c:v>
                  </c:pt>
                  <c:pt idx="3">
                    <c:v>246.83</c:v>
                  </c:pt>
                  <c:pt idx="4">
                    <c:v>284.28199999999998</c:v>
                  </c:pt>
                  <c:pt idx="5">
                    <c:v>269.52699999999999</c:v>
                  </c:pt>
                  <c:pt idx="6">
                    <c:v>156.143</c:v>
                  </c:pt>
                  <c:pt idx="7">
                    <c:v>252.94399999999999</c:v>
                  </c:pt>
                  <c:pt idx="8">
                    <c:v>241.357</c:v>
                  </c:pt>
                  <c:pt idx="9">
                    <c:v>208.70099999999999</c:v>
                  </c:pt>
                  <c:pt idx="10">
                    <c:v>173.364</c:v>
                  </c:pt>
                  <c:pt idx="11">
                    <c:v>336.45600000000002</c:v>
                  </c:pt>
                  <c:pt idx="12">
                    <c:v>228.46</c:v>
                  </c:pt>
                  <c:pt idx="13">
                    <c:v>412.36599999999999</c:v>
                  </c:pt>
                  <c:pt idx="14">
                    <c:v>162.84100000000001</c:v>
                  </c:pt>
                  <c:pt idx="15">
                    <c:v>241.33099999999999</c:v>
                  </c:pt>
                  <c:pt idx="16">
                    <c:v>232.86500000000001</c:v>
                  </c:pt>
                  <c:pt idx="17">
                    <c:v>222.28299999999999</c:v>
                  </c:pt>
                  <c:pt idx="18">
                    <c:v>244.928</c:v>
                  </c:pt>
                  <c:pt idx="19">
                    <c:v>290.76900000000001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R'!$BF$2:$BF$6,'Bt C v R'!$BF$9:$BF$14,'Bt C v R'!$BF$17:$BF$18,'Bt C v R'!$BF$20,'Bt C v R'!$BF$22:$BF$23,'Bt C v R'!$BF$25:$BF$26,'Bt C v R'!$BF$29,'Bt C v R'!$BF$33)</c:f>
              <c:numCache>
                <c:formatCode>General</c:formatCode>
                <c:ptCount val="20"/>
                <c:pt idx="0">
                  <c:v>1869.64</c:v>
                </c:pt>
                <c:pt idx="1">
                  <c:v>1712.62</c:v>
                </c:pt>
                <c:pt idx="2">
                  <c:v>1748.8</c:v>
                </c:pt>
                <c:pt idx="3">
                  <c:v>1583.61</c:v>
                </c:pt>
                <c:pt idx="4">
                  <c:v>1660.68</c:v>
                </c:pt>
                <c:pt idx="5">
                  <c:v>2232.65</c:v>
                </c:pt>
                <c:pt idx="6">
                  <c:v>1887.41</c:v>
                </c:pt>
                <c:pt idx="7">
                  <c:v>2294.65</c:v>
                </c:pt>
                <c:pt idx="8">
                  <c:v>2045.41</c:v>
                </c:pt>
                <c:pt idx="9">
                  <c:v>2034.57</c:v>
                </c:pt>
                <c:pt idx="10">
                  <c:v>1634.04</c:v>
                </c:pt>
                <c:pt idx="11">
                  <c:v>1776.63</c:v>
                </c:pt>
                <c:pt idx="12">
                  <c:v>2051.6</c:v>
                </c:pt>
                <c:pt idx="13">
                  <c:v>2230</c:v>
                </c:pt>
                <c:pt idx="14">
                  <c:v>1677.5</c:v>
                </c:pt>
                <c:pt idx="15">
                  <c:v>1937.62</c:v>
                </c:pt>
                <c:pt idx="16">
                  <c:v>1610.47</c:v>
                </c:pt>
                <c:pt idx="17">
                  <c:v>1729.94</c:v>
                </c:pt>
                <c:pt idx="18">
                  <c:v>1604.16</c:v>
                </c:pt>
                <c:pt idx="19">
                  <c:v>1657.03</c:v>
                </c:pt>
              </c:numCache>
            </c:numRef>
          </c:xVal>
          <c:yVal>
            <c:numRef>
              <c:f>('Bt C v R'!$FJ$2:$FJ$6,'Bt C v R'!$FJ$9:$FJ$14,'Bt C v R'!$FJ$17:$FJ$18,'Bt C v R'!$FJ$20,'Bt C v R'!$FJ$22:$FJ$23,'Bt C v R'!$FJ$25:$FJ$26,'Bt C v R'!$FJ$29,'Bt C v R'!$FJ$33)</c:f>
              <c:numCache>
                <c:formatCode>General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89-4018-8827-9B3119F67E6A}"/>
            </c:ext>
          </c:extLst>
        </c:ser>
        <c:ser>
          <c:idx val="3"/>
          <c:order val="3"/>
          <c:tx>
            <c:v>1.AS 'Agg'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R'!$O$147:$O$148</c:f>
                <c:numCache>
                  <c:formatCode>General</c:formatCode>
                  <c:ptCount val="2"/>
                  <c:pt idx="0">
                    <c:v>304.262</c:v>
                  </c:pt>
                  <c:pt idx="1">
                    <c:v>385.57799999999997</c:v>
                  </c:pt>
                </c:numCache>
              </c:numRef>
            </c:plus>
            <c:minus>
              <c:numRef>
                <c:f>'Bt C v R'!$O$147:$O$148</c:f>
                <c:numCache>
                  <c:formatCode>General</c:formatCode>
                  <c:ptCount val="2"/>
                  <c:pt idx="0">
                    <c:v>304.262</c:v>
                  </c:pt>
                  <c:pt idx="1">
                    <c:v>385.57799999999997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R'!$BF$7:$BF$8</c:f>
              <c:numCache>
                <c:formatCode>General</c:formatCode>
                <c:ptCount val="2"/>
                <c:pt idx="0">
                  <c:v>1931.2</c:v>
                </c:pt>
                <c:pt idx="1">
                  <c:v>1988.68</c:v>
                </c:pt>
              </c:numCache>
            </c:numRef>
          </c:xVal>
          <c:yVal>
            <c:numRef>
              <c:f>'Bt C v R'!$FK$7:$FK$8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89-4018-8827-9B3119F6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4847"/>
        <c:axId val="149711247"/>
      </c:scatterChart>
      <c:valAx>
        <c:axId val="1496848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11247"/>
        <c:crosses val="autoZero"/>
        <c:crossBetween val="midCat"/>
      </c:valAx>
      <c:valAx>
        <c:axId val="149711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6848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Mn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R'!$O$290:$O$291,'Bt C v R'!$O$293,'Bt C v R'!$O$297,'Bt C v R'!$O$299,'Bt C v R'!$O$301,'Bt C v R'!$O$304:$O$305,'Bt C v R'!$O$310,'Bt C v R'!$O$312,'Bt C v R'!$O$315,'Bt C v R'!$O$319,'Bt C v R'!$O$321:$O$322,'Bt C v R'!$O$325,'Bt C v R'!$O$328,'Bt C v R'!$O$330)</c:f>
                <c:numCache>
                  <c:formatCode>General</c:formatCode>
                  <c:ptCount val="17"/>
                  <c:pt idx="0">
                    <c:v>26.011199999999999</c:v>
                  </c:pt>
                  <c:pt idx="1">
                    <c:v>24.1935</c:v>
                  </c:pt>
                  <c:pt idx="2">
                    <c:v>20.165199999999999</c:v>
                  </c:pt>
                  <c:pt idx="3">
                    <c:v>34.366999999999997</c:v>
                  </c:pt>
                  <c:pt idx="4">
                    <c:v>22.938800000000001</c:v>
                  </c:pt>
                  <c:pt idx="5">
                    <c:v>34.566699999999997</c:v>
                  </c:pt>
                  <c:pt idx="6">
                    <c:v>30.935300000000002</c:v>
                  </c:pt>
                  <c:pt idx="7">
                    <c:v>28.392800000000001</c:v>
                  </c:pt>
                  <c:pt idx="8">
                    <c:v>34.238199999999999</c:v>
                  </c:pt>
                  <c:pt idx="9">
                    <c:v>24.808900000000001</c:v>
                  </c:pt>
                  <c:pt idx="10">
                    <c:v>21.575199999999999</c:v>
                  </c:pt>
                  <c:pt idx="11">
                    <c:v>46.9176</c:v>
                  </c:pt>
                  <c:pt idx="12">
                    <c:v>52.819800000000001</c:v>
                  </c:pt>
                  <c:pt idx="13">
                    <c:v>39.164200000000001</c:v>
                  </c:pt>
                  <c:pt idx="14">
                    <c:v>51.575299999999999</c:v>
                  </c:pt>
                  <c:pt idx="15">
                    <c:v>36.817799999999998</c:v>
                  </c:pt>
                  <c:pt idx="16">
                    <c:v>49.530900000000003</c:v>
                  </c:pt>
                </c:numCache>
              </c:numRef>
            </c:plus>
            <c:minus>
              <c:numRef>
                <c:f>('Bt C v R'!$O$290:$O$291,'Bt C v R'!$O$293,'Bt C v R'!$O$297,'Bt C v R'!$O$299,'Bt C v R'!$O$301,'Bt C v R'!$O$304:$O$305,'Bt C v R'!$O$310,'Bt C v R'!$O$312,'Bt C v R'!$O$315,'Bt C v R'!$O$319,'Bt C v R'!$O$321:$O$322,'Bt C v R'!$O$325,'Bt C v R'!$O$328,'Bt C v R'!$O$330)</c:f>
                <c:numCache>
                  <c:formatCode>General</c:formatCode>
                  <c:ptCount val="17"/>
                  <c:pt idx="0">
                    <c:v>26.011199999999999</c:v>
                  </c:pt>
                  <c:pt idx="1">
                    <c:v>24.1935</c:v>
                  </c:pt>
                  <c:pt idx="2">
                    <c:v>20.165199999999999</c:v>
                  </c:pt>
                  <c:pt idx="3">
                    <c:v>34.366999999999997</c:v>
                  </c:pt>
                  <c:pt idx="4">
                    <c:v>22.938800000000001</c:v>
                  </c:pt>
                  <c:pt idx="5">
                    <c:v>34.566699999999997</c:v>
                  </c:pt>
                  <c:pt idx="6">
                    <c:v>30.935300000000002</c:v>
                  </c:pt>
                  <c:pt idx="7">
                    <c:v>28.392800000000001</c:v>
                  </c:pt>
                  <c:pt idx="8">
                    <c:v>34.238199999999999</c:v>
                  </c:pt>
                  <c:pt idx="9">
                    <c:v>24.808900000000001</c:v>
                  </c:pt>
                  <c:pt idx="10">
                    <c:v>21.575199999999999</c:v>
                  </c:pt>
                  <c:pt idx="11">
                    <c:v>46.9176</c:v>
                  </c:pt>
                  <c:pt idx="12">
                    <c:v>52.819800000000001</c:v>
                  </c:pt>
                  <c:pt idx="13">
                    <c:v>39.164200000000001</c:v>
                  </c:pt>
                  <c:pt idx="14">
                    <c:v>51.575299999999999</c:v>
                  </c:pt>
                  <c:pt idx="15">
                    <c:v>36.817799999999998</c:v>
                  </c:pt>
                  <c:pt idx="16">
                    <c:v>49.530900000000003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R'!$CV$2:$CV$3,'Bt C v R'!$CV$5,'Bt C v R'!$CV$9,'Bt C v R'!$CV$11,'Bt C v R'!$CV$13,'Bt C v R'!$CV$16:$CV$17,'Bt C v R'!$CV$22,'Bt C v R'!$CV$24,'Bt C v R'!$CV$27,'Bt C v R'!$CV$31,'Bt C v R'!$CV$33:$CV$34,'Bt C v R'!$CV$37,'Bt C v R'!$CV$40,'Bt C v R'!$CV$42)</c:f>
              <c:numCache>
                <c:formatCode>General</c:formatCode>
                <c:ptCount val="17"/>
                <c:pt idx="0">
                  <c:v>267.18799999999999</c:v>
                </c:pt>
                <c:pt idx="1">
                  <c:v>287.22300000000001</c:v>
                </c:pt>
                <c:pt idx="2">
                  <c:v>233.971</c:v>
                </c:pt>
                <c:pt idx="3">
                  <c:v>221.04300000000001</c:v>
                </c:pt>
                <c:pt idx="4">
                  <c:v>225.142</c:v>
                </c:pt>
                <c:pt idx="5">
                  <c:v>244.56200000000001</c:v>
                </c:pt>
                <c:pt idx="6">
                  <c:v>215.898</c:v>
                </c:pt>
                <c:pt idx="7">
                  <c:v>203.404</c:v>
                </c:pt>
                <c:pt idx="8">
                  <c:v>248.50800000000001</c:v>
                </c:pt>
                <c:pt idx="9">
                  <c:v>280.69299999999998</c:v>
                </c:pt>
                <c:pt idx="10">
                  <c:v>226.053</c:v>
                </c:pt>
                <c:pt idx="11">
                  <c:v>357.18400000000003</c:v>
                </c:pt>
                <c:pt idx="12">
                  <c:v>353.05500000000001</c:v>
                </c:pt>
                <c:pt idx="13">
                  <c:v>314.69799999999998</c:v>
                </c:pt>
                <c:pt idx="14">
                  <c:v>396.84300000000002</c:v>
                </c:pt>
                <c:pt idx="15">
                  <c:v>416.80900000000003</c:v>
                </c:pt>
                <c:pt idx="16">
                  <c:v>453.65800000000002</c:v>
                </c:pt>
              </c:numCache>
            </c:numRef>
          </c:xVal>
          <c:yVal>
            <c:numRef>
              <c:f>('Bt C v R'!$FZ$2:$FZ$3,'Bt C v R'!$FZ$5,'Bt C v R'!$FZ$9,'Bt C v R'!$FZ$11,'Bt C v R'!$FZ$13,'Bt C v R'!$FZ$16:$FZ$17,'Bt C v R'!$FZ$22,'Bt C v R'!$FZ$24,'Bt C v R'!$FZ$27,'Bt C v R'!$FZ$31,'Bt C v R'!$FZ$33:$FZ$34,'Bt C v R'!$FZ$37,'Bt C v R'!$FZ$40,'Bt C v R'!$FZ$42)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49-4CB6-9F17-5110A8A6C5B1}"/>
            </c:ext>
          </c:extLst>
        </c:ser>
        <c:ser>
          <c:idx val="1"/>
          <c:order val="1"/>
          <c:tx>
            <c:v>1.AS.H R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R'!$O$292,'Bt C v R'!$O$294,'Bt C v R'!$O$298,'Bt C v R'!$O$300,'Bt C v R'!$O$303,'Bt C v R'!$O$306:$O$307,'Bt C v R'!$O$311,'Bt C v R'!$O$313:$O$314,'Bt C v R'!$O$316,'Bt C v R'!$O$318,'Bt C v R'!$O$323:$O$324,'Bt C v R'!$O$326:$O$327,'Bt C v R'!$O$329)</c:f>
                <c:numCache>
                  <c:formatCode>General</c:formatCode>
                  <c:ptCount val="17"/>
                  <c:pt idx="0">
                    <c:v>29.325299999999999</c:v>
                  </c:pt>
                  <c:pt idx="1">
                    <c:v>29.2667</c:v>
                  </c:pt>
                  <c:pt idx="2">
                    <c:v>27.666</c:v>
                  </c:pt>
                  <c:pt idx="3">
                    <c:v>20.9529</c:v>
                  </c:pt>
                  <c:pt idx="4">
                    <c:v>22.2486</c:v>
                  </c:pt>
                  <c:pt idx="5">
                    <c:v>26.840699999999998</c:v>
                  </c:pt>
                  <c:pt idx="6">
                    <c:v>24.154</c:v>
                  </c:pt>
                  <c:pt idx="7">
                    <c:v>39.1706</c:v>
                  </c:pt>
                  <c:pt idx="8">
                    <c:v>27.558800000000002</c:v>
                  </c:pt>
                  <c:pt idx="9">
                    <c:v>27.6648</c:v>
                  </c:pt>
                  <c:pt idx="10">
                    <c:v>30.413399999999999</c:v>
                  </c:pt>
                  <c:pt idx="11">
                    <c:v>34.031599999999997</c:v>
                  </c:pt>
                  <c:pt idx="12">
                    <c:v>38.967700000000001</c:v>
                  </c:pt>
                  <c:pt idx="13">
                    <c:v>51.514800000000001</c:v>
                  </c:pt>
                  <c:pt idx="14">
                    <c:v>59.561900000000001</c:v>
                  </c:pt>
                  <c:pt idx="15">
                    <c:v>68.245000000000005</c:v>
                  </c:pt>
                  <c:pt idx="16">
                    <c:v>62.979100000000003</c:v>
                  </c:pt>
                </c:numCache>
              </c:numRef>
            </c:plus>
            <c:minus>
              <c:numRef>
                <c:f>('Bt C v R'!$O$292,'Bt C v R'!$O$294,'Bt C v R'!$O$298,'Bt C v R'!$O$300,'Bt C v R'!$O$303,'Bt C v R'!$O$306:$O$307,'Bt C v R'!$O$311,'Bt C v R'!$O$313:$O$314,'Bt C v R'!$O$316,'Bt C v R'!$O$318,'Bt C v R'!$O$323:$O$324,'Bt C v R'!$O$326:$O$327,'Bt C v R'!$O$329)</c:f>
                <c:numCache>
                  <c:formatCode>General</c:formatCode>
                  <c:ptCount val="17"/>
                  <c:pt idx="0">
                    <c:v>29.325299999999999</c:v>
                  </c:pt>
                  <c:pt idx="1">
                    <c:v>29.2667</c:v>
                  </c:pt>
                  <c:pt idx="2">
                    <c:v>27.666</c:v>
                  </c:pt>
                  <c:pt idx="3">
                    <c:v>20.9529</c:v>
                  </c:pt>
                  <c:pt idx="4">
                    <c:v>22.2486</c:v>
                  </c:pt>
                  <c:pt idx="5">
                    <c:v>26.840699999999998</c:v>
                  </c:pt>
                  <c:pt idx="6">
                    <c:v>24.154</c:v>
                  </c:pt>
                  <c:pt idx="7">
                    <c:v>39.1706</c:v>
                  </c:pt>
                  <c:pt idx="8">
                    <c:v>27.558800000000002</c:v>
                  </c:pt>
                  <c:pt idx="9">
                    <c:v>27.6648</c:v>
                  </c:pt>
                  <c:pt idx="10">
                    <c:v>30.413399999999999</c:v>
                  </c:pt>
                  <c:pt idx="11">
                    <c:v>34.031599999999997</c:v>
                  </c:pt>
                  <c:pt idx="12">
                    <c:v>38.967700000000001</c:v>
                  </c:pt>
                  <c:pt idx="13">
                    <c:v>51.514800000000001</c:v>
                  </c:pt>
                  <c:pt idx="14">
                    <c:v>59.561900000000001</c:v>
                  </c:pt>
                  <c:pt idx="15">
                    <c:v>68.245000000000005</c:v>
                  </c:pt>
                  <c:pt idx="16">
                    <c:v>62.979100000000003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R'!$CV$4,'Bt C v R'!$CV$6,'Bt C v R'!$CV$10,'Bt C v R'!$CV$12,'Bt C v R'!$CV$15,'Bt C v R'!$CV$18:$CV$19,'Bt C v R'!$CV$23,'Bt C v R'!$CV$25:$CV$26,'Bt C v R'!$CV$28,'Bt C v R'!$CV$30,'Bt C v R'!$CV$35:$CV$36,'Bt C v R'!$CV$38:$CV$39,'Bt C v R'!$CV$41)</c:f>
              <c:numCache>
                <c:formatCode>General</c:formatCode>
                <c:ptCount val="17"/>
                <c:pt idx="0">
                  <c:v>288.30700000000002</c:v>
                </c:pt>
                <c:pt idx="1">
                  <c:v>300.69799999999998</c:v>
                </c:pt>
                <c:pt idx="2">
                  <c:v>239.256</c:v>
                </c:pt>
                <c:pt idx="3">
                  <c:v>219.43</c:v>
                </c:pt>
                <c:pt idx="4">
                  <c:v>218.09</c:v>
                </c:pt>
                <c:pt idx="5">
                  <c:v>216.726</c:v>
                </c:pt>
                <c:pt idx="6">
                  <c:v>230.68799999999999</c:v>
                </c:pt>
                <c:pt idx="7">
                  <c:v>230.51</c:v>
                </c:pt>
                <c:pt idx="8">
                  <c:v>255.61199999999999</c:v>
                </c:pt>
                <c:pt idx="9">
                  <c:v>227.13</c:v>
                </c:pt>
                <c:pt idx="10">
                  <c:v>247.52099999999999</c:v>
                </c:pt>
                <c:pt idx="11">
                  <c:v>321.48899999999998</c:v>
                </c:pt>
                <c:pt idx="12">
                  <c:v>302.75299999999999</c:v>
                </c:pt>
                <c:pt idx="13">
                  <c:v>317.25</c:v>
                </c:pt>
                <c:pt idx="14">
                  <c:v>474.33300000000003</c:v>
                </c:pt>
                <c:pt idx="15">
                  <c:v>445.24099999999999</c:v>
                </c:pt>
                <c:pt idx="16">
                  <c:v>433.55700000000002</c:v>
                </c:pt>
              </c:numCache>
            </c:numRef>
          </c:xVal>
          <c:yVal>
            <c:numRef>
              <c:f>('Bt C v R'!$GA$4,'Bt C v R'!$GA$6,'Bt C v R'!$GA$10,'Bt C v R'!$GA$12,'Bt C v R'!$GA$15,'Bt C v R'!$GA$18:$GA$19,'Bt C v R'!$GA$23,'Bt C v R'!$GA$25:$GA$26,'Bt C v R'!$GA$28,'Bt C v R'!$GA$30,'Bt C v R'!$GA$35:$GA$36,'Bt C v R'!$GA$38:$GA$39,'Bt C v R'!$GA$41)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49-4CB6-9F17-5110A8A6C5B1}"/>
            </c:ext>
          </c:extLst>
        </c:ser>
        <c:ser>
          <c:idx val="2"/>
          <c:order val="2"/>
          <c:tx>
            <c:v>1.AS.H (M)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('Bt C v R'!$O$295:$O$296,'Bt C v R'!$O$308,'Bt C v R'!$O$317,'Bt C v R'!$O$320)</c:f>
                <c:numCache>
                  <c:formatCode>General</c:formatCode>
                  <c:ptCount val="5"/>
                  <c:pt idx="0">
                    <c:v>35.973500000000001</c:v>
                  </c:pt>
                  <c:pt idx="1">
                    <c:v>26.5672</c:v>
                  </c:pt>
                  <c:pt idx="2">
                    <c:v>26.636399999999998</c:v>
                  </c:pt>
                  <c:pt idx="3">
                    <c:v>34.377000000000002</c:v>
                  </c:pt>
                  <c:pt idx="4">
                    <c:v>49.150199999999998</c:v>
                  </c:pt>
                </c:numCache>
              </c:numRef>
            </c:plus>
            <c:minus>
              <c:numRef>
                <c:f>('Bt C v R'!$O$295:$O$296,'Bt C v R'!$O$308,'Bt C v R'!$O$317,'Bt C v R'!$O$320)</c:f>
                <c:numCache>
                  <c:formatCode>General</c:formatCode>
                  <c:ptCount val="5"/>
                  <c:pt idx="0">
                    <c:v>35.973500000000001</c:v>
                  </c:pt>
                  <c:pt idx="1">
                    <c:v>26.5672</c:v>
                  </c:pt>
                  <c:pt idx="2">
                    <c:v>26.636399999999998</c:v>
                  </c:pt>
                  <c:pt idx="3">
                    <c:v>34.377000000000002</c:v>
                  </c:pt>
                  <c:pt idx="4">
                    <c:v>49.150199999999998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('Bt C v R'!$CV$7:$CV$8,'Bt C v R'!$CV$20,'Bt C v R'!$CV$29,'Bt C v R'!$CV$32)</c:f>
              <c:numCache>
                <c:formatCode>General</c:formatCode>
                <c:ptCount val="5"/>
                <c:pt idx="0">
                  <c:v>242.91200000000001</c:v>
                </c:pt>
                <c:pt idx="1">
                  <c:v>238.114</c:v>
                </c:pt>
                <c:pt idx="2">
                  <c:v>241.005</c:v>
                </c:pt>
                <c:pt idx="3">
                  <c:v>341.6</c:v>
                </c:pt>
                <c:pt idx="4">
                  <c:v>318.90899999999999</c:v>
                </c:pt>
              </c:numCache>
            </c:numRef>
          </c:xVal>
          <c:yVal>
            <c:numRef>
              <c:f>('Bt C v R'!$GB$7:$GB$8,'Bt C v R'!$GB$20,'Bt C v R'!$GB$29,'Bt C v R'!$GB$32)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49-4CB6-9F17-5110A8A6C5B1}"/>
            </c:ext>
          </c:extLst>
        </c:ser>
        <c:ser>
          <c:idx val="3"/>
          <c:order val="3"/>
          <c:tx>
            <c:v>1.AS.H No Label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R'!$O$302</c:f>
                <c:numCache>
                  <c:formatCode>General</c:formatCode>
                  <c:ptCount val="1"/>
                  <c:pt idx="0">
                    <c:v>19.9787</c:v>
                  </c:pt>
                </c:numCache>
              </c:numRef>
            </c:plus>
            <c:minus>
              <c:numRef>
                <c:f>'Bt C v R'!$O$302</c:f>
                <c:numCache>
                  <c:formatCode>General</c:formatCode>
                  <c:ptCount val="1"/>
                  <c:pt idx="0">
                    <c:v>19.9787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R'!$CV$14</c:f>
              <c:numCache>
                <c:formatCode>General</c:formatCode>
                <c:ptCount val="1"/>
                <c:pt idx="0">
                  <c:v>219.43600000000001</c:v>
                </c:pt>
              </c:numCache>
            </c:numRef>
          </c:xVal>
          <c:yVal>
            <c:numRef>
              <c:f>'Bt C v R'!$GC$14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49-4CB6-9F17-5110A8A6C5B1}"/>
            </c:ext>
          </c:extLst>
        </c:ser>
        <c:ser>
          <c:idx val="4"/>
          <c:order val="4"/>
          <c:tx>
            <c:v>1.SA.H 'Alt'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plus>
            <c:minus>
              <c:numRef>
                <c:f>'Bt C v R'!$N$309</c:f>
                <c:numCache>
                  <c:formatCode>General</c:formatCode>
                  <c:ptCount val="1"/>
                  <c:pt idx="0">
                    <c:v>5.5325100000000003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'Bt C v R'!$CV$21</c:f>
              <c:numCache>
                <c:formatCode>General</c:formatCode>
                <c:ptCount val="1"/>
                <c:pt idx="0">
                  <c:v>235.74799999999999</c:v>
                </c:pt>
              </c:numCache>
            </c:numRef>
          </c:xVal>
          <c:yVal>
            <c:numRef>
              <c:f>'Bt C v R'!$GD$21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49-4CB6-9F17-5110A8A6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267039"/>
        <c:axId val="768269439"/>
      </c:scatterChart>
      <c:valAx>
        <c:axId val="768267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269439"/>
        <c:crosses val="autoZero"/>
        <c:crossBetween val="midCat"/>
      </c:valAx>
      <c:valAx>
        <c:axId val="7682694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68267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image" Target="../media/image2.png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3.xml"/><Relationship Id="rId21" Type="http://schemas.openxmlformats.org/officeDocument/2006/relationships/chart" Target="../charts/chart78.xml"/><Relationship Id="rId42" Type="http://schemas.openxmlformats.org/officeDocument/2006/relationships/chart" Target="../charts/chart99.xml"/><Relationship Id="rId47" Type="http://schemas.openxmlformats.org/officeDocument/2006/relationships/chart" Target="../charts/chart104.xml"/><Relationship Id="rId63" Type="http://schemas.openxmlformats.org/officeDocument/2006/relationships/chart" Target="../charts/chart120.xml"/><Relationship Id="rId68" Type="http://schemas.openxmlformats.org/officeDocument/2006/relationships/chart" Target="../charts/chart125.xml"/><Relationship Id="rId84" Type="http://schemas.openxmlformats.org/officeDocument/2006/relationships/chart" Target="../charts/chart141.xml"/><Relationship Id="rId89" Type="http://schemas.openxmlformats.org/officeDocument/2006/relationships/chart" Target="../charts/chart146.xml"/><Relationship Id="rId16" Type="http://schemas.openxmlformats.org/officeDocument/2006/relationships/chart" Target="../charts/chart73.xml"/><Relationship Id="rId11" Type="http://schemas.openxmlformats.org/officeDocument/2006/relationships/chart" Target="../charts/chart68.xml"/><Relationship Id="rId32" Type="http://schemas.openxmlformats.org/officeDocument/2006/relationships/chart" Target="../charts/chart89.xml"/><Relationship Id="rId37" Type="http://schemas.openxmlformats.org/officeDocument/2006/relationships/chart" Target="../charts/chart94.xml"/><Relationship Id="rId53" Type="http://schemas.openxmlformats.org/officeDocument/2006/relationships/chart" Target="../charts/chart110.xml"/><Relationship Id="rId58" Type="http://schemas.openxmlformats.org/officeDocument/2006/relationships/chart" Target="../charts/chart115.xml"/><Relationship Id="rId74" Type="http://schemas.openxmlformats.org/officeDocument/2006/relationships/chart" Target="../charts/chart131.xml"/><Relationship Id="rId79" Type="http://schemas.openxmlformats.org/officeDocument/2006/relationships/chart" Target="../charts/chart136.xml"/><Relationship Id="rId5" Type="http://schemas.openxmlformats.org/officeDocument/2006/relationships/chart" Target="../charts/chart62.xml"/><Relationship Id="rId90" Type="http://schemas.openxmlformats.org/officeDocument/2006/relationships/chart" Target="../charts/chart147.xml"/><Relationship Id="rId95" Type="http://schemas.openxmlformats.org/officeDocument/2006/relationships/chart" Target="../charts/chart152.xml"/><Relationship Id="rId22" Type="http://schemas.openxmlformats.org/officeDocument/2006/relationships/chart" Target="../charts/chart79.xml"/><Relationship Id="rId27" Type="http://schemas.openxmlformats.org/officeDocument/2006/relationships/chart" Target="../charts/chart84.xml"/><Relationship Id="rId43" Type="http://schemas.openxmlformats.org/officeDocument/2006/relationships/chart" Target="../charts/chart100.xml"/><Relationship Id="rId48" Type="http://schemas.openxmlformats.org/officeDocument/2006/relationships/chart" Target="../charts/chart105.xml"/><Relationship Id="rId64" Type="http://schemas.openxmlformats.org/officeDocument/2006/relationships/chart" Target="../charts/chart121.xml"/><Relationship Id="rId69" Type="http://schemas.openxmlformats.org/officeDocument/2006/relationships/chart" Target="../charts/chart126.xml"/><Relationship Id="rId8" Type="http://schemas.openxmlformats.org/officeDocument/2006/relationships/chart" Target="../charts/chart65.xml"/><Relationship Id="rId51" Type="http://schemas.openxmlformats.org/officeDocument/2006/relationships/chart" Target="../charts/chart108.xml"/><Relationship Id="rId72" Type="http://schemas.openxmlformats.org/officeDocument/2006/relationships/chart" Target="../charts/chart129.xml"/><Relationship Id="rId80" Type="http://schemas.openxmlformats.org/officeDocument/2006/relationships/chart" Target="../charts/chart137.xml"/><Relationship Id="rId85" Type="http://schemas.openxmlformats.org/officeDocument/2006/relationships/chart" Target="../charts/chart142.xml"/><Relationship Id="rId93" Type="http://schemas.openxmlformats.org/officeDocument/2006/relationships/chart" Target="../charts/chart150.xml"/><Relationship Id="rId3" Type="http://schemas.openxmlformats.org/officeDocument/2006/relationships/chart" Target="../charts/chart60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5" Type="http://schemas.openxmlformats.org/officeDocument/2006/relationships/chart" Target="../charts/chart82.xml"/><Relationship Id="rId33" Type="http://schemas.openxmlformats.org/officeDocument/2006/relationships/chart" Target="../charts/chart90.xml"/><Relationship Id="rId38" Type="http://schemas.openxmlformats.org/officeDocument/2006/relationships/chart" Target="../charts/chart95.xml"/><Relationship Id="rId46" Type="http://schemas.openxmlformats.org/officeDocument/2006/relationships/chart" Target="../charts/chart103.xml"/><Relationship Id="rId59" Type="http://schemas.openxmlformats.org/officeDocument/2006/relationships/chart" Target="../charts/chart116.xml"/><Relationship Id="rId67" Type="http://schemas.openxmlformats.org/officeDocument/2006/relationships/chart" Target="../charts/chart124.xml"/><Relationship Id="rId20" Type="http://schemas.openxmlformats.org/officeDocument/2006/relationships/chart" Target="../charts/chart77.xml"/><Relationship Id="rId41" Type="http://schemas.openxmlformats.org/officeDocument/2006/relationships/chart" Target="../charts/chart98.xml"/><Relationship Id="rId54" Type="http://schemas.openxmlformats.org/officeDocument/2006/relationships/chart" Target="../charts/chart111.xml"/><Relationship Id="rId62" Type="http://schemas.openxmlformats.org/officeDocument/2006/relationships/chart" Target="../charts/chart119.xml"/><Relationship Id="rId70" Type="http://schemas.openxmlformats.org/officeDocument/2006/relationships/chart" Target="../charts/chart127.xml"/><Relationship Id="rId75" Type="http://schemas.openxmlformats.org/officeDocument/2006/relationships/chart" Target="../charts/chart132.xml"/><Relationship Id="rId83" Type="http://schemas.openxmlformats.org/officeDocument/2006/relationships/chart" Target="../charts/chart140.xml"/><Relationship Id="rId88" Type="http://schemas.openxmlformats.org/officeDocument/2006/relationships/chart" Target="../charts/chart145.xml"/><Relationship Id="rId91" Type="http://schemas.openxmlformats.org/officeDocument/2006/relationships/chart" Target="../charts/chart148.xml"/><Relationship Id="rId1" Type="http://schemas.openxmlformats.org/officeDocument/2006/relationships/image" Target="../media/image1.png"/><Relationship Id="rId6" Type="http://schemas.openxmlformats.org/officeDocument/2006/relationships/chart" Target="../charts/chart63.xml"/><Relationship Id="rId15" Type="http://schemas.openxmlformats.org/officeDocument/2006/relationships/chart" Target="../charts/chart72.xml"/><Relationship Id="rId23" Type="http://schemas.openxmlformats.org/officeDocument/2006/relationships/chart" Target="../charts/chart80.xml"/><Relationship Id="rId28" Type="http://schemas.openxmlformats.org/officeDocument/2006/relationships/chart" Target="../charts/chart85.xml"/><Relationship Id="rId36" Type="http://schemas.openxmlformats.org/officeDocument/2006/relationships/chart" Target="../charts/chart93.xml"/><Relationship Id="rId49" Type="http://schemas.openxmlformats.org/officeDocument/2006/relationships/chart" Target="../charts/chart106.xml"/><Relationship Id="rId57" Type="http://schemas.openxmlformats.org/officeDocument/2006/relationships/chart" Target="../charts/chart114.xml"/><Relationship Id="rId10" Type="http://schemas.openxmlformats.org/officeDocument/2006/relationships/chart" Target="../charts/chart67.xml"/><Relationship Id="rId31" Type="http://schemas.openxmlformats.org/officeDocument/2006/relationships/chart" Target="../charts/chart88.xml"/><Relationship Id="rId44" Type="http://schemas.openxmlformats.org/officeDocument/2006/relationships/chart" Target="../charts/chart101.xml"/><Relationship Id="rId52" Type="http://schemas.openxmlformats.org/officeDocument/2006/relationships/chart" Target="../charts/chart109.xml"/><Relationship Id="rId60" Type="http://schemas.openxmlformats.org/officeDocument/2006/relationships/chart" Target="../charts/chart117.xml"/><Relationship Id="rId65" Type="http://schemas.openxmlformats.org/officeDocument/2006/relationships/chart" Target="../charts/chart122.xml"/><Relationship Id="rId73" Type="http://schemas.openxmlformats.org/officeDocument/2006/relationships/chart" Target="../charts/chart130.xml"/><Relationship Id="rId78" Type="http://schemas.openxmlformats.org/officeDocument/2006/relationships/chart" Target="../charts/chart135.xml"/><Relationship Id="rId81" Type="http://schemas.openxmlformats.org/officeDocument/2006/relationships/chart" Target="../charts/chart138.xml"/><Relationship Id="rId86" Type="http://schemas.openxmlformats.org/officeDocument/2006/relationships/chart" Target="../charts/chart143.xml"/><Relationship Id="rId94" Type="http://schemas.openxmlformats.org/officeDocument/2006/relationships/chart" Target="../charts/chart151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39" Type="http://schemas.openxmlformats.org/officeDocument/2006/relationships/chart" Target="../charts/chart96.xml"/><Relationship Id="rId34" Type="http://schemas.openxmlformats.org/officeDocument/2006/relationships/chart" Target="../charts/chart91.xml"/><Relationship Id="rId50" Type="http://schemas.openxmlformats.org/officeDocument/2006/relationships/chart" Target="../charts/chart107.xml"/><Relationship Id="rId55" Type="http://schemas.openxmlformats.org/officeDocument/2006/relationships/chart" Target="../charts/chart112.xml"/><Relationship Id="rId76" Type="http://schemas.openxmlformats.org/officeDocument/2006/relationships/chart" Target="../charts/chart133.xml"/><Relationship Id="rId7" Type="http://schemas.openxmlformats.org/officeDocument/2006/relationships/chart" Target="../charts/chart64.xml"/><Relationship Id="rId71" Type="http://schemas.openxmlformats.org/officeDocument/2006/relationships/chart" Target="../charts/chart128.xml"/><Relationship Id="rId92" Type="http://schemas.openxmlformats.org/officeDocument/2006/relationships/chart" Target="../charts/chart149.xml"/><Relationship Id="rId2" Type="http://schemas.openxmlformats.org/officeDocument/2006/relationships/chart" Target="../charts/chart59.xml"/><Relationship Id="rId29" Type="http://schemas.openxmlformats.org/officeDocument/2006/relationships/chart" Target="../charts/chart86.xml"/><Relationship Id="rId24" Type="http://schemas.openxmlformats.org/officeDocument/2006/relationships/chart" Target="../charts/chart81.xml"/><Relationship Id="rId40" Type="http://schemas.openxmlformats.org/officeDocument/2006/relationships/chart" Target="../charts/chart97.xml"/><Relationship Id="rId45" Type="http://schemas.openxmlformats.org/officeDocument/2006/relationships/chart" Target="../charts/chart102.xml"/><Relationship Id="rId66" Type="http://schemas.openxmlformats.org/officeDocument/2006/relationships/chart" Target="../charts/chart123.xml"/><Relationship Id="rId87" Type="http://schemas.openxmlformats.org/officeDocument/2006/relationships/chart" Target="../charts/chart144.xml"/><Relationship Id="rId61" Type="http://schemas.openxmlformats.org/officeDocument/2006/relationships/chart" Target="../charts/chart118.xml"/><Relationship Id="rId82" Type="http://schemas.openxmlformats.org/officeDocument/2006/relationships/chart" Target="../charts/chart139.xml"/><Relationship Id="rId19" Type="http://schemas.openxmlformats.org/officeDocument/2006/relationships/chart" Target="../charts/chart76.xml"/><Relationship Id="rId14" Type="http://schemas.openxmlformats.org/officeDocument/2006/relationships/chart" Target="../charts/chart71.xml"/><Relationship Id="rId30" Type="http://schemas.openxmlformats.org/officeDocument/2006/relationships/chart" Target="../charts/chart87.xml"/><Relationship Id="rId35" Type="http://schemas.openxmlformats.org/officeDocument/2006/relationships/chart" Target="../charts/chart92.xml"/><Relationship Id="rId56" Type="http://schemas.openxmlformats.org/officeDocument/2006/relationships/chart" Target="../charts/chart113.xml"/><Relationship Id="rId77" Type="http://schemas.openxmlformats.org/officeDocument/2006/relationships/chart" Target="../charts/chart1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4" Type="http://schemas.openxmlformats.org/officeDocument/2006/relationships/chart" Target="../charts/chart1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131</xdr:col>
      <xdr:colOff>598714</xdr:colOff>
      <xdr:row>17</xdr:row>
      <xdr:rowOff>152399</xdr:rowOff>
    </xdr:from>
    <xdr:to>
      <xdr:col>144</xdr:col>
      <xdr:colOff>346009</xdr:colOff>
      <xdr:row>43</xdr:row>
      <xdr:rowOff>79671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AD717F-D7C0-48D7-BA2A-8EC41DFB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78285" y="3483428"/>
          <a:ext cx="7754008" cy="5021786"/>
        </a:xfrm>
        <a:prstGeom prst="rect">
          <a:avLst/>
        </a:prstGeom>
      </xdr:spPr>
    </xdr:pic>
    <xdr:clientData/>
  </xdr:twoCellAnchor>
  <xdr:twoCellAnchor>
    <xdr:from>
      <xdr:col>34</xdr:col>
      <xdr:colOff>357324</xdr:colOff>
      <xdr:row>70</xdr:row>
      <xdr:rowOff>99876</xdr:rowOff>
    </xdr:from>
    <xdr:to>
      <xdr:col>42</xdr:col>
      <xdr:colOff>52524</xdr:colOff>
      <xdr:row>84</xdr:row>
      <xdr:rowOff>99876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C05004-A93D-896F-D2CB-E7F0B4B5B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221523</xdr:colOff>
      <xdr:row>71</xdr:row>
      <xdr:rowOff>25582</xdr:rowOff>
    </xdr:from>
    <xdr:to>
      <xdr:col>49</xdr:col>
      <xdr:colOff>526323</xdr:colOff>
      <xdr:row>85</xdr:row>
      <xdr:rowOff>25582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4D3863-D9BB-8257-FF3D-D1E6AA9F3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566057</xdr:colOff>
      <xdr:row>72</xdr:row>
      <xdr:rowOff>141514</xdr:rowOff>
    </xdr:from>
    <xdr:to>
      <xdr:col>20</xdr:col>
      <xdr:colOff>261257</xdr:colOff>
      <xdr:row>86</xdr:row>
      <xdr:rowOff>141514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3944D1-1BB4-7FFE-6D30-E9CC3971D6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576941</xdr:colOff>
      <xdr:row>71</xdr:row>
      <xdr:rowOff>8980</xdr:rowOff>
    </xdr:from>
    <xdr:to>
      <xdr:col>31</xdr:col>
      <xdr:colOff>32656</xdr:colOff>
      <xdr:row>90</xdr:row>
      <xdr:rowOff>10885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D3E0DD-08F7-9CE1-DA3B-B642C7F127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153</xdr:col>
      <xdr:colOff>2813</xdr:colOff>
      <xdr:row>0</xdr:row>
      <xdr:rowOff>26216</xdr:rowOff>
    </xdr:from>
    <xdr:to>
      <xdr:col>163</xdr:col>
      <xdr:colOff>428625</xdr:colOff>
      <xdr:row>19</xdr:row>
      <xdr:rowOff>158750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CD0C35-D42D-CC4E-4652-4042FC07B3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164</xdr:col>
      <xdr:colOff>118745</xdr:colOff>
      <xdr:row>0</xdr:row>
      <xdr:rowOff>45402</xdr:rowOff>
    </xdr:from>
    <xdr:to>
      <xdr:col>175</xdr:col>
      <xdr:colOff>337185</xdr:colOff>
      <xdr:row>22</xdr:row>
      <xdr:rowOff>178434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255890-170A-D7E7-CB43-C6B00EC76F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175</xdr:col>
      <xdr:colOff>537845</xdr:colOff>
      <xdr:row>0</xdr:row>
      <xdr:rowOff>33337</xdr:rowOff>
    </xdr:from>
    <xdr:to>
      <xdr:col>186</xdr:col>
      <xdr:colOff>333375</xdr:colOff>
      <xdr:row>22</xdr:row>
      <xdr:rowOff>142874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2B9E18-3F7C-520A-4C79-A2A9737598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186</xdr:col>
      <xdr:colOff>384810</xdr:colOff>
      <xdr:row>0</xdr:row>
      <xdr:rowOff>138113</xdr:rowOff>
    </xdr:from>
    <xdr:to>
      <xdr:col>198</xdr:col>
      <xdr:colOff>506095</xdr:colOff>
      <xdr:row>22</xdr:row>
      <xdr:rowOff>144780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A4EDA1-5C78-8A86-3BCC-10F4E41BD4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199</xdr:col>
      <xdr:colOff>158750</xdr:colOff>
      <xdr:row>0</xdr:row>
      <xdr:rowOff>111125</xdr:rowOff>
    </xdr:from>
    <xdr:to>
      <xdr:col>211</xdr:col>
      <xdr:colOff>276225</xdr:colOff>
      <xdr:row>22</xdr:row>
      <xdr:rowOff>115887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1BE1866-EAF9-4B16-8AA9-0D802A4C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84244</xdr:colOff>
      <xdr:row>53</xdr:row>
      <xdr:rowOff>27454</xdr:rowOff>
    </xdr:from>
    <xdr:to>
      <xdr:col>64</xdr:col>
      <xdr:colOff>381000</xdr:colOff>
      <xdr:row>83</xdr:row>
      <xdr:rowOff>121227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AC1F283-026C-1195-4646-7EB9AD4F23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446586</xdr:colOff>
      <xdr:row>53</xdr:row>
      <xdr:rowOff>33745</xdr:rowOff>
    </xdr:from>
    <xdr:to>
      <xdr:col>79</xdr:col>
      <xdr:colOff>108857</xdr:colOff>
      <xdr:row>85</xdr:row>
      <xdr:rowOff>54428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8A20908-6D09-7F2B-1634-980432B38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79</xdr:col>
      <xdr:colOff>199438</xdr:colOff>
      <xdr:row>53</xdr:row>
      <xdr:rowOff>63148</xdr:rowOff>
    </xdr:from>
    <xdr:to>
      <xdr:col>100</xdr:col>
      <xdr:colOff>435428</xdr:colOff>
      <xdr:row>84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11AC002-DC4E-12B3-4A6A-0F1562319E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152</xdr:col>
      <xdr:colOff>378939</xdr:colOff>
      <xdr:row>20</xdr:row>
      <xdr:rowOff>134786</xdr:rowOff>
    </xdr:from>
    <xdr:to>
      <xdr:col>164</xdr:col>
      <xdr:colOff>73944</xdr:colOff>
      <xdr:row>44</xdr:row>
      <xdr:rowOff>176773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F1FB189-F3B9-1684-E39C-A6E9CF7FD3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163</xdr:col>
      <xdr:colOff>578825</xdr:colOff>
      <xdr:row>23</xdr:row>
      <xdr:rowOff>79129</xdr:rowOff>
    </xdr:from>
    <xdr:to>
      <xdr:col>176</xdr:col>
      <xdr:colOff>351692</xdr:colOff>
      <xdr:row>45</xdr:row>
      <xdr:rowOff>146539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7BC016-F5E8-9483-6885-875D8A2A20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176</xdr:col>
      <xdr:colOff>197742</xdr:colOff>
      <xdr:row>23</xdr:row>
      <xdr:rowOff>137240</xdr:rowOff>
    </xdr:from>
    <xdr:to>
      <xdr:col>186</xdr:col>
      <xdr:colOff>283306</xdr:colOff>
      <xdr:row>45</xdr:row>
      <xdr:rowOff>68383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444C50-9BB0-04BA-F6A3-04A08615C4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196</xdr:col>
      <xdr:colOff>571277</xdr:colOff>
      <xdr:row>22</xdr:row>
      <xdr:rowOff>167676</xdr:rowOff>
    </xdr:from>
    <xdr:to>
      <xdr:col>207</xdr:col>
      <xdr:colOff>409432</xdr:colOff>
      <xdr:row>45</xdr:row>
      <xdr:rowOff>159223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C46AF89-B47B-A551-5041-C8CEB7F5D9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182</xdr:col>
      <xdr:colOff>39801</xdr:colOff>
      <xdr:row>44</xdr:row>
      <xdr:rowOff>522025</xdr:rowOff>
    </xdr:from>
    <xdr:to>
      <xdr:col>193</xdr:col>
      <xdr:colOff>295701</xdr:colOff>
      <xdr:row>64</xdr:row>
      <xdr:rowOff>159223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73F5818-5A49-8693-479D-B504E49417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195</xdr:col>
      <xdr:colOff>0</xdr:colOff>
      <xdr:row>45</xdr:row>
      <xdr:rowOff>0</xdr:rowOff>
    </xdr:from>
    <xdr:to>
      <xdr:col>206</xdr:col>
      <xdr:colOff>255900</xdr:colOff>
      <xdr:row>65</xdr:row>
      <xdr:rowOff>1138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1D645CF-21CC-4CB8-9B83-24F64FC48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211</xdr:col>
      <xdr:colOff>387569</xdr:colOff>
      <xdr:row>0</xdr:row>
      <xdr:rowOff>126124</xdr:rowOff>
    </xdr:from>
    <xdr:to>
      <xdr:col>221</xdr:col>
      <xdr:colOff>407276</xdr:colOff>
      <xdr:row>24</xdr:row>
      <xdr:rowOff>118241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21C5DF1-A21B-C9E8-5837-BA659B7D09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207</xdr:col>
      <xdr:colOff>377429</xdr:colOff>
      <xdr:row>45</xdr:row>
      <xdr:rowOff>322890</xdr:rowOff>
    </xdr:from>
    <xdr:to>
      <xdr:col>221</xdr:col>
      <xdr:colOff>114300</xdr:colOff>
      <xdr:row>66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3504F4F-0C1B-B08F-E57E-9F289618B2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221</xdr:col>
      <xdr:colOff>419100</xdr:colOff>
      <xdr:row>45</xdr:row>
      <xdr:rowOff>342900</xdr:rowOff>
    </xdr:from>
    <xdr:to>
      <xdr:col>235</xdr:col>
      <xdr:colOff>155971</xdr:colOff>
      <xdr:row>66</xdr:row>
      <xdr:rowOff>172410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64F54B6-41FC-4123-B976-0798B6F5E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235</xdr:col>
      <xdr:colOff>595313</xdr:colOff>
      <xdr:row>45</xdr:row>
      <xdr:rowOff>285749</xdr:rowOff>
    </xdr:from>
    <xdr:to>
      <xdr:col>249</xdr:col>
      <xdr:colOff>332183</xdr:colOff>
      <xdr:row>66</xdr:row>
      <xdr:rowOff>115259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DC3B5FC-48E4-485F-A563-91B6D1AD0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220</xdr:col>
      <xdr:colOff>131445</xdr:colOff>
      <xdr:row>25</xdr:row>
      <xdr:rowOff>40877</xdr:rowOff>
    </xdr:from>
    <xdr:to>
      <xdr:col>231</xdr:col>
      <xdr:colOff>226219</xdr:colOff>
      <xdr:row>45</xdr:row>
      <xdr:rowOff>214311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2E89A956-6844-3B52-EDC2-DB81B345D9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50</xdr:col>
      <xdr:colOff>834390</xdr:colOff>
      <xdr:row>85</xdr:row>
      <xdr:rowOff>47862</xdr:rowOff>
    </xdr:from>
    <xdr:to>
      <xdr:col>64</xdr:col>
      <xdr:colOff>304800</xdr:colOff>
      <xdr:row>118</xdr:row>
      <xdr:rowOff>19050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78C26FA-7EBC-201E-7C73-12EF005320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64</xdr:col>
      <xdr:colOff>381000</xdr:colOff>
      <xdr:row>85</xdr:row>
      <xdr:rowOff>152400</xdr:rowOff>
    </xdr:from>
    <xdr:to>
      <xdr:col>78</xdr:col>
      <xdr:colOff>476250</xdr:colOff>
      <xdr:row>118</xdr:row>
      <xdr:rowOff>117873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887CBFF6-2AC2-4E5D-A3AA-C7EB19790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152</xdr:col>
      <xdr:colOff>506254</xdr:colOff>
      <xdr:row>44</xdr:row>
      <xdr:rowOff>293131</xdr:rowOff>
    </xdr:from>
    <xdr:to>
      <xdr:col>163</xdr:col>
      <xdr:colOff>428625</xdr:colOff>
      <xdr:row>58</xdr:row>
      <xdr:rowOff>206216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F547FAA-2D67-00D9-3D7D-7328ECB1F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153</xdr:col>
      <xdr:colOff>11907</xdr:colOff>
      <xdr:row>59</xdr:row>
      <xdr:rowOff>1665</xdr:rowOff>
    </xdr:from>
    <xdr:to>
      <xdr:col>163</xdr:col>
      <xdr:colOff>190500</xdr:colOff>
      <xdr:row>76</xdr:row>
      <xdr:rowOff>154781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D23D8200-F5E8-09AE-2AD0-0CC4A304D8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78</xdr:col>
      <xdr:colOff>673892</xdr:colOff>
      <xdr:row>86</xdr:row>
      <xdr:rowOff>53577</xdr:rowOff>
    </xdr:from>
    <xdr:to>
      <xdr:col>91</xdr:col>
      <xdr:colOff>495299</xdr:colOff>
      <xdr:row>120</xdr:row>
      <xdr:rowOff>19050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3809177-F31A-E095-E1B5-F563955365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164</xdr:col>
      <xdr:colOff>22382</xdr:colOff>
      <xdr:row>44</xdr:row>
      <xdr:rowOff>416480</xdr:rowOff>
    </xdr:from>
    <xdr:to>
      <xdr:col>176</xdr:col>
      <xdr:colOff>250030</xdr:colOff>
      <xdr:row>58</xdr:row>
      <xdr:rowOff>309562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5419F97-1631-5F9A-2860-3CB94F584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163</xdr:col>
      <xdr:colOff>547688</xdr:colOff>
      <xdr:row>59</xdr:row>
      <xdr:rowOff>35718</xdr:rowOff>
    </xdr:from>
    <xdr:to>
      <xdr:col>176</xdr:col>
      <xdr:colOff>168117</xdr:colOff>
      <xdr:row>81</xdr:row>
      <xdr:rowOff>143113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6EAEA66-830A-4E41-A690-07A24C3B9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100</xdr:col>
      <xdr:colOff>736283</xdr:colOff>
      <xdr:row>53</xdr:row>
      <xdr:rowOff>25479</xdr:rowOff>
    </xdr:from>
    <xdr:to>
      <xdr:col>127</xdr:col>
      <xdr:colOff>142874</xdr:colOff>
      <xdr:row>88</xdr:row>
      <xdr:rowOff>71437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E762D02-2D7C-87D4-C4C1-F408F067A5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101</xdr:col>
      <xdr:colOff>0</xdr:colOff>
      <xdr:row>89</xdr:row>
      <xdr:rowOff>0</xdr:rowOff>
    </xdr:from>
    <xdr:to>
      <xdr:col>127</xdr:col>
      <xdr:colOff>210501</xdr:colOff>
      <xdr:row>127</xdr:row>
      <xdr:rowOff>143113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5474459B-0ED4-471C-A305-D32663EA9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186</xdr:col>
      <xdr:colOff>154780</xdr:colOff>
      <xdr:row>23</xdr:row>
      <xdr:rowOff>107157</xdr:rowOff>
    </xdr:from>
    <xdr:to>
      <xdr:col>196</xdr:col>
      <xdr:colOff>244155</xdr:colOff>
      <xdr:row>45</xdr:row>
      <xdr:rowOff>40205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B6AB860-7438-4339-B45E-2D3F724D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208</xdr:col>
      <xdr:colOff>130969</xdr:colOff>
      <xdr:row>23</xdr:row>
      <xdr:rowOff>130969</xdr:rowOff>
    </xdr:from>
    <xdr:to>
      <xdr:col>218</xdr:col>
      <xdr:colOff>570627</xdr:colOff>
      <xdr:row>45</xdr:row>
      <xdr:rowOff>297299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2220E34C-E04B-42C8-8051-1BEDA269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194</xdr:col>
      <xdr:colOff>595311</xdr:colOff>
      <xdr:row>64</xdr:row>
      <xdr:rowOff>35719</xdr:rowOff>
    </xdr:from>
    <xdr:to>
      <xdr:col>206</xdr:col>
      <xdr:colOff>238277</xdr:colOff>
      <xdr:row>92</xdr:row>
      <xdr:rowOff>67728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4E6A43B8-53A4-4A0D-A30E-BD3DA85A7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128</xdr:col>
      <xdr:colOff>0</xdr:colOff>
      <xdr:row>89</xdr:row>
      <xdr:rowOff>0</xdr:rowOff>
    </xdr:from>
    <xdr:to>
      <xdr:col>154</xdr:col>
      <xdr:colOff>454341</xdr:colOff>
      <xdr:row>127</xdr:row>
      <xdr:rowOff>141208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6512623E-8753-416D-9312-973237379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60</xdr:col>
      <xdr:colOff>104599</xdr:colOff>
      <xdr:row>119</xdr:row>
      <xdr:rowOff>76199</xdr:rowOff>
    </xdr:from>
    <xdr:to>
      <xdr:col>70</xdr:col>
      <xdr:colOff>170063</xdr:colOff>
      <xdr:row>158</xdr:row>
      <xdr:rowOff>87283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446EF6C-D52B-FC18-2E75-1C596319C8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71</xdr:col>
      <xdr:colOff>0</xdr:colOff>
      <xdr:row>120</xdr:row>
      <xdr:rowOff>0</xdr:rowOff>
    </xdr:from>
    <xdr:to>
      <xdr:col>82</xdr:col>
      <xdr:colOff>152822</xdr:colOff>
      <xdr:row>159</xdr:row>
      <xdr:rowOff>12989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328511D-0261-4699-9F4C-B6C0460EB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128</xdr:col>
      <xdr:colOff>0</xdr:colOff>
      <xdr:row>128</xdr:row>
      <xdr:rowOff>0</xdr:rowOff>
    </xdr:from>
    <xdr:to>
      <xdr:col>154</xdr:col>
      <xdr:colOff>454341</xdr:colOff>
      <xdr:row>166</xdr:row>
      <xdr:rowOff>139303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78E0A2B6-4302-497A-B6CD-63BAF046C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128</xdr:col>
      <xdr:colOff>0</xdr:colOff>
      <xdr:row>62</xdr:row>
      <xdr:rowOff>0</xdr:rowOff>
    </xdr:from>
    <xdr:to>
      <xdr:col>154</xdr:col>
      <xdr:colOff>486091</xdr:colOff>
      <xdr:row>101</xdr:row>
      <xdr:rowOff>96758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F090A84-F6AE-49D7-995D-6E1FD1A82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639055</xdr:colOff>
      <xdr:row>13</xdr:row>
      <xdr:rowOff>86446</xdr:rowOff>
    </xdr:from>
    <xdr:to>
      <xdr:col>40</xdr:col>
      <xdr:colOff>829876</xdr:colOff>
      <xdr:row>28</xdr:row>
      <xdr:rowOff>53789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741B04C-518E-D431-ECF7-B506E47375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182</xdr:col>
      <xdr:colOff>0</xdr:colOff>
      <xdr:row>67</xdr:row>
      <xdr:rowOff>0</xdr:rowOff>
    </xdr:from>
    <xdr:to>
      <xdr:col>193</xdr:col>
      <xdr:colOff>253995</xdr:colOff>
      <xdr:row>94</xdr:row>
      <xdr:rowOff>45821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417E68C6-CAE3-473E-B350-3513FB2AB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182</xdr:col>
      <xdr:colOff>0</xdr:colOff>
      <xdr:row>95</xdr:row>
      <xdr:rowOff>0</xdr:rowOff>
    </xdr:from>
    <xdr:to>
      <xdr:col>193</xdr:col>
      <xdr:colOff>250185</xdr:colOff>
      <xdr:row>122</xdr:row>
      <xdr:rowOff>47726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76B4602F-F708-431D-B711-9175D5D60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250</xdr:col>
      <xdr:colOff>0</xdr:colOff>
      <xdr:row>45</xdr:row>
      <xdr:rowOff>0</xdr:rowOff>
    </xdr:from>
    <xdr:to>
      <xdr:col>263</xdr:col>
      <xdr:colOff>344911</xdr:colOff>
      <xdr:row>64</xdr:row>
      <xdr:rowOff>172064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CB88C82F-43EF-4ACF-8D7C-E7E0A385F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159</xdr:col>
      <xdr:colOff>322761</xdr:colOff>
      <xdr:row>120</xdr:row>
      <xdr:rowOff>130355</xdr:rowOff>
    </xdr:from>
    <xdr:to>
      <xdr:col>171</xdr:col>
      <xdr:colOff>421821</xdr:colOff>
      <xdr:row>147</xdr:row>
      <xdr:rowOff>95250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9DCBF2B-6076-4F1C-B291-C94C46DEC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506403</xdr:colOff>
      <xdr:row>9</xdr:row>
      <xdr:rowOff>48082</xdr:rowOff>
    </xdr:from>
    <xdr:to>
      <xdr:col>54</xdr:col>
      <xdr:colOff>838825</xdr:colOff>
      <xdr:row>24</xdr:row>
      <xdr:rowOff>141106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F8F34FDA-C0C7-F01E-8C81-1D3AC75222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61</xdr:col>
      <xdr:colOff>763733</xdr:colOff>
      <xdr:row>51</xdr:row>
      <xdr:rowOff>125385</xdr:rowOff>
    </xdr:from>
    <xdr:to>
      <xdr:col>73</xdr:col>
      <xdr:colOff>313115</xdr:colOff>
      <xdr:row>81</xdr:row>
      <xdr:rowOff>125992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BFE2FAA7-C3CB-49D5-94BB-C56239810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42</xdr:col>
      <xdr:colOff>263236</xdr:colOff>
      <xdr:row>58</xdr:row>
      <xdr:rowOff>207817</xdr:rowOff>
    </xdr:from>
    <xdr:to>
      <xdr:col>55</xdr:col>
      <xdr:colOff>738449</xdr:colOff>
      <xdr:row>92</xdr:row>
      <xdr:rowOff>50137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1367E99-4F9A-4BE0-B00E-723069B14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312</xdr:col>
      <xdr:colOff>507075</xdr:colOff>
      <xdr:row>13</xdr:row>
      <xdr:rowOff>85030</xdr:rowOff>
    </xdr:from>
    <xdr:to>
      <xdr:col>332</xdr:col>
      <xdr:colOff>346362</xdr:colOff>
      <xdr:row>54</xdr:row>
      <xdr:rowOff>155863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2F2E181-0F31-1648-5074-96A829552A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22</xdr:col>
      <xdr:colOff>499675</xdr:colOff>
      <xdr:row>11</xdr:row>
      <xdr:rowOff>150203</xdr:rowOff>
    </xdr:from>
    <xdr:to>
      <xdr:col>28</xdr:col>
      <xdr:colOff>59592</xdr:colOff>
      <xdr:row>26</xdr:row>
      <xdr:rowOff>90410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36673F18-764C-8D51-B4B6-03D2E5AFBD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63</xdr:col>
      <xdr:colOff>230888</xdr:colOff>
      <xdr:row>15</xdr:row>
      <xdr:rowOff>145173</xdr:rowOff>
    </xdr:from>
    <xdr:to>
      <xdr:col>68</xdr:col>
      <xdr:colOff>448602</xdr:colOff>
      <xdr:row>30</xdr:row>
      <xdr:rowOff>89189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7F85919-1203-0427-43B4-EA986CFF5C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689183</xdr:colOff>
      <xdr:row>42</xdr:row>
      <xdr:rowOff>151301</xdr:rowOff>
    </xdr:from>
    <xdr:to>
      <xdr:col>61</xdr:col>
      <xdr:colOff>580327</xdr:colOff>
      <xdr:row>70</xdr:row>
      <xdr:rowOff>50861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543E989-BC90-44D1-BA70-023E6F5AA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28</xdr:col>
      <xdr:colOff>864270</xdr:colOff>
      <xdr:row>11</xdr:row>
      <xdr:rowOff>112242</xdr:rowOff>
    </xdr:from>
    <xdr:to>
      <xdr:col>34</xdr:col>
      <xdr:colOff>461223</xdr:colOff>
      <xdr:row>26</xdr:row>
      <xdr:rowOff>63576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A7BA79F5-24FD-EDC4-6B9B-ACE4EEDBCF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65</xdr:col>
      <xdr:colOff>300043</xdr:colOff>
      <xdr:row>13</xdr:row>
      <xdr:rowOff>127243</xdr:rowOff>
    </xdr:from>
    <xdr:to>
      <xdr:col>70</xdr:col>
      <xdr:colOff>685709</xdr:colOff>
      <xdr:row>28</xdr:row>
      <xdr:rowOff>71260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D6E7FA6-8E0D-1269-8445-462424EE77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369570</xdr:colOff>
      <xdr:row>1</xdr:row>
      <xdr:rowOff>40005</xdr:rowOff>
    </xdr:from>
    <xdr:to>
      <xdr:col>3</xdr:col>
      <xdr:colOff>502920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FB478-AC66-D53B-5BFC-518AD7AE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" y="268605"/>
          <a:ext cx="1962150" cy="28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182880</xdr:colOff>
      <xdr:row>15</xdr:row>
      <xdr:rowOff>125730</xdr:rowOff>
    </xdr:from>
    <xdr:to>
      <xdr:col>32</xdr:col>
      <xdr:colOff>434340</xdr:colOff>
      <xdr:row>30</xdr:row>
      <xdr:rowOff>125730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F9D187-0E64-F0B5-5613-DF15A5C14B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128588</xdr:colOff>
      <xdr:row>34</xdr:row>
      <xdr:rowOff>86677</xdr:rowOff>
    </xdr:from>
    <xdr:to>
      <xdr:col>31</xdr:col>
      <xdr:colOff>1395413</xdr:colOff>
      <xdr:row>49</xdr:row>
      <xdr:rowOff>86677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4A4FB8-17F0-57A8-7D87-C0821D88D5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1495</xdr:colOff>
      <xdr:row>55</xdr:row>
      <xdr:rowOff>182609</xdr:rowOff>
    </xdr:from>
    <xdr:to>
      <xdr:col>31</xdr:col>
      <xdr:colOff>1253353</xdr:colOff>
      <xdr:row>71</xdr:row>
      <xdr:rowOff>101238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DD2D5D-52D1-DA0B-5898-A9AC09AE5F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740694</xdr:colOff>
      <xdr:row>19</xdr:row>
      <xdr:rowOff>36244</xdr:rowOff>
    </xdr:from>
    <xdr:to>
      <xdr:col>47</xdr:col>
      <xdr:colOff>401053</xdr:colOff>
      <xdr:row>54</xdr:row>
      <xdr:rowOff>50131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AEE49E-77F1-489E-BB3F-B90C8904D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93232</xdr:colOff>
      <xdr:row>65</xdr:row>
      <xdr:rowOff>121360</xdr:rowOff>
    </xdr:from>
    <xdr:to>
      <xdr:col>3</xdr:col>
      <xdr:colOff>238012</xdr:colOff>
      <xdr:row>67</xdr:row>
      <xdr:rowOff>43031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AEDC709-02D5-4314-827D-AFF741D35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32" y="11820301"/>
          <a:ext cx="1960133" cy="28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181761</xdr:rowOff>
    </xdr:from>
    <xdr:to>
      <xdr:col>34</xdr:col>
      <xdr:colOff>73474</xdr:colOff>
      <xdr:row>8</xdr:row>
      <xdr:rowOff>4197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EBCB4-8DE0-AEE6-36B3-16608E6B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7670" y="181761"/>
          <a:ext cx="6763694" cy="12765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131</xdr:col>
      <xdr:colOff>598714</xdr:colOff>
      <xdr:row>17</xdr:row>
      <xdr:rowOff>152399</xdr:rowOff>
    </xdr:from>
    <xdr:to>
      <xdr:col>144</xdr:col>
      <xdr:colOff>346007</xdr:colOff>
      <xdr:row>41</xdr:row>
      <xdr:rowOff>60077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A34B7-D7D8-4012-8505-FA4D086D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54659" y="3390899"/>
          <a:ext cx="7746388" cy="4880272"/>
        </a:xfrm>
        <a:prstGeom prst="rect">
          <a:avLst/>
        </a:prstGeom>
      </xdr:spPr>
    </xdr:pic>
    <xdr:clientData/>
  </xdr:twoCellAnchor>
  <xdr:twoCellAnchor>
    <xdr:from>
      <xdr:col>34</xdr:col>
      <xdr:colOff>357324</xdr:colOff>
      <xdr:row>83</xdr:row>
      <xdr:rowOff>99876</xdr:rowOff>
    </xdr:from>
    <xdr:to>
      <xdr:col>42</xdr:col>
      <xdr:colOff>52524</xdr:colOff>
      <xdr:row>97</xdr:row>
      <xdr:rowOff>99876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BECD7D-39B2-4B2D-A5E7-76930BED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221523</xdr:colOff>
      <xdr:row>84</xdr:row>
      <xdr:rowOff>25582</xdr:rowOff>
    </xdr:from>
    <xdr:to>
      <xdr:col>49</xdr:col>
      <xdr:colOff>526323</xdr:colOff>
      <xdr:row>98</xdr:row>
      <xdr:rowOff>25582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A168DD-2C26-490B-8FBF-F3750B42D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566057</xdr:colOff>
      <xdr:row>85</xdr:row>
      <xdr:rowOff>141514</xdr:rowOff>
    </xdr:from>
    <xdr:to>
      <xdr:col>20</xdr:col>
      <xdr:colOff>261257</xdr:colOff>
      <xdr:row>99</xdr:row>
      <xdr:rowOff>141514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9B0163-4C9E-492F-9AF5-E2F5C6348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576941</xdr:colOff>
      <xdr:row>84</xdr:row>
      <xdr:rowOff>8980</xdr:rowOff>
    </xdr:from>
    <xdr:to>
      <xdr:col>31</xdr:col>
      <xdr:colOff>32656</xdr:colOff>
      <xdr:row>103</xdr:row>
      <xdr:rowOff>10885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0A26D62-C695-4D04-B584-F3CE492B2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133</xdr:col>
      <xdr:colOff>282213</xdr:colOff>
      <xdr:row>90</xdr:row>
      <xdr:rowOff>26216</xdr:rowOff>
    </xdr:from>
    <xdr:to>
      <xdr:col>144</xdr:col>
      <xdr:colOff>111760</xdr:colOff>
      <xdr:row>111</xdr:row>
      <xdr:rowOff>18415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A8BA130-EA59-4E3F-AFA4-F4ED13834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391000</xdr:colOff>
      <xdr:row>55</xdr:row>
      <xdr:rowOff>283607</xdr:rowOff>
    </xdr:from>
    <xdr:to>
      <xdr:col>64</xdr:col>
      <xdr:colOff>171450</xdr:colOff>
      <xdr:row>72</xdr:row>
      <xdr:rowOff>114300</xdr:rowOff>
    </xdr:to>
    <xdr:graphicFrame macro="">
      <xdr:nvGraphicFramePr>
        <xdr:cNvPr id="50" name="Chart 7">
          <a:extLst>
            <a:ext uri="{FF2B5EF4-FFF2-40B4-BE49-F238E27FC236}">
              <a16:creationId xmlns:a16="http://schemas.microsoft.com/office/drawing/2014/main" id="{B35D68E6-BCBE-A030-85BB-7CF56E119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396716</xdr:colOff>
      <xdr:row>55</xdr:row>
      <xdr:rowOff>41194</xdr:rowOff>
    </xdr:from>
    <xdr:to>
      <xdr:col>82</xdr:col>
      <xdr:colOff>142875</xdr:colOff>
      <xdr:row>74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3A645-101A-BC06-9979-057B7B704F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82</xdr:col>
      <xdr:colOff>383222</xdr:colOff>
      <xdr:row>54</xdr:row>
      <xdr:rowOff>3492</xdr:rowOff>
    </xdr:from>
    <xdr:to>
      <xdr:col>98</xdr:col>
      <xdr:colOff>333375</xdr:colOff>
      <xdr:row>74</xdr:row>
      <xdr:rowOff>95250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162C925-1D66-3735-AD76-3285ACC0B5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100</xdr:col>
      <xdr:colOff>3968</xdr:colOff>
      <xdr:row>53</xdr:row>
      <xdr:rowOff>170972</xdr:rowOff>
    </xdr:from>
    <xdr:to>
      <xdr:col>115</xdr:col>
      <xdr:colOff>317500</xdr:colOff>
      <xdr:row>78</xdr:row>
      <xdr:rowOff>120966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8FBADD6-6F85-4822-87F0-422EBFDE3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52</xdr:col>
      <xdr:colOff>2221</xdr:colOff>
      <xdr:row>109</xdr:row>
      <xdr:rowOff>136207</xdr:rowOff>
    </xdr:from>
    <xdr:to>
      <xdr:col>64</xdr:col>
      <xdr:colOff>396875</xdr:colOff>
      <xdr:row>131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1DF43E8-FEB8-5E8E-DEC7-752725CB82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52</xdr:col>
      <xdr:colOff>0</xdr:colOff>
      <xdr:row>132</xdr:row>
      <xdr:rowOff>0</xdr:rowOff>
    </xdr:from>
    <xdr:to>
      <xdr:col>64</xdr:col>
      <xdr:colOff>398464</xdr:colOff>
      <xdr:row>153</xdr:row>
      <xdr:rowOff>42228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16CAD50-9D7F-479E-85B5-D45064C9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65</xdr:col>
      <xdr:colOff>186690</xdr:colOff>
      <xdr:row>109</xdr:row>
      <xdr:rowOff>152400</xdr:rowOff>
    </xdr:from>
    <xdr:to>
      <xdr:col>77</xdr:col>
      <xdr:colOff>266700</xdr:colOff>
      <xdr:row>130</xdr:row>
      <xdr:rowOff>133350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7FFA10C-6B9E-4F8F-D64F-5A27A9DDC6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65</xdr:col>
      <xdr:colOff>0</xdr:colOff>
      <xdr:row>132</xdr:row>
      <xdr:rowOff>0</xdr:rowOff>
    </xdr:from>
    <xdr:to>
      <xdr:col>77</xdr:col>
      <xdr:colOff>80010</xdr:colOff>
      <xdr:row>152</xdr:row>
      <xdr:rowOff>167640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4248BA4-0813-45D8-9A66-C220F390A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77</xdr:col>
      <xdr:colOff>605790</xdr:colOff>
      <xdr:row>109</xdr:row>
      <xdr:rowOff>177165</xdr:rowOff>
    </xdr:from>
    <xdr:to>
      <xdr:col>89</xdr:col>
      <xdr:colOff>400050</xdr:colOff>
      <xdr:row>131</xdr:row>
      <xdr:rowOff>114300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D9C43F1-1FC6-221C-1BE2-DAA7A9E560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89</xdr:col>
      <xdr:colOff>586740</xdr:colOff>
      <xdr:row>108</xdr:row>
      <xdr:rowOff>53340</xdr:rowOff>
    </xdr:from>
    <xdr:to>
      <xdr:col>102</xdr:col>
      <xdr:colOff>383224</xdr:colOff>
      <xdr:row>129</xdr:row>
      <xdr:rowOff>101918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5F1C02C-CF0B-47AB-AE38-6361D4315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90</xdr:col>
      <xdr:colOff>0</xdr:colOff>
      <xdr:row>131</xdr:row>
      <xdr:rowOff>0</xdr:rowOff>
    </xdr:from>
    <xdr:to>
      <xdr:col>102</xdr:col>
      <xdr:colOff>402274</xdr:colOff>
      <xdr:row>152</xdr:row>
      <xdr:rowOff>40958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B7FF428-20CD-4275-A89A-F62AB49D1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145</xdr:col>
      <xdr:colOff>514350</xdr:colOff>
      <xdr:row>45</xdr:row>
      <xdr:rowOff>281940</xdr:rowOff>
    </xdr:from>
    <xdr:to>
      <xdr:col>157</xdr:col>
      <xdr:colOff>300990</xdr:colOff>
      <xdr:row>59</xdr:row>
      <xdr:rowOff>53340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4F205F2-E2A0-8AA3-D379-A5D3C4E7C0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157</xdr:col>
      <xdr:colOff>228600</xdr:colOff>
      <xdr:row>45</xdr:row>
      <xdr:rowOff>342900</xdr:rowOff>
    </xdr:from>
    <xdr:to>
      <xdr:col>167</xdr:col>
      <xdr:colOff>281940</xdr:colOff>
      <xdr:row>59</xdr:row>
      <xdr:rowOff>129540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30861C1-3F2B-4532-A39A-D8A3E12CC4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167</xdr:col>
      <xdr:colOff>228600</xdr:colOff>
      <xdr:row>45</xdr:row>
      <xdr:rowOff>285750</xdr:rowOff>
    </xdr:from>
    <xdr:to>
      <xdr:col>177</xdr:col>
      <xdr:colOff>281940</xdr:colOff>
      <xdr:row>59</xdr:row>
      <xdr:rowOff>81915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559B00B-D377-4EAF-8E2A-32A2EC065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177</xdr:col>
      <xdr:colOff>281940</xdr:colOff>
      <xdr:row>45</xdr:row>
      <xdr:rowOff>320040</xdr:rowOff>
    </xdr:from>
    <xdr:to>
      <xdr:col>186</xdr:col>
      <xdr:colOff>266700</xdr:colOff>
      <xdr:row>59</xdr:row>
      <xdr:rowOff>114300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4B339CF-DD1F-611F-71E1-BB189D5A78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197</xdr:col>
      <xdr:colOff>232093</xdr:colOff>
      <xdr:row>45</xdr:row>
      <xdr:rowOff>422593</xdr:rowOff>
    </xdr:from>
    <xdr:to>
      <xdr:col>209</xdr:col>
      <xdr:colOff>23178</xdr:colOff>
      <xdr:row>59</xdr:row>
      <xdr:rowOff>194945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032E774-6F3B-4D65-ADD7-ADE64355A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220</xdr:col>
      <xdr:colOff>402908</xdr:colOff>
      <xdr:row>46</xdr:row>
      <xdr:rowOff>263843</xdr:rowOff>
    </xdr:from>
    <xdr:to>
      <xdr:col>232</xdr:col>
      <xdr:colOff>187643</xdr:colOff>
      <xdr:row>60</xdr:row>
      <xdr:rowOff>226695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0CC639E-7E84-43C0-936E-C7A0B6D85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139065</xdr:colOff>
      <xdr:row>154</xdr:row>
      <xdr:rowOff>62865</xdr:rowOff>
    </xdr:from>
    <xdr:to>
      <xdr:col>64</xdr:col>
      <xdr:colOff>95250</xdr:colOff>
      <xdr:row>182</xdr:row>
      <xdr:rowOff>108857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82D6496-3548-CF7C-7E7A-87CE34DFA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65</xdr:col>
      <xdr:colOff>59690</xdr:colOff>
      <xdr:row>153</xdr:row>
      <xdr:rowOff>165100</xdr:rowOff>
    </xdr:from>
    <xdr:to>
      <xdr:col>77</xdr:col>
      <xdr:colOff>158750</xdr:colOff>
      <xdr:row>183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81319FEA-FAEB-953A-550A-459AF60AA5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77</xdr:col>
      <xdr:colOff>526097</xdr:colOff>
      <xdr:row>153</xdr:row>
      <xdr:rowOff>136843</xdr:rowOff>
    </xdr:from>
    <xdr:to>
      <xdr:col>89</xdr:col>
      <xdr:colOff>267970</xdr:colOff>
      <xdr:row>183</xdr:row>
      <xdr:rowOff>59691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D4097175-3AB8-07DC-EA2E-52DD8EF40F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90</xdr:col>
      <xdr:colOff>0</xdr:colOff>
      <xdr:row>154</xdr:row>
      <xdr:rowOff>0</xdr:rowOff>
    </xdr:from>
    <xdr:to>
      <xdr:col>102</xdr:col>
      <xdr:colOff>559435</xdr:colOff>
      <xdr:row>182</xdr:row>
      <xdr:rowOff>47897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E85AE7F5-F74B-43C8-9BB2-B775C8258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144</xdr:col>
      <xdr:colOff>571182</xdr:colOff>
      <xdr:row>59</xdr:row>
      <xdr:rowOff>114616</xdr:rowOff>
    </xdr:from>
    <xdr:to>
      <xdr:col>156</xdr:col>
      <xdr:colOff>127000</xdr:colOff>
      <xdr:row>69</xdr:row>
      <xdr:rowOff>126999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FCA0B9AE-B0E7-9A11-313D-C72324D7E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160</xdr:col>
      <xdr:colOff>94932</xdr:colOff>
      <xdr:row>59</xdr:row>
      <xdr:rowOff>160337</xdr:rowOff>
    </xdr:from>
    <xdr:to>
      <xdr:col>169</xdr:col>
      <xdr:colOff>521970</xdr:colOff>
      <xdr:row>69</xdr:row>
      <xdr:rowOff>218440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AF185CD-74C5-2406-3AA7-AC83A4F1B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174</xdr:col>
      <xdr:colOff>573086</xdr:colOff>
      <xdr:row>59</xdr:row>
      <xdr:rowOff>127000</xdr:rowOff>
    </xdr:from>
    <xdr:to>
      <xdr:col>184</xdr:col>
      <xdr:colOff>476250</xdr:colOff>
      <xdr:row>69</xdr:row>
      <xdr:rowOff>49530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2AE3E21-0C4E-A222-C31B-796EF5F287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186</xdr:col>
      <xdr:colOff>444500</xdr:colOff>
      <xdr:row>59</xdr:row>
      <xdr:rowOff>158750</xdr:rowOff>
    </xdr:from>
    <xdr:to>
      <xdr:col>198</xdr:col>
      <xdr:colOff>6033</xdr:colOff>
      <xdr:row>69</xdr:row>
      <xdr:rowOff>178753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2E6949D-F577-400B-8CE8-1624841B9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145</xdr:col>
      <xdr:colOff>77152</xdr:colOff>
      <xdr:row>69</xdr:row>
      <xdr:rowOff>249236</xdr:rowOff>
    </xdr:from>
    <xdr:to>
      <xdr:col>156</xdr:col>
      <xdr:colOff>111125</xdr:colOff>
      <xdr:row>88</xdr:row>
      <xdr:rowOff>79374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3CC8CFA4-D24C-F664-73B7-FDB600ED8B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159</xdr:col>
      <xdr:colOff>282256</xdr:colOff>
      <xdr:row>69</xdr:row>
      <xdr:rowOff>364806</xdr:rowOff>
    </xdr:from>
    <xdr:to>
      <xdr:col>169</xdr:col>
      <xdr:colOff>412749</xdr:colOff>
      <xdr:row>89</xdr:row>
      <xdr:rowOff>43814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9FAF5C0-2BF9-5877-BCBE-218A734022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174</xdr:col>
      <xdr:colOff>514031</xdr:colOff>
      <xdr:row>69</xdr:row>
      <xdr:rowOff>209867</xdr:rowOff>
    </xdr:from>
    <xdr:to>
      <xdr:col>183</xdr:col>
      <xdr:colOff>428624</xdr:colOff>
      <xdr:row>88</xdr:row>
      <xdr:rowOff>47625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AF90087C-C7FE-B23B-0E36-6C6FDF1430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186</xdr:col>
      <xdr:colOff>571500</xdr:colOff>
      <xdr:row>70</xdr:row>
      <xdr:rowOff>176530</xdr:rowOff>
    </xdr:from>
    <xdr:to>
      <xdr:col>197</xdr:col>
      <xdr:colOff>601663</xdr:colOff>
      <xdr:row>86</xdr:row>
      <xdr:rowOff>953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293747E-DCD5-486B-8E41-20380CD14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144</xdr:col>
      <xdr:colOff>266381</xdr:colOff>
      <xdr:row>91</xdr:row>
      <xdr:rowOff>47625</xdr:rowOff>
    </xdr:from>
    <xdr:to>
      <xdr:col>155</xdr:col>
      <xdr:colOff>534034</xdr:colOff>
      <xdr:row>107</xdr:row>
      <xdr:rowOff>79375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964CBFC9-2C65-9D57-8568-6A4FA57059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159</xdr:col>
      <xdr:colOff>19367</xdr:colOff>
      <xdr:row>91</xdr:row>
      <xdr:rowOff>60642</xdr:rowOff>
    </xdr:from>
    <xdr:to>
      <xdr:col>169</xdr:col>
      <xdr:colOff>430530</xdr:colOff>
      <xdr:row>107</xdr:row>
      <xdr:rowOff>111125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349BA0FC-B0AF-1F50-D59D-55DEC3D4D2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174</xdr:col>
      <xdr:colOff>75246</xdr:colOff>
      <xdr:row>91</xdr:row>
      <xdr:rowOff>19367</xdr:rowOff>
    </xdr:from>
    <xdr:to>
      <xdr:col>183</xdr:col>
      <xdr:colOff>571499</xdr:colOff>
      <xdr:row>106</xdr:row>
      <xdr:rowOff>127000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345179E-3FB6-7753-666A-78522A00B6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186</xdr:col>
      <xdr:colOff>158750</xdr:colOff>
      <xdr:row>89</xdr:row>
      <xdr:rowOff>79374</xdr:rowOff>
    </xdr:from>
    <xdr:to>
      <xdr:col>198</xdr:col>
      <xdr:colOff>105093</xdr:colOff>
      <xdr:row>107</xdr:row>
      <xdr:rowOff>317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24E50F5A-1D8E-418A-8BB6-349C76F7B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144</xdr:col>
      <xdr:colOff>211772</xdr:colOff>
      <xdr:row>112</xdr:row>
      <xdr:rowOff>126999</xdr:rowOff>
    </xdr:from>
    <xdr:to>
      <xdr:col>155</xdr:col>
      <xdr:colOff>434975</xdr:colOff>
      <xdr:row>125</xdr:row>
      <xdr:rowOff>21589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8EE2468-E258-92FE-02D5-11930B091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158</xdr:col>
      <xdr:colOff>583247</xdr:colOff>
      <xdr:row>112</xdr:row>
      <xdr:rowOff>31750</xdr:rowOff>
    </xdr:from>
    <xdr:to>
      <xdr:col>169</xdr:col>
      <xdr:colOff>382905</xdr:colOff>
      <xdr:row>125</xdr:row>
      <xdr:rowOff>27940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DF5E825-4BEF-8728-050B-514B0E695B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174</xdr:col>
      <xdr:colOff>148272</xdr:colOff>
      <xdr:row>111</xdr:row>
      <xdr:rowOff>160338</xdr:rowOff>
    </xdr:from>
    <xdr:to>
      <xdr:col>181</xdr:col>
      <xdr:colOff>484187</xdr:colOff>
      <xdr:row>123</xdr:row>
      <xdr:rowOff>83186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8375D730-7EF0-6E2C-D337-38116EEF3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185</xdr:col>
      <xdr:colOff>601345</xdr:colOff>
      <xdr:row>108</xdr:row>
      <xdr:rowOff>17780</xdr:rowOff>
    </xdr:from>
    <xdr:to>
      <xdr:col>198</xdr:col>
      <xdr:colOff>260668</xdr:colOff>
      <xdr:row>125</xdr:row>
      <xdr:rowOff>31750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558BFBE-DE0A-4DBD-A830-D33E86590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144</xdr:col>
      <xdr:colOff>190817</xdr:colOff>
      <xdr:row>128</xdr:row>
      <xdr:rowOff>122873</xdr:rowOff>
    </xdr:from>
    <xdr:to>
      <xdr:col>155</xdr:col>
      <xdr:colOff>448310</xdr:colOff>
      <xdr:row>140</xdr:row>
      <xdr:rowOff>162561</xdr:rowOff>
    </xdr:to>
    <xdr:graphicFrame macro="">
      <xdr:nvGraphicFramePr>
        <xdr:cNvPr id="58" name="Chart 49">
          <a:extLst>
            <a:ext uri="{FF2B5EF4-FFF2-40B4-BE49-F238E27FC236}">
              <a16:creationId xmlns:a16="http://schemas.microsoft.com/office/drawing/2014/main" id="{537FFAAB-8747-00F2-7391-3694C68B95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158</xdr:col>
      <xdr:colOff>522286</xdr:colOff>
      <xdr:row>128</xdr:row>
      <xdr:rowOff>49213</xdr:rowOff>
    </xdr:from>
    <xdr:to>
      <xdr:col>169</xdr:col>
      <xdr:colOff>380999</xdr:colOff>
      <xdr:row>140</xdr:row>
      <xdr:rowOff>63501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D35D7A6-4203-DB8B-8DD0-8B4D2A8D2F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172</xdr:col>
      <xdr:colOff>555942</xdr:colOff>
      <xdr:row>127</xdr:row>
      <xdr:rowOff>31432</xdr:rowOff>
    </xdr:from>
    <xdr:to>
      <xdr:col>183</xdr:col>
      <xdr:colOff>412750</xdr:colOff>
      <xdr:row>140</xdr:row>
      <xdr:rowOff>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BBC9F86-1F18-6DBC-79AE-B89491D134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186</xdr:col>
      <xdr:colOff>47625</xdr:colOff>
      <xdr:row>125</xdr:row>
      <xdr:rowOff>31749</xdr:rowOff>
    </xdr:from>
    <xdr:to>
      <xdr:col>198</xdr:col>
      <xdr:colOff>488315</xdr:colOff>
      <xdr:row>142</xdr:row>
      <xdr:rowOff>91440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DA7762F2-FDCC-41D3-A3FC-C9053469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200</xdr:col>
      <xdr:colOff>464185</xdr:colOff>
      <xdr:row>125</xdr:row>
      <xdr:rowOff>65405</xdr:rowOff>
    </xdr:from>
    <xdr:to>
      <xdr:col>213</xdr:col>
      <xdr:colOff>292100</xdr:colOff>
      <xdr:row>142</xdr:row>
      <xdr:rowOff>127001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FA53DFD4-6373-4FAA-9413-59865389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144</xdr:col>
      <xdr:colOff>37782</xdr:colOff>
      <xdr:row>142</xdr:row>
      <xdr:rowOff>136842</xdr:rowOff>
    </xdr:from>
    <xdr:to>
      <xdr:col>155</xdr:col>
      <xdr:colOff>539750</xdr:colOff>
      <xdr:row>154</xdr:row>
      <xdr:rowOff>79375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267ECA3D-63C6-39D4-EDF7-FFF75AE03C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158</xdr:col>
      <xdr:colOff>258127</xdr:colOff>
      <xdr:row>142</xdr:row>
      <xdr:rowOff>98742</xdr:rowOff>
    </xdr:from>
    <xdr:to>
      <xdr:col>169</xdr:col>
      <xdr:colOff>523875</xdr:colOff>
      <xdr:row>154</xdr:row>
      <xdr:rowOff>99060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01F6DB1-FC74-35EA-C409-4B3CEEB20B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172</xdr:col>
      <xdr:colOff>421956</xdr:colOff>
      <xdr:row>142</xdr:row>
      <xdr:rowOff>75247</xdr:rowOff>
    </xdr:from>
    <xdr:to>
      <xdr:col>183</xdr:col>
      <xdr:colOff>444499</xdr:colOff>
      <xdr:row>154</xdr:row>
      <xdr:rowOff>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BD456ADD-36FE-EED8-0F78-A1EDAD14DA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186</xdr:col>
      <xdr:colOff>0</xdr:colOff>
      <xdr:row>144</xdr:row>
      <xdr:rowOff>0</xdr:rowOff>
    </xdr:from>
    <xdr:to>
      <xdr:col>197</xdr:col>
      <xdr:colOff>503873</xdr:colOff>
      <xdr:row>155</xdr:row>
      <xdr:rowOff>120968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795B1E20-4DFA-4CAE-BCE0-7A3EC675B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200</xdr:col>
      <xdr:colOff>329565</xdr:colOff>
      <xdr:row>143</xdr:row>
      <xdr:rowOff>174624</xdr:rowOff>
    </xdr:from>
    <xdr:to>
      <xdr:col>214</xdr:col>
      <xdr:colOff>190500</xdr:colOff>
      <xdr:row>162</xdr:row>
      <xdr:rowOff>49529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CA3FB092-670D-4840-98E7-6F66577A3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144</xdr:col>
      <xdr:colOff>0</xdr:colOff>
      <xdr:row>156</xdr:row>
      <xdr:rowOff>0</xdr:rowOff>
    </xdr:from>
    <xdr:to>
      <xdr:col>155</xdr:col>
      <xdr:colOff>255588</xdr:colOff>
      <xdr:row>168</xdr:row>
      <xdr:rowOff>39688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CB4148D-7082-4074-ABF9-041D8563C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158</xdr:col>
      <xdr:colOff>0</xdr:colOff>
      <xdr:row>156</xdr:row>
      <xdr:rowOff>0</xdr:rowOff>
    </xdr:from>
    <xdr:to>
      <xdr:col>168</xdr:col>
      <xdr:colOff>463868</xdr:colOff>
      <xdr:row>168</xdr:row>
      <xdr:rowOff>8573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F034AC7B-E605-425C-8E32-10CC02F2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173</xdr:col>
      <xdr:colOff>0</xdr:colOff>
      <xdr:row>156</xdr:row>
      <xdr:rowOff>0</xdr:rowOff>
    </xdr:from>
    <xdr:to>
      <xdr:col>183</xdr:col>
      <xdr:colOff>461963</xdr:colOff>
      <xdr:row>168</xdr:row>
      <xdr:rowOff>145098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BBA79C2-428E-4BAA-981C-7B89ABB04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144</xdr:col>
      <xdr:colOff>18097</xdr:colOff>
      <xdr:row>171</xdr:row>
      <xdr:rowOff>55563</xdr:rowOff>
    </xdr:from>
    <xdr:to>
      <xdr:col>155</xdr:col>
      <xdr:colOff>269875</xdr:colOff>
      <xdr:row>183</xdr:row>
      <xdr:rowOff>1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7175FFC-ECC5-39C9-B9A6-088E19A668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157</xdr:col>
      <xdr:colOff>507681</xdr:colOff>
      <xdr:row>171</xdr:row>
      <xdr:rowOff>51117</xdr:rowOff>
    </xdr:from>
    <xdr:to>
      <xdr:col>169</xdr:col>
      <xdr:colOff>492124</xdr:colOff>
      <xdr:row>183</xdr:row>
      <xdr:rowOff>95250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2D1E9E6D-3BE1-00C4-AB15-6050BD2AE9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172</xdr:col>
      <xdr:colOff>396557</xdr:colOff>
      <xdr:row>170</xdr:row>
      <xdr:rowOff>172402</xdr:rowOff>
    </xdr:from>
    <xdr:to>
      <xdr:col>184</xdr:col>
      <xdr:colOff>15875</xdr:colOff>
      <xdr:row>183</xdr:row>
      <xdr:rowOff>63500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0B0DAAE2-09EE-608A-E0B3-EB1DB2C2B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186</xdr:col>
      <xdr:colOff>0</xdr:colOff>
      <xdr:row>171</xdr:row>
      <xdr:rowOff>0</xdr:rowOff>
    </xdr:from>
    <xdr:to>
      <xdr:col>197</xdr:col>
      <xdr:colOff>247968</xdr:colOff>
      <xdr:row>182</xdr:row>
      <xdr:rowOff>115253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29EF917E-5AC9-4320-8C0D-720F47B97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186</xdr:col>
      <xdr:colOff>75565</xdr:colOff>
      <xdr:row>182</xdr:row>
      <xdr:rowOff>35560</xdr:rowOff>
    </xdr:from>
    <xdr:to>
      <xdr:col>197</xdr:col>
      <xdr:colOff>327343</xdr:colOff>
      <xdr:row>193</xdr:row>
      <xdr:rowOff>150813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A5259686-2726-4F20-99FC-F2D8FBEB1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252</xdr:col>
      <xdr:colOff>58238</xdr:colOff>
      <xdr:row>0</xdr:row>
      <xdr:rowOff>91440</xdr:rowOff>
    </xdr:from>
    <xdr:to>
      <xdr:col>263</xdr:col>
      <xdr:colOff>457199</xdr:colOff>
      <xdr:row>15</xdr:row>
      <xdr:rowOff>149678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2D32A01-ECB7-443B-A4EC-14FB3744C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250</xdr:col>
      <xdr:colOff>544286</xdr:colOff>
      <xdr:row>18</xdr:row>
      <xdr:rowOff>136072</xdr:rowOff>
    </xdr:from>
    <xdr:to>
      <xdr:col>262</xdr:col>
      <xdr:colOff>330926</xdr:colOff>
      <xdr:row>34</xdr:row>
      <xdr:rowOff>17417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51F9B5A-53C9-474B-B2E8-D0E8156F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264</xdr:col>
      <xdr:colOff>0</xdr:colOff>
      <xdr:row>1</xdr:row>
      <xdr:rowOff>0</xdr:rowOff>
    </xdr:from>
    <xdr:to>
      <xdr:col>275</xdr:col>
      <xdr:colOff>168139</xdr:colOff>
      <xdr:row>15</xdr:row>
      <xdr:rowOff>158750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DCFA1E0F-FB74-4055-906F-D06D84791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288</xdr:col>
      <xdr:colOff>0</xdr:colOff>
      <xdr:row>0</xdr:row>
      <xdr:rowOff>0</xdr:rowOff>
    </xdr:from>
    <xdr:to>
      <xdr:col>299</xdr:col>
      <xdr:colOff>267653</xdr:colOff>
      <xdr:row>16</xdr:row>
      <xdr:rowOff>29845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33F178FC-64F2-4417-94A7-C9BB24E9F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301</xdr:col>
      <xdr:colOff>0</xdr:colOff>
      <xdr:row>1</xdr:row>
      <xdr:rowOff>0</xdr:rowOff>
    </xdr:from>
    <xdr:to>
      <xdr:col>312</xdr:col>
      <xdr:colOff>230823</xdr:colOff>
      <xdr:row>13</xdr:row>
      <xdr:rowOff>77470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B42CBFF-E642-4548-96E6-C5943B1D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313</xdr:col>
      <xdr:colOff>0</xdr:colOff>
      <xdr:row>1</xdr:row>
      <xdr:rowOff>0</xdr:rowOff>
    </xdr:from>
    <xdr:to>
      <xdr:col>324</xdr:col>
      <xdr:colOff>255588</xdr:colOff>
      <xdr:row>13</xdr:row>
      <xdr:rowOff>39688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F0D3D791-8F93-4D38-801E-851539A52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325</xdr:col>
      <xdr:colOff>0</xdr:colOff>
      <xdr:row>1</xdr:row>
      <xdr:rowOff>0</xdr:rowOff>
    </xdr:from>
    <xdr:to>
      <xdr:col>336</xdr:col>
      <xdr:colOff>503873</xdr:colOff>
      <xdr:row>12</xdr:row>
      <xdr:rowOff>136843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0362A89C-D7E5-47DC-98EE-71627094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338</xdr:col>
      <xdr:colOff>0</xdr:colOff>
      <xdr:row>1</xdr:row>
      <xdr:rowOff>0</xdr:rowOff>
    </xdr:from>
    <xdr:to>
      <xdr:col>349</xdr:col>
      <xdr:colOff>247968</xdr:colOff>
      <xdr:row>12</xdr:row>
      <xdr:rowOff>131128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1AEF56BA-990D-479D-BBB1-80B007525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274</xdr:col>
      <xdr:colOff>437334</xdr:colOff>
      <xdr:row>21</xdr:row>
      <xdr:rowOff>1905</xdr:rowOff>
    </xdr:from>
    <xdr:to>
      <xdr:col>285</xdr:col>
      <xdr:colOff>463687</xdr:colOff>
      <xdr:row>35</xdr:row>
      <xdr:rowOff>162560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E2053C67-110E-4DBB-ADC0-84888D43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275</xdr:col>
      <xdr:colOff>503464</xdr:colOff>
      <xdr:row>0</xdr:row>
      <xdr:rowOff>108857</xdr:rowOff>
    </xdr:from>
    <xdr:to>
      <xdr:col>286</xdr:col>
      <xdr:colOff>533627</xdr:colOff>
      <xdr:row>14</xdr:row>
      <xdr:rowOff>3810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BE42FA45-C055-474C-BE39-8F819CD80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286</xdr:col>
      <xdr:colOff>363582</xdr:colOff>
      <xdr:row>19</xdr:row>
      <xdr:rowOff>69942</xdr:rowOff>
    </xdr:from>
    <xdr:to>
      <xdr:col>298</xdr:col>
      <xdr:colOff>18914</xdr:colOff>
      <xdr:row>35</xdr:row>
      <xdr:rowOff>92167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3A6A2B8F-762E-48A2-9131-C9F3CAC5E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301</xdr:col>
      <xdr:colOff>0</xdr:colOff>
      <xdr:row>19</xdr:row>
      <xdr:rowOff>0</xdr:rowOff>
    </xdr:from>
    <xdr:to>
      <xdr:col>312</xdr:col>
      <xdr:colOff>230823</xdr:colOff>
      <xdr:row>31</xdr:row>
      <xdr:rowOff>77469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49037608-0303-47D5-944E-4242F5AC5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313</xdr:col>
      <xdr:colOff>0</xdr:colOff>
      <xdr:row>19</xdr:row>
      <xdr:rowOff>0</xdr:rowOff>
    </xdr:from>
    <xdr:to>
      <xdr:col>324</xdr:col>
      <xdr:colOff>253683</xdr:colOff>
      <xdr:row>31</xdr:row>
      <xdr:rowOff>39687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78739A6F-D793-456A-A9B7-977EBC28B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325</xdr:col>
      <xdr:colOff>0</xdr:colOff>
      <xdr:row>19</xdr:row>
      <xdr:rowOff>27215</xdr:rowOff>
    </xdr:from>
    <xdr:to>
      <xdr:col>336</xdr:col>
      <xdr:colOff>507683</xdr:colOff>
      <xdr:row>30</xdr:row>
      <xdr:rowOff>164057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81660EBE-07CB-4AC1-BFD8-5822F1263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338</xdr:col>
      <xdr:colOff>0</xdr:colOff>
      <xdr:row>20</xdr:row>
      <xdr:rowOff>0</xdr:rowOff>
    </xdr:from>
    <xdr:to>
      <xdr:col>349</xdr:col>
      <xdr:colOff>244158</xdr:colOff>
      <xdr:row>29</xdr:row>
      <xdr:rowOff>107723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473909F9-178B-4664-9FB8-5FC569935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186</xdr:col>
      <xdr:colOff>342900</xdr:colOff>
      <xdr:row>44</xdr:row>
      <xdr:rowOff>491490</xdr:rowOff>
    </xdr:from>
    <xdr:to>
      <xdr:col>195</xdr:col>
      <xdr:colOff>323850</xdr:colOff>
      <xdr:row>58</xdr:row>
      <xdr:rowOff>91440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168B1DB9-7AED-4F1A-AE1A-1916B1906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208</xdr:col>
      <xdr:colOff>573405</xdr:colOff>
      <xdr:row>45</xdr:row>
      <xdr:rowOff>428625</xdr:rowOff>
    </xdr:from>
    <xdr:to>
      <xdr:col>220</xdr:col>
      <xdr:colOff>360045</xdr:colOff>
      <xdr:row>59</xdr:row>
      <xdr:rowOff>198120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6BB302AB-07D1-4EC3-A152-14A48BB8C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232</xdr:col>
      <xdr:colOff>0</xdr:colOff>
      <xdr:row>46</xdr:row>
      <xdr:rowOff>0</xdr:rowOff>
    </xdr:from>
    <xdr:to>
      <xdr:col>243</xdr:col>
      <xdr:colOff>409575</xdr:colOff>
      <xdr:row>59</xdr:row>
      <xdr:rowOff>319087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3519E45E-43A2-4ADE-8209-40C8BA3A8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199</xdr:col>
      <xdr:colOff>47625</xdr:colOff>
      <xdr:row>59</xdr:row>
      <xdr:rowOff>206375</xdr:rowOff>
    </xdr:from>
    <xdr:to>
      <xdr:col>210</xdr:col>
      <xdr:colOff>212408</xdr:colOff>
      <xdr:row>69</xdr:row>
      <xdr:rowOff>226378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E076AFA0-0514-44B8-A1B1-2CA38181F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199</xdr:col>
      <xdr:colOff>71755</xdr:colOff>
      <xdr:row>69</xdr:row>
      <xdr:rowOff>107315</xdr:rowOff>
    </xdr:from>
    <xdr:to>
      <xdr:col>210</xdr:col>
      <xdr:colOff>111443</xdr:colOff>
      <xdr:row>87</xdr:row>
      <xdr:rowOff>123508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991A8ECA-DFDC-491C-A904-CB4C94BC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199</xdr:col>
      <xdr:colOff>0</xdr:colOff>
      <xdr:row>88</xdr:row>
      <xdr:rowOff>47626</xdr:rowOff>
    </xdr:from>
    <xdr:to>
      <xdr:col>210</xdr:col>
      <xdr:colOff>523875</xdr:colOff>
      <xdr:row>107</xdr:row>
      <xdr:rowOff>19685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0503D0E5-AF21-4CD1-9136-CAF54362F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199</xdr:col>
      <xdr:colOff>127000</xdr:colOff>
      <xdr:row>107</xdr:row>
      <xdr:rowOff>79375</xdr:rowOff>
    </xdr:from>
    <xdr:to>
      <xdr:col>211</xdr:col>
      <xdr:colOff>527685</xdr:colOff>
      <xdr:row>124</xdr:row>
      <xdr:rowOff>158750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8F2CBDFA-E0FB-4210-8983-7A8CA1231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213</xdr:col>
      <xdr:colOff>603249</xdr:colOff>
      <xdr:row>123</xdr:row>
      <xdr:rowOff>63500</xdr:rowOff>
    </xdr:from>
    <xdr:to>
      <xdr:col>227</xdr:col>
      <xdr:colOff>111124</xdr:colOff>
      <xdr:row>144</xdr:row>
      <xdr:rowOff>59690</xdr:rowOff>
    </xdr:to>
    <xdr:graphicFrame macro="">
      <xdr:nvGraphicFramePr>
        <xdr:cNvPr id="72" name="Chart 49">
          <a:extLst>
            <a:ext uri="{FF2B5EF4-FFF2-40B4-BE49-F238E27FC236}">
              <a16:creationId xmlns:a16="http://schemas.microsoft.com/office/drawing/2014/main" id="{8B5E6C02-4F29-4D5C-B9F2-709B95BE0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227</xdr:col>
      <xdr:colOff>349250</xdr:colOff>
      <xdr:row>123</xdr:row>
      <xdr:rowOff>47625</xdr:rowOff>
    </xdr:from>
    <xdr:to>
      <xdr:col>240</xdr:col>
      <xdr:colOff>462280</xdr:colOff>
      <xdr:row>144</xdr:row>
      <xdr:rowOff>47625</xdr:rowOff>
    </xdr:to>
    <xdr:graphicFrame macro="">
      <xdr:nvGraphicFramePr>
        <xdr:cNvPr id="74" name="Chart 49">
          <a:extLst>
            <a:ext uri="{FF2B5EF4-FFF2-40B4-BE49-F238E27FC236}">
              <a16:creationId xmlns:a16="http://schemas.microsoft.com/office/drawing/2014/main" id="{48E72E5A-64C5-4672-87D2-BD926B8A5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214</xdr:col>
      <xdr:colOff>603249</xdr:colOff>
      <xdr:row>144</xdr:row>
      <xdr:rowOff>174624</xdr:rowOff>
    </xdr:from>
    <xdr:to>
      <xdr:col>227</xdr:col>
      <xdr:colOff>555624</xdr:colOff>
      <xdr:row>161</xdr:row>
      <xdr:rowOff>174624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5CB522F2-1CD6-48A3-B486-303ED89A4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198</xdr:col>
      <xdr:colOff>236220</xdr:colOff>
      <xdr:row>170</xdr:row>
      <xdr:rowOff>93345</xdr:rowOff>
    </xdr:from>
    <xdr:to>
      <xdr:col>209</xdr:col>
      <xdr:colOff>484188</xdr:colOff>
      <xdr:row>182</xdr:row>
      <xdr:rowOff>33973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B06FFFC7-66B3-470D-A92E-EE5891A8E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198</xdr:col>
      <xdr:colOff>285750</xdr:colOff>
      <xdr:row>182</xdr:row>
      <xdr:rowOff>127000</xdr:rowOff>
    </xdr:from>
    <xdr:to>
      <xdr:col>209</xdr:col>
      <xdr:colOff>533718</xdr:colOff>
      <xdr:row>194</xdr:row>
      <xdr:rowOff>60008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C71F5D60-6E46-4A39-ABE6-8F31ACF68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115</xdr:col>
      <xdr:colOff>516255</xdr:colOff>
      <xdr:row>53</xdr:row>
      <xdr:rowOff>55879</xdr:rowOff>
    </xdr:from>
    <xdr:to>
      <xdr:col>128</xdr:col>
      <xdr:colOff>809625</xdr:colOff>
      <xdr:row>79</xdr:row>
      <xdr:rowOff>79374</xdr:rowOff>
    </xdr:to>
    <xdr:graphicFrame macro="">
      <xdr:nvGraphicFramePr>
        <xdr:cNvPr id="96" name="Chart 7">
          <a:extLst>
            <a:ext uri="{FF2B5EF4-FFF2-40B4-BE49-F238E27FC236}">
              <a16:creationId xmlns:a16="http://schemas.microsoft.com/office/drawing/2014/main" id="{3CEB1145-075B-40F7-B505-39804545A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128</xdr:col>
      <xdr:colOff>791845</xdr:colOff>
      <xdr:row>52</xdr:row>
      <xdr:rowOff>29845</xdr:rowOff>
    </xdr:from>
    <xdr:to>
      <xdr:col>144</xdr:col>
      <xdr:colOff>269875</xdr:colOff>
      <xdr:row>80</xdr:row>
      <xdr:rowOff>31750</xdr:rowOff>
    </xdr:to>
    <xdr:graphicFrame macro="">
      <xdr:nvGraphicFramePr>
        <xdr:cNvPr id="97" name="Chart 7">
          <a:extLst>
            <a:ext uri="{FF2B5EF4-FFF2-40B4-BE49-F238E27FC236}">
              <a16:creationId xmlns:a16="http://schemas.microsoft.com/office/drawing/2014/main" id="{E2AAA7F2-E06A-4AEA-AB10-AC0682E24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65</xdr:col>
      <xdr:colOff>255905</xdr:colOff>
      <xdr:row>72</xdr:row>
      <xdr:rowOff>19685</xdr:rowOff>
    </xdr:from>
    <xdr:to>
      <xdr:col>81</xdr:col>
      <xdr:colOff>599599</xdr:colOff>
      <xdr:row>110</xdr:row>
      <xdr:rowOff>30561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85DD2D9-71AA-4E62-8559-8A98F95BC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51</xdr:col>
      <xdr:colOff>317500</xdr:colOff>
      <xdr:row>73</xdr:row>
      <xdr:rowOff>31750</xdr:rowOff>
    </xdr:from>
    <xdr:to>
      <xdr:col>64</xdr:col>
      <xdr:colOff>92235</xdr:colOff>
      <xdr:row>107</xdr:row>
      <xdr:rowOff>124698</xdr:rowOff>
    </xdr:to>
    <xdr:graphicFrame macro="">
      <xdr:nvGraphicFramePr>
        <xdr:cNvPr id="99" name="Chart 7">
          <a:extLst>
            <a:ext uri="{FF2B5EF4-FFF2-40B4-BE49-F238E27FC236}">
              <a16:creationId xmlns:a16="http://schemas.microsoft.com/office/drawing/2014/main" id="{5AE192F3-1CFC-405C-B268-471E15554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103</xdr:col>
      <xdr:colOff>0</xdr:colOff>
      <xdr:row>109</xdr:row>
      <xdr:rowOff>0</xdr:rowOff>
    </xdr:from>
    <xdr:to>
      <xdr:col>117</xdr:col>
      <xdr:colOff>444500</xdr:colOff>
      <xdr:row>148</xdr:row>
      <xdr:rowOff>142875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9EF00EC5-FF22-4D0E-8332-611007BA1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78</xdr:col>
      <xdr:colOff>15875</xdr:colOff>
      <xdr:row>131</xdr:row>
      <xdr:rowOff>111125</xdr:rowOff>
    </xdr:from>
    <xdr:to>
      <xdr:col>89</xdr:col>
      <xdr:colOff>413385</xdr:colOff>
      <xdr:row>153</xdr:row>
      <xdr:rowOff>52070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4518E6DE-DBB4-45C9-903D-2EAA06488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103</xdr:col>
      <xdr:colOff>111125</xdr:colOff>
      <xdr:row>150</xdr:row>
      <xdr:rowOff>174624</xdr:rowOff>
    </xdr:from>
    <xdr:to>
      <xdr:col>117</xdr:col>
      <xdr:colOff>222250</xdr:colOff>
      <xdr:row>182</xdr:row>
      <xdr:rowOff>79375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4E6C967D-FF7B-47A4-AE88-DB69C694C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23</xdr:col>
      <xdr:colOff>127907</xdr:colOff>
      <xdr:row>32</xdr:row>
      <xdr:rowOff>28032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6517B7-FE7E-4258-8099-07F440458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33</xdr:row>
      <xdr:rowOff>0</xdr:rowOff>
    </xdr:from>
    <xdr:to>
      <xdr:col>14</xdr:col>
      <xdr:colOff>310515</xdr:colOff>
      <xdr:row>48</xdr:row>
      <xdr:rowOff>26670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E70A23-8F74-43F6-B5FC-3EA621AD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144780</xdr:colOff>
      <xdr:row>32</xdr:row>
      <xdr:rowOff>9525</xdr:rowOff>
    </xdr:from>
    <xdr:to>
      <xdr:col>31</xdr:col>
      <xdr:colOff>449580</xdr:colOff>
      <xdr:row>47</xdr:row>
      <xdr:rowOff>40005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1036DD-F6FB-409A-BAFC-BEB4DC7DF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33</xdr:row>
      <xdr:rowOff>0</xdr:rowOff>
    </xdr:from>
    <xdr:to>
      <xdr:col>22</xdr:col>
      <xdr:colOff>304800</xdr:colOff>
      <xdr:row>48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0EB2D6-C06E-4C0D-ABCA-94BF3EC73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c749d55a3739ad9/Documents/Durham/Masters/Analysis/Laser%20Data/2024_04_22%201.AS%20%5eM%201(B)MP%20Ms%5eMFsp/2024_04_22%20Iolite%20Exported%20Data/Unknown%20Analysis/Unknown%20Analysis%20Muscovites.xlsx" TargetMode="External"/><Relationship Id="rId1" Type="http://schemas.openxmlformats.org/officeDocument/2006/relationships/externalLinkPath" Target="/dc749d55a3739ad9/Documents/Durham/Masters/Analysis/Laser%20Data/2024_04_22%201.AS%20%5eM%201(B)MP%20Ms%5eMFsp/2024_04_22%20Iolite%20Exported%20Data/Unknown%20Analysis/Unknown%20Analysis%20Muscovit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c749d55a3739ad9/Documents/Durham/Masters/Analysis/Laser%20Data/Analysis%2013.08.24%20Onward/Matlab/13.09.24FinalMatlab.xlsx" TargetMode="External"/><Relationship Id="rId1" Type="http://schemas.openxmlformats.org/officeDocument/2006/relationships/externalLinkPath" Target="file:///C:\Users\jfsv57\OneDrive\Documents\Durham\Masters\Analysis\Laser%20Data\Analysis%2013.08.24%20Onward\Matlab\13.09.24FinalMatla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uscovite"/>
      <sheetName val="Bar Charts"/>
      <sheetName val="Ms SEM+ICP"/>
      <sheetName val="Ms SEM+ICP Edit "/>
      <sheetName val="Ms SEM+ICP Tidy"/>
      <sheetName val="Ms SEM+ICP Tidy w LOD"/>
      <sheetName val="Murphy (2010)"/>
      <sheetName val="Murphy (2010)Matlab"/>
      <sheetName val="MsAll"/>
      <sheetName val="Ms C vs R"/>
      <sheetName val="Uncertainty Calcs"/>
      <sheetName val="Uncertainties"/>
    </sheetNames>
    <sheetDataSet>
      <sheetData sheetId="0"/>
      <sheetData sheetId="1"/>
      <sheetData sheetId="2"/>
      <sheetData sheetId="3"/>
      <sheetData sheetId="4">
        <row r="2">
          <cell r="I2">
            <v>157.922</v>
          </cell>
          <cell r="J2">
            <v>21.869800000000001</v>
          </cell>
        </row>
        <row r="3">
          <cell r="I3">
            <v>379.50099999999998</v>
          </cell>
          <cell r="J3">
            <v>180.6</v>
          </cell>
        </row>
        <row r="4">
          <cell r="I4">
            <v>285.935</v>
          </cell>
          <cell r="J4">
            <v>128.04400000000001</v>
          </cell>
        </row>
        <row r="5">
          <cell r="I5">
            <v>290.41699999999997</v>
          </cell>
          <cell r="J5">
            <v>148.267</v>
          </cell>
        </row>
        <row r="6">
          <cell r="I6">
            <v>249.27500000000001</v>
          </cell>
          <cell r="J6">
            <v>129.989</v>
          </cell>
        </row>
        <row r="7">
          <cell r="I7">
            <v>397.22899999999998</v>
          </cell>
          <cell r="J7">
            <v>216.81100000000001</v>
          </cell>
        </row>
        <row r="8">
          <cell r="I8">
            <v>390.06599999999997</v>
          </cell>
          <cell r="J8">
            <v>189.66800000000001</v>
          </cell>
        </row>
        <row r="9">
          <cell r="I9">
            <v>290.834</v>
          </cell>
          <cell r="J9">
            <v>143.61199999999999</v>
          </cell>
        </row>
        <row r="10">
          <cell r="I10">
            <v>313.35000000000002</v>
          </cell>
          <cell r="J10">
            <v>165.02699999999999</v>
          </cell>
        </row>
        <row r="11">
          <cell r="I11">
            <v>301.21100000000001</v>
          </cell>
          <cell r="J11">
            <v>152.631</v>
          </cell>
        </row>
        <row r="12">
          <cell r="I12">
            <v>257.29500000000002</v>
          </cell>
          <cell r="J12">
            <v>155.71799999999999</v>
          </cell>
        </row>
        <row r="13">
          <cell r="I13">
            <v>209.553</v>
          </cell>
          <cell r="J13">
            <v>85.609899999999996</v>
          </cell>
        </row>
        <row r="14">
          <cell r="I14">
            <v>172.95400000000001</v>
          </cell>
          <cell r="J14">
            <v>34.307200000000002</v>
          </cell>
        </row>
        <row r="15">
          <cell r="I15">
            <v>65.474900000000005</v>
          </cell>
          <cell r="J15">
            <v>10.8878</v>
          </cell>
        </row>
        <row r="16">
          <cell r="I16">
            <v>88.84</v>
          </cell>
          <cell r="J16">
            <v>28.6921</v>
          </cell>
        </row>
        <row r="17">
          <cell r="I17">
            <v>251.405</v>
          </cell>
          <cell r="J17">
            <v>128.404</v>
          </cell>
        </row>
        <row r="18">
          <cell r="I18">
            <v>292.166</v>
          </cell>
          <cell r="J18">
            <v>132.173</v>
          </cell>
        </row>
        <row r="19">
          <cell r="I19">
            <v>262.25299999999999</v>
          </cell>
          <cell r="J19">
            <v>132.94999999999999</v>
          </cell>
        </row>
        <row r="20">
          <cell r="I20">
            <v>278.00599999999997</v>
          </cell>
          <cell r="J20">
            <v>133.75200000000001</v>
          </cell>
        </row>
        <row r="21">
          <cell r="I21">
            <v>276.08</v>
          </cell>
          <cell r="J21">
            <v>137.58500000000001</v>
          </cell>
        </row>
        <row r="22">
          <cell r="I22">
            <v>318.27199999999999</v>
          </cell>
          <cell r="J22">
            <v>177.351</v>
          </cell>
        </row>
        <row r="23">
          <cell r="I23">
            <v>398.08300000000003</v>
          </cell>
          <cell r="J23">
            <v>247.68799999999999</v>
          </cell>
        </row>
        <row r="24">
          <cell r="I24">
            <v>276.25700000000001</v>
          </cell>
          <cell r="J24">
            <v>161.33000000000001</v>
          </cell>
        </row>
        <row r="25">
          <cell r="I25">
            <v>296.46100000000001</v>
          </cell>
          <cell r="J25">
            <v>139.636</v>
          </cell>
        </row>
        <row r="26">
          <cell r="I26">
            <v>338.505</v>
          </cell>
          <cell r="J26">
            <v>300.50900000000001</v>
          </cell>
        </row>
        <row r="27">
          <cell r="I27">
            <v>301.36799999999999</v>
          </cell>
          <cell r="J27">
            <v>173.99299999999999</v>
          </cell>
        </row>
        <row r="28">
          <cell r="I28">
            <v>350.53500000000003</v>
          </cell>
          <cell r="J28">
            <v>183.452</v>
          </cell>
        </row>
        <row r="29">
          <cell r="I29">
            <v>300.90600000000001</v>
          </cell>
          <cell r="J29">
            <v>105.755</v>
          </cell>
        </row>
        <row r="30">
          <cell r="I30">
            <v>284.137</v>
          </cell>
          <cell r="J30">
            <v>106.55200000000001</v>
          </cell>
        </row>
        <row r="31">
          <cell r="I31">
            <v>290.28500000000003</v>
          </cell>
          <cell r="J31">
            <v>140.584</v>
          </cell>
        </row>
        <row r="32">
          <cell r="I32">
            <v>275.94099999999997</v>
          </cell>
          <cell r="J32">
            <v>177.923</v>
          </cell>
        </row>
        <row r="33">
          <cell r="I33">
            <v>302.721</v>
          </cell>
          <cell r="J33">
            <v>155.529</v>
          </cell>
        </row>
        <row r="34">
          <cell r="I34">
            <v>288.827</v>
          </cell>
          <cell r="J34">
            <v>161.29900000000001</v>
          </cell>
        </row>
        <row r="35">
          <cell r="I35">
            <v>519.88499999999999</v>
          </cell>
          <cell r="J35">
            <v>260.90600000000001</v>
          </cell>
        </row>
        <row r="36">
          <cell r="I36">
            <v>301.471</v>
          </cell>
          <cell r="J36">
            <v>145.80500000000001</v>
          </cell>
        </row>
        <row r="37">
          <cell r="I37">
            <v>326.3</v>
          </cell>
          <cell r="J37">
            <v>190.77799999999999</v>
          </cell>
        </row>
        <row r="38">
          <cell r="I38">
            <v>293.57499999999999</v>
          </cell>
          <cell r="J38">
            <v>179.91900000000001</v>
          </cell>
        </row>
        <row r="39">
          <cell r="I39">
            <v>270.78899999999999</v>
          </cell>
          <cell r="J39">
            <v>167.608</v>
          </cell>
        </row>
        <row r="40">
          <cell r="I40">
            <v>315.74900000000002</v>
          </cell>
          <cell r="J40">
            <v>188.92099999999999</v>
          </cell>
        </row>
        <row r="41">
          <cell r="I41">
            <v>299.83</v>
          </cell>
          <cell r="J41">
            <v>158.80000000000001</v>
          </cell>
        </row>
        <row r="42">
          <cell r="I42">
            <v>285.23099999999999</v>
          </cell>
          <cell r="J42">
            <v>135.62</v>
          </cell>
        </row>
        <row r="43">
          <cell r="I43">
            <v>281.59300000000002</v>
          </cell>
          <cell r="J43">
            <v>170.85400000000001</v>
          </cell>
        </row>
        <row r="44">
          <cell r="I44">
            <v>394.62400000000002</v>
          </cell>
          <cell r="J44">
            <v>137.773</v>
          </cell>
        </row>
        <row r="45">
          <cell r="I45">
            <v>293.935</v>
          </cell>
          <cell r="J45">
            <v>123.21899999999999</v>
          </cell>
        </row>
        <row r="47">
          <cell r="I47">
            <v>0.64314099999999996</v>
          </cell>
          <cell r="J47">
            <v>0.156331</v>
          </cell>
        </row>
        <row r="48">
          <cell r="I48">
            <v>0.58243500000000004</v>
          </cell>
          <cell r="J48">
            <v>1.57064</v>
          </cell>
        </row>
        <row r="49">
          <cell r="I49">
            <v>0.17027400000000001</v>
          </cell>
          <cell r="J49">
            <v>0.67018500000000003</v>
          </cell>
        </row>
        <row r="50">
          <cell r="I50">
            <v>1.55227</v>
          </cell>
          <cell r="J50">
            <v>1.72007</v>
          </cell>
        </row>
        <row r="51">
          <cell r="I51">
            <v>0.45790900000000001</v>
          </cell>
          <cell r="J51">
            <v>0.42552000000000001</v>
          </cell>
        </row>
        <row r="52">
          <cell r="I52">
            <v>0.29829800000000001</v>
          </cell>
          <cell r="J52">
            <v>-0.16298399999999999</v>
          </cell>
        </row>
        <row r="53">
          <cell r="I53">
            <v>0.40922399999999998</v>
          </cell>
          <cell r="J53">
            <v>1.3426499999999999</v>
          </cell>
        </row>
        <row r="54">
          <cell r="I54">
            <v>0.63022500000000004</v>
          </cell>
          <cell r="J54">
            <v>0.79063799999999995</v>
          </cell>
        </row>
        <row r="55">
          <cell r="I55">
            <v>1.0928100000000001</v>
          </cell>
          <cell r="J55">
            <v>-0.241428</v>
          </cell>
        </row>
        <row r="56">
          <cell r="I56">
            <v>0.37246299999999999</v>
          </cell>
          <cell r="J56">
            <v>-0.76455499999999998</v>
          </cell>
        </row>
        <row r="57">
          <cell r="I57">
            <v>0.27137099999999997</v>
          </cell>
          <cell r="J57">
            <v>-0.289827</v>
          </cell>
        </row>
        <row r="58">
          <cell r="I58">
            <v>0.35314000000000001</v>
          </cell>
          <cell r="J58">
            <v>0.62622</v>
          </cell>
        </row>
        <row r="59">
          <cell r="I59">
            <v>0.67112099999999997</v>
          </cell>
          <cell r="J59">
            <v>0.88719700000000001</v>
          </cell>
        </row>
        <row r="60">
          <cell r="I60">
            <v>0.239205</v>
          </cell>
          <cell r="J60">
            <v>-0.92689900000000003</v>
          </cell>
        </row>
        <row r="61">
          <cell r="I61">
            <v>0.28806399999999999</v>
          </cell>
          <cell r="J61">
            <v>2.3814700000000002</v>
          </cell>
        </row>
        <row r="62">
          <cell r="I62">
            <v>0.26880999999999999</v>
          </cell>
          <cell r="J62">
            <v>0.26997399999999999</v>
          </cell>
        </row>
        <row r="63">
          <cell r="I63">
            <v>0.36630800000000002</v>
          </cell>
          <cell r="J63">
            <v>1.2038</v>
          </cell>
        </row>
        <row r="64">
          <cell r="I64">
            <v>0.306029</v>
          </cell>
          <cell r="J64">
            <v>0.53209899999999999</v>
          </cell>
        </row>
        <row r="65">
          <cell r="I65">
            <v>0.31531999999999999</v>
          </cell>
          <cell r="J65">
            <v>-0.88029500000000005</v>
          </cell>
        </row>
        <row r="66">
          <cell r="I66">
            <v>7.7285099999999995E-2</v>
          </cell>
          <cell r="J66">
            <v>2.60358</v>
          </cell>
        </row>
        <row r="67">
          <cell r="I67">
            <v>0.50617900000000005</v>
          </cell>
          <cell r="J67">
            <v>1.4338299999999999</v>
          </cell>
        </row>
        <row r="68">
          <cell r="I68">
            <v>0.39814100000000002</v>
          </cell>
          <cell r="J68">
            <v>-0.50883500000000004</v>
          </cell>
        </row>
        <row r="69">
          <cell r="I69">
            <v>0.37470199999999998</v>
          </cell>
          <cell r="J69">
            <v>0.99460499999999996</v>
          </cell>
        </row>
        <row r="70">
          <cell r="I70">
            <v>0.385932</v>
          </cell>
          <cell r="J70">
            <v>2.1551300000000002</v>
          </cell>
        </row>
        <row r="71">
          <cell r="I71">
            <v>0.86103099999999999</v>
          </cell>
          <cell r="J71">
            <v>0.43053000000000002</v>
          </cell>
        </row>
        <row r="72">
          <cell r="I72">
            <v>-0.165072</v>
          </cell>
          <cell r="J72">
            <v>0.42980299999999999</v>
          </cell>
        </row>
        <row r="73">
          <cell r="I73">
            <v>2.0250499999999998</v>
          </cell>
          <cell r="J73">
            <v>0.62598100000000001</v>
          </cell>
        </row>
        <row r="74">
          <cell r="I74">
            <v>-9.17971</v>
          </cell>
          <cell r="J74">
            <v>7.3494900000000002E-2</v>
          </cell>
        </row>
        <row r="75">
          <cell r="I75">
            <v>-5.7161299999999997</v>
          </cell>
          <cell r="J75">
            <v>0.124255</v>
          </cell>
        </row>
        <row r="76">
          <cell r="I76">
            <v>1.85205</v>
          </cell>
          <cell r="J76">
            <v>1.2177500000000001</v>
          </cell>
        </row>
        <row r="77">
          <cell r="I77">
            <v>0.50245700000000004</v>
          </cell>
          <cell r="J77">
            <v>-0.10574600000000001</v>
          </cell>
        </row>
        <row r="78">
          <cell r="I78">
            <v>0.47631699999999999</v>
          </cell>
          <cell r="J78">
            <v>1.40821</v>
          </cell>
        </row>
        <row r="79">
          <cell r="I79">
            <v>0.56758399999999998</v>
          </cell>
          <cell r="J79">
            <v>3.7197300000000003E-2</v>
          </cell>
        </row>
        <row r="80">
          <cell r="I80">
            <v>0.63644199999999995</v>
          </cell>
          <cell r="J80">
            <v>1.29616</v>
          </cell>
        </row>
        <row r="81">
          <cell r="I81">
            <v>0.37507200000000002</v>
          </cell>
          <cell r="J81">
            <v>-1.02623</v>
          </cell>
        </row>
        <row r="82">
          <cell r="I82">
            <v>0.87790599999999996</v>
          </cell>
          <cell r="J82">
            <v>-9.4535900000000006E-2</v>
          </cell>
        </row>
        <row r="83">
          <cell r="I83">
            <v>0.17230899999999999</v>
          </cell>
          <cell r="J83">
            <v>1.04708</v>
          </cell>
        </row>
        <row r="84">
          <cell r="I84">
            <v>0.48220800000000003</v>
          </cell>
          <cell r="J84">
            <v>1.4698500000000001</v>
          </cell>
        </row>
        <row r="85">
          <cell r="I85">
            <v>0.39274999999999999</v>
          </cell>
          <cell r="J85">
            <v>0.66314600000000001</v>
          </cell>
        </row>
        <row r="86">
          <cell r="I86">
            <v>0.32085799999999998</v>
          </cell>
          <cell r="J86">
            <v>-0.46391399999999999</v>
          </cell>
        </row>
        <row r="87">
          <cell r="I87">
            <v>0.44696200000000003</v>
          </cell>
          <cell r="J87">
            <v>-0.27961799999999998</v>
          </cell>
        </row>
        <row r="88">
          <cell r="I88">
            <v>0.92291299999999998</v>
          </cell>
          <cell r="J88">
            <v>0.42634</v>
          </cell>
        </row>
        <row r="89">
          <cell r="I89">
            <v>1.3042</v>
          </cell>
          <cell r="J89">
            <v>0.57162900000000005</v>
          </cell>
        </row>
        <row r="90">
          <cell r="I90">
            <v>0.148171</v>
          </cell>
          <cell r="J90">
            <v>-0.61404400000000003</v>
          </cell>
        </row>
        <row r="91">
          <cell r="I91">
            <v>5.6208500000000002E-2</v>
          </cell>
          <cell r="J91">
            <v>-0.19514000000000001</v>
          </cell>
        </row>
        <row r="145">
          <cell r="J145">
            <v>17.196300000000001</v>
          </cell>
          <cell r="K145">
            <v>2.9263699999999999</v>
          </cell>
        </row>
        <row r="146">
          <cell r="J146">
            <v>42.951799999999999</v>
          </cell>
          <cell r="K146">
            <v>24.464500000000001</v>
          </cell>
        </row>
        <row r="147">
          <cell r="J147">
            <v>25.488299999999999</v>
          </cell>
          <cell r="K147">
            <v>11.377000000000001</v>
          </cell>
        </row>
        <row r="148">
          <cell r="J148">
            <v>31.148399999999999</v>
          </cell>
          <cell r="K148">
            <v>15.8354</v>
          </cell>
        </row>
        <row r="149">
          <cell r="J149">
            <v>24.62</v>
          </cell>
          <cell r="K149">
            <v>12.0944</v>
          </cell>
        </row>
        <row r="150">
          <cell r="J150">
            <v>45.8142</v>
          </cell>
          <cell r="K150">
            <v>21.767099999999999</v>
          </cell>
        </row>
        <row r="151">
          <cell r="J151">
            <v>40.937899999999999</v>
          </cell>
          <cell r="K151">
            <v>20.252300000000002</v>
          </cell>
        </row>
        <row r="152">
          <cell r="J152">
            <v>29.092199999999998</v>
          </cell>
          <cell r="K152">
            <v>19.033000000000001</v>
          </cell>
        </row>
        <row r="153">
          <cell r="J153">
            <v>26.276199999999999</v>
          </cell>
          <cell r="K153">
            <v>13.0801</v>
          </cell>
        </row>
        <row r="154">
          <cell r="J154">
            <v>29.9087</v>
          </cell>
          <cell r="K154">
            <v>19.019200000000001</v>
          </cell>
        </row>
        <row r="155">
          <cell r="J155">
            <v>30.650300000000001</v>
          </cell>
          <cell r="K155">
            <v>15.777699999999999</v>
          </cell>
        </row>
        <row r="156">
          <cell r="J156">
            <v>16.023399999999999</v>
          </cell>
          <cell r="K156">
            <v>6.7213000000000003</v>
          </cell>
        </row>
        <row r="157">
          <cell r="J157">
            <v>12.108700000000001</v>
          </cell>
          <cell r="K157">
            <v>4.1229699999999996</v>
          </cell>
        </row>
        <row r="158">
          <cell r="J158">
            <v>5.6634799999999998</v>
          </cell>
          <cell r="K158">
            <v>2.3825599999999998</v>
          </cell>
        </row>
        <row r="159">
          <cell r="J159">
            <v>9.8886000000000003</v>
          </cell>
          <cell r="K159">
            <v>4.9526000000000003</v>
          </cell>
        </row>
        <row r="160">
          <cell r="J160">
            <v>25.427299999999999</v>
          </cell>
          <cell r="K160">
            <v>11.6271</v>
          </cell>
        </row>
        <row r="161">
          <cell r="J161">
            <v>30.04</v>
          </cell>
          <cell r="K161">
            <v>15.1191</v>
          </cell>
        </row>
        <row r="162">
          <cell r="J162">
            <v>21.9971</v>
          </cell>
          <cell r="K162">
            <v>12.676500000000001</v>
          </cell>
        </row>
        <row r="163">
          <cell r="J163">
            <v>15.0311</v>
          </cell>
          <cell r="K163">
            <v>10.0268</v>
          </cell>
        </row>
        <row r="164">
          <cell r="J164">
            <v>26.330200000000001</v>
          </cell>
          <cell r="K164">
            <v>16.983699999999999</v>
          </cell>
        </row>
        <row r="165">
          <cell r="J165">
            <v>30.2042</v>
          </cell>
          <cell r="K165">
            <v>15.9053</v>
          </cell>
        </row>
        <row r="166">
          <cell r="J166">
            <v>42.733699999999999</v>
          </cell>
          <cell r="K166">
            <v>29.842300000000002</v>
          </cell>
        </row>
        <row r="167">
          <cell r="J167">
            <v>26.637799999999999</v>
          </cell>
          <cell r="K167">
            <v>18.1282</v>
          </cell>
        </row>
        <row r="168">
          <cell r="J168">
            <v>29.0761</v>
          </cell>
          <cell r="K168">
            <v>17.9849</v>
          </cell>
        </row>
        <row r="189">
          <cell r="J189">
            <v>37.344000000000001</v>
          </cell>
          <cell r="K189">
            <v>34.055599999999998</v>
          </cell>
        </row>
        <row r="190">
          <cell r="J190">
            <v>32.860500000000002</v>
          </cell>
          <cell r="K190">
            <v>19.094799999999999</v>
          </cell>
        </row>
        <row r="191">
          <cell r="J191">
            <v>44.618499999999997</v>
          </cell>
          <cell r="K191">
            <v>18.2774</v>
          </cell>
        </row>
        <row r="192">
          <cell r="J192">
            <v>27.569700000000001</v>
          </cell>
          <cell r="K192">
            <v>12.0275</v>
          </cell>
        </row>
        <row r="193">
          <cell r="J193">
            <v>32.974800000000002</v>
          </cell>
          <cell r="K193">
            <v>15.327999999999999</v>
          </cell>
        </row>
        <row r="194">
          <cell r="J194">
            <v>36.095500000000001</v>
          </cell>
          <cell r="K194">
            <v>14.9537</v>
          </cell>
        </row>
        <row r="195">
          <cell r="J195">
            <v>21.688400000000001</v>
          </cell>
          <cell r="K195">
            <v>17.506699999999999</v>
          </cell>
        </row>
        <row r="196">
          <cell r="J196">
            <v>32.293700000000001</v>
          </cell>
          <cell r="K196">
            <v>16.0944</v>
          </cell>
        </row>
        <row r="197">
          <cell r="J197">
            <v>31.008900000000001</v>
          </cell>
          <cell r="K197">
            <v>18.9391</v>
          </cell>
        </row>
        <row r="198">
          <cell r="J198">
            <v>48.991500000000002</v>
          </cell>
          <cell r="K198">
            <v>24.6982</v>
          </cell>
        </row>
        <row r="199">
          <cell r="J199">
            <v>50.418399999999998</v>
          </cell>
          <cell r="K199">
            <v>16.434999999999999</v>
          </cell>
        </row>
        <row r="200">
          <cell r="J200">
            <v>34.208399999999997</v>
          </cell>
          <cell r="K200">
            <v>17.979099999999999</v>
          </cell>
        </row>
        <row r="201">
          <cell r="J201">
            <v>30.456700000000001</v>
          </cell>
          <cell r="K201">
            <v>17.909700000000001</v>
          </cell>
        </row>
        <row r="202">
          <cell r="J202">
            <v>30.337299999999999</v>
          </cell>
          <cell r="K202">
            <v>22.340499999999999</v>
          </cell>
        </row>
        <row r="203">
          <cell r="J203">
            <v>29.146699999999999</v>
          </cell>
          <cell r="K203">
            <v>23.349699999999999</v>
          </cell>
        </row>
        <row r="204">
          <cell r="J204">
            <v>35.656999999999996</v>
          </cell>
          <cell r="K204">
            <v>14.999599999999999</v>
          </cell>
        </row>
        <row r="205">
          <cell r="J205">
            <v>32.528500000000001</v>
          </cell>
          <cell r="K205">
            <v>20.590199999999999</v>
          </cell>
        </row>
        <row r="206">
          <cell r="J206">
            <v>31.780799999999999</v>
          </cell>
          <cell r="K206">
            <v>15.7606</v>
          </cell>
        </row>
        <row r="207">
          <cell r="J207">
            <v>21.452000000000002</v>
          </cell>
          <cell r="K207">
            <v>17.931100000000001</v>
          </cell>
        </row>
        <row r="208">
          <cell r="J208">
            <v>33.536200000000001</v>
          </cell>
          <cell r="K208">
            <v>13.5753</v>
          </cell>
        </row>
        <row r="238">
          <cell r="J238">
            <v>0.28517199999999998</v>
          </cell>
          <cell r="K238">
            <v>2.3087200000000001</v>
          </cell>
        </row>
        <row r="239">
          <cell r="J239">
            <v>0.37887799999999999</v>
          </cell>
          <cell r="K239">
            <v>1.3996200000000001</v>
          </cell>
        </row>
        <row r="240">
          <cell r="J240">
            <v>0.19337799999999999</v>
          </cell>
          <cell r="K240">
            <v>1.4738100000000001</v>
          </cell>
        </row>
        <row r="241">
          <cell r="J241">
            <v>0.31044100000000002</v>
          </cell>
          <cell r="K241">
            <v>2.0860799999999999</v>
          </cell>
        </row>
        <row r="242">
          <cell r="J242">
            <v>0.204897</v>
          </cell>
          <cell r="K242">
            <v>2.0826099999999999</v>
          </cell>
        </row>
        <row r="243">
          <cell r="J243">
            <v>0.24925</v>
          </cell>
          <cell r="K243">
            <v>1.7616400000000001</v>
          </cell>
        </row>
        <row r="244">
          <cell r="J244">
            <v>0.217834</v>
          </cell>
          <cell r="K244">
            <v>1.1930799999999999</v>
          </cell>
        </row>
        <row r="245">
          <cell r="J245">
            <v>0.23061200000000001</v>
          </cell>
          <cell r="K245">
            <v>1.7593799999999999</v>
          </cell>
        </row>
        <row r="246">
          <cell r="J246">
            <v>0.268459</v>
          </cell>
          <cell r="K246">
            <v>1.5088200000000001</v>
          </cell>
        </row>
        <row r="247">
          <cell r="J247">
            <v>0.29757299999999998</v>
          </cell>
          <cell r="K247">
            <v>1.1256600000000001</v>
          </cell>
        </row>
        <row r="248">
          <cell r="J248">
            <v>0.236654</v>
          </cell>
          <cell r="K248">
            <v>1.3793</v>
          </cell>
        </row>
        <row r="249">
          <cell r="J249">
            <v>0.222748</v>
          </cell>
          <cell r="K249">
            <v>1.29121</v>
          </cell>
        </row>
        <row r="250">
          <cell r="J250">
            <v>0.29867899999999997</v>
          </cell>
          <cell r="K250">
            <v>1.99275</v>
          </cell>
        </row>
        <row r="251">
          <cell r="J251">
            <v>0.23471400000000001</v>
          </cell>
          <cell r="K251">
            <v>1.65622</v>
          </cell>
        </row>
        <row r="252">
          <cell r="J252">
            <v>0.30697000000000002</v>
          </cell>
          <cell r="K252">
            <v>1.7456</v>
          </cell>
        </row>
        <row r="253">
          <cell r="J253">
            <v>0.18895700000000001</v>
          </cell>
          <cell r="K253">
            <v>0.74276399999999998</v>
          </cell>
        </row>
        <row r="254">
          <cell r="J254">
            <v>0.27672000000000002</v>
          </cell>
          <cell r="K254">
            <v>1.3910899999999999</v>
          </cell>
        </row>
        <row r="255">
          <cell r="J255">
            <v>0.15990599999999999</v>
          </cell>
          <cell r="K255">
            <v>1.23726</v>
          </cell>
        </row>
        <row r="256">
          <cell r="J256">
            <v>0.137403</v>
          </cell>
          <cell r="K256">
            <v>2.5798899999999998</v>
          </cell>
        </row>
        <row r="257">
          <cell r="J257">
            <v>0.21215200000000001</v>
          </cell>
          <cell r="K257">
            <v>1.21086</v>
          </cell>
        </row>
        <row r="258">
          <cell r="J258">
            <v>0.27291500000000002</v>
          </cell>
          <cell r="K258">
            <v>1.6468100000000001</v>
          </cell>
        </row>
        <row r="259">
          <cell r="J259">
            <v>0.252359</v>
          </cell>
          <cell r="K259">
            <v>1.51403</v>
          </cell>
        </row>
        <row r="260">
          <cell r="J260">
            <v>0.22456899999999999</v>
          </cell>
          <cell r="K260">
            <v>1.51867</v>
          </cell>
        </row>
        <row r="261">
          <cell r="J261">
            <v>0.22550500000000001</v>
          </cell>
          <cell r="K261">
            <v>1.3948499999999999</v>
          </cell>
        </row>
        <row r="262">
          <cell r="J262">
            <v>0.17183999999999999</v>
          </cell>
          <cell r="K262">
            <v>1.93852</v>
          </cell>
        </row>
        <row r="263">
          <cell r="J263">
            <v>0.151536</v>
          </cell>
          <cell r="K263">
            <v>1.42343</v>
          </cell>
        </row>
        <row r="264">
          <cell r="J264">
            <v>0.19800100000000001</v>
          </cell>
          <cell r="K264">
            <v>1.2944</v>
          </cell>
        </row>
        <row r="265">
          <cell r="J265">
            <v>0.859267</v>
          </cell>
          <cell r="K265">
            <v>1.8246100000000001</v>
          </cell>
        </row>
        <row r="266">
          <cell r="J266">
            <v>0.90587600000000001</v>
          </cell>
          <cell r="K266">
            <v>1.77946</v>
          </cell>
        </row>
        <row r="267">
          <cell r="J267">
            <v>0.31267600000000001</v>
          </cell>
          <cell r="K267">
            <v>1.6773</v>
          </cell>
        </row>
        <row r="285">
          <cell r="J285">
            <v>0.21981400000000001</v>
          </cell>
          <cell r="K285">
            <v>1.06253</v>
          </cell>
        </row>
        <row r="286">
          <cell r="J286">
            <v>0.166655</v>
          </cell>
          <cell r="K286">
            <v>1.2702199999999999</v>
          </cell>
        </row>
        <row r="287">
          <cell r="J287">
            <v>0.17066799999999999</v>
          </cell>
          <cell r="K287">
            <v>1.35023</v>
          </cell>
        </row>
        <row r="288">
          <cell r="J288">
            <v>0.247479</v>
          </cell>
          <cell r="K288">
            <v>1.6003499999999999</v>
          </cell>
        </row>
        <row r="289">
          <cell r="J289">
            <v>0.26380799999999999</v>
          </cell>
          <cell r="K289">
            <v>1.62886</v>
          </cell>
        </row>
        <row r="290">
          <cell r="J290">
            <v>0.31575900000000001</v>
          </cell>
          <cell r="K290">
            <v>0.735815</v>
          </cell>
        </row>
        <row r="291">
          <cell r="J291">
            <v>0.17378099999999999</v>
          </cell>
          <cell r="K291">
            <v>1.3163400000000001</v>
          </cell>
        </row>
        <row r="292">
          <cell r="J292">
            <v>0.227739</v>
          </cell>
          <cell r="K292">
            <v>1.53091</v>
          </cell>
        </row>
        <row r="293">
          <cell r="J293">
            <v>0.18823799999999999</v>
          </cell>
          <cell r="K293">
            <v>1.49878</v>
          </cell>
        </row>
        <row r="294">
          <cell r="J294">
            <v>0.227129</v>
          </cell>
          <cell r="K294">
            <v>1.9664200000000001</v>
          </cell>
        </row>
        <row r="295">
          <cell r="J295">
            <v>0.21182100000000001</v>
          </cell>
          <cell r="K295">
            <v>1.61897</v>
          </cell>
        </row>
        <row r="296">
          <cell r="J296">
            <v>0.24849399999999999</v>
          </cell>
          <cell r="K296">
            <v>1.93346</v>
          </cell>
        </row>
        <row r="297">
          <cell r="J297">
            <v>0.293709</v>
          </cell>
          <cell r="K297">
            <v>1.8516600000000001</v>
          </cell>
        </row>
        <row r="298">
          <cell r="J298">
            <v>0.229217</v>
          </cell>
          <cell r="K298">
            <v>2.03878</v>
          </cell>
        </row>
        <row r="299">
          <cell r="J299">
            <v>0.12965399999999999</v>
          </cell>
          <cell r="K299">
            <v>1.55088</v>
          </cell>
        </row>
      </sheetData>
      <sheetData sheetId="5">
        <row r="2">
          <cell r="J2">
            <v>21.869800000000001</v>
          </cell>
          <cell r="AF2">
            <v>189500</v>
          </cell>
        </row>
        <row r="3">
          <cell r="J3">
            <v>180.6</v>
          </cell>
          <cell r="AF3">
            <v>183000</v>
          </cell>
        </row>
        <row r="4">
          <cell r="J4">
            <v>128.04400000000001</v>
          </cell>
          <cell r="AF4">
            <v>189000</v>
          </cell>
        </row>
        <row r="5">
          <cell r="J5">
            <v>148.267</v>
          </cell>
          <cell r="AF5">
            <v>185600</v>
          </cell>
        </row>
        <row r="6">
          <cell r="J6">
            <v>129.989</v>
          </cell>
          <cell r="AF6">
            <v>187000</v>
          </cell>
        </row>
        <row r="7">
          <cell r="J7">
            <v>216.81100000000001</v>
          </cell>
          <cell r="AF7">
            <v>181100</v>
          </cell>
        </row>
        <row r="8">
          <cell r="J8">
            <v>189.66800000000001</v>
          </cell>
          <cell r="AF8">
            <v>184100</v>
          </cell>
        </row>
        <row r="9">
          <cell r="J9">
            <v>143.61199999999999</v>
          </cell>
          <cell r="AF9">
            <v>180900</v>
          </cell>
        </row>
        <row r="10">
          <cell r="J10">
            <v>165.02699999999999</v>
          </cell>
          <cell r="AF10">
            <v>188900</v>
          </cell>
        </row>
        <row r="11">
          <cell r="J11">
            <v>152.631</v>
          </cell>
          <cell r="AF11">
            <v>186800</v>
          </cell>
        </row>
        <row r="12">
          <cell r="J12">
            <v>155.71799999999999</v>
          </cell>
          <cell r="AF12">
            <v>183299.99999999997</v>
          </cell>
        </row>
        <row r="13">
          <cell r="J13">
            <v>85.609899999999996</v>
          </cell>
          <cell r="AF13">
            <v>183500</v>
          </cell>
        </row>
        <row r="14">
          <cell r="J14">
            <v>34.307200000000002</v>
          </cell>
          <cell r="AF14">
            <v>182700</v>
          </cell>
        </row>
        <row r="15">
          <cell r="J15">
            <v>10.8878</v>
          </cell>
          <cell r="AF15">
            <v>185600</v>
          </cell>
        </row>
        <row r="16">
          <cell r="J16">
            <v>28.6921</v>
          </cell>
          <cell r="AF16">
            <v>185799.99999999997</v>
          </cell>
        </row>
        <row r="17">
          <cell r="J17">
            <v>128.404</v>
          </cell>
          <cell r="AF17">
            <v>186800</v>
          </cell>
        </row>
        <row r="18">
          <cell r="J18">
            <v>132.173</v>
          </cell>
          <cell r="AF18">
            <v>189600</v>
          </cell>
        </row>
        <row r="19">
          <cell r="J19">
            <v>132.94999999999999</v>
          </cell>
          <cell r="AF19">
            <v>185400</v>
          </cell>
        </row>
        <row r="20">
          <cell r="J20">
            <v>133.75200000000001</v>
          </cell>
          <cell r="AF20">
            <v>189200.00000000003</v>
          </cell>
        </row>
        <row r="21">
          <cell r="J21">
            <v>137.58500000000001</v>
          </cell>
          <cell r="AF21">
            <v>185900</v>
          </cell>
        </row>
        <row r="22">
          <cell r="J22">
            <v>177.351</v>
          </cell>
          <cell r="AF22">
            <v>180799.99999999997</v>
          </cell>
        </row>
        <row r="23">
          <cell r="J23">
            <v>247.68799999999999</v>
          </cell>
          <cell r="AF23">
            <v>188299.99999999997</v>
          </cell>
        </row>
        <row r="24">
          <cell r="J24">
            <v>161.33000000000001</v>
          </cell>
          <cell r="AF24">
            <v>185799.99999999997</v>
          </cell>
        </row>
        <row r="25">
          <cell r="J25">
            <v>139.636</v>
          </cell>
          <cell r="AF25">
            <v>185799.99999999997</v>
          </cell>
        </row>
        <row r="26">
          <cell r="J26">
            <v>300.50900000000001</v>
          </cell>
          <cell r="AF26">
            <v>182300</v>
          </cell>
        </row>
        <row r="27">
          <cell r="J27">
            <v>173.99299999999999</v>
          </cell>
          <cell r="AF27">
            <v>186100</v>
          </cell>
        </row>
        <row r="28">
          <cell r="J28">
            <v>183.452</v>
          </cell>
          <cell r="AF28">
            <v>185900</v>
          </cell>
        </row>
        <row r="29">
          <cell r="J29">
            <v>105.755</v>
          </cell>
          <cell r="AF29">
            <v>187900</v>
          </cell>
        </row>
        <row r="30">
          <cell r="J30">
            <v>106.55200000000001</v>
          </cell>
          <cell r="AF30">
            <v>186900</v>
          </cell>
        </row>
        <row r="31">
          <cell r="J31">
            <v>140.584</v>
          </cell>
          <cell r="AF31">
            <v>188900</v>
          </cell>
        </row>
        <row r="32">
          <cell r="J32">
            <v>177.923</v>
          </cell>
          <cell r="AF32">
            <v>186000</v>
          </cell>
        </row>
        <row r="33">
          <cell r="J33">
            <v>155.529</v>
          </cell>
          <cell r="AF33">
            <v>185100.00000000003</v>
          </cell>
        </row>
        <row r="34">
          <cell r="J34">
            <v>161.29900000000001</v>
          </cell>
          <cell r="AF34">
            <v>186500</v>
          </cell>
        </row>
        <row r="35">
          <cell r="J35">
            <v>260.90600000000001</v>
          </cell>
          <cell r="AF35">
            <v>177100</v>
          </cell>
        </row>
        <row r="36">
          <cell r="J36">
            <v>145.80500000000001</v>
          </cell>
          <cell r="AF36">
            <v>186200</v>
          </cell>
        </row>
        <row r="37">
          <cell r="J37">
            <v>190.77799999999999</v>
          </cell>
          <cell r="AF37">
            <v>178600</v>
          </cell>
        </row>
        <row r="38">
          <cell r="J38">
            <v>179.91900000000001</v>
          </cell>
          <cell r="AF38">
            <v>184800</v>
          </cell>
        </row>
        <row r="39">
          <cell r="J39">
            <v>167.608</v>
          </cell>
          <cell r="AF39">
            <v>187300</v>
          </cell>
        </row>
        <row r="40">
          <cell r="J40">
            <v>188.92099999999999</v>
          </cell>
          <cell r="AF40">
            <v>184899.99999999997</v>
          </cell>
        </row>
        <row r="41">
          <cell r="J41">
            <v>158.80000000000001</v>
          </cell>
          <cell r="AF41">
            <v>184899.99999999997</v>
          </cell>
        </row>
        <row r="42">
          <cell r="J42">
            <v>135.62</v>
          </cell>
          <cell r="AF42">
            <v>188800</v>
          </cell>
        </row>
        <row r="43">
          <cell r="J43">
            <v>170.85400000000001</v>
          </cell>
          <cell r="AF43">
            <v>186500</v>
          </cell>
        </row>
        <row r="44">
          <cell r="J44">
            <v>137.773</v>
          </cell>
          <cell r="AF44">
            <v>182600.00000000003</v>
          </cell>
        </row>
        <row r="45">
          <cell r="J45">
            <v>123.21899999999999</v>
          </cell>
          <cell r="AF45">
            <v>189100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spmatlab"/>
      <sheetName val="msmatlab"/>
      <sheetName val="btmatlab"/>
      <sheetName val="btTHenryfiltered"/>
      <sheetName val="wholerock"/>
      <sheetName val="temps"/>
    </sheetNames>
    <sheetDataSet>
      <sheetData sheetId="0"/>
      <sheetData sheetId="1"/>
      <sheetData sheetId="2">
        <row r="2">
          <cell r="ED2">
            <v>1.5498467334447465</v>
          </cell>
          <cell r="FD2">
            <v>1.6184228117819095</v>
          </cell>
        </row>
        <row r="3">
          <cell r="ED3">
            <v>1.6506794800501361</v>
          </cell>
          <cell r="FD3">
            <v>1.5016294129935244</v>
          </cell>
        </row>
        <row r="4">
          <cell r="ED4">
            <v>2.1810332985168164</v>
          </cell>
          <cell r="FD4">
            <v>2.3191832045122207</v>
          </cell>
        </row>
        <row r="5">
          <cell r="ED5">
            <v>1.3956644307499475</v>
          </cell>
          <cell r="FD5">
            <v>1.7018466680593272</v>
          </cell>
        </row>
        <row r="6">
          <cell r="ED6">
            <v>1.8188903384165445</v>
          </cell>
          <cell r="FD6">
            <v>1.8686943806141634</v>
          </cell>
        </row>
        <row r="7">
          <cell r="ED7">
            <v>2.0255145456444534</v>
          </cell>
          <cell r="FD7">
            <v>2.08559640693545</v>
          </cell>
        </row>
        <row r="8">
          <cell r="ED8">
            <v>1.9532528013369539</v>
          </cell>
          <cell r="FD8">
            <v>2.3358679757677039</v>
          </cell>
        </row>
        <row r="9">
          <cell r="ED9">
            <v>1.6623154395237096</v>
          </cell>
          <cell r="FD9">
            <v>1.7352162105702944</v>
          </cell>
        </row>
        <row r="10">
          <cell r="ED10">
            <v>1.3773962747023185</v>
          </cell>
          <cell r="FD10">
            <v>1.6351075830373927</v>
          </cell>
        </row>
        <row r="11">
          <cell r="ED11">
            <v>1.8435170607896385</v>
          </cell>
          <cell r="FD11">
            <v>2.0355420931689991</v>
          </cell>
        </row>
        <row r="12">
          <cell r="ED12">
            <v>1.897592404428661</v>
          </cell>
          <cell r="FD12">
            <v>2.2023898057238354</v>
          </cell>
        </row>
        <row r="13">
          <cell r="ED13">
            <v>2.1671682536035091</v>
          </cell>
          <cell r="FD13">
            <v>1.9187486943806138</v>
          </cell>
        </row>
        <row r="14">
          <cell r="ED14">
            <v>1.3206430252767913</v>
          </cell>
          <cell r="FD14">
            <v>1.8186400668477125</v>
          </cell>
        </row>
        <row r="15">
          <cell r="ED15">
            <v>2.7208523877167323</v>
          </cell>
          <cell r="FD15">
            <v>3.1534217672864</v>
          </cell>
        </row>
        <row r="16">
          <cell r="ED16">
            <v>1.8347241863379984</v>
          </cell>
          <cell r="FD16">
            <v>1.9354334656360974</v>
          </cell>
        </row>
        <row r="17">
          <cell r="ED17">
            <v>1.5842273730937955</v>
          </cell>
          <cell r="FD17">
            <v>1.9354334656360974</v>
          </cell>
        </row>
        <row r="18">
          <cell r="ED18">
            <v>1.5726898537706284</v>
          </cell>
          <cell r="FD18">
            <v>1.8853791518696466</v>
          </cell>
        </row>
        <row r="19">
          <cell r="ED19">
            <v>1.8439508648422809</v>
          </cell>
          <cell r="FD19">
            <v>0</v>
          </cell>
        </row>
        <row r="20">
          <cell r="ED20">
            <v>1.9558556256528092</v>
          </cell>
          <cell r="FD20">
            <v>0</v>
          </cell>
        </row>
        <row r="21">
          <cell r="ED21">
            <v>1.7309282243576347</v>
          </cell>
          <cell r="FD21">
            <v>0</v>
          </cell>
        </row>
        <row r="22">
          <cell r="ED22">
            <v>1.5212323507415917</v>
          </cell>
          <cell r="FD22">
            <v>0</v>
          </cell>
        </row>
        <row r="23">
          <cell r="ED23">
            <v>2.1664508084395235</v>
          </cell>
          <cell r="FD23">
            <v>2.3191832045122203</v>
          </cell>
        </row>
        <row r="24">
          <cell r="ED24">
            <v>2.0063937977856692</v>
          </cell>
          <cell r="FD24">
            <v>2.5027156883225397</v>
          </cell>
        </row>
        <row r="25">
          <cell r="ED25">
            <v>1.6610907773135573</v>
          </cell>
          <cell r="FD25">
            <v>0</v>
          </cell>
        </row>
        <row r="26">
          <cell r="ED26">
            <v>1.741406260706079</v>
          </cell>
          <cell r="FD26">
            <v>0</v>
          </cell>
        </row>
        <row r="27">
          <cell r="ED27">
            <v>1.713709540421976</v>
          </cell>
          <cell r="FD27">
            <v>0</v>
          </cell>
        </row>
        <row r="28">
          <cell r="ED28">
            <v>2.5246895320660121</v>
          </cell>
          <cell r="FD28">
            <v>0</v>
          </cell>
        </row>
        <row r="29">
          <cell r="ED29">
            <v>1.516066745560894</v>
          </cell>
          <cell r="FD29">
            <v>2.2357593482348026</v>
          </cell>
        </row>
        <row r="30">
          <cell r="ED30">
            <v>1.4769175982870271</v>
          </cell>
          <cell r="FD30">
            <v>2.2023898057238354</v>
          </cell>
        </row>
        <row r="31">
          <cell r="ED31">
            <v>1.6390418520994356</v>
          </cell>
          <cell r="FD31">
            <v>0</v>
          </cell>
        </row>
        <row r="32">
          <cell r="ED32">
            <v>2.1070863923125129</v>
          </cell>
          <cell r="FD32">
            <v>0</v>
          </cell>
        </row>
        <row r="33">
          <cell r="ED33">
            <v>1.6154646018383121</v>
          </cell>
          <cell r="FD33">
            <v>0</v>
          </cell>
        </row>
        <row r="34">
          <cell r="ED34">
            <v>2.0580498495926469</v>
          </cell>
          <cell r="FD34">
            <v>1.9020639231251306</v>
          </cell>
        </row>
        <row r="35">
          <cell r="ED35">
            <v>2.3628973052015878</v>
          </cell>
          <cell r="FD35">
            <v>2.1189659494464177</v>
          </cell>
        </row>
        <row r="36">
          <cell r="ED36">
            <v>2.602123555462712</v>
          </cell>
          <cell r="FD36">
            <v>2.1022811781909341</v>
          </cell>
        </row>
        <row r="37">
          <cell r="ED37">
            <v>2.4630393022770001</v>
          </cell>
          <cell r="FD37">
            <v>2.5527700020889905</v>
          </cell>
        </row>
        <row r="38">
          <cell r="ED38">
            <v>2.6635401984541462</v>
          </cell>
          <cell r="FD38">
            <v>1.9187486943806138</v>
          </cell>
        </row>
        <row r="39">
          <cell r="ED39">
            <v>2.5862563379987464</v>
          </cell>
          <cell r="FD39">
            <v>2.5360852308335069</v>
          </cell>
        </row>
        <row r="40">
          <cell r="ED40">
            <v>2.2477556987674947</v>
          </cell>
          <cell r="FD40">
            <v>2.3692375182786711</v>
          </cell>
        </row>
        <row r="41">
          <cell r="ED41">
            <v>2.1880075329016084</v>
          </cell>
          <cell r="FD41">
            <v>2.1022811781909336</v>
          </cell>
        </row>
        <row r="42">
          <cell r="ED42">
            <v>2.9195846981407976</v>
          </cell>
          <cell r="FD42">
            <v>2.3024984332567366</v>
          </cell>
        </row>
        <row r="43">
          <cell r="ED43">
            <v>1.9841529977021097</v>
          </cell>
          <cell r="FD43">
            <v>2.5194004595780233</v>
          </cell>
        </row>
        <row r="44">
          <cell r="ED44">
            <v>2.3809669124712762</v>
          </cell>
          <cell r="FD44">
            <v>2.0355420931689991</v>
          </cell>
        </row>
        <row r="45">
          <cell r="ED45">
            <v>2.2856301295174428</v>
          </cell>
          <cell r="FD45">
            <v>2.0522268644244828</v>
          </cell>
        </row>
        <row r="46">
          <cell r="ED46">
            <v>2.1832190035512844</v>
          </cell>
          <cell r="FD46">
            <v>1.7852705243367453</v>
          </cell>
        </row>
        <row r="47">
          <cell r="ED47">
            <v>1.9241211907248799</v>
          </cell>
          <cell r="FD47">
            <v>2.1690202632128681</v>
          </cell>
        </row>
        <row r="48">
          <cell r="ED48">
            <v>2.2314713620221429</v>
          </cell>
          <cell r="FD48">
            <v>2.1690202632128681</v>
          </cell>
        </row>
        <row r="49">
          <cell r="ED49">
            <v>2.4175065615207849</v>
          </cell>
          <cell r="FD49">
            <v>2.5527700020889905</v>
          </cell>
        </row>
        <row r="50">
          <cell r="ED50">
            <v>2.4070785794861078</v>
          </cell>
          <cell r="FD50">
            <v>2.1690202632128681</v>
          </cell>
        </row>
        <row r="51">
          <cell r="ED51">
            <v>1.8104478441612697</v>
          </cell>
          <cell r="FD51">
            <v>2.0689116356799664</v>
          </cell>
        </row>
        <row r="52">
          <cell r="ED52">
            <v>1.7066351974096512</v>
          </cell>
          <cell r="FD52">
            <v>2.0522268644244828</v>
          </cell>
        </row>
        <row r="53">
          <cell r="ED53">
            <v>1.8705964445372882</v>
          </cell>
          <cell r="FD53">
            <v>2.219074576979319</v>
          </cell>
        </row>
        <row r="54">
          <cell r="ED54">
            <v>2.214152569458951</v>
          </cell>
          <cell r="FD54">
            <v>2.2858136620012535</v>
          </cell>
        </row>
        <row r="55">
          <cell r="ED55">
            <v>1.9610612742845202</v>
          </cell>
          <cell r="FD55">
            <v>2.2691288907457698</v>
          </cell>
        </row>
        <row r="56">
          <cell r="ED56">
            <v>1.9948479360768747</v>
          </cell>
          <cell r="FD56">
            <v>2.5194004595780233</v>
          </cell>
        </row>
        <row r="57">
          <cell r="ED57">
            <v>1.9611113285982866</v>
          </cell>
          <cell r="FD57">
            <v>2.5694547733444741</v>
          </cell>
        </row>
        <row r="58">
          <cell r="ED58">
            <v>2.4261159034886144</v>
          </cell>
          <cell r="FD58">
            <v>2.9365197409651134</v>
          </cell>
        </row>
        <row r="59">
          <cell r="ED59">
            <v>1.9056845184875704</v>
          </cell>
          <cell r="FD59">
            <v>2.4526613745560892</v>
          </cell>
        </row>
        <row r="60">
          <cell r="ED60">
            <v>1.7463282682264467</v>
          </cell>
          <cell r="FD60">
            <v>2.3692375182786711</v>
          </cell>
        </row>
        <row r="61">
          <cell r="ED61">
            <v>2.1302114852726128</v>
          </cell>
          <cell r="FD61">
            <v>2.4359766033006056</v>
          </cell>
        </row>
        <row r="62">
          <cell r="ED62">
            <v>2.1575411405890952</v>
          </cell>
          <cell r="FD62">
            <v>2.619509087110925</v>
          </cell>
        </row>
        <row r="63">
          <cell r="ED63">
            <v>2.0337234531021511</v>
          </cell>
          <cell r="FD63">
            <v>2.7363024858993099</v>
          </cell>
        </row>
        <row r="64">
          <cell r="ED64">
            <v>2.0289015542093169</v>
          </cell>
          <cell r="FD64">
            <v>2.3859222895341547</v>
          </cell>
        </row>
        <row r="65">
          <cell r="ED65">
            <v>2.0576327303112594</v>
          </cell>
          <cell r="FD65">
            <v>2.3525527470231875</v>
          </cell>
        </row>
        <row r="66">
          <cell r="ED66">
            <v>2.0979765072070187</v>
          </cell>
          <cell r="FD66">
            <v>2.3358679757677039</v>
          </cell>
        </row>
        <row r="67">
          <cell r="ED67">
            <v>1.5697950459578025</v>
          </cell>
          <cell r="FD67">
            <v>1.885379151869647</v>
          </cell>
        </row>
        <row r="68">
          <cell r="ED68">
            <v>1.3953824581157301</v>
          </cell>
          <cell r="FD68">
            <v>1.5349989555044916</v>
          </cell>
        </row>
        <row r="69">
          <cell r="ED69">
            <v>0.52538008815542103</v>
          </cell>
          <cell r="FD69">
            <v>0</v>
          </cell>
        </row>
        <row r="70">
          <cell r="ED70">
            <v>1.6039237455608939</v>
          </cell>
          <cell r="FD70">
            <v>1.6851618968038435</v>
          </cell>
        </row>
        <row r="71">
          <cell r="ED71">
            <v>0.66005288782118232</v>
          </cell>
          <cell r="FD71">
            <v>0.7007603927303111</v>
          </cell>
        </row>
        <row r="72">
          <cell r="ED72">
            <v>1.7280751284729472</v>
          </cell>
          <cell r="FD72">
            <v>1.8686943806141634</v>
          </cell>
        </row>
        <row r="73">
          <cell r="ED73">
            <v>1.959392797158972</v>
          </cell>
          <cell r="FD73">
            <v>2.0188573219135155</v>
          </cell>
        </row>
        <row r="74">
          <cell r="ED74">
            <v>1.8714473678713179</v>
          </cell>
          <cell r="FD74">
            <v>2.1189659494464173</v>
          </cell>
        </row>
        <row r="75">
          <cell r="ED75">
            <v>1.3777066114476706</v>
          </cell>
          <cell r="FD75">
            <v>1.6517923542928763</v>
          </cell>
        </row>
        <row r="76">
          <cell r="ED76">
            <v>1.8349911426780865</v>
          </cell>
          <cell r="FD76">
            <v>2.1523354919573845</v>
          </cell>
        </row>
        <row r="77">
          <cell r="ED77">
            <v>1.8137847984123665</v>
          </cell>
          <cell r="FD77">
            <v>1.8520096093586798</v>
          </cell>
        </row>
        <row r="78">
          <cell r="ED78">
            <v>2.1379699039064128</v>
          </cell>
          <cell r="FD78">
            <v>2.1356507207019009</v>
          </cell>
        </row>
        <row r="79">
          <cell r="ED79">
            <v>2.0909021641946937</v>
          </cell>
          <cell r="FD79">
            <v>2.0522268644244828</v>
          </cell>
        </row>
        <row r="80">
          <cell r="ED80">
            <v>1.8816417631084186</v>
          </cell>
          <cell r="FD80">
            <v>1.8686943806141634</v>
          </cell>
        </row>
        <row r="81">
          <cell r="ED81">
            <v>2.1080374242740754</v>
          </cell>
          <cell r="FD81">
            <v>2.1356507207019009</v>
          </cell>
        </row>
        <row r="82">
          <cell r="ED82">
            <v>2.2300531564654267</v>
          </cell>
          <cell r="FD82">
            <v>2.3024984332567366</v>
          </cell>
        </row>
        <row r="83">
          <cell r="ED83">
            <v>2.3767623501148942</v>
          </cell>
          <cell r="FD83">
            <v>2.4359766033006056</v>
          </cell>
        </row>
        <row r="84">
          <cell r="ED84">
            <v>2.2140024065176518</v>
          </cell>
          <cell r="FD84">
            <v>2.1523354919573845</v>
          </cell>
        </row>
        <row r="85">
          <cell r="ED85">
            <v>1.3545681706705659</v>
          </cell>
          <cell r="FD85">
            <v>1.7852705243367453</v>
          </cell>
        </row>
        <row r="86">
          <cell r="ED86">
            <v>1.9302278170043865</v>
          </cell>
          <cell r="FD86">
            <v>1.8520096093586798</v>
          </cell>
        </row>
        <row r="87">
          <cell r="ED87">
            <v>2.1667845038646329</v>
          </cell>
          <cell r="FD87">
            <v>1.9688030081470647</v>
          </cell>
        </row>
        <row r="88">
          <cell r="ED88">
            <v>1.6930704783789428</v>
          </cell>
          <cell r="FD88">
            <v>1.6351075830373927</v>
          </cell>
        </row>
        <row r="89">
          <cell r="ED89">
            <v>2.113476659703363</v>
          </cell>
          <cell r="FD89">
            <v>2.08559640693545</v>
          </cell>
        </row>
        <row r="90">
          <cell r="ED90">
            <v>2.0809747252976805</v>
          </cell>
          <cell r="FD90">
            <v>2.0355420931689991</v>
          </cell>
        </row>
        <row r="91">
          <cell r="ED91">
            <v>2.4262827512011693</v>
          </cell>
          <cell r="FD91">
            <v>2.0689116356799664</v>
          </cell>
        </row>
        <row r="92">
          <cell r="ED92">
            <v>2.0842282556925</v>
          </cell>
          <cell r="FD92">
            <v>2.2357593482348026</v>
          </cell>
        </row>
        <row r="93">
          <cell r="ED93">
            <v>1.9332644453728847</v>
          </cell>
          <cell r="FD93">
            <v>1.8353248381031961</v>
          </cell>
        </row>
        <row r="94">
          <cell r="ED94">
            <v>1.620950554627115</v>
          </cell>
          <cell r="FD94">
            <v>1.5349989555044912</v>
          </cell>
        </row>
        <row r="95">
          <cell r="ED95">
            <v>2.8768383141842486</v>
          </cell>
          <cell r="FD95">
            <v>3.0366283684980151</v>
          </cell>
        </row>
        <row r="96">
          <cell r="ED96">
            <v>2.533699308543973</v>
          </cell>
          <cell r="FD96">
            <v>2.1356507207019009</v>
          </cell>
        </row>
        <row r="97">
          <cell r="ED97">
            <v>2.4003212471276369</v>
          </cell>
          <cell r="FD97">
            <v>2.3859222895341547</v>
          </cell>
        </row>
        <row r="98">
          <cell r="ED98">
            <v>2.3310961311886356</v>
          </cell>
          <cell r="FD98">
            <v>2.2357593482348026</v>
          </cell>
        </row>
        <row r="99">
          <cell r="ED99">
            <v>2.1416071840401085</v>
          </cell>
          <cell r="FD99">
            <v>2.0021725506580319</v>
          </cell>
        </row>
        <row r="100">
          <cell r="ED100">
            <v>2.1677355358261954</v>
          </cell>
          <cell r="FD100">
            <v>2.1523354919573845</v>
          </cell>
        </row>
        <row r="101">
          <cell r="ED101">
            <v>2.4142697158972215</v>
          </cell>
          <cell r="FD101">
            <v>2.2691288907457698</v>
          </cell>
        </row>
        <row r="102">
          <cell r="ED102">
            <v>2.1842034050553578</v>
          </cell>
          <cell r="FD102">
            <v>2.1523354919573845</v>
          </cell>
        </row>
        <row r="103">
          <cell r="ED103">
            <v>1.9404222122414871</v>
          </cell>
          <cell r="FD103">
            <v>1.9187486943806138</v>
          </cell>
        </row>
        <row r="104">
          <cell r="ED104">
            <v>2.2467379277209103</v>
          </cell>
          <cell r="FD104">
            <v>2.0689116356799664</v>
          </cell>
        </row>
        <row r="105">
          <cell r="ED105">
            <v>1.853577977856695</v>
          </cell>
          <cell r="FD105">
            <v>1.8853791518696466</v>
          </cell>
        </row>
        <row r="106">
          <cell r="ED106">
            <v>2.1677355358261954</v>
          </cell>
          <cell r="FD106">
            <v>1.8853791518696466</v>
          </cell>
        </row>
        <row r="107">
          <cell r="ED107">
            <v>2.2206596302485897</v>
          </cell>
          <cell r="FD107">
            <v>1.9020639231251302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08D64B-9AB8-4892-BD39-709FFAFD2543}" name="Table1" displayName="Table1" ref="DY2:DZ15" totalsRowShown="0">
  <autoFilter ref="DY2:DZ15" xr:uid="{1808D64B-9AB8-4892-BD39-709FFAFD2543}"/>
  <sortState xmlns:xlrd2="http://schemas.microsoft.com/office/spreadsheetml/2017/richdata2" ref="DY3:DZ15">
    <sortCondition ref="DY2:DY15"/>
  </sortState>
  <tableColumns count="2">
    <tableColumn id="1" xr3:uid="{28282915-63FB-41A2-BADF-524076DE3EE8}" name="Element Classification"/>
    <tableColumn id="2" xr3:uid="{CD15CBFD-3FF1-4D2B-8B24-3D19F698F4CF}" name="Element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26FAFC3-FF49-4E34-AAB7-901E8EA16DDB}" name="Table2" displayName="Table2" ref="EA2:EB16" totalsRowShown="0">
  <autoFilter ref="EA2:EB16" xr:uid="{026FAFC3-FF49-4E34-AAB7-901E8EA16DDB}"/>
  <sortState xmlns:xlrd2="http://schemas.microsoft.com/office/spreadsheetml/2017/richdata2" ref="EA3:EB16">
    <sortCondition ref="EA2:EA16"/>
  </sortState>
  <tableColumns count="2">
    <tableColumn id="1" xr3:uid="{1583BD40-1E0E-411F-AFAD-21E70ED77504}" name="Element classification "/>
    <tableColumn id="2" xr3:uid="{3FC101BC-28C3-4C5D-8A9C-2E2268FFA72E}" name="Element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153E7FA-4D22-4073-AF34-45D5251FA98D}" name="Table14" displayName="Table14" ref="DY2:DZ15" totalsRowShown="0">
  <autoFilter ref="DY2:DZ15" xr:uid="{1808D64B-9AB8-4892-BD39-709FFAFD2543}"/>
  <sortState xmlns:xlrd2="http://schemas.microsoft.com/office/spreadsheetml/2017/richdata2" ref="DY3:DZ15">
    <sortCondition ref="DY2:DY15"/>
  </sortState>
  <tableColumns count="2">
    <tableColumn id="1" xr3:uid="{A1B6DF9A-E5F8-47B7-8441-3852FA05697F}" name="Element Classification"/>
    <tableColumn id="2" xr3:uid="{62170222-F15B-4F35-84F8-3F0E71C2311D}" name="Element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06DDEBE-35AD-49F7-9CAC-799186614D3B}" name="Table25" displayName="Table25" ref="EA2:EB16" totalsRowShown="0">
  <autoFilter ref="EA2:EB16" xr:uid="{026FAFC3-FF49-4E34-AAB7-901E8EA16DDB}"/>
  <sortState xmlns:xlrd2="http://schemas.microsoft.com/office/spreadsheetml/2017/richdata2" ref="EA3:EB16">
    <sortCondition ref="EA2:EA16"/>
  </sortState>
  <tableColumns count="2">
    <tableColumn id="1" xr3:uid="{47B0CB76-D098-49BE-BECC-A0E4C7B60D7B}" name="Element classification "/>
    <tableColumn id="2" xr3:uid="{9E528D3D-E87D-4790-81AE-19BEB1028902}" name="Element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374EE-05D6-4774-BA89-752C36D251C1}">
  <dimension ref="A1:AG111"/>
  <sheetViews>
    <sheetView zoomScale="70" zoomScaleNormal="70" workbookViewId="0">
      <selection activeCell="D40" sqref="D40"/>
    </sheetView>
  </sheetViews>
  <sheetFormatPr defaultRowHeight="14.4"/>
  <sheetData>
    <row r="1" spans="1:33">
      <c r="A1" s="2"/>
      <c r="B1" s="2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</row>
    <row r="2" spans="1:33">
      <c r="A2" s="63" t="s">
        <v>65</v>
      </c>
      <c r="B2" t="s">
        <v>31</v>
      </c>
      <c r="D2">
        <v>198.68299999999999</v>
      </c>
      <c r="E2">
        <v>524.73699999999997</v>
      </c>
      <c r="F2">
        <v>38378.400000000001</v>
      </c>
      <c r="G2">
        <v>39453</v>
      </c>
      <c r="H2">
        <v>109500</v>
      </c>
      <c r="I2">
        <v>179243</v>
      </c>
      <c r="J2">
        <v>697.44399999999996</v>
      </c>
      <c r="K2">
        <v>341.846</v>
      </c>
      <c r="L2">
        <v>21.112100000000002</v>
      </c>
      <c r="M2">
        <v>12334.9</v>
      </c>
      <c r="N2">
        <v>2.4002500000000002</v>
      </c>
      <c r="O2">
        <v>2.8005900000000001</v>
      </c>
      <c r="P2">
        <v>1878.12</v>
      </c>
      <c r="Q2">
        <v>145245</v>
      </c>
      <c r="R2">
        <v>547.53599999999994</v>
      </c>
      <c r="S2">
        <v>554.78700000000003</v>
      </c>
      <c r="T2">
        <v>40.570900000000002</v>
      </c>
      <c r="U2">
        <v>441.40100000000001</v>
      </c>
      <c r="V2">
        <v>5.3773600000000004</v>
      </c>
      <c r="W2">
        <v>0.66604200000000002</v>
      </c>
      <c r="X2">
        <v>6.123E-2</v>
      </c>
      <c r="Y2">
        <v>2.4143999999999999E-4</v>
      </c>
      <c r="Z2">
        <v>50.352499999999999</v>
      </c>
      <c r="AA2">
        <v>2.7218599999999999</v>
      </c>
      <c r="AB2">
        <v>6.8292400000000004</v>
      </c>
      <c r="AC2">
        <v>1254.5</v>
      </c>
      <c r="AD2">
        <v>5.5519100000000002E-3</v>
      </c>
      <c r="AE2" s="1">
        <v>1.36797E-9</v>
      </c>
      <c r="AF2">
        <v>5.1803200000000004E-3</v>
      </c>
      <c r="AG2">
        <v>3.8418000000000001</v>
      </c>
    </row>
    <row r="3" spans="1:33" ht="15" customHeight="1">
      <c r="A3" s="63"/>
      <c r="B3" t="s">
        <v>32</v>
      </c>
      <c r="D3">
        <v>182.916</v>
      </c>
      <c r="E3">
        <v>492.12200000000001</v>
      </c>
      <c r="F3">
        <v>35844.699999999997</v>
      </c>
      <c r="G3">
        <v>37647.9</v>
      </c>
      <c r="H3">
        <v>109700</v>
      </c>
      <c r="I3">
        <v>172026</v>
      </c>
      <c r="J3">
        <v>275.07600000000002</v>
      </c>
      <c r="K3">
        <v>201.07300000000001</v>
      </c>
      <c r="L3">
        <v>20.432500000000001</v>
      </c>
      <c r="M3">
        <v>14162</v>
      </c>
      <c r="N3">
        <v>3.0891899999999999</v>
      </c>
      <c r="O3">
        <v>1.49969</v>
      </c>
      <c r="P3">
        <v>1760.36</v>
      </c>
      <c r="Q3">
        <v>134137</v>
      </c>
      <c r="R3">
        <v>569.428</v>
      </c>
      <c r="S3">
        <v>574.81399999999996</v>
      </c>
      <c r="T3">
        <v>35.504300000000001</v>
      </c>
      <c r="U3">
        <v>438.70400000000001</v>
      </c>
      <c r="V3">
        <v>1.41557</v>
      </c>
      <c r="W3">
        <v>0.69955800000000001</v>
      </c>
      <c r="X3">
        <v>0.245972</v>
      </c>
      <c r="Y3">
        <v>0.18501200000000001</v>
      </c>
      <c r="Z3">
        <v>41.805100000000003</v>
      </c>
      <c r="AA3">
        <v>2.3417400000000002</v>
      </c>
      <c r="AB3">
        <v>8.5096299999999996</v>
      </c>
      <c r="AC3">
        <v>1345.99</v>
      </c>
      <c r="AD3">
        <v>2.75526E-2</v>
      </c>
      <c r="AE3">
        <v>2.5299599999999998E-2</v>
      </c>
      <c r="AF3">
        <v>3.1709399999999999E-2</v>
      </c>
      <c r="AG3">
        <v>3.8002899999999999</v>
      </c>
    </row>
    <row r="4" spans="1:33">
      <c r="A4" s="63"/>
      <c r="B4" t="s">
        <v>33</v>
      </c>
      <c r="D4">
        <v>205.983</v>
      </c>
      <c r="E4">
        <v>573.09900000000005</v>
      </c>
      <c r="F4">
        <v>39585.9</v>
      </c>
      <c r="G4">
        <v>39852.5</v>
      </c>
      <c r="H4">
        <v>108300</v>
      </c>
      <c r="I4">
        <v>175267</v>
      </c>
      <c r="J4">
        <v>405.03100000000001</v>
      </c>
      <c r="K4">
        <v>154.14500000000001</v>
      </c>
      <c r="L4">
        <v>22.113099999999999</v>
      </c>
      <c r="M4">
        <v>15595.8</v>
      </c>
      <c r="N4">
        <v>3.1933699999999998</v>
      </c>
      <c r="O4">
        <v>0.96187800000000001</v>
      </c>
      <c r="P4">
        <v>1956.54</v>
      </c>
      <c r="Q4">
        <v>153722</v>
      </c>
      <c r="R4">
        <v>607.47900000000004</v>
      </c>
      <c r="S4">
        <v>637.83399999999995</v>
      </c>
      <c r="T4">
        <v>38.763100000000001</v>
      </c>
      <c r="U4">
        <v>493.32799999999997</v>
      </c>
      <c r="V4">
        <v>-0.70204599999999995</v>
      </c>
      <c r="W4">
        <v>0.82196000000000002</v>
      </c>
      <c r="X4">
        <v>6.3238500000000003E-2</v>
      </c>
      <c r="Y4">
        <v>3.4671400000000001E-3</v>
      </c>
      <c r="Z4">
        <v>45.291600000000003</v>
      </c>
      <c r="AA4">
        <v>2.55802</v>
      </c>
      <c r="AB4">
        <v>9.15822</v>
      </c>
      <c r="AC4">
        <v>1293.51</v>
      </c>
      <c r="AD4">
        <v>1.8691699999999999E-2</v>
      </c>
      <c r="AE4" s="1">
        <v>2.0103600000000001E-8</v>
      </c>
      <c r="AF4">
        <v>5.0072699999999998E-2</v>
      </c>
      <c r="AG4">
        <v>3.83731</v>
      </c>
    </row>
    <row r="5" spans="1:33">
      <c r="A5" s="63"/>
      <c r="B5" t="s">
        <v>34</v>
      </c>
      <c r="D5">
        <v>194.02199999999999</v>
      </c>
      <c r="E5">
        <v>690.64300000000003</v>
      </c>
      <c r="F5">
        <v>33823.300000000003</v>
      </c>
      <c r="G5">
        <v>37755.699999999997</v>
      </c>
      <c r="H5">
        <v>107200</v>
      </c>
      <c r="I5">
        <v>167475</v>
      </c>
      <c r="J5">
        <v>-146.99600000000001</v>
      </c>
      <c r="K5">
        <v>91.732699999999994</v>
      </c>
      <c r="L5">
        <v>22.8659</v>
      </c>
      <c r="M5">
        <v>14762.2</v>
      </c>
      <c r="N5">
        <v>2.6022799999999999</v>
      </c>
      <c r="O5">
        <v>1.62632</v>
      </c>
      <c r="P5">
        <v>1840.81</v>
      </c>
      <c r="Q5">
        <v>141139</v>
      </c>
      <c r="R5">
        <v>591.68499999999995</v>
      </c>
      <c r="S5">
        <v>555.35299999999995</v>
      </c>
      <c r="T5">
        <v>35.981999999999999</v>
      </c>
      <c r="U5">
        <v>448.24400000000003</v>
      </c>
      <c r="V5">
        <v>-6.8164400000000001</v>
      </c>
      <c r="W5">
        <v>0.62870400000000004</v>
      </c>
      <c r="X5">
        <v>0.37069600000000003</v>
      </c>
      <c r="Y5">
        <v>0.15102499999999999</v>
      </c>
      <c r="Z5">
        <v>56.095300000000002</v>
      </c>
      <c r="AA5">
        <v>2.3814899999999999</v>
      </c>
      <c r="AB5">
        <v>6.5484799999999996</v>
      </c>
      <c r="AC5">
        <v>1250.97</v>
      </c>
      <c r="AD5">
        <v>5.72176E-2</v>
      </c>
      <c r="AE5">
        <v>5.0681299999999997E-3</v>
      </c>
      <c r="AF5">
        <v>2.1585699999999999E-2</v>
      </c>
      <c r="AG5">
        <v>4.1633300000000002</v>
      </c>
    </row>
    <row r="6" spans="1:33">
      <c r="A6" s="63"/>
      <c r="B6" t="s">
        <v>35</v>
      </c>
      <c r="D6">
        <v>206.34200000000001</v>
      </c>
      <c r="E6">
        <v>806.32600000000002</v>
      </c>
      <c r="F6">
        <v>37424.400000000001</v>
      </c>
      <c r="G6">
        <v>38776.300000000003</v>
      </c>
      <c r="H6">
        <v>107000</v>
      </c>
      <c r="I6">
        <v>175893</v>
      </c>
      <c r="J6">
        <v>-932.85199999999998</v>
      </c>
      <c r="K6">
        <v>254.47</v>
      </c>
      <c r="L6">
        <v>21.494900000000001</v>
      </c>
      <c r="M6">
        <v>15963.9</v>
      </c>
      <c r="N6">
        <v>2.9309099999999999</v>
      </c>
      <c r="O6">
        <v>1.1058399999999999</v>
      </c>
      <c r="P6">
        <v>1945.24</v>
      </c>
      <c r="Q6">
        <v>140608</v>
      </c>
      <c r="R6">
        <v>534.79700000000003</v>
      </c>
      <c r="S6">
        <v>649.34400000000005</v>
      </c>
      <c r="T6">
        <v>38.6265</v>
      </c>
      <c r="U6">
        <v>446.04399999999998</v>
      </c>
      <c r="V6">
        <v>-1.2876700000000001</v>
      </c>
      <c r="W6">
        <v>0.97267599999999999</v>
      </c>
      <c r="X6">
        <v>1.7129300000000001</v>
      </c>
      <c r="Y6">
        <v>2.8482E-2</v>
      </c>
      <c r="Z6">
        <v>64.371300000000005</v>
      </c>
      <c r="AA6">
        <v>2.3272699999999999</v>
      </c>
      <c r="AB6">
        <v>7.3463900000000004</v>
      </c>
      <c r="AC6">
        <v>1237.1600000000001</v>
      </c>
      <c r="AD6">
        <v>0.13431299999999999</v>
      </c>
      <c r="AE6">
        <v>5.1932699999999998E-2</v>
      </c>
      <c r="AF6">
        <v>5.1738399999999997E-2</v>
      </c>
      <c r="AG6">
        <v>4.7561099999999996</v>
      </c>
    </row>
    <row r="7" spans="1:33">
      <c r="A7" s="63"/>
      <c r="B7" t="s">
        <v>36</v>
      </c>
      <c r="D7">
        <v>189.77199999999999</v>
      </c>
      <c r="E7">
        <v>557.42600000000004</v>
      </c>
      <c r="F7">
        <v>34456.6</v>
      </c>
      <c r="G7">
        <v>38826.300000000003</v>
      </c>
      <c r="H7">
        <v>107200</v>
      </c>
      <c r="I7">
        <v>168949</v>
      </c>
      <c r="J7">
        <v>-14.1906</v>
      </c>
      <c r="K7">
        <v>154.82400000000001</v>
      </c>
      <c r="L7">
        <v>22.8749</v>
      </c>
      <c r="M7">
        <v>15500.7</v>
      </c>
      <c r="N7">
        <v>2.3736700000000002</v>
      </c>
      <c r="O7">
        <v>2.3089400000000002</v>
      </c>
      <c r="P7">
        <v>1733.38</v>
      </c>
      <c r="Q7">
        <v>137334</v>
      </c>
      <c r="R7">
        <v>555.38699999999994</v>
      </c>
      <c r="S7">
        <v>637.28300000000002</v>
      </c>
      <c r="T7">
        <v>37.2761</v>
      </c>
      <c r="U7">
        <v>465.709</v>
      </c>
      <c r="V7">
        <v>-0.93690200000000001</v>
      </c>
      <c r="W7">
        <v>0.61307400000000001</v>
      </c>
      <c r="X7">
        <v>0.146088</v>
      </c>
      <c r="Y7">
        <v>-1.4170500000000001E-2</v>
      </c>
      <c r="Z7">
        <v>51.412999999999997</v>
      </c>
      <c r="AA7">
        <v>2.4653499999999999</v>
      </c>
      <c r="AB7">
        <v>8.7987099999999998</v>
      </c>
      <c r="AC7">
        <v>1236.97</v>
      </c>
      <c r="AD7">
        <v>1.6219799999999999E-2</v>
      </c>
      <c r="AE7" s="1">
        <v>-9.2217300000000003E-7</v>
      </c>
      <c r="AF7">
        <v>6.3327400000000006E-2</v>
      </c>
      <c r="AG7">
        <v>3.63693</v>
      </c>
    </row>
    <row r="8" spans="1:33">
      <c r="A8" s="63"/>
      <c r="B8" t="s">
        <v>37</v>
      </c>
      <c r="D8">
        <v>180.45</v>
      </c>
      <c r="E8">
        <v>596.98599999999999</v>
      </c>
      <c r="F8">
        <v>34305.199999999997</v>
      </c>
      <c r="G8">
        <v>37530.699999999997</v>
      </c>
      <c r="H8">
        <v>106200</v>
      </c>
      <c r="I8">
        <v>150480</v>
      </c>
      <c r="J8">
        <v>-93.491900000000001</v>
      </c>
      <c r="K8">
        <v>210.489</v>
      </c>
      <c r="L8">
        <v>19.6112</v>
      </c>
      <c r="M8">
        <v>13471.9</v>
      </c>
      <c r="N8">
        <v>2.2490800000000002</v>
      </c>
      <c r="O8">
        <v>0.75836800000000004</v>
      </c>
      <c r="P8">
        <v>1633.78</v>
      </c>
      <c r="Q8">
        <v>121458</v>
      </c>
      <c r="R8">
        <v>485.29199999999997</v>
      </c>
      <c r="S8">
        <v>515.64200000000005</v>
      </c>
      <c r="T8">
        <v>35.673400000000001</v>
      </c>
      <c r="U8">
        <v>426.89600000000002</v>
      </c>
      <c r="V8">
        <v>-0.805643</v>
      </c>
      <c r="W8">
        <v>0.58141799999999999</v>
      </c>
      <c r="X8">
        <v>0.13814100000000001</v>
      </c>
      <c r="Y8">
        <v>2.6936500000000001E-3</v>
      </c>
      <c r="Z8">
        <v>52.415900000000001</v>
      </c>
      <c r="AA8">
        <v>2.02271</v>
      </c>
      <c r="AB8">
        <v>8.7874499999999998</v>
      </c>
      <c r="AC8">
        <v>1163.3</v>
      </c>
      <c r="AD8">
        <v>3.9813100000000001E-3</v>
      </c>
      <c r="AE8" s="1">
        <v>3.2103399999999998E-6</v>
      </c>
      <c r="AF8">
        <v>3.4749299999999997E-2</v>
      </c>
      <c r="AG8">
        <v>3.7971300000000001</v>
      </c>
    </row>
    <row r="9" spans="1:33">
      <c r="A9" s="63"/>
      <c r="B9" t="s">
        <v>38</v>
      </c>
      <c r="D9">
        <v>177.77500000000001</v>
      </c>
      <c r="E9">
        <v>613.15200000000004</v>
      </c>
      <c r="F9">
        <v>36906.400000000001</v>
      </c>
      <c r="G9">
        <v>41082.300000000003</v>
      </c>
      <c r="H9">
        <v>108800</v>
      </c>
      <c r="I9">
        <v>170255</v>
      </c>
      <c r="J9">
        <v>-548.11300000000006</v>
      </c>
      <c r="K9">
        <v>199.154</v>
      </c>
      <c r="L9">
        <v>23.263100000000001</v>
      </c>
      <c r="M9">
        <v>13113.8</v>
      </c>
      <c r="N9">
        <v>4.4205699999999997</v>
      </c>
      <c r="O9">
        <v>1.90866</v>
      </c>
      <c r="P9">
        <v>1777.99</v>
      </c>
      <c r="Q9">
        <v>142059</v>
      </c>
      <c r="R9">
        <v>578.827</v>
      </c>
      <c r="S9">
        <v>646.04899999999998</v>
      </c>
      <c r="T9">
        <v>38.585299999999997</v>
      </c>
      <c r="U9">
        <v>471.536</v>
      </c>
      <c r="V9">
        <v>0.91739499999999996</v>
      </c>
      <c r="W9">
        <v>0.73605900000000002</v>
      </c>
      <c r="X9">
        <v>5.4347699999999999E-2</v>
      </c>
      <c r="Y9">
        <v>0.27483000000000002</v>
      </c>
      <c r="Z9">
        <v>55.327599999999997</v>
      </c>
      <c r="AA9">
        <v>2.3658899999999998</v>
      </c>
      <c r="AB9">
        <v>6.9708600000000001</v>
      </c>
      <c r="AC9">
        <v>1247.44</v>
      </c>
      <c r="AD9">
        <v>9.5833499999999992E-3</v>
      </c>
      <c r="AE9" s="1">
        <v>-1.38828E-5</v>
      </c>
      <c r="AF9">
        <v>5.8543900000000003E-2</v>
      </c>
      <c r="AG9">
        <v>4.2423200000000003</v>
      </c>
    </row>
    <row r="10" spans="1:33">
      <c r="A10" s="63"/>
      <c r="B10" t="s">
        <v>39</v>
      </c>
      <c r="D10">
        <v>211.18</v>
      </c>
      <c r="E10">
        <v>714.78700000000003</v>
      </c>
      <c r="F10">
        <v>39633</v>
      </c>
      <c r="G10">
        <v>43524.800000000003</v>
      </c>
      <c r="H10">
        <v>106700</v>
      </c>
      <c r="I10">
        <v>189772</v>
      </c>
      <c r="J10">
        <v>169.905</v>
      </c>
      <c r="K10">
        <v>153.864</v>
      </c>
      <c r="L10">
        <v>23.3141</v>
      </c>
      <c r="M10">
        <v>17498.5</v>
      </c>
      <c r="N10">
        <v>2.9948299999999999</v>
      </c>
      <c r="O10">
        <v>0.98352099999999998</v>
      </c>
      <c r="P10">
        <v>1970.77</v>
      </c>
      <c r="Q10">
        <v>149329</v>
      </c>
      <c r="R10">
        <v>653.72</v>
      </c>
      <c r="S10">
        <v>727.24400000000003</v>
      </c>
      <c r="T10">
        <v>41.235399999999998</v>
      </c>
      <c r="U10">
        <v>480.05599999999998</v>
      </c>
      <c r="V10">
        <v>1.15771</v>
      </c>
      <c r="W10">
        <v>0.84277299999999999</v>
      </c>
      <c r="X10">
        <v>0.62699400000000005</v>
      </c>
      <c r="Y10">
        <v>2.3562499999999999E-4</v>
      </c>
      <c r="Z10">
        <v>65.867500000000007</v>
      </c>
      <c r="AA10">
        <v>2.5039400000000001</v>
      </c>
      <c r="AB10">
        <v>6.8488100000000003</v>
      </c>
      <c r="AC10">
        <v>1505.44</v>
      </c>
      <c r="AD10">
        <v>4.7197099999999999E-2</v>
      </c>
      <c r="AE10" s="1">
        <v>5.3907499999999998E-5</v>
      </c>
      <c r="AF10">
        <v>6.1526299999999999E-2</v>
      </c>
      <c r="AG10">
        <v>4.0352800000000002</v>
      </c>
    </row>
    <row r="11" spans="1:33">
      <c r="A11" s="63"/>
      <c r="B11" t="s">
        <v>40</v>
      </c>
      <c r="D11">
        <v>158.77199999999999</v>
      </c>
      <c r="E11">
        <v>522.24300000000005</v>
      </c>
      <c r="F11">
        <v>32906.6</v>
      </c>
      <c r="G11">
        <v>36309.4</v>
      </c>
      <c r="H11">
        <v>106500</v>
      </c>
      <c r="I11">
        <v>160078</v>
      </c>
      <c r="J11">
        <v>297.20800000000003</v>
      </c>
      <c r="K11">
        <v>301.49400000000003</v>
      </c>
      <c r="L11">
        <v>23.2743</v>
      </c>
      <c r="M11">
        <v>11892</v>
      </c>
      <c r="N11">
        <v>3.0782799999999999</v>
      </c>
      <c r="O11">
        <v>-1.42109</v>
      </c>
      <c r="P11">
        <v>1471.13</v>
      </c>
      <c r="Q11">
        <v>117349</v>
      </c>
      <c r="R11">
        <v>469.99200000000002</v>
      </c>
      <c r="S11">
        <v>534.26400000000001</v>
      </c>
      <c r="T11">
        <v>36.277799999999999</v>
      </c>
      <c r="U11">
        <v>419.50799999999998</v>
      </c>
      <c r="V11">
        <v>2.3522799999999999</v>
      </c>
      <c r="W11">
        <v>1.3407100000000001</v>
      </c>
      <c r="X11">
        <v>8.3709900000000004E-2</v>
      </c>
      <c r="Y11" s="1">
        <v>7.9589300000000002E-8</v>
      </c>
      <c r="Z11">
        <v>40.934800000000003</v>
      </c>
      <c r="AA11">
        <v>2.403</v>
      </c>
      <c r="AB11">
        <v>11.294499999999999</v>
      </c>
      <c r="AC11">
        <v>1194.7</v>
      </c>
      <c r="AD11">
        <v>1.1234900000000001E-2</v>
      </c>
      <c r="AE11">
        <v>-5.6189100000000004E-3</v>
      </c>
      <c r="AF11">
        <v>0.153277</v>
      </c>
      <c r="AG11">
        <v>3.9197799999999998</v>
      </c>
    </row>
    <row r="12" spans="1:33">
      <c r="A12" s="63"/>
      <c r="B12" t="s">
        <v>41</v>
      </c>
      <c r="D12">
        <v>189.32900000000001</v>
      </c>
      <c r="E12">
        <v>627.39599999999996</v>
      </c>
      <c r="F12">
        <v>35831.800000000003</v>
      </c>
      <c r="G12">
        <v>41901.599999999999</v>
      </c>
      <c r="H12">
        <v>107500</v>
      </c>
      <c r="I12">
        <v>169046</v>
      </c>
      <c r="J12">
        <v>-77.752499999999998</v>
      </c>
      <c r="K12">
        <v>255.684</v>
      </c>
      <c r="L12">
        <v>22.035499999999999</v>
      </c>
      <c r="M12">
        <v>14270.3</v>
      </c>
      <c r="N12">
        <v>3.2782800000000001</v>
      </c>
      <c r="O12">
        <v>2.3085</v>
      </c>
      <c r="P12">
        <v>1727.82</v>
      </c>
      <c r="Q12">
        <v>129539</v>
      </c>
      <c r="R12">
        <v>578.85400000000004</v>
      </c>
      <c r="S12">
        <v>605.77200000000005</v>
      </c>
      <c r="T12">
        <v>37.426400000000001</v>
      </c>
      <c r="U12">
        <v>445.69299999999998</v>
      </c>
      <c r="V12">
        <v>-2.2387999999999999</v>
      </c>
      <c r="W12">
        <v>0.57835999999999999</v>
      </c>
      <c r="X12">
        <v>4.0788900000000003E-2</v>
      </c>
      <c r="Y12" s="1">
        <v>-2.2866000000000001E-8</v>
      </c>
      <c r="Z12">
        <v>46.834299999999999</v>
      </c>
      <c r="AA12">
        <v>2.44374</v>
      </c>
      <c r="AB12">
        <v>8.8657800000000009</v>
      </c>
      <c r="AC12">
        <v>1388.84</v>
      </c>
      <c r="AD12">
        <v>5.0472599999999996E-3</v>
      </c>
      <c r="AE12">
        <v>-2.0428500000000001E-3</v>
      </c>
      <c r="AF12">
        <v>5.40162E-2</v>
      </c>
      <c r="AG12">
        <v>3.3517299999999999</v>
      </c>
    </row>
    <row r="13" spans="1:33">
      <c r="A13" s="63"/>
      <c r="B13" t="s">
        <v>42</v>
      </c>
      <c r="D13">
        <v>183.536</v>
      </c>
      <c r="E13">
        <v>526.96600000000001</v>
      </c>
      <c r="F13">
        <v>39758</v>
      </c>
      <c r="G13">
        <v>43078.2</v>
      </c>
      <c r="H13">
        <v>107400</v>
      </c>
      <c r="I13">
        <v>192716</v>
      </c>
      <c r="J13">
        <v>1171.5</v>
      </c>
      <c r="K13">
        <v>180.92599999999999</v>
      </c>
      <c r="L13">
        <v>22.256399999999999</v>
      </c>
      <c r="M13">
        <v>13698.9</v>
      </c>
      <c r="N13">
        <v>3.22</v>
      </c>
      <c r="O13">
        <v>8.5920300000000005E-2</v>
      </c>
      <c r="P13">
        <v>1993.62</v>
      </c>
      <c r="Q13">
        <v>137626</v>
      </c>
      <c r="R13">
        <v>643.54999999999995</v>
      </c>
      <c r="S13">
        <v>611.19200000000001</v>
      </c>
      <c r="T13">
        <v>41.821599999999997</v>
      </c>
      <c r="U13">
        <v>563.75</v>
      </c>
      <c r="V13">
        <v>0.124972</v>
      </c>
      <c r="W13">
        <v>0.49049300000000001</v>
      </c>
      <c r="X13">
        <v>0.28156599999999998</v>
      </c>
      <c r="Y13" s="1">
        <v>6.52046E-9</v>
      </c>
      <c r="Z13">
        <v>33.718699999999998</v>
      </c>
      <c r="AA13">
        <v>2.7201399999999998</v>
      </c>
      <c r="AB13">
        <v>24.8094</v>
      </c>
      <c r="AC13">
        <v>1297.93</v>
      </c>
      <c r="AD13">
        <v>7.3806599999999998E-3</v>
      </c>
      <c r="AE13">
        <v>4.4815000000000002E-4</v>
      </c>
      <c r="AF13">
        <v>6.8330600000000005E-2</v>
      </c>
      <c r="AG13">
        <v>3.1660599999999999</v>
      </c>
    </row>
    <row r="14" spans="1:33">
      <c r="A14" s="63"/>
      <c r="B14" t="s">
        <v>43</v>
      </c>
      <c r="D14">
        <v>185.81200000000001</v>
      </c>
      <c r="E14">
        <v>518.34199999999998</v>
      </c>
      <c r="F14">
        <v>38094.9</v>
      </c>
      <c r="G14">
        <v>41696.699999999997</v>
      </c>
      <c r="H14">
        <v>109200</v>
      </c>
      <c r="I14">
        <v>167358</v>
      </c>
      <c r="J14">
        <v>690.09100000000001</v>
      </c>
      <c r="K14">
        <v>118.49299999999999</v>
      </c>
      <c r="L14">
        <v>20.028500000000001</v>
      </c>
      <c r="M14">
        <v>13085.1</v>
      </c>
      <c r="N14">
        <v>3.25285</v>
      </c>
      <c r="O14">
        <v>1.07653</v>
      </c>
      <c r="P14">
        <v>1684.84</v>
      </c>
      <c r="Q14">
        <v>120654</v>
      </c>
      <c r="R14">
        <v>518.05399999999997</v>
      </c>
      <c r="S14">
        <v>575.38900000000001</v>
      </c>
      <c r="T14">
        <v>37.120100000000001</v>
      </c>
      <c r="U14">
        <v>432.24200000000002</v>
      </c>
      <c r="V14">
        <v>8.3458600000000001</v>
      </c>
      <c r="W14">
        <v>0.83743299999999998</v>
      </c>
      <c r="X14">
        <v>5.0266199999999997E-2</v>
      </c>
      <c r="Y14">
        <v>0.194997</v>
      </c>
      <c r="Z14">
        <v>48.777099999999997</v>
      </c>
      <c r="AA14">
        <v>2.4497300000000002</v>
      </c>
      <c r="AB14">
        <v>5.6765299999999996</v>
      </c>
      <c r="AC14">
        <v>1325.63</v>
      </c>
      <c r="AD14">
        <v>2.1726499999999999E-2</v>
      </c>
      <c r="AE14">
        <v>-1.12459E-4</v>
      </c>
      <c r="AF14">
        <v>3.1588999999999999E-2</v>
      </c>
      <c r="AG14">
        <v>3.83961</v>
      </c>
    </row>
    <row r="15" spans="1:33">
      <c r="A15" s="63"/>
      <c r="B15" t="s">
        <v>44</v>
      </c>
      <c r="D15">
        <v>173.77600000000001</v>
      </c>
      <c r="E15">
        <v>636.40099999999995</v>
      </c>
      <c r="F15">
        <v>36312.1</v>
      </c>
      <c r="G15">
        <v>41270.6</v>
      </c>
      <c r="H15">
        <v>107700</v>
      </c>
      <c r="I15">
        <v>160061</v>
      </c>
      <c r="J15">
        <v>723.13800000000003</v>
      </c>
      <c r="K15">
        <v>353.49599999999998</v>
      </c>
      <c r="L15">
        <v>19.258099999999999</v>
      </c>
      <c r="M15">
        <v>11532.2</v>
      </c>
      <c r="N15">
        <v>2.9008699999999998</v>
      </c>
      <c r="O15">
        <v>-0.48794300000000002</v>
      </c>
      <c r="P15">
        <v>1647.11</v>
      </c>
      <c r="Q15">
        <v>114977</v>
      </c>
      <c r="R15">
        <v>543.79700000000003</v>
      </c>
      <c r="S15">
        <v>552.90700000000004</v>
      </c>
      <c r="T15">
        <v>37.433700000000002</v>
      </c>
      <c r="U15">
        <v>397.99900000000002</v>
      </c>
      <c r="V15">
        <v>7.04</v>
      </c>
      <c r="W15">
        <v>1.62077</v>
      </c>
      <c r="X15">
        <v>7.0916999999999994E-2</v>
      </c>
      <c r="Y15" s="1">
        <v>4.2690300000000002E-10</v>
      </c>
      <c r="Z15">
        <v>38.456699999999998</v>
      </c>
      <c r="AA15">
        <v>2.56406</v>
      </c>
      <c r="AB15">
        <v>7.9651500000000004</v>
      </c>
      <c r="AC15">
        <v>1296.6400000000001</v>
      </c>
      <c r="AD15">
        <v>1.55412E-2</v>
      </c>
      <c r="AE15" s="1">
        <v>2.9192399999999999E-5</v>
      </c>
      <c r="AF15">
        <v>0.131133</v>
      </c>
      <c r="AG15">
        <v>3.57972</v>
      </c>
    </row>
    <row r="16" spans="1:33">
      <c r="A16" s="63"/>
      <c r="B16" t="s">
        <v>45</v>
      </c>
      <c r="D16">
        <v>210.196</v>
      </c>
      <c r="E16">
        <v>653.14499999999998</v>
      </c>
      <c r="F16">
        <v>38534.9</v>
      </c>
      <c r="G16">
        <v>41856.9</v>
      </c>
      <c r="H16">
        <v>108600</v>
      </c>
      <c r="I16">
        <v>170679</v>
      </c>
      <c r="J16">
        <v>-140.66800000000001</v>
      </c>
      <c r="K16">
        <v>287.71199999999999</v>
      </c>
      <c r="L16">
        <v>22.750399999999999</v>
      </c>
      <c r="M16">
        <v>13374.3</v>
      </c>
      <c r="N16">
        <v>2.6256300000000001</v>
      </c>
      <c r="O16">
        <v>3.7917900000000002</v>
      </c>
      <c r="P16">
        <v>1835.73</v>
      </c>
      <c r="Q16">
        <v>138485</v>
      </c>
      <c r="R16">
        <v>638.32799999999997</v>
      </c>
      <c r="S16">
        <v>668.78499999999997</v>
      </c>
      <c r="T16">
        <v>38.272599999999997</v>
      </c>
      <c r="U16">
        <v>444.25599999999997</v>
      </c>
      <c r="V16">
        <v>3.8570700000000002</v>
      </c>
      <c r="W16">
        <v>0.96175600000000006</v>
      </c>
      <c r="X16">
        <v>0.18724199999999999</v>
      </c>
      <c r="Y16" s="1">
        <v>-1.25644E-10</v>
      </c>
      <c r="Z16">
        <v>52.475700000000003</v>
      </c>
      <c r="AA16">
        <v>2.5968399999999998</v>
      </c>
      <c r="AB16">
        <v>7.2858299999999998</v>
      </c>
      <c r="AC16">
        <v>1395.94</v>
      </c>
      <c r="AD16">
        <v>9.6830200000000005E-3</v>
      </c>
      <c r="AE16" s="1">
        <v>-8.2644800000000005E-6</v>
      </c>
      <c r="AF16">
        <v>5.3682000000000001E-2</v>
      </c>
      <c r="AG16">
        <v>3.4735299999999998</v>
      </c>
    </row>
    <row r="17" spans="1:33">
      <c r="A17" s="63"/>
      <c r="B17" t="s">
        <v>46</v>
      </c>
      <c r="D17">
        <v>192.28299999999999</v>
      </c>
      <c r="E17">
        <v>526.61599999999999</v>
      </c>
      <c r="F17">
        <v>34965.800000000003</v>
      </c>
      <c r="G17">
        <v>39851.5</v>
      </c>
      <c r="H17">
        <v>107900</v>
      </c>
      <c r="I17">
        <v>173529</v>
      </c>
      <c r="J17">
        <v>-74.241900000000001</v>
      </c>
      <c r="K17">
        <v>250.24799999999999</v>
      </c>
      <c r="L17">
        <v>20.505299999999998</v>
      </c>
      <c r="M17">
        <v>14489.3</v>
      </c>
      <c r="N17">
        <v>3.2112500000000002</v>
      </c>
      <c r="O17">
        <v>1.8155699999999999</v>
      </c>
      <c r="P17">
        <v>1702.42</v>
      </c>
      <c r="Q17">
        <v>118472</v>
      </c>
      <c r="R17">
        <v>606.97400000000005</v>
      </c>
      <c r="S17">
        <v>613.16899999999998</v>
      </c>
      <c r="T17">
        <v>36.117600000000003</v>
      </c>
      <c r="U17">
        <v>420.54899999999998</v>
      </c>
      <c r="V17">
        <v>-0.81049499999999997</v>
      </c>
      <c r="W17">
        <v>0.80776999999999999</v>
      </c>
      <c r="X17">
        <v>1.6183300000000001E-4</v>
      </c>
      <c r="Y17" s="1">
        <v>3.1451599999999998E-11</v>
      </c>
      <c r="Z17">
        <v>45.735900000000001</v>
      </c>
      <c r="AA17">
        <v>2.5765699999999998</v>
      </c>
      <c r="AB17">
        <v>5.3215899999999996</v>
      </c>
      <c r="AC17">
        <v>1407.33</v>
      </c>
      <c r="AD17">
        <v>1.1928599999999999E-2</v>
      </c>
      <c r="AE17" s="1">
        <v>1.35027E-6</v>
      </c>
      <c r="AF17">
        <v>5.89603E-2</v>
      </c>
      <c r="AG17">
        <v>3.1771199999999999</v>
      </c>
    </row>
    <row r="18" spans="1:33">
      <c r="A18" s="63"/>
      <c r="B18" t="s">
        <v>47</v>
      </c>
      <c r="D18">
        <v>194.791</v>
      </c>
      <c r="E18">
        <v>708.49099999999999</v>
      </c>
      <c r="F18">
        <v>36044.5</v>
      </c>
      <c r="G18">
        <v>40442.400000000001</v>
      </c>
      <c r="H18">
        <v>107400</v>
      </c>
      <c r="I18">
        <v>177570</v>
      </c>
      <c r="J18">
        <v>-1099.71</v>
      </c>
      <c r="K18">
        <v>159.08799999999999</v>
      </c>
      <c r="L18">
        <v>21.620699999999999</v>
      </c>
      <c r="M18">
        <v>14426.8</v>
      </c>
      <c r="N18">
        <v>2.7902999999999998</v>
      </c>
      <c r="O18">
        <v>4.6898400000000002</v>
      </c>
      <c r="P18">
        <v>1781.04</v>
      </c>
      <c r="Q18">
        <v>122838</v>
      </c>
      <c r="R18">
        <v>576.06799999999998</v>
      </c>
      <c r="S18">
        <v>627.36900000000003</v>
      </c>
      <c r="T18">
        <v>38.507800000000003</v>
      </c>
      <c r="U18">
        <v>428.71199999999999</v>
      </c>
      <c r="V18">
        <v>1.8865700000000001</v>
      </c>
      <c r="W18">
        <v>0.60705399999999998</v>
      </c>
      <c r="X18">
        <v>-6.0545200000000003E-4</v>
      </c>
      <c r="Y18">
        <v>0.119768</v>
      </c>
      <c r="Z18">
        <v>58.164000000000001</v>
      </c>
      <c r="AA18">
        <v>2.5488499999999998</v>
      </c>
      <c r="AB18">
        <v>4.73292</v>
      </c>
      <c r="AC18">
        <v>1418.9</v>
      </c>
      <c r="AD18">
        <v>7.9279399999999996E-3</v>
      </c>
      <c r="AE18" s="1">
        <v>2.3598100000000001E-6</v>
      </c>
      <c r="AF18">
        <v>5.7334200000000002E-2</v>
      </c>
      <c r="AG18">
        <v>4.1862599999999999</v>
      </c>
    </row>
    <row r="19" spans="1:33">
      <c r="A19" s="63"/>
      <c r="B19" t="s">
        <v>48</v>
      </c>
      <c r="D19">
        <v>160.05699999999999</v>
      </c>
      <c r="E19">
        <v>472.738</v>
      </c>
      <c r="F19">
        <v>35319.300000000003</v>
      </c>
      <c r="G19">
        <v>38220.1</v>
      </c>
      <c r="H19">
        <v>98900</v>
      </c>
      <c r="I19">
        <v>159771</v>
      </c>
      <c r="J19">
        <v>302.91000000000003</v>
      </c>
      <c r="K19">
        <v>209.577</v>
      </c>
      <c r="L19">
        <v>21.744299999999999</v>
      </c>
      <c r="M19">
        <v>10850.9</v>
      </c>
      <c r="N19">
        <v>3.3874300000000002</v>
      </c>
      <c r="O19">
        <v>2.9334699999999998</v>
      </c>
      <c r="P19">
        <v>1558.31</v>
      </c>
      <c r="Q19">
        <v>111138</v>
      </c>
      <c r="R19">
        <v>499.00599999999997</v>
      </c>
      <c r="S19">
        <v>561.82500000000005</v>
      </c>
      <c r="T19">
        <v>36.715899999999998</v>
      </c>
      <c r="U19">
        <v>455.34899999999999</v>
      </c>
      <c r="V19">
        <v>-1.1442699999999999</v>
      </c>
      <c r="W19">
        <v>1.10016</v>
      </c>
      <c r="X19">
        <v>0.17278199999999999</v>
      </c>
      <c r="Y19" s="1">
        <v>2.0914300000000001E-12</v>
      </c>
      <c r="Z19">
        <v>31.286999999999999</v>
      </c>
      <c r="AA19">
        <v>2.5043700000000002</v>
      </c>
      <c r="AB19">
        <v>19.842700000000001</v>
      </c>
      <c r="AC19">
        <v>1090.8499999999999</v>
      </c>
      <c r="AD19">
        <v>5.2698500000000002E-2</v>
      </c>
      <c r="AE19" s="1">
        <v>-1.09954E-5</v>
      </c>
      <c r="AF19">
        <v>3.4507500000000003E-2</v>
      </c>
      <c r="AG19">
        <v>4.1735800000000003</v>
      </c>
    </row>
    <row r="20" spans="1:33">
      <c r="A20" s="63"/>
      <c r="B20" t="s">
        <v>49</v>
      </c>
      <c r="D20">
        <v>156.11799999999999</v>
      </c>
      <c r="E20">
        <v>315.44600000000003</v>
      </c>
      <c r="F20">
        <v>34921.599999999999</v>
      </c>
      <c r="G20">
        <v>36662.6</v>
      </c>
      <c r="H20">
        <v>99100</v>
      </c>
      <c r="I20">
        <v>152339</v>
      </c>
      <c r="J20">
        <v>986.75599999999997</v>
      </c>
      <c r="K20">
        <v>154.51499999999999</v>
      </c>
      <c r="L20">
        <v>20.340800000000002</v>
      </c>
      <c r="M20">
        <v>10228.700000000001</v>
      </c>
      <c r="N20">
        <v>2.98563</v>
      </c>
      <c r="O20">
        <v>-0.38073200000000001</v>
      </c>
      <c r="P20">
        <v>1668.35</v>
      </c>
      <c r="Q20">
        <v>115084</v>
      </c>
      <c r="R20">
        <v>561.55899999999997</v>
      </c>
      <c r="S20">
        <v>626.43700000000001</v>
      </c>
      <c r="T20">
        <v>37.6569</v>
      </c>
      <c r="U20">
        <v>491.91800000000001</v>
      </c>
      <c r="V20">
        <v>-2.31447</v>
      </c>
      <c r="W20">
        <v>0.74392800000000003</v>
      </c>
      <c r="X20">
        <v>0.124512</v>
      </c>
      <c r="Y20" s="1">
        <v>1.53404E-15</v>
      </c>
      <c r="Z20">
        <v>28.933</v>
      </c>
      <c r="AA20">
        <v>1.91961</v>
      </c>
      <c r="AB20">
        <v>20.424900000000001</v>
      </c>
      <c r="AC20">
        <v>872.80899999999997</v>
      </c>
      <c r="AD20">
        <v>1.3716000000000001E-2</v>
      </c>
      <c r="AE20">
        <v>6.4055199999999996E-3</v>
      </c>
      <c r="AF20">
        <v>5.1961899999999998E-2</v>
      </c>
      <c r="AG20">
        <v>4.21997</v>
      </c>
    </row>
    <row r="21" spans="1:33">
      <c r="A21" s="63"/>
      <c r="B21" t="s">
        <v>50</v>
      </c>
      <c r="D21">
        <v>154.322</v>
      </c>
      <c r="E21">
        <v>368.74099999999999</v>
      </c>
      <c r="F21">
        <v>35177.9</v>
      </c>
      <c r="G21">
        <v>37418</v>
      </c>
      <c r="H21">
        <v>98400</v>
      </c>
      <c r="I21">
        <v>154926</v>
      </c>
      <c r="J21">
        <v>521.52300000000002</v>
      </c>
      <c r="K21">
        <v>266.88900000000001</v>
      </c>
      <c r="L21">
        <v>19.265799999999999</v>
      </c>
      <c r="M21">
        <v>11211.4</v>
      </c>
      <c r="N21">
        <v>3.0272199999999998</v>
      </c>
      <c r="O21">
        <v>-1.1222399999999999</v>
      </c>
      <c r="P21">
        <v>1577.85</v>
      </c>
      <c r="Q21">
        <v>110797</v>
      </c>
      <c r="R21">
        <v>579.37599999999998</v>
      </c>
      <c r="S21">
        <v>591.197</v>
      </c>
      <c r="T21">
        <v>35.351799999999997</v>
      </c>
      <c r="U21">
        <v>451.28399999999999</v>
      </c>
      <c r="V21">
        <v>3.5757599999999998</v>
      </c>
      <c r="W21">
        <v>0.72089099999999995</v>
      </c>
      <c r="X21">
        <v>4.5617600000000001E-2</v>
      </c>
      <c r="Y21" s="1">
        <v>-3.0695800000000001E-15</v>
      </c>
      <c r="Z21">
        <v>33.1706</v>
      </c>
      <c r="AA21">
        <v>2.2545899999999999</v>
      </c>
      <c r="AB21">
        <v>19.267800000000001</v>
      </c>
      <c r="AC21">
        <v>927.98199999999997</v>
      </c>
      <c r="AD21">
        <v>2.7356100000000001E-2</v>
      </c>
      <c r="AE21">
        <v>1.3217E-2</v>
      </c>
      <c r="AF21">
        <v>6.80843E-2</v>
      </c>
      <c r="AG21">
        <v>3.51362</v>
      </c>
    </row>
    <row r="22" spans="1:33">
      <c r="A22" s="63"/>
      <c r="B22" t="s">
        <v>51</v>
      </c>
      <c r="D22">
        <v>164.60900000000001</v>
      </c>
      <c r="E22">
        <v>176.74600000000001</v>
      </c>
      <c r="F22">
        <v>34210.800000000003</v>
      </c>
      <c r="G22">
        <v>38237.1</v>
      </c>
      <c r="H22">
        <v>99800</v>
      </c>
      <c r="I22">
        <v>169784</v>
      </c>
      <c r="J22">
        <v>380.58199999999999</v>
      </c>
      <c r="K22">
        <v>206.876</v>
      </c>
      <c r="L22">
        <v>24.829000000000001</v>
      </c>
      <c r="M22">
        <v>13270.5</v>
      </c>
      <c r="N22">
        <v>3.8286899999999999</v>
      </c>
      <c r="O22">
        <v>0.18604499999999999</v>
      </c>
      <c r="P22">
        <v>1788.08</v>
      </c>
      <c r="Q22">
        <v>115492</v>
      </c>
      <c r="R22">
        <v>568.83199999999999</v>
      </c>
      <c r="S22">
        <v>675.06600000000003</v>
      </c>
      <c r="T22">
        <v>38.393799999999999</v>
      </c>
      <c r="U22">
        <v>477.05599999999998</v>
      </c>
      <c r="V22">
        <v>1.49318</v>
      </c>
      <c r="W22">
        <v>0.98964099999999999</v>
      </c>
      <c r="X22">
        <v>0.15615799999999999</v>
      </c>
      <c r="Y22">
        <v>3.9724000000000002E-2</v>
      </c>
      <c r="Z22">
        <v>33.604599999999998</v>
      </c>
      <c r="AA22">
        <v>2.2681300000000002</v>
      </c>
      <c r="AB22">
        <v>22.884899999999998</v>
      </c>
      <c r="AC22">
        <v>1092.4000000000001</v>
      </c>
      <c r="AD22">
        <v>1.47356E-2</v>
      </c>
      <c r="AE22">
        <v>1.82691E-2</v>
      </c>
      <c r="AF22">
        <v>4.8601900000000003E-2</v>
      </c>
      <c r="AG22">
        <v>4.4626299999999999</v>
      </c>
    </row>
    <row r="23" spans="1:33">
      <c r="A23" s="63"/>
      <c r="B23" t="s">
        <v>52</v>
      </c>
      <c r="D23">
        <v>179.06700000000001</v>
      </c>
      <c r="E23">
        <v>484.24299999999999</v>
      </c>
      <c r="F23">
        <v>35832.9</v>
      </c>
      <c r="G23">
        <v>37814.699999999997</v>
      </c>
      <c r="H23">
        <v>98200</v>
      </c>
      <c r="I23">
        <v>164173</v>
      </c>
      <c r="J23">
        <v>529.66399999999999</v>
      </c>
      <c r="K23">
        <v>112.309</v>
      </c>
      <c r="L23">
        <v>19.9605</v>
      </c>
      <c r="M23">
        <v>11753.6</v>
      </c>
      <c r="N23">
        <v>3.3056899999999998</v>
      </c>
      <c r="O23">
        <v>-0.22937399999999999</v>
      </c>
      <c r="P23">
        <v>1636.3</v>
      </c>
      <c r="Q23">
        <v>114045</v>
      </c>
      <c r="R23">
        <v>592.14599999999996</v>
      </c>
      <c r="S23">
        <v>695.78099999999995</v>
      </c>
      <c r="T23">
        <v>35.688499999999998</v>
      </c>
      <c r="U23">
        <v>474.61900000000003</v>
      </c>
      <c r="V23">
        <v>9.4892500000000005E-2</v>
      </c>
      <c r="W23">
        <v>0.33152900000000002</v>
      </c>
      <c r="X23">
        <v>-1.1364900000000001E-2</v>
      </c>
      <c r="Y23">
        <v>0.33087800000000001</v>
      </c>
      <c r="Z23">
        <v>38.632100000000001</v>
      </c>
      <c r="AA23">
        <v>2.1695099999999998</v>
      </c>
      <c r="AB23">
        <v>10.6236</v>
      </c>
      <c r="AC23">
        <v>1153.8900000000001</v>
      </c>
      <c r="AD23">
        <v>9.4418200000000001E-3</v>
      </c>
      <c r="AE23">
        <v>-2.4671599999999999E-3</v>
      </c>
      <c r="AF23">
        <v>1.8154E-2</v>
      </c>
      <c r="AG23">
        <v>3.2570899999999998</v>
      </c>
    </row>
    <row r="24" spans="1:33">
      <c r="A24" s="63"/>
      <c r="B24" t="s">
        <v>53</v>
      </c>
      <c r="D24">
        <v>183.41300000000001</v>
      </c>
      <c r="E24">
        <v>560.14</v>
      </c>
      <c r="F24">
        <v>33673.5</v>
      </c>
      <c r="G24">
        <v>37279.1</v>
      </c>
      <c r="H24">
        <v>97800</v>
      </c>
      <c r="I24">
        <v>156572</v>
      </c>
      <c r="J24">
        <v>239.036</v>
      </c>
      <c r="K24">
        <v>-24.9956</v>
      </c>
      <c r="L24">
        <v>21.372499999999999</v>
      </c>
      <c r="M24">
        <v>11956.1</v>
      </c>
      <c r="N24">
        <v>3.1814100000000001</v>
      </c>
      <c r="O24">
        <v>0.36219699999999999</v>
      </c>
      <c r="P24">
        <v>1762.75</v>
      </c>
      <c r="Q24">
        <v>116322</v>
      </c>
      <c r="R24">
        <v>566.59799999999996</v>
      </c>
      <c r="S24">
        <v>615.18299999999999</v>
      </c>
      <c r="T24">
        <v>35.311</v>
      </c>
      <c r="U24">
        <v>449.73</v>
      </c>
      <c r="V24">
        <v>-1.0941000000000001</v>
      </c>
      <c r="W24">
        <v>0.74557899999999999</v>
      </c>
      <c r="X24">
        <v>-8.5088200000000003E-3</v>
      </c>
      <c r="Y24" s="1">
        <v>1.65774E-13</v>
      </c>
      <c r="Z24">
        <v>47.716999999999999</v>
      </c>
      <c r="AA24">
        <v>2.1586599999999998</v>
      </c>
      <c r="AB24">
        <v>11.6126</v>
      </c>
      <c r="AC24">
        <v>1043.3</v>
      </c>
      <c r="AD24">
        <v>5.1015699999999997E-3</v>
      </c>
      <c r="AE24">
        <v>5.8003799999999995E-4</v>
      </c>
      <c r="AF24">
        <v>6.5202300000000005E-2</v>
      </c>
      <c r="AG24">
        <v>3.6216200000000001</v>
      </c>
    </row>
    <row r="25" spans="1:33">
      <c r="A25" s="63"/>
      <c r="B25" t="s">
        <v>54</v>
      </c>
      <c r="D25">
        <v>132.911</v>
      </c>
      <c r="E25">
        <v>428.23899999999998</v>
      </c>
      <c r="F25">
        <v>27757.1</v>
      </c>
      <c r="G25">
        <v>28536.7</v>
      </c>
      <c r="H25">
        <v>98800</v>
      </c>
      <c r="I25">
        <v>146202</v>
      </c>
      <c r="J25">
        <v>462.27800000000002</v>
      </c>
      <c r="K25">
        <v>93.334000000000003</v>
      </c>
      <c r="L25">
        <v>23.6813</v>
      </c>
      <c r="M25">
        <v>11753.9</v>
      </c>
      <c r="N25">
        <v>2.9794100000000001</v>
      </c>
      <c r="O25">
        <v>-0.20263200000000001</v>
      </c>
      <c r="P25">
        <v>1429.55</v>
      </c>
      <c r="Q25">
        <v>88453.1</v>
      </c>
      <c r="R25">
        <v>430.71499999999997</v>
      </c>
      <c r="S25">
        <v>486.12099999999998</v>
      </c>
      <c r="T25">
        <v>34.963299999999997</v>
      </c>
      <c r="U25">
        <v>405.26600000000002</v>
      </c>
      <c r="V25">
        <v>-2.1128900000000002</v>
      </c>
      <c r="W25">
        <v>3.0599799999999999</v>
      </c>
      <c r="X25">
        <v>0.110112</v>
      </c>
      <c r="Y25" s="1">
        <v>-5.5784900000000002E-13</v>
      </c>
      <c r="Z25">
        <v>36.570999999999998</v>
      </c>
      <c r="AA25">
        <v>2.55158</v>
      </c>
      <c r="AB25">
        <v>12.129</v>
      </c>
      <c r="AC25">
        <v>1159.98</v>
      </c>
      <c r="AD25">
        <v>6.4544900000000002E-3</v>
      </c>
      <c r="AE25">
        <v>-2.8025499999999998E-4</v>
      </c>
      <c r="AF25">
        <v>0.31104599999999999</v>
      </c>
      <c r="AG25">
        <v>5.0174599999999998</v>
      </c>
    </row>
    <row r="26" spans="1:33">
      <c r="A26" s="63"/>
      <c r="B26" t="s">
        <v>55</v>
      </c>
      <c r="D26">
        <v>164.85900000000001</v>
      </c>
      <c r="E26">
        <v>301.74900000000002</v>
      </c>
      <c r="F26">
        <v>33055.5</v>
      </c>
      <c r="G26">
        <v>33462.9</v>
      </c>
      <c r="H26">
        <v>98100</v>
      </c>
      <c r="I26">
        <v>152917</v>
      </c>
      <c r="J26">
        <v>234.15</v>
      </c>
      <c r="K26">
        <v>234.21799999999999</v>
      </c>
      <c r="L26">
        <v>21.912700000000001</v>
      </c>
      <c r="M26">
        <v>14540.9</v>
      </c>
      <c r="N26">
        <v>3.66262</v>
      </c>
      <c r="O26">
        <v>2.2696700000000001</v>
      </c>
      <c r="P26">
        <v>1625.92</v>
      </c>
      <c r="Q26">
        <v>103393</v>
      </c>
      <c r="R26">
        <v>479.863</v>
      </c>
      <c r="S26">
        <v>566.44299999999998</v>
      </c>
      <c r="T26">
        <v>30.936499999999999</v>
      </c>
      <c r="U26">
        <v>450.18799999999999</v>
      </c>
      <c r="V26">
        <v>2.18404</v>
      </c>
      <c r="W26">
        <v>0.54551700000000003</v>
      </c>
      <c r="X26">
        <v>3.2486399999999999E-2</v>
      </c>
      <c r="Y26">
        <v>0.10174900000000001</v>
      </c>
      <c r="Z26">
        <v>41.453299999999999</v>
      </c>
      <c r="AA26">
        <v>2.0814400000000002</v>
      </c>
      <c r="AB26">
        <v>16.725899999999999</v>
      </c>
      <c r="AC26">
        <v>924.14400000000001</v>
      </c>
      <c r="AD26">
        <v>2.1448499999999999E-4</v>
      </c>
      <c r="AE26">
        <v>5.6253499999999997E-4</v>
      </c>
      <c r="AF26">
        <v>4.4550199999999998E-2</v>
      </c>
      <c r="AG26">
        <v>3.32077</v>
      </c>
    </row>
    <row r="27" spans="1:33">
      <c r="A27" s="63"/>
      <c r="B27" t="s">
        <v>56</v>
      </c>
      <c r="D27">
        <v>167.88200000000001</v>
      </c>
      <c r="E27">
        <v>509.23500000000001</v>
      </c>
      <c r="F27">
        <v>32508.1</v>
      </c>
      <c r="G27">
        <v>34448.300000000003</v>
      </c>
      <c r="H27">
        <v>98400</v>
      </c>
      <c r="I27">
        <v>145716</v>
      </c>
      <c r="J27">
        <v>-125.378</v>
      </c>
      <c r="K27">
        <v>334.98700000000002</v>
      </c>
      <c r="L27">
        <v>20.007200000000001</v>
      </c>
      <c r="M27">
        <v>11421.7</v>
      </c>
      <c r="N27">
        <v>2.8181500000000002</v>
      </c>
      <c r="O27">
        <v>1.83429</v>
      </c>
      <c r="P27">
        <v>1669.55</v>
      </c>
      <c r="Q27">
        <v>108144</v>
      </c>
      <c r="R27">
        <v>524.029</v>
      </c>
      <c r="S27">
        <v>611.20000000000005</v>
      </c>
      <c r="T27">
        <v>33.077500000000001</v>
      </c>
      <c r="U27">
        <v>439.33</v>
      </c>
      <c r="V27">
        <v>-5.1375900000000003</v>
      </c>
      <c r="W27">
        <v>0.449293</v>
      </c>
      <c r="X27">
        <v>8.3520800000000006E-2</v>
      </c>
      <c r="Y27" s="1">
        <v>-7.5829299999999995E-12</v>
      </c>
      <c r="Z27">
        <v>43.919800000000002</v>
      </c>
      <c r="AA27">
        <v>2.1122800000000002</v>
      </c>
      <c r="AB27">
        <v>15.723000000000001</v>
      </c>
      <c r="AC27">
        <v>943.06399999999996</v>
      </c>
      <c r="AD27">
        <v>9.3220999999999998E-3</v>
      </c>
      <c r="AE27">
        <v>-2.82651E-3</v>
      </c>
      <c r="AF27">
        <v>5.4824499999999998E-2</v>
      </c>
      <c r="AG27">
        <v>3.8287800000000001</v>
      </c>
    </row>
    <row r="28" spans="1:33">
      <c r="A28" s="63"/>
      <c r="B28" t="s">
        <v>57</v>
      </c>
      <c r="D28">
        <v>148.72800000000001</v>
      </c>
      <c r="E28">
        <v>286.74200000000002</v>
      </c>
      <c r="F28">
        <v>29975.9</v>
      </c>
      <c r="G28">
        <v>32963.1</v>
      </c>
      <c r="H28">
        <v>99500</v>
      </c>
      <c r="I28">
        <v>134563</v>
      </c>
      <c r="J28">
        <v>359.70699999999999</v>
      </c>
      <c r="K28">
        <v>210.221</v>
      </c>
      <c r="L28">
        <v>16.953299999999999</v>
      </c>
      <c r="M28">
        <v>10466.6</v>
      </c>
      <c r="N28">
        <v>3.3808400000000001</v>
      </c>
      <c r="O28">
        <v>1.1937199999999999</v>
      </c>
      <c r="P28">
        <v>1485.91</v>
      </c>
      <c r="Q28">
        <v>94302.3</v>
      </c>
      <c r="R28">
        <v>432.28300000000002</v>
      </c>
      <c r="S28">
        <v>532.91399999999999</v>
      </c>
      <c r="T28">
        <v>29.349599999999999</v>
      </c>
      <c r="U28">
        <v>400.36799999999999</v>
      </c>
      <c r="V28">
        <v>-2.31189</v>
      </c>
      <c r="W28">
        <v>0.80467599999999995</v>
      </c>
      <c r="X28">
        <v>0.100398</v>
      </c>
      <c r="Y28" s="1">
        <v>2.4583700000000001E-11</v>
      </c>
      <c r="Z28">
        <v>35.518900000000002</v>
      </c>
      <c r="AA28">
        <v>1.8582000000000001</v>
      </c>
      <c r="AB28">
        <v>18.809899999999999</v>
      </c>
      <c r="AC28">
        <v>817.91300000000001</v>
      </c>
      <c r="AD28">
        <v>1.40573E-2</v>
      </c>
      <c r="AE28">
        <v>2.8924100000000001E-2</v>
      </c>
      <c r="AF28">
        <v>5.15474E-2</v>
      </c>
      <c r="AG28">
        <v>3.60955</v>
      </c>
    </row>
    <row r="29" spans="1:33">
      <c r="A29" s="63"/>
      <c r="B29" t="s">
        <v>58</v>
      </c>
      <c r="D29">
        <v>165.55699999999999</v>
      </c>
      <c r="E29">
        <v>312.32</v>
      </c>
      <c r="F29">
        <v>32978.800000000003</v>
      </c>
      <c r="G29">
        <v>34936.9</v>
      </c>
      <c r="H29">
        <v>97700</v>
      </c>
      <c r="I29">
        <v>154665</v>
      </c>
      <c r="J29">
        <v>-562.94600000000003</v>
      </c>
      <c r="K29">
        <v>8.8679699999999997</v>
      </c>
      <c r="L29">
        <v>19.686199999999999</v>
      </c>
      <c r="M29">
        <v>12767.4</v>
      </c>
      <c r="N29">
        <v>3.3827099999999999</v>
      </c>
      <c r="O29">
        <v>2.6618300000000001</v>
      </c>
      <c r="P29">
        <v>1827.58</v>
      </c>
      <c r="Q29">
        <v>116400</v>
      </c>
      <c r="R29">
        <v>564.29100000000005</v>
      </c>
      <c r="S29">
        <v>559.43100000000004</v>
      </c>
      <c r="T29">
        <v>35.682299999999998</v>
      </c>
      <c r="U29">
        <v>470.86200000000002</v>
      </c>
      <c r="V29">
        <v>4.69414</v>
      </c>
      <c r="W29">
        <v>0.80661499999999997</v>
      </c>
      <c r="X29">
        <v>-8.1137399999999995E-3</v>
      </c>
      <c r="Y29">
        <v>0.113862</v>
      </c>
      <c r="Z29">
        <v>43.002899999999997</v>
      </c>
      <c r="AA29">
        <v>2.0406399999999998</v>
      </c>
      <c r="AB29">
        <v>19.763400000000001</v>
      </c>
      <c r="AC29">
        <v>960.72699999999998</v>
      </c>
      <c r="AD29" s="1">
        <v>2.1500200000000001E-5</v>
      </c>
      <c r="AE29">
        <v>-1.14814E-4</v>
      </c>
      <c r="AF29">
        <v>3.0631100000000001E-2</v>
      </c>
      <c r="AG29">
        <v>3.8963000000000001</v>
      </c>
    </row>
    <row r="30" spans="1:33">
      <c r="A30" s="63"/>
      <c r="B30" t="s">
        <v>59</v>
      </c>
      <c r="D30">
        <v>166.28299999999999</v>
      </c>
      <c r="E30">
        <v>301.71100000000001</v>
      </c>
      <c r="F30">
        <v>32702.3</v>
      </c>
      <c r="G30">
        <v>35120.300000000003</v>
      </c>
      <c r="H30">
        <v>98100</v>
      </c>
      <c r="I30">
        <v>143182</v>
      </c>
      <c r="J30">
        <v>1265.1400000000001</v>
      </c>
      <c r="K30">
        <v>211.095</v>
      </c>
      <c r="L30">
        <v>20.2318</v>
      </c>
      <c r="M30">
        <v>12931.2</v>
      </c>
      <c r="N30">
        <v>3.7094999999999998</v>
      </c>
      <c r="O30">
        <v>9.1085399999999997E-2</v>
      </c>
      <c r="P30">
        <v>1821.68</v>
      </c>
      <c r="Q30">
        <v>111990</v>
      </c>
      <c r="R30">
        <v>509.745</v>
      </c>
      <c r="S30">
        <v>555.07399999999996</v>
      </c>
      <c r="T30">
        <v>32.319699999999997</v>
      </c>
      <c r="U30">
        <v>446.87299999999999</v>
      </c>
      <c r="V30">
        <v>1.3930899999999999</v>
      </c>
      <c r="W30">
        <v>0.83336900000000003</v>
      </c>
      <c r="X30">
        <v>1.9598299999999999E-2</v>
      </c>
      <c r="Y30">
        <v>9.5239000000000004E-2</v>
      </c>
      <c r="Z30">
        <v>39.203400000000002</v>
      </c>
      <c r="AA30">
        <v>2.1341899999999998</v>
      </c>
      <c r="AB30">
        <v>19.232099999999999</v>
      </c>
      <c r="AC30">
        <v>1051.3800000000001</v>
      </c>
      <c r="AD30">
        <v>1.0315599999999999E-2</v>
      </c>
      <c r="AE30">
        <v>4.7937199999999996E-3</v>
      </c>
      <c r="AF30">
        <v>4.8202299999999997E-2</v>
      </c>
      <c r="AG30">
        <v>3.3429000000000002</v>
      </c>
    </row>
    <row r="31" spans="1:33">
      <c r="A31" s="63"/>
      <c r="B31" t="s">
        <v>60</v>
      </c>
      <c r="D31">
        <v>151.96199999999999</v>
      </c>
      <c r="E31">
        <v>274.483</v>
      </c>
      <c r="F31">
        <v>31051.3</v>
      </c>
      <c r="G31">
        <v>32769.1</v>
      </c>
      <c r="H31">
        <v>97700</v>
      </c>
      <c r="I31">
        <v>139046</v>
      </c>
      <c r="J31">
        <v>336.71800000000002</v>
      </c>
      <c r="K31">
        <v>294.24200000000002</v>
      </c>
      <c r="L31">
        <v>18.6234</v>
      </c>
      <c r="M31">
        <v>12189.1</v>
      </c>
      <c r="N31">
        <v>3.5292599999999998</v>
      </c>
      <c r="O31">
        <v>0.44051800000000002</v>
      </c>
      <c r="P31">
        <v>1518.03</v>
      </c>
      <c r="Q31">
        <v>94841.600000000006</v>
      </c>
      <c r="R31">
        <v>460.59</v>
      </c>
      <c r="S31">
        <v>523.21900000000005</v>
      </c>
      <c r="T31">
        <v>31.666799999999999</v>
      </c>
      <c r="U31">
        <v>423.85700000000003</v>
      </c>
      <c r="V31">
        <v>-0.78959599999999996</v>
      </c>
      <c r="W31">
        <v>0.70343900000000004</v>
      </c>
      <c r="X31">
        <v>0.12138699999999999</v>
      </c>
      <c r="Y31" s="1">
        <v>1.03473E-6</v>
      </c>
      <c r="Z31">
        <v>35.3688</v>
      </c>
      <c r="AA31">
        <v>1.79637</v>
      </c>
      <c r="AB31">
        <v>19.704999999999998</v>
      </c>
      <c r="AC31">
        <v>899.67700000000002</v>
      </c>
      <c r="AD31">
        <v>1.74168E-2</v>
      </c>
      <c r="AE31" s="1">
        <v>-8.157E-6</v>
      </c>
      <c r="AF31">
        <v>4.2568500000000002E-2</v>
      </c>
      <c r="AG31">
        <v>2.6103299999999998</v>
      </c>
    </row>
    <row r="32" spans="1:33">
      <c r="A32" s="63"/>
      <c r="B32" t="s">
        <v>61</v>
      </c>
      <c r="D32">
        <v>172.916</v>
      </c>
      <c r="E32">
        <v>528.33199999999999</v>
      </c>
      <c r="F32">
        <v>35852.699999999997</v>
      </c>
      <c r="G32">
        <v>37829.5</v>
      </c>
      <c r="H32">
        <v>98100</v>
      </c>
      <c r="I32">
        <v>167595</v>
      </c>
      <c r="J32">
        <v>406.05200000000002</v>
      </c>
      <c r="K32">
        <v>238.149</v>
      </c>
      <c r="L32">
        <v>17.511700000000001</v>
      </c>
      <c r="M32">
        <v>12160.2</v>
      </c>
      <c r="N32">
        <v>21.2529</v>
      </c>
      <c r="O32">
        <v>1.5022800000000001</v>
      </c>
      <c r="P32">
        <v>1766.25</v>
      </c>
      <c r="Q32">
        <v>112787</v>
      </c>
      <c r="R32">
        <v>513.38400000000001</v>
      </c>
      <c r="S32">
        <v>554.56500000000005</v>
      </c>
      <c r="T32">
        <v>37.348199999999999</v>
      </c>
      <c r="U32">
        <v>460.30500000000001</v>
      </c>
      <c r="V32">
        <v>0.61272599999999999</v>
      </c>
      <c r="W32">
        <v>0.51500400000000002</v>
      </c>
      <c r="X32">
        <v>1.4357000000000001E-4</v>
      </c>
      <c r="Y32">
        <v>3.9661500000000002E-2</v>
      </c>
      <c r="Z32">
        <v>48.584400000000002</v>
      </c>
      <c r="AA32">
        <v>2.0024000000000002</v>
      </c>
      <c r="AB32">
        <v>7.5369000000000002</v>
      </c>
      <c r="AC32">
        <v>877.69100000000003</v>
      </c>
      <c r="AD32">
        <v>-1.6272000000000001E-3</v>
      </c>
      <c r="AE32" s="1">
        <v>2.40964E-6</v>
      </c>
      <c r="AF32">
        <v>3.7725399999999999E-2</v>
      </c>
      <c r="AG32">
        <v>3.6244900000000002</v>
      </c>
    </row>
    <row r="33" spans="1:33">
      <c r="A33" s="63"/>
      <c r="B33" t="s">
        <v>62</v>
      </c>
      <c r="D33">
        <v>162.994</v>
      </c>
      <c r="E33">
        <v>482.15499999999997</v>
      </c>
      <c r="F33">
        <v>36132.1</v>
      </c>
      <c r="G33">
        <v>38566.1</v>
      </c>
      <c r="H33">
        <v>98500</v>
      </c>
      <c r="I33">
        <v>162042</v>
      </c>
      <c r="J33">
        <v>0.53021499999999999</v>
      </c>
      <c r="K33">
        <v>312.49400000000003</v>
      </c>
      <c r="L33">
        <v>15.2639</v>
      </c>
      <c r="M33">
        <v>12332.4</v>
      </c>
      <c r="N33">
        <v>21.098800000000001</v>
      </c>
      <c r="O33">
        <v>0.80912600000000001</v>
      </c>
      <c r="P33">
        <v>1545.23</v>
      </c>
      <c r="Q33">
        <v>101901</v>
      </c>
      <c r="R33">
        <v>543.91099999999994</v>
      </c>
      <c r="S33">
        <v>526.65200000000004</v>
      </c>
      <c r="T33">
        <v>36.004800000000003</v>
      </c>
      <c r="U33">
        <v>473.83699999999999</v>
      </c>
      <c r="V33">
        <v>6.6831500000000004</v>
      </c>
      <c r="W33">
        <v>0.37094100000000002</v>
      </c>
      <c r="X33" s="1">
        <v>-4.0244699999999998E-5</v>
      </c>
      <c r="Y33" s="1">
        <v>1.6577799999999999E-5</v>
      </c>
      <c r="Z33">
        <v>47.133899999999997</v>
      </c>
      <c r="AA33">
        <v>2.1471900000000002</v>
      </c>
      <c r="AB33">
        <v>12.6409</v>
      </c>
      <c r="AC33">
        <v>1004.33</v>
      </c>
      <c r="AD33">
        <v>5.0488599999999996E-3</v>
      </c>
      <c r="AE33" s="1">
        <v>-6.6121299999999995E-7</v>
      </c>
      <c r="AF33">
        <v>3.8675099999999997E-2</v>
      </c>
      <c r="AG33">
        <v>3.0743999999999998</v>
      </c>
    </row>
    <row r="34" spans="1:33">
      <c r="A34" s="63"/>
      <c r="B34" t="s">
        <v>63</v>
      </c>
      <c r="D34">
        <v>179.76900000000001</v>
      </c>
      <c r="E34">
        <v>449.03699999999998</v>
      </c>
      <c r="F34">
        <v>37670.6</v>
      </c>
      <c r="G34">
        <v>42069</v>
      </c>
      <c r="H34">
        <v>98900</v>
      </c>
      <c r="I34">
        <v>166037</v>
      </c>
      <c r="J34">
        <v>-81.2958</v>
      </c>
      <c r="K34">
        <v>395.75</v>
      </c>
      <c r="L34">
        <v>15.3972</v>
      </c>
      <c r="M34">
        <v>12574.2</v>
      </c>
      <c r="N34">
        <v>23.888000000000002</v>
      </c>
      <c r="O34">
        <v>-2.4721700000000002</v>
      </c>
      <c r="P34">
        <v>1832.3</v>
      </c>
      <c r="Q34">
        <v>114356</v>
      </c>
      <c r="R34">
        <v>580.721</v>
      </c>
      <c r="S34">
        <v>610.25300000000004</v>
      </c>
      <c r="T34">
        <v>41.247799999999998</v>
      </c>
      <c r="U34">
        <v>513.24599999999998</v>
      </c>
      <c r="V34">
        <v>-0.39713599999999999</v>
      </c>
      <c r="W34">
        <v>1.10486</v>
      </c>
      <c r="X34">
        <v>7.2577100000000005E-2</v>
      </c>
      <c r="Y34">
        <v>0.20785200000000001</v>
      </c>
      <c r="Z34">
        <v>51.631799999999998</v>
      </c>
      <c r="AA34">
        <v>2.0704600000000002</v>
      </c>
      <c r="AB34">
        <v>17.542999999999999</v>
      </c>
      <c r="AC34">
        <v>867.38400000000001</v>
      </c>
      <c r="AD34">
        <v>1.6472000000000001E-2</v>
      </c>
      <c r="AE34">
        <v>1.5181200000000001E-2</v>
      </c>
      <c r="AF34">
        <v>6.7399399999999998E-2</v>
      </c>
      <c r="AG34">
        <v>4.4833299999999996</v>
      </c>
    </row>
    <row r="35" spans="1:33">
      <c r="A35" s="2"/>
      <c r="B35" s="2"/>
      <c r="C35" s="2" t="s">
        <v>0</v>
      </c>
      <c r="D35" s="2" t="s">
        <v>1</v>
      </c>
      <c r="E35" s="2" t="s">
        <v>2</v>
      </c>
      <c r="F35" s="2" t="s">
        <v>3</v>
      </c>
      <c r="G35" s="2" t="s">
        <v>4</v>
      </c>
      <c r="H35" s="2" t="s">
        <v>5</v>
      </c>
      <c r="I35" s="2" t="s">
        <v>6</v>
      </c>
      <c r="J35" s="2" t="s">
        <v>7</v>
      </c>
      <c r="K35" s="2" t="s">
        <v>8</v>
      </c>
      <c r="L35" s="2" t="s">
        <v>9</v>
      </c>
      <c r="M35" s="2" t="s">
        <v>10</v>
      </c>
      <c r="N35" s="2" t="s">
        <v>11</v>
      </c>
      <c r="O35" s="2" t="s">
        <v>12</v>
      </c>
      <c r="P35" s="2" t="s">
        <v>13</v>
      </c>
      <c r="Q35" s="2" t="s">
        <v>14</v>
      </c>
      <c r="R35" s="2" t="s">
        <v>15</v>
      </c>
      <c r="S35" s="2" t="s">
        <v>16</v>
      </c>
      <c r="T35" s="2" t="s">
        <v>17</v>
      </c>
      <c r="U35" s="2" t="s">
        <v>18</v>
      </c>
      <c r="V35" s="2" t="s">
        <v>19</v>
      </c>
      <c r="W35" s="2" t="s">
        <v>20</v>
      </c>
      <c r="X35" s="2" t="s">
        <v>21</v>
      </c>
      <c r="Y35" s="2" t="s">
        <v>22</v>
      </c>
      <c r="Z35" s="2" t="s">
        <v>23</v>
      </c>
      <c r="AA35" s="2" t="s">
        <v>24</v>
      </c>
      <c r="AB35" s="2" t="s">
        <v>25</v>
      </c>
      <c r="AC35" s="2" t="s">
        <v>26</v>
      </c>
      <c r="AD35" s="2" t="s">
        <v>27</v>
      </c>
      <c r="AE35" s="2" t="s">
        <v>28</v>
      </c>
      <c r="AF35" s="2" t="s">
        <v>29</v>
      </c>
      <c r="AG35" s="2" t="s">
        <v>30</v>
      </c>
    </row>
    <row r="36" spans="1:33" ht="15" customHeight="1">
      <c r="A36" s="64" t="s">
        <v>98</v>
      </c>
      <c r="B36" t="s">
        <v>66</v>
      </c>
      <c r="D36">
        <v>174.696</v>
      </c>
      <c r="E36">
        <v>2737.93</v>
      </c>
      <c r="F36">
        <v>34252.6</v>
      </c>
      <c r="G36">
        <v>34379.1</v>
      </c>
      <c r="H36">
        <v>107900</v>
      </c>
      <c r="I36">
        <v>162365</v>
      </c>
      <c r="J36">
        <v>2104.7399999999998</v>
      </c>
      <c r="K36">
        <v>1227.31</v>
      </c>
      <c r="L36">
        <v>17.4358</v>
      </c>
      <c r="M36">
        <v>9288.99</v>
      </c>
      <c r="N36">
        <v>217.42699999999999</v>
      </c>
      <c r="O36">
        <v>189.65199999999999</v>
      </c>
      <c r="P36">
        <v>1869.64</v>
      </c>
      <c r="Q36">
        <v>99529</v>
      </c>
      <c r="R36">
        <v>573.15200000000004</v>
      </c>
      <c r="S36">
        <v>539.41899999999998</v>
      </c>
      <c r="T36">
        <v>32.6556</v>
      </c>
      <c r="U36">
        <v>319.065</v>
      </c>
      <c r="V36">
        <v>31.98</v>
      </c>
      <c r="W36">
        <v>24.9956</v>
      </c>
      <c r="X36">
        <v>2.1263699999999998E-3</v>
      </c>
      <c r="Y36">
        <v>-1.4144699999999999E-3</v>
      </c>
      <c r="Z36">
        <v>26.3078</v>
      </c>
      <c r="AA36">
        <v>1.06264</v>
      </c>
      <c r="AB36">
        <v>15.697900000000001</v>
      </c>
      <c r="AC36">
        <v>598.49599999999998</v>
      </c>
      <c r="AD36">
        <v>1.04663E-2</v>
      </c>
      <c r="AE36">
        <v>-2.7870500000000001E-3</v>
      </c>
      <c r="AF36">
        <v>0.15074499999999999</v>
      </c>
      <c r="AG36">
        <v>4.1593799999999996</v>
      </c>
    </row>
    <row r="37" spans="1:33">
      <c r="A37" s="64"/>
      <c r="B37" t="s">
        <v>67</v>
      </c>
      <c r="D37">
        <v>174.63</v>
      </c>
      <c r="E37">
        <v>644.36599999999999</v>
      </c>
      <c r="F37">
        <v>39583.300000000003</v>
      </c>
      <c r="G37">
        <v>39681.5</v>
      </c>
      <c r="H37">
        <v>106400</v>
      </c>
      <c r="I37">
        <v>160633</v>
      </c>
      <c r="J37">
        <v>-76.045400000000001</v>
      </c>
      <c r="K37">
        <v>113.325</v>
      </c>
      <c r="L37">
        <v>15.7332</v>
      </c>
      <c r="M37">
        <v>9893.33</v>
      </c>
      <c r="N37">
        <v>237.541</v>
      </c>
      <c r="O37">
        <v>55.706000000000003</v>
      </c>
      <c r="P37">
        <v>1712.62</v>
      </c>
      <c r="Q37">
        <v>103362</v>
      </c>
      <c r="R37">
        <v>616.13900000000001</v>
      </c>
      <c r="S37">
        <v>609.80799999999999</v>
      </c>
      <c r="T37">
        <v>33.0822</v>
      </c>
      <c r="U37">
        <v>409.88799999999998</v>
      </c>
      <c r="V37">
        <v>3.90402</v>
      </c>
      <c r="W37">
        <v>0.71957499999999996</v>
      </c>
      <c r="X37">
        <v>1.86413E-2</v>
      </c>
      <c r="Y37">
        <v>4.5037699999999998E-3</v>
      </c>
      <c r="Z37">
        <v>25.667999999999999</v>
      </c>
      <c r="AA37">
        <v>1.1533199999999999</v>
      </c>
      <c r="AB37">
        <v>21.401800000000001</v>
      </c>
      <c r="AC37">
        <v>781.68899999999996</v>
      </c>
      <c r="AD37">
        <v>9.5500399999999992E-3</v>
      </c>
      <c r="AE37">
        <v>1.5559399999999999E-2</v>
      </c>
      <c r="AF37">
        <v>0.14501500000000001</v>
      </c>
      <c r="AG37">
        <v>3.1295199999999999</v>
      </c>
    </row>
    <row r="38" spans="1:33">
      <c r="A38" s="64"/>
      <c r="B38" t="s">
        <v>68</v>
      </c>
      <c r="D38">
        <v>169.952</v>
      </c>
      <c r="E38">
        <v>535.82100000000003</v>
      </c>
      <c r="F38">
        <v>37022.300000000003</v>
      </c>
      <c r="G38">
        <v>36777.699999999997</v>
      </c>
      <c r="H38">
        <v>104900</v>
      </c>
      <c r="I38">
        <v>154574</v>
      </c>
      <c r="J38">
        <v>787.12</v>
      </c>
      <c r="K38">
        <v>238.76</v>
      </c>
      <c r="L38">
        <v>15.412800000000001</v>
      </c>
      <c r="M38">
        <v>13072</v>
      </c>
      <c r="N38">
        <v>981.50400000000002</v>
      </c>
      <c r="O38">
        <v>448.86500000000001</v>
      </c>
      <c r="P38">
        <v>1748.8</v>
      </c>
      <c r="Q38">
        <v>100036</v>
      </c>
      <c r="R38">
        <v>617.79899999999998</v>
      </c>
      <c r="S38">
        <v>641.51800000000003</v>
      </c>
      <c r="T38">
        <v>29.640699999999999</v>
      </c>
      <c r="U38">
        <v>349.10300000000001</v>
      </c>
      <c r="V38">
        <v>-2.8671799999999998</v>
      </c>
      <c r="W38">
        <v>0.61891700000000005</v>
      </c>
      <c r="X38">
        <v>6.3125899999999999E-2</v>
      </c>
      <c r="Y38">
        <v>-2.8083799999999999E-2</v>
      </c>
      <c r="Z38">
        <v>22.708100000000002</v>
      </c>
      <c r="AA38">
        <v>1.05697</v>
      </c>
      <c r="AB38">
        <v>18.878799999999998</v>
      </c>
      <c r="AC38">
        <v>1088.4100000000001</v>
      </c>
      <c r="AD38">
        <v>1.14559E-2</v>
      </c>
      <c r="AE38">
        <v>6.6363799999999999E-3</v>
      </c>
      <c r="AF38">
        <v>0.19377800000000001</v>
      </c>
      <c r="AG38">
        <v>2.95669</v>
      </c>
    </row>
    <row r="39" spans="1:33">
      <c r="A39" s="64"/>
      <c r="B39" t="s">
        <v>69</v>
      </c>
      <c r="D39">
        <v>157.56100000000001</v>
      </c>
      <c r="E39">
        <v>486.52800000000002</v>
      </c>
      <c r="F39">
        <v>37926.800000000003</v>
      </c>
      <c r="G39">
        <v>38432.300000000003</v>
      </c>
      <c r="H39">
        <v>107600</v>
      </c>
      <c r="I39">
        <v>150493</v>
      </c>
      <c r="J39">
        <v>770.83799999999997</v>
      </c>
      <c r="K39">
        <v>55.671999999999997</v>
      </c>
      <c r="L39">
        <v>7.7153200000000002</v>
      </c>
      <c r="M39">
        <v>8364.9</v>
      </c>
      <c r="N39">
        <v>282.017</v>
      </c>
      <c r="O39">
        <v>281.98</v>
      </c>
      <c r="P39">
        <v>1583.61</v>
      </c>
      <c r="Q39">
        <v>98801.1</v>
      </c>
      <c r="R39">
        <v>586.63199999999995</v>
      </c>
      <c r="S39">
        <v>544.30899999999997</v>
      </c>
      <c r="T39">
        <v>30.6067</v>
      </c>
      <c r="U39">
        <v>381.13600000000002</v>
      </c>
      <c r="V39">
        <v>-4.3322700000000003</v>
      </c>
      <c r="W39">
        <v>0.38018200000000002</v>
      </c>
      <c r="X39">
        <v>3.0732700000000002E-2</v>
      </c>
      <c r="Y39">
        <v>95.398899999999998</v>
      </c>
      <c r="Z39">
        <v>10.5435</v>
      </c>
      <c r="AA39">
        <v>1.0134799999999999</v>
      </c>
      <c r="AB39">
        <v>18.39</v>
      </c>
      <c r="AC39">
        <v>843.58900000000006</v>
      </c>
      <c r="AD39" s="1">
        <v>1.50608E-5</v>
      </c>
      <c r="AE39">
        <v>5.2796099999999999E-2</v>
      </c>
      <c r="AF39">
        <v>4.1307000000000003E-2</v>
      </c>
      <c r="AG39">
        <v>2.41906</v>
      </c>
    </row>
    <row r="40" spans="1:33">
      <c r="A40" s="64"/>
      <c r="B40" t="s">
        <v>70</v>
      </c>
      <c r="D40">
        <v>164.97900000000001</v>
      </c>
      <c r="E40">
        <v>457.96899999999999</v>
      </c>
      <c r="F40">
        <v>40634.6</v>
      </c>
      <c r="G40">
        <v>40002.9</v>
      </c>
      <c r="H40">
        <v>108600</v>
      </c>
      <c r="I40">
        <v>168276</v>
      </c>
      <c r="J40">
        <v>411.07799999999997</v>
      </c>
      <c r="K40">
        <v>356.13400000000001</v>
      </c>
      <c r="L40">
        <v>7.8380099999999997</v>
      </c>
      <c r="M40">
        <v>10901.5</v>
      </c>
      <c r="N40">
        <v>443.82900000000001</v>
      </c>
      <c r="O40">
        <v>268.505</v>
      </c>
      <c r="P40">
        <v>1660.68</v>
      </c>
      <c r="Q40">
        <v>108901</v>
      </c>
      <c r="R40">
        <v>584.85199999999998</v>
      </c>
      <c r="S40">
        <v>588.274</v>
      </c>
      <c r="T40">
        <v>32.5747</v>
      </c>
      <c r="U40">
        <v>493.024</v>
      </c>
      <c r="V40">
        <v>0.597746</v>
      </c>
      <c r="W40">
        <v>0.99217</v>
      </c>
      <c r="X40">
        <v>7.1451399999999998E-2</v>
      </c>
      <c r="Y40">
        <v>3.6602399999999999E-3</v>
      </c>
      <c r="Z40">
        <v>4.1888100000000001</v>
      </c>
      <c r="AA40">
        <v>1.00268</v>
      </c>
      <c r="AB40">
        <v>23.976600000000001</v>
      </c>
      <c r="AC40">
        <v>923.35699999999997</v>
      </c>
      <c r="AD40">
        <v>9.9336300000000006E-3</v>
      </c>
      <c r="AE40">
        <v>2.4675599999999999E-2</v>
      </c>
      <c r="AF40">
        <v>3.5347400000000001E-2</v>
      </c>
      <c r="AG40">
        <v>1.91056</v>
      </c>
    </row>
    <row r="41" spans="1:33">
      <c r="A41" s="64"/>
      <c r="B41" t="s">
        <v>71</v>
      </c>
      <c r="D41">
        <v>169.422</v>
      </c>
      <c r="E41">
        <v>639.572</v>
      </c>
      <c r="F41">
        <v>40900.199999999997</v>
      </c>
      <c r="G41">
        <v>38780.300000000003</v>
      </c>
      <c r="H41">
        <v>99900</v>
      </c>
      <c r="I41">
        <v>151964</v>
      </c>
      <c r="J41">
        <v>-1337.72</v>
      </c>
      <c r="K41">
        <v>-1288.19</v>
      </c>
      <c r="L41">
        <v>13.047800000000001</v>
      </c>
      <c r="M41">
        <v>12139.9</v>
      </c>
      <c r="N41">
        <v>261.27300000000002</v>
      </c>
      <c r="O41">
        <v>71.303600000000003</v>
      </c>
      <c r="P41">
        <v>1931.2</v>
      </c>
      <c r="Q41">
        <v>93782.7</v>
      </c>
      <c r="R41">
        <v>532.47299999999996</v>
      </c>
      <c r="S41">
        <v>563.30899999999997</v>
      </c>
      <c r="T41">
        <v>32.134399999999999</v>
      </c>
      <c r="U41">
        <v>482.38099999999997</v>
      </c>
      <c r="V41">
        <v>-1.7302500000000001</v>
      </c>
      <c r="W41">
        <v>0.87604300000000002</v>
      </c>
      <c r="X41">
        <v>0.12232999999999999</v>
      </c>
      <c r="Y41">
        <v>-7.3351700000000004E-4</v>
      </c>
      <c r="Z41">
        <v>20.851800000000001</v>
      </c>
      <c r="AA41">
        <v>2.0225399999999998</v>
      </c>
      <c r="AB41">
        <v>20.833600000000001</v>
      </c>
      <c r="AC41">
        <v>1120.43</v>
      </c>
      <c r="AD41">
        <v>1.04507E-2</v>
      </c>
      <c r="AE41">
        <v>-0.12654000000000001</v>
      </c>
      <c r="AF41">
        <v>6.6416199999999995E-2</v>
      </c>
      <c r="AG41">
        <v>3.1475200000000001</v>
      </c>
    </row>
    <row r="42" spans="1:33">
      <c r="A42" s="64"/>
      <c r="B42" t="s">
        <v>72</v>
      </c>
      <c r="D42">
        <v>168.21199999999999</v>
      </c>
      <c r="E42">
        <v>683.29700000000003</v>
      </c>
      <c r="F42">
        <v>41804.699999999997</v>
      </c>
      <c r="G42">
        <v>39914.300000000003</v>
      </c>
      <c r="H42">
        <v>101100</v>
      </c>
      <c r="I42">
        <v>150462</v>
      </c>
      <c r="J42">
        <v>-1188.98</v>
      </c>
      <c r="K42">
        <v>-597.34900000000005</v>
      </c>
      <c r="L42">
        <v>14.671099999999999</v>
      </c>
      <c r="M42">
        <v>11706.8</v>
      </c>
      <c r="N42">
        <v>256.65699999999998</v>
      </c>
      <c r="O42">
        <v>183.13800000000001</v>
      </c>
      <c r="P42">
        <v>1988.68</v>
      </c>
      <c r="Q42">
        <v>99619</v>
      </c>
      <c r="R42">
        <v>555.05799999999999</v>
      </c>
      <c r="S42">
        <v>537.51599999999996</v>
      </c>
      <c r="T42">
        <v>31.8292</v>
      </c>
      <c r="U42">
        <v>495.517</v>
      </c>
      <c r="V42">
        <v>4.0956000000000001</v>
      </c>
      <c r="W42">
        <v>1.4530799999999999</v>
      </c>
      <c r="X42">
        <v>0.28079199999999999</v>
      </c>
      <c r="Y42">
        <v>-1.0686199999999999E-3</v>
      </c>
      <c r="Z42">
        <v>32.909100000000002</v>
      </c>
      <c r="AA42">
        <v>1.60005</v>
      </c>
      <c r="AB42">
        <v>21.597799999999999</v>
      </c>
      <c r="AC42">
        <v>1192.96</v>
      </c>
      <c r="AD42">
        <v>2.21405E-2</v>
      </c>
      <c r="AE42">
        <v>-9.3750799999999995E-2</v>
      </c>
      <c r="AF42">
        <v>0.16295399999999999</v>
      </c>
      <c r="AG42">
        <v>3.54474</v>
      </c>
    </row>
    <row r="43" spans="1:33">
      <c r="A43" s="64"/>
      <c r="B43" t="s">
        <v>73</v>
      </c>
      <c r="D43">
        <v>170.23099999999999</v>
      </c>
      <c r="E43">
        <v>648.93399999999997</v>
      </c>
      <c r="F43">
        <v>41136.9</v>
      </c>
      <c r="G43">
        <v>40863.300000000003</v>
      </c>
      <c r="H43">
        <v>99800</v>
      </c>
      <c r="I43">
        <v>168931</v>
      </c>
      <c r="J43">
        <v>475.99599999999998</v>
      </c>
      <c r="K43">
        <v>475.94499999999999</v>
      </c>
      <c r="L43">
        <v>14.0183</v>
      </c>
      <c r="M43">
        <v>9963.07</v>
      </c>
      <c r="N43">
        <v>142.56899999999999</v>
      </c>
      <c r="O43">
        <v>43.770299999999999</v>
      </c>
      <c r="P43">
        <v>2232.65</v>
      </c>
      <c r="Q43">
        <v>100553</v>
      </c>
      <c r="R43">
        <v>607.91899999999998</v>
      </c>
      <c r="S43">
        <v>560.28099999999995</v>
      </c>
      <c r="T43">
        <v>32.606400000000001</v>
      </c>
      <c r="U43">
        <v>497.08800000000002</v>
      </c>
      <c r="V43">
        <v>-0.65018500000000001</v>
      </c>
      <c r="W43">
        <v>0.56709500000000002</v>
      </c>
      <c r="X43">
        <v>1.8124700000000001E-2</v>
      </c>
      <c r="Y43">
        <v>5.2004499999999997E-3</v>
      </c>
      <c r="Z43">
        <v>17.7895</v>
      </c>
      <c r="AA43">
        <v>2.16235</v>
      </c>
      <c r="AB43">
        <v>22.580100000000002</v>
      </c>
      <c r="AC43">
        <v>897.58799999999997</v>
      </c>
      <c r="AD43">
        <v>6.89662E-3</v>
      </c>
      <c r="AE43">
        <v>2.6202900000000001E-2</v>
      </c>
      <c r="AF43">
        <v>7.6787999999999995E-2</v>
      </c>
      <c r="AG43">
        <v>3.9518499999999999</v>
      </c>
    </row>
    <row r="44" spans="1:33">
      <c r="A44" s="64"/>
      <c r="B44" t="s">
        <v>74</v>
      </c>
      <c r="D44">
        <v>147.142</v>
      </c>
      <c r="E44">
        <v>592.99599999999998</v>
      </c>
      <c r="F44">
        <v>41638.300000000003</v>
      </c>
      <c r="G44">
        <v>41831.800000000003</v>
      </c>
      <c r="H44">
        <v>100900</v>
      </c>
      <c r="I44">
        <v>162795</v>
      </c>
      <c r="J44">
        <v>1569.16</v>
      </c>
      <c r="K44">
        <v>73.027600000000007</v>
      </c>
      <c r="L44">
        <v>13.898400000000001</v>
      </c>
      <c r="M44">
        <v>8255.41</v>
      </c>
      <c r="N44">
        <v>180.85400000000001</v>
      </c>
      <c r="O44">
        <v>69.467699999999994</v>
      </c>
      <c r="P44">
        <v>1887.41</v>
      </c>
      <c r="Q44">
        <v>94878.9</v>
      </c>
      <c r="R44">
        <v>581.75900000000001</v>
      </c>
      <c r="S44">
        <v>536.50199999999995</v>
      </c>
      <c r="T44">
        <v>35.527299999999997</v>
      </c>
      <c r="U44">
        <v>455.09</v>
      </c>
      <c r="V44">
        <v>2.8514400000000002</v>
      </c>
      <c r="W44">
        <v>0.67573899999999998</v>
      </c>
      <c r="X44">
        <v>4.1105700000000002E-2</v>
      </c>
      <c r="Y44">
        <v>-2.4285600000000001E-2</v>
      </c>
      <c r="Z44">
        <v>15.721500000000001</v>
      </c>
      <c r="AA44">
        <v>1.94058</v>
      </c>
      <c r="AB44">
        <v>19.816400000000002</v>
      </c>
      <c r="AC44">
        <v>907.44899999999996</v>
      </c>
      <c r="AD44">
        <v>2.7491799999999999E-3</v>
      </c>
      <c r="AE44">
        <v>-6.0588300000000003E-3</v>
      </c>
      <c r="AF44">
        <v>8.93983E-2</v>
      </c>
      <c r="AG44">
        <v>2.7117</v>
      </c>
    </row>
    <row r="45" spans="1:33">
      <c r="A45" s="64"/>
      <c r="B45" t="s">
        <v>75</v>
      </c>
      <c r="D45">
        <v>156.18100000000001</v>
      </c>
      <c r="E45">
        <v>570.29</v>
      </c>
      <c r="F45">
        <v>41421.199999999997</v>
      </c>
      <c r="G45">
        <v>40865.800000000003</v>
      </c>
      <c r="H45">
        <v>98100</v>
      </c>
      <c r="I45">
        <v>163961</v>
      </c>
      <c r="J45">
        <v>389.77300000000002</v>
      </c>
      <c r="K45">
        <v>169.11</v>
      </c>
      <c r="L45">
        <v>18.604199999999999</v>
      </c>
      <c r="M45">
        <v>11049.1</v>
      </c>
      <c r="N45">
        <v>251.42500000000001</v>
      </c>
      <c r="O45">
        <v>127.798</v>
      </c>
      <c r="P45">
        <v>2294.65</v>
      </c>
      <c r="Q45">
        <v>99794.8</v>
      </c>
      <c r="R45">
        <v>559.46100000000001</v>
      </c>
      <c r="S45">
        <v>632.73699999999997</v>
      </c>
      <c r="T45">
        <v>36.115000000000002</v>
      </c>
      <c r="U45">
        <v>494.82299999999998</v>
      </c>
      <c r="V45">
        <v>2.7243300000000001</v>
      </c>
      <c r="W45">
        <v>0.75861100000000004</v>
      </c>
      <c r="X45">
        <v>6.0528800000000001E-2</v>
      </c>
      <c r="Y45">
        <v>5.90228E-2</v>
      </c>
      <c r="Z45">
        <v>29.261800000000001</v>
      </c>
      <c r="AA45">
        <v>2.0165799999999998</v>
      </c>
      <c r="AB45">
        <v>23.492699999999999</v>
      </c>
      <c r="AC45">
        <v>837.55399999999997</v>
      </c>
      <c r="AD45" s="1">
        <v>-5.1064400000000002E-6</v>
      </c>
      <c r="AE45" s="1">
        <v>-1.4837100000000001E-5</v>
      </c>
      <c r="AF45">
        <v>0.12956100000000001</v>
      </c>
      <c r="AG45">
        <v>3.1434299999999999</v>
      </c>
    </row>
    <row r="46" spans="1:33">
      <c r="A46" s="64"/>
      <c r="B46" t="s">
        <v>76</v>
      </c>
      <c r="D46">
        <v>152.36000000000001</v>
      </c>
      <c r="E46">
        <v>654.50699999999995</v>
      </c>
      <c r="F46">
        <v>42315.3</v>
      </c>
      <c r="G46">
        <v>40522.400000000001</v>
      </c>
      <c r="H46">
        <v>103300</v>
      </c>
      <c r="I46">
        <v>163267</v>
      </c>
      <c r="J46">
        <v>1146.8699999999999</v>
      </c>
      <c r="K46">
        <v>193.45400000000001</v>
      </c>
      <c r="L46">
        <v>24.7195</v>
      </c>
      <c r="M46">
        <v>11373.2</v>
      </c>
      <c r="N46">
        <v>370.86799999999999</v>
      </c>
      <c r="O46">
        <v>353.47800000000001</v>
      </c>
      <c r="P46">
        <v>2045.41</v>
      </c>
      <c r="Q46">
        <v>103784</v>
      </c>
      <c r="R46">
        <v>535.36400000000003</v>
      </c>
      <c r="S46">
        <v>530.505</v>
      </c>
      <c r="T46">
        <v>38.655500000000004</v>
      </c>
      <c r="U46">
        <v>509.51900000000001</v>
      </c>
      <c r="V46">
        <v>-2.8277399999999999</v>
      </c>
      <c r="W46">
        <v>1.22119</v>
      </c>
      <c r="X46">
        <v>0.119003</v>
      </c>
      <c r="Y46">
        <v>4.9573399999999997E-2</v>
      </c>
      <c r="Z46">
        <v>17.127600000000001</v>
      </c>
      <c r="AA46">
        <v>2.4578899999999999</v>
      </c>
      <c r="AB46">
        <v>23.053799999999999</v>
      </c>
      <c r="AC46">
        <v>1093.2</v>
      </c>
      <c r="AD46" s="1">
        <v>1.35899E-6</v>
      </c>
      <c r="AE46" s="1">
        <v>4.6322500000000002E-5</v>
      </c>
      <c r="AF46">
        <v>0.19153400000000001</v>
      </c>
      <c r="AG46">
        <v>2.7290100000000002</v>
      </c>
    </row>
    <row r="47" spans="1:33">
      <c r="A47" s="64"/>
      <c r="B47" t="s">
        <v>77</v>
      </c>
      <c r="D47">
        <v>163.51400000000001</v>
      </c>
      <c r="E47">
        <v>695.78700000000003</v>
      </c>
      <c r="F47">
        <v>39842.800000000003</v>
      </c>
      <c r="G47">
        <v>40317.4</v>
      </c>
      <c r="H47">
        <v>101200</v>
      </c>
      <c r="I47">
        <v>178090</v>
      </c>
      <c r="J47">
        <v>2621.92</v>
      </c>
      <c r="K47">
        <v>1244.0999999999999</v>
      </c>
      <c r="L47">
        <v>23.6189</v>
      </c>
      <c r="M47">
        <v>12988.9</v>
      </c>
      <c r="N47">
        <v>340.47</v>
      </c>
      <c r="O47">
        <v>273.56299999999999</v>
      </c>
      <c r="P47">
        <v>2034.57</v>
      </c>
      <c r="Q47">
        <v>104324</v>
      </c>
      <c r="R47">
        <v>580.81600000000003</v>
      </c>
      <c r="S47">
        <v>589.53800000000001</v>
      </c>
      <c r="T47">
        <v>37.573500000000003</v>
      </c>
      <c r="U47">
        <v>476.16399999999999</v>
      </c>
      <c r="V47">
        <v>11.348599999999999</v>
      </c>
      <c r="W47">
        <v>10.8117</v>
      </c>
      <c r="X47">
        <v>1.5394099999999999</v>
      </c>
      <c r="Y47">
        <v>4.5861399999999998E-3</v>
      </c>
      <c r="Z47">
        <v>50.823599999999999</v>
      </c>
      <c r="AA47">
        <v>2.5432399999999999</v>
      </c>
      <c r="AB47">
        <v>25.442599999999999</v>
      </c>
      <c r="AC47">
        <v>1111.74</v>
      </c>
      <c r="AD47">
        <v>6.5018599999999996E-2</v>
      </c>
      <c r="AE47">
        <v>5.9786899999999997E-2</v>
      </c>
      <c r="AF47">
        <v>0.16362099999999999</v>
      </c>
      <c r="AG47">
        <v>4.5506000000000002</v>
      </c>
    </row>
    <row r="48" spans="1:33">
      <c r="A48" s="64"/>
      <c r="B48" t="s">
        <v>78</v>
      </c>
      <c r="D48">
        <v>127.77500000000001</v>
      </c>
      <c r="E48">
        <v>629.56700000000001</v>
      </c>
      <c r="F48">
        <v>34515.5</v>
      </c>
      <c r="G48">
        <v>34017.699999999997</v>
      </c>
      <c r="H48">
        <v>100700</v>
      </c>
      <c r="I48">
        <v>156605</v>
      </c>
      <c r="J48">
        <v>26.523900000000001</v>
      </c>
      <c r="K48">
        <v>337.59800000000001</v>
      </c>
      <c r="L48">
        <v>22.4026</v>
      </c>
      <c r="M48">
        <v>7915.26</v>
      </c>
      <c r="N48">
        <v>269.286</v>
      </c>
      <c r="O48">
        <v>315.54500000000002</v>
      </c>
      <c r="P48">
        <v>1634.04</v>
      </c>
      <c r="Q48">
        <v>82693.2</v>
      </c>
      <c r="R48">
        <v>448.87700000000001</v>
      </c>
      <c r="S48">
        <v>439.77300000000002</v>
      </c>
      <c r="T48">
        <v>34.624899999999997</v>
      </c>
      <c r="U48">
        <v>410.51</v>
      </c>
      <c r="V48">
        <v>0.22514600000000001</v>
      </c>
      <c r="W48">
        <v>2.3952599999999999</v>
      </c>
      <c r="X48">
        <v>0.123845</v>
      </c>
      <c r="Y48">
        <v>7.5780700000000006E-2</v>
      </c>
      <c r="Z48">
        <v>9.0875500000000002</v>
      </c>
      <c r="AA48">
        <v>2.39263</v>
      </c>
      <c r="AB48">
        <v>17.129899999999999</v>
      </c>
      <c r="AC48">
        <v>935.79899999999998</v>
      </c>
      <c r="AD48">
        <v>7.7644899999999998E-3</v>
      </c>
      <c r="AE48">
        <v>5.8399999999999999E-4</v>
      </c>
      <c r="AF48">
        <v>0.30081999999999998</v>
      </c>
      <c r="AG48">
        <v>2.5181499999999999</v>
      </c>
    </row>
    <row r="49" spans="1:33">
      <c r="A49" s="64"/>
      <c r="B49" t="s">
        <v>79</v>
      </c>
      <c r="D49">
        <v>160.15700000000001</v>
      </c>
      <c r="E49">
        <v>828.495</v>
      </c>
      <c r="F49">
        <v>40282.400000000001</v>
      </c>
      <c r="G49">
        <v>39223.9</v>
      </c>
      <c r="H49">
        <v>98200</v>
      </c>
      <c r="I49">
        <v>160675</v>
      </c>
      <c r="J49">
        <v>372.33</v>
      </c>
      <c r="K49">
        <v>219.51300000000001</v>
      </c>
      <c r="L49">
        <v>24.0608</v>
      </c>
      <c r="M49">
        <v>16307.4</v>
      </c>
      <c r="N49">
        <v>260.988</v>
      </c>
      <c r="O49">
        <v>141.721</v>
      </c>
      <c r="P49">
        <v>1964.37</v>
      </c>
      <c r="Q49">
        <v>100669</v>
      </c>
      <c r="R49">
        <v>518.11699999999996</v>
      </c>
      <c r="S49">
        <v>476.50299999999999</v>
      </c>
      <c r="T49">
        <v>36.9968</v>
      </c>
      <c r="U49">
        <v>515.61099999999999</v>
      </c>
      <c r="V49">
        <v>0.27804499999999999</v>
      </c>
      <c r="W49">
        <v>1.10486</v>
      </c>
      <c r="X49">
        <v>4.6580000000000003E-2</v>
      </c>
      <c r="Y49">
        <v>0.15454799999999999</v>
      </c>
      <c r="Z49">
        <v>50.459800000000001</v>
      </c>
      <c r="AA49">
        <v>2.3862899999999998</v>
      </c>
      <c r="AB49">
        <v>21.119700000000002</v>
      </c>
      <c r="AC49">
        <v>1202.42</v>
      </c>
      <c r="AD49" s="1">
        <v>5.6730400000000001E-8</v>
      </c>
      <c r="AE49">
        <v>-2.9456299999999999E-3</v>
      </c>
      <c r="AF49">
        <v>0.232211</v>
      </c>
      <c r="AG49">
        <v>4.7629799999999998</v>
      </c>
    </row>
    <row r="50" spans="1:33">
      <c r="A50" s="64"/>
      <c r="B50" t="s">
        <v>80</v>
      </c>
      <c r="D50">
        <v>171.07499999999999</v>
      </c>
      <c r="E50">
        <v>707.1</v>
      </c>
      <c r="F50">
        <v>42612.9</v>
      </c>
      <c r="G50">
        <v>40386.400000000001</v>
      </c>
      <c r="H50">
        <v>104200</v>
      </c>
      <c r="I50">
        <v>174698</v>
      </c>
      <c r="J50">
        <v>168.339</v>
      </c>
      <c r="K50">
        <v>172.88</v>
      </c>
      <c r="L50">
        <v>21.682300000000001</v>
      </c>
      <c r="M50">
        <v>10996.4</v>
      </c>
      <c r="N50">
        <v>280.04000000000002</v>
      </c>
      <c r="O50">
        <v>115.999</v>
      </c>
      <c r="P50">
        <v>2105.31</v>
      </c>
      <c r="Q50">
        <v>102511</v>
      </c>
      <c r="R50">
        <v>571.60400000000004</v>
      </c>
      <c r="S50">
        <v>638.99300000000005</v>
      </c>
      <c r="T50">
        <v>42.014699999999998</v>
      </c>
      <c r="U50">
        <v>528.88900000000001</v>
      </c>
      <c r="V50">
        <v>-1.0073300000000001</v>
      </c>
      <c r="W50">
        <v>1.2501199999999999</v>
      </c>
      <c r="X50">
        <v>6.9326600000000002E-2</v>
      </c>
      <c r="Y50">
        <v>0.149313</v>
      </c>
      <c r="Z50">
        <v>13.678599999999999</v>
      </c>
      <c r="AA50">
        <v>2.3465500000000001</v>
      </c>
      <c r="AB50">
        <v>22.551400000000001</v>
      </c>
      <c r="AC50">
        <v>1161.33</v>
      </c>
      <c r="AD50">
        <v>1.67344E-2</v>
      </c>
      <c r="AE50">
        <v>3.2203000000000002E-3</v>
      </c>
      <c r="AF50">
        <v>0.127248</v>
      </c>
      <c r="AG50">
        <v>3.2516099999999999</v>
      </c>
    </row>
    <row r="51" spans="1:33">
      <c r="A51" s="64"/>
      <c r="B51" t="s">
        <v>81</v>
      </c>
      <c r="D51">
        <v>143.71899999999999</v>
      </c>
      <c r="E51">
        <v>453.83800000000002</v>
      </c>
      <c r="F51">
        <v>36552.800000000003</v>
      </c>
      <c r="G51">
        <v>37239.699999999997</v>
      </c>
      <c r="H51">
        <v>100600</v>
      </c>
      <c r="I51">
        <v>134015</v>
      </c>
      <c r="J51">
        <v>389.20600000000002</v>
      </c>
      <c r="K51">
        <v>301.49400000000003</v>
      </c>
      <c r="L51">
        <v>13.0495</v>
      </c>
      <c r="M51">
        <v>9495.0499999999993</v>
      </c>
      <c r="N51">
        <v>266.964</v>
      </c>
      <c r="O51">
        <v>257.74799999999999</v>
      </c>
      <c r="P51">
        <v>1776.63</v>
      </c>
      <c r="Q51">
        <v>92430.6</v>
      </c>
      <c r="R51">
        <v>492.84100000000001</v>
      </c>
      <c r="S51">
        <v>472.19200000000001</v>
      </c>
      <c r="T51">
        <v>33.427399999999999</v>
      </c>
      <c r="U51">
        <v>441.072</v>
      </c>
      <c r="V51">
        <v>5.6143299999999998</v>
      </c>
      <c r="W51">
        <v>0.57466600000000001</v>
      </c>
      <c r="X51" s="1">
        <v>-3.0332799999999999E-5</v>
      </c>
      <c r="Y51" s="1">
        <v>1.7558600000000002E-5</v>
      </c>
      <c r="Z51">
        <v>17.298200000000001</v>
      </c>
      <c r="AA51">
        <v>2.3437299999999999</v>
      </c>
      <c r="AB51">
        <v>19.6524</v>
      </c>
      <c r="AC51">
        <v>1078.25</v>
      </c>
      <c r="AD51">
        <v>7.8408699999999998E-3</v>
      </c>
      <c r="AE51">
        <v>2.8154599999999998E-4</v>
      </c>
      <c r="AF51">
        <v>0.15948000000000001</v>
      </c>
      <c r="AG51">
        <v>2.4379300000000002</v>
      </c>
    </row>
    <row r="52" spans="1:33">
      <c r="A52" s="64"/>
      <c r="B52" t="s">
        <v>82</v>
      </c>
      <c r="D52">
        <v>140.88300000000001</v>
      </c>
      <c r="E52">
        <v>521.82299999999998</v>
      </c>
      <c r="F52">
        <v>40327.699999999997</v>
      </c>
      <c r="G52">
        <v>39342.199999999997</v>
      </c>
      <c r="H52">
        <v>102200</v>
      </c>
      <c r="I52">
        <v>159617</v>
      </c>
      <c r="J52">
        <v>1034.8699999999999</v>
      </c>
      <c r="K52">
        <v>190.95099999999999</v>
      </c>
      <c r="L52">
        <v>12.914099999999999</v>
      </c>
      <c r="M52">
        <v>9425.9</v>
      </c>
      <c r="N52">
        <v>295.78100000000001</v>
      </c>
      <c r="O52">
        <v>148.71199999999999</v>
      </c>
      <c r="P52">
        <v>2051.6</v>
      </c>
      <c r="Q52">
        <v>98076</v>
      </c>
      <c r="R52">
        <v>503.41500000000002</v>
      </c>
      <c r="S52">
        <v>549.245</v>
      </c>
      <c r="T52">
        <v>36.735799999999998</v>
      </c>
      <c r="U52">
        <v>484.06400000000002</v>
      </c>
      <c r="V52">
        <v>6.5123600000000001</v>
      </c>
      <c r="W52">
        <v>0.39778400000000003</v>
      </c>
      <c r="X52">
        <v>8.1475800000000001E-2</v>
      </c>
      <c r="Y52">
        <v>0.13688800000000001</v>
      </c>
      <c r="Z52">
        <v>7.59117</v>
      </c>
      <c r="AA52">
        <v>2.3479100000000002</v>
      </c>
      <c r="AB52">
        <v>21.317599999999999</v>
      </c>
      <c r="AC52">
        <v>868.77099999999996</v>
      </c>
      <c r="AD52">
        <v>5.5595699999999998E-3</v>
      </c>
      <c r="AE52">
        <v>5.8308299999999997E-4</v>
      </c>
      <c r="AF52">
        <v>9.2072100000000004E-2</v>
      </c>
      <c r="AG52">
        <v>3.2040199999999999</v>
      </c>
    </row>
    <row r="53" spans="1:33">
      <c r="A53" s="64"/>
      <c r="B53" t="s">
        <v>83</v>
      </c>
      <c r="D53">
        <v>171.917</v>
      </c>
      <c r="E53">
        <v>404.33300000000003</v>
      </c>
      <c r="F53">
        <v>43062.7</v>
      </c>
      <c r="G53">
        <v>43670.2</v>
      </c>
      <c r="H53">
        <v>100400</v>
      </c>
      <c r="I53">
        <v>167507</v>
      </c>
      <c r="J53">
        <v>-274.411</v>
      </c>
      <c r="K53">
        <v>201.73400000000001</v>
      </c>
      <c r="L53">
        <v>15.4786</v>
      </c>
      <c r="M53">
        <v>11051.7</v>
      </c>
      <c r="N53">
        <v>288.76100000000002</v>
      </c>
      <c r="O53">
        <v>194.25299999999999</v>
      </c>
      <c r="P53">
        <v>1943.07</v>
      </c>
      <c r="Q53">
        <v>105989</v>
      </c>
      <c r="R53">
        <v>576.28499999999997</v>
      </c>
      <c r="S53">
        <v>562.86099999999999</v>
      </c>
      <c r="T53">
        <v>38.692599999999999</v>
      </c>
      <c r="U53">
        <v>514.15300000000002</v>
      </c>
      <c r="V53">
        <v>1.21116</v>
      </c>
      <c r="W53">
        <v>0.88758899999999996</v>
      </c>
      <c r="X53" s="1">
        <v>-2.7628E-6</v>
      </c>
      <c r="Y53" s="1">
        <v>1.58644E-6</v>
      </c>
      <c r="Z53">
        <v>13.2506</v>
      </c>
      <c r="AA53">
        <v>1.92231</v>
      </c>
      <c r="AB53">
        <v>20.047899999999998</v>
      </c>
      <c r="AC53">
        <v>1252.24</v>
      </c>
      <c r="AD53">
        <v>8.5666300000000004E-3</v>
      </c>
      <c r="AE53">
        <v>-3.6972799999999998E-3</v>
      </c>
      <c r="AF53">
        <v>6.0178099999999998E-2</v>
      </c>
      <c r="AG53">
        <v>2.4409100000000001</v>
      </c>
    </row>
    <row r="54" spans="1:33">
      <c r="A54" s="64"/>
      <c r="B54" t="s">
        <v>84</v>
      </c>
      <c r="D54">
        <v>214.26599999999999</v>
      </c>
      <c r="E54">
        <v>608.75199999999995</v>
      </c>
      <c r="F54">
        <v>45489.4</v>
      </c>
      <c r="G54">
        <v>43974.5</v>
      </c>
      <c r="H54">
        <v>105300</v>
      </c>
      <c r="I54">
        <v>172957</v>
      </c>
      <c r="J54">
        <v>1187.53</v>
      </c>
      <c r="K54">
        <v>1505.96</v>
      </c>
      <c r="L54">
        <v>22.604299999999999</v>
      </c>
      <c r="M54">
        <v>11722.4</v>
      </c>
      <c r="N54">
        <v>311.64499999999998</v>
      </c>
      <c r="O54">
        <v>117.50700000000001</v>
      </c>
      <c r="P54">
        <v>2230</v>
      </c>
      <c r="Q54">
        <v>117294</v>
      </c>
      <c r="R54">
        <v>579.61300000000006</v>
      </c>
      <c r="S54">
        <v>583.529</v>
      </c>
      <c r="T54">
        <v>47.782200000000003</v>
      </c>
      <c r="U54">
        <v>566.89</v>
      </c>
      <c r="V54">
        <v>9.6860900000000001</v>
      </c>
      <c r="W54">
        <v>9.6454000000000004</v>
      </c>
      <c r="X54">
        <v>12.7399</v>
      </c>
      <c r="Y54">
        <v>9.8261399999999999E-2</v>
      </c>
      <c r="Z54">
        <v>29.8626</v>
      </c>
      <c r="AA54">
        <v>5.0977300000000003</v>
      </c>
      <c r="AB54">
        <v>25.619399999999999</v>
      </c>
      <c r="AC54">
        <v>841.25699999999995</v>
      </c>
      <c r="AD54">
        <v>127.68600000000001</v>
      </c>
      <c r="AE54">
        <v>0.64293699999999998</v>
      </c>
      <c r="AF54">
        <v>0.17799599999999999</v>
      </c>
      <c r="AG54">
        <v>8.3919700000000006</v>
      </c>
    </row>
    <row r="55" spans="1:33">
      <c r="A55" s="64"/>
      <c r="B55" t="s">
        <v>85</v>
      </c>
      <c r="D55">
        <v>183.65799999999999</v>
      </c>
      <c r="E55">
        <v>758.15300000000002</v>
      </c>
      <c r="F55">
        <v>44339.4</v>
      </c>
      <c r="G55">
        <v>42878.9</v>
      </c>
      <c r="H55">
        <v>100100</v>
      </c>
      <c r="I55">
        <v>162885</v>
      </c>
      <c r="J55">
        <v>-84.677099999999996</v>
      </c>
      <c r="K55">
        <v>49.554400000000001</v>
      </c>
      <c r="L55">
        <v>19.3627</v>
      </c>
      <c r="M55">
        <v>10374.299999999999</v>
      </c>
      <c r="N55">
        <v>262.58600000000001</v>
      </c>
      <c r="O55">
        <v>164.35</v>
      </c>
      <c r="P55">
        <v>1874.89</v>
      </c>
      <c r="Q55">
        <v>108714</v>
      </c>
      <c r="R55">
        <v>538.09</v>
      </c>
      <c r="S55">
        <v>550.26199999999994</v>
      </c>
      <c r="T55">
        <v>39.7134</v>
      </c>
      <c r="U55">
        <v>535.32100000000003</v>
      </c>
      <c r="V55">
        <v>2.7065700000000001</v>
      </c>
      <c r="W55">
        <v>0.43532100000000001</v>
      </c>
      <c r="X55" s="1">
        <v>1.83911E-10</v>
      </c>
      <c r="Y55" s="1">
        <v>-1.64217E-10</v>
      </c>
      <c r="Z55">
        <v>25.896799999999999</v>
      </c>
      <c r="AA55">
        <v>2.4256000000000002</v>
      </c>
      <c r="AB55">
        <v>25.246600000000001</v>
      </c>
      <c r="AC55">
        <v>916.79300000000001</v>
      </c>
      <c r="AD55">
        <v>-1.14405E-3</v>
      </c>
      <c r="AE55" s="1">
        <v>-1.67216E-6</v>
      </c>
      <c r="AF55">
        <v>8.4029300000000001E-2</v>
      </c>
      <c r="AG55">
        <v>3.0257000000000001</v>
      </c>
    </row>
    <row r="56" spans="1:33">
      <c r="A56" s="64"/>
      <c r="B56" t="s">
        <v>86</v>
      </c>
      <c r="D56">
        <v>174.69</v>
      </c>
      <c r="E56">
        <v>1007.42</v>
      </c>
      <c r="F56">
        <v>40158.1</v>
      </c>
      <c r="G56">
        <v>41815</v>
      </c>
      <c r="H56">
        <v>101000</v>
      </c>
      <c r="I56">
        <v>164974</v>
      </c>
      <c r="J56">
        <v>510.30900000000003</v>
      </c>
      <c r="K56">
        <v>234.49799999999999</v>
      </c>
      <c r="L56">
        <v>15.6022</v>
      </c>
      <c r="M56">
        <v>9117.49</v>
      </c>
      <c r="N56">
        <v>293.19</v>
      </c>
      <c r="O56">
        <v>133.036</v>
      </c>
      <c r="P56">
        <v>1677.5</v>
      </c>
      <c r="Q56">
        <v>93822.2</v>
      </c>
      <c r="R56">
        <v>494.05799999999999</v>
      </c>
      <c r="S56">
        <v>518.11800000000005</v>
      </c>
      <c r="T56">
        <v>34.4587</v>
      </c>
      <c r="U56">
        <v>466.87299999999999</v>
      </c>
      <c r="V56">
        <v>0.84140700000000002</v>
      </c>
      <c r="W56">
        <v>4.1852</v>
      </c>
      <c r="X56">
        <v>7.6663800000000004E-2</v>
      </c>
      <c r="Y56">
        <v>7.9524899999999996E-2</v>
      </c>
      <c r="Z56">
        <v>14.355</v>
      </c>
      <c r="AA56">
        <v>1.8887100000000001</v>
      </c>
      <c r="AB56">
        <v>22.268899999999999</v>
      </c>
      <c r="AC56">
        <v>869.09400000000005</v>
      </c>
      <c r="AD56">
        <v>7.5748600000000001E-3</v>
      </c>
      <c r="AE56" s="1">
        <v>2.86173E-6</v>
      </c>
      <c r="AF56">
        <v>6.3094200000000003E-2</v>
      </c>
      <c r="AG56">
        <v>3.1920099999999998</v>
      </c>
    </row>
    <row r="57" spans="1:33">
      <c r="A57" s="64"/>
      <c r="B57" t="s">
        <v>87</v>
      </c>
      <c r="D57">
        <v>166.92500000000001</v>
      </c>
      <c r="E57">
        <v>720.15700000000004</v>
      </c>
      <c r="F57">
        <v>38082.199999999997</v>
      </c>
      <c r="G57">
        <v>39364.5</v>
      </c>
      <c r="H57">
        <v>98600</v>
      </c>
      <c r="I57">
        <v>167880</v>
      </c>
      <c r="J57">
        <v>-53.987900000000003</v>
      </c>
      <c r="K57">
        <v>202.684</v>
      </c>
      <c r="L57">
        <v>18.327500000000001</v>
      </c>
      <c r="M57">
        <v>12984.6</v>
      </c>
      <c r="N57">
        <v>321.83999999999997</v>
      </c>
      <c r="O57">
        <v>178.66800000000001</v>
      </c>
      <c r="P57">
        <v>1937.62</v>
      </c>
      <c r="Q57">
        <v>100560</v>
      </c>
      <c r="R57">
        <v>469.464</v>
      </c>
      <c r="S57">
        <v>533.97799999999995</v>
      </c>
      <c r="T57">
        <v>37.360199999999999</v>
      </c>
      <c r="U57">
        <v>475.79399999999998</v>
      </c>
      <c r="V57">
        <v>-0.69235100000000005</v>
      </c>
      <c r="W57">
        <v>1.48169</v>
      </c>
      <c r="X57">
        <v>7.7519299999999999E-2</v>
      </c>
      <c r="Y57" s="1">
        <v>-1.14157E-11</v>
      </c>
      <c r="Z57">
        <v>19.254999999999999</v>
      </c>
      <c r="AA57">
        <v>2.0510999999999999</v>
      </c>
      <c r="AB57">
        <v>21.9069</v>
      </c>
      <c r="AC57">
        <v>861.80499999999995</v>
      </c>
      <c r="AD57">
        <v>2.147E-3</v>
      </c>
      <c r="AE57">
        <v>1.03249E-2</v>
      </c>
      <c r="AF57">
        <v>8.9183899999999997E-2</v>
      </c>
      <c r="AG57">
        <v>2.6366499999999999</v>
      </c>
    </row>
    <row r="58" spans="1:33">
      <c r="A58" s="64"/>
      <c r="B58" t="s">
        <v>88</v>
      </c>
      <c r="D58">
        <v>159.67099999999999</v>
      </c>
      <c r="E58">
        <v>667.65800000000002</v>
      </c>
      <c r="F58">
        <v>38033.9</v>
      </c>
      <c r="G58">
        <v>38136</v>
      </c>
      <c r="H58">
        <v>97800</v>
      </c>
      <c r="I58">
        <v>158367</v>
      </c>
      <c r="J58">
        <v>245.50800000000001</v>
      </c>
      <c r="K58">
        <v>144.45599999999999</v>
      </c>
      <c r="L58">
        <v>22.984400000000001</v>
      </c>
      <c r="M58">
        <v>12025.3</v>
      </c>
      <c r="N58">
        <v>366.625</v>
      </c>
      <c r="O58">
        <v>209.78100000000001</v>
      </c>
      <c r="P58">
        <v>1879.06</v>
      </c>
      <c r="Q58">
        <v>103388</v>
      </c>
      <c r="R58">
        <v>497.50299999999999</v>
      </c>
      <c r="S58">
        <v>535.30899999999997</v>
      </c>
      <c r="T58">
        <v>36.356499999999997</v>
      </c>
      <c r="U58">
        <v>419.18900000000002</v>
      </c>
      <c r="V58">
        <v>-0.58339600000000003</v>
      </c>
      <c r="W58">
        <v>0.65152600000000005</v>
      </c>
      <c r="X58">
        <v>0.104841</v>
      </c>
      <c r="Y58" s="1">
        <v>2.9828399999999998E-12</v>
      </c>
      <c r="Z58">
        <v>28.9742</v>
      </c>
      <c r="AA58">
        <v>1.84859</v>
      </c>
      <c r="AB58">
        <v>19.748899999999999</v>
      </c>
      <c r="AC58">
        <v>1369.95</v>
      </c>
      <c r="AD58">
        <v>5.5671899999999996E-3</v>
      </c>
      <c r="AE58" s="1">
        <v>3.3069299999999999E-5</v>
      </c>
      <c r="AF58">
        <v>0.38672299999999998</v>
      </c>
      <c r="AG58">
        <v>3.2262499999999998</v>
      </c>
    </row>
    <row r="59" spans="1:33">
      <c r="A59" s="64"/>
      <c r="B59" t="s">
        <v>89</v>
      </c>
      <c r="D59">
        <v>169.22200000000001</v>
      </c>
      <c r="E59">
        <v>586.404</v>
      </c>
      <c r="F59">
        <v>37207.199999999997</v>
      </c>
      <c r="G59">
        <v>37976.6</v>
      </c>
      <c r="H59">
        <v>101600</v>
      </c>
      <c r="I59">
        <v>162972</v>
      </c>
      <c r="J59">
        <v>-198.46199999999999</v>
      </c>
      <c r="K59">
        <v>137.49100000000001</v>
      </c>
      <c r="L59">
        <v>8.6030800000000003</v>
      </c>
      <c r="M59">
        <v>9955.73</v>
      </c>
      <c r="N59">
        <v>397.88</v>
      </c>
      <c r="O59">
        <v>273.923</v>
      </c>
      <c r="P59">
        <v>1610.47</v>
      </c>
      <c r="Q59">
        <v>98245.4</v>
      </c>
      <c r="R59">
        <v>430.608</v>
      </c>
      <c r="S59">
        <v>536.91499999999996</v>
      </c>
      <c r="T59">
        <v>27.660799999999998</v>
      </c>
      <c r="U59">
        <v>361.411</v>
      </c>
      <c r="V59">
        <v>-3.7174100000000001</v>
      </c>
      <c r="W59">
        <v>0.469746</v>
      </c>
      <c r="X59" s="1">
        <v>-1.55618E-8</v>
      </c>
      <c r="Y59" s="1">
        <v>-7.3488300000000001E-13</v>
      </c>
      <c r="Z59">
        <v>12.9657</v>
      </c>
      <c r="AA59">
        <v>1.01932</v>
      </c>
      <c r="AB59">
        <v>18.3933</v>
      </c>
      <c r="AC59">
        <v>1069.18</v>
      </c>
      <c r="AD59">
        <v>5.9606800000000003E-3</v>
      </c>
      <c r="AE59">
        <v>-1.1403100000000001E-4</v>
      </c>
      <c r="AF59">
        <v>9.1437500000000005E-2</v>
      </c>
      <c r="AG59">
        <v>3.0185599999999999</v>
      </c>
    </row>
    <row r="60" spans="1:33">
      <c r="A60" s="64"/>
      <c r="B60" t="s">
        <v>90</v>
      </c>
      <c r="D60">
        <v>182.256</v>
      </c>
      <c r="E60">
        <v>609.45000000000005</v>
      </c>
      <c r="F60">
        <v>37916.1</v>
      </c>
      <c r="G60">
        <v>38096.9</v>
      </c>
      <c r="H60">
        <v>102600</v>
      </c>
      <c r="I60">
        <v>157466</v>
      </c>
      <c r="J60">
        <v>45.656399999999998</v>
      </c>
      <c r="K60">
        <v>144.09100000000001</v>
      </c>
      <c r="L60">
        <v>6.9230799999999997</v>
      </c>
      <c r="M60">
        <v>10437.1</v>
      </c>
      <c r="N60">
        <v>432.85300000000001</v>
      </c>
      <c r="O60">
        <v>336.35399999999998</v>
      </c>
      <c r="P60">
        <v>1729.94</v>
      </c>
      <c r="Q60">
        <v>102500</v>
      </c>
      <c r="R60">
        <v>469.44200000000001</v>
      </c>
      <c r="S60">
        <v>522.06700000000001</v>
      </c>
      <c r="T60">
        <v>28.415900000000001</v>
      </c>
      <c r="U60">
        <v>406.89100000000002</v>
      </c>
      <c r="V60">
        <v>-2.6295700000000002</v>
      </c>
      <c r="W60">
        <v>0.68452800000000003</v>
      </c>
      <c r="X60">
        <v>1.5066899999999999E-2</v>
      </c>
      <c r="Y60" s="1">
        <v>2.1131900000000001E-13</v>
      </c>
      <c r="Z60">
        <v>9.9093499999999999</v>
      </c>
      <c r="AA60">
        <v>1.04291</v>
      </c>
      <c r="AB60">
        <v>19.6691</v>
      </c>
      <c r="AC60">
        <v>980.36500000000001</v>
      </c>
      <c r="AD60">
        <v>-1.2759499999999999E-4</v>
      </c>
      <c r="AE60">
        <v>4.4224100000000001E-4</v>
      </c>
      <c r="AF60">
        <v>7.7436599999999994E-2</v>
      </c>
      <c r="AG60">
        <v>2.1966399999999999</v>
      </c>
    </row>
    <row r="61" spans="1:33">
      <c r="A61" s="64"/>
      <c r="B61" t="s">
        <v>91</v>
      </c>
      <c r="D61">
        <v>161.839</v>
      </c>
      <c r="E61">
        <v>647.00800000000004</v>
      </c>
      <c r="F61">
        <v>39366.199999999997</v>
      </c>
      <c r="G61">
        <v>39461.1</v>
      </c>
      <c r="H61">
        <v>100000</v>
      </c>
      <c r="I61">
        <v>155730</v>
      </c>
      <c r="J61">
        <v>-232.334</v>
      </c>
      <c r="K61">
        <v>62.201300000000003</v>
      </c>
      <c r="L61">
        <v>10.819599999999999</v>
      </c>
      <c r="M61">
        <v>10271.1</v>
      </c>
      <c r="N61">
        <v>504.173</v>
      </c>
      <c r="O61">
        <v>247.691</v>
      </c>
      <c r="P61">
        <v>1637.88</v>
      </c>
      <c r="Q61">
        <v>104015</v>
      </c>
      <c r="R61">
        <v>510.92500000000001</v>
      </c>
      <c r="S61">
        <v>519.68200000000002</v>
      </c>
      <c r="T61">
        <v>30.744800000000001</v>
      </c>
      <c r="U61">
        <v>353.55900000000003</v>
      </c>
      <c r="V61">
        <v>0.86248599999999997</v>
      </c>
      <c r="W61">
        <v>0.83123800000000003</v>
      </c>
      <c r="X61">
        <v>9.8420800000000003E-2</v>
      </c>
      <c r="Y61" s="1">
        <v>-5.2992899999999999E-14</v>
      </c>
      <c r="Z61">
        <v>20.7546</v>
      </c>
      <c r="AA61">
        <v>1.0083899999999999</v>
      </c>
      <c r="AB61">
        <v>17.0123</v>
      </c>
      <c r="AC61">
        <v>1016.03</v>
      </c>
      <c r="AD61">
        <v>2.3913E-4</v>
      </c>
      <c r="AE61">
        <v>-2.4827999999999999E-3</v>
      </c>
      <c r="AF61">
        <v>0.106391</v>
      </c>
      <c r="AG61">
        <v>2.8345899999999999</v>
      </c>
    </row>
    <row r="62" spans="1:33">
      <c r="A62" s="64"/>
      <c r="B62" t="s">
        <v>92</v>
      </c>
      <c r="D62">
        <v>187.82300000000001</v>
      </c>
      <c r="E62">
        <v>751.90899999999999</v>
      </c>
      <c r="F62">
        <v>41568.400000000001</v>
      </c>
      <c r="G62">
        <v>41244.400000000001</v>
      </c>
      <c r="H62">
        <v>99600</v>
      </c>
      <c r="I62">
        <v>160337</v>
      </c>
      <c r="J62">
        <v>-471.41399999999999</v>
      </c>
      <c r="K62">
        <v>34.258899999999997</v>
      </c>
      <c r="L62">
        <v>16.7852</v>
      </c>
      <c r="M62">
        <v>15131.7</v>
      </c>
      <c r="N62">
        <v>671.97400000000005</v>
      </c>
      <c r="O62">
        <v>489.39699999999999</v>
      </c>
      <c r="P62">
        <v>1840.79</v>
      </c>
      <c r="Q62">
        <v>114099</v>
      </c>
      <c r="R62">
        <v>472.44400000000002</v>
      </c>
      <c r="S62">
        <v>543.37900000000002</v>
      </c>
      <c r="T62">
        <v>33.892400000000002</v>
      </c>
      <c r="U62">
        <v>343.423</v>
      </c>
      <c r="V62">
        <v>1.73054</v>
      </c>
      <c r="W62">
        <v>1.4367399999999999</v>
      </c>
      <c r="X62">
        <v>2.2704100000000001E-2</v>
      </c>
      <c r="Y62" s="1">
        <v>1.4776999999999999E-14</v>
      </c>
      <c r="Z62">
        <v>38.735399999999998</v>
      </c>
      <c r="AA62">
        <v>1.5103200000000001</v>
      </c>
      <c r="AB62">
        <v>24.471699999999998</v>
      </c>
      <c r="AC62">
        <v>1084.31</v>
      </c>
      <c r="AD62">
        <v>3.7331999999999999E-3</v>
      </c>
      <c r="AE62">
        <v>-5.6802099999999998E-3</v>
      </c>
      <c r="AF62">
        <v>0.19262399999999999</v>
      </c>
      <c r="AG62">
        <v>3.8540800000000002</v>
      </c>
    </row>
    <row r="63" spans="1:33">
      <c r="A63" s="64"/>
      <c r="B63" t="s">
        <v>93</v>
      </c>
      <c r="D63">
        <v>166.11500000000001</v>
      </c>
      <c r="E63">
        <v>558.51900000000001</v>
      </c>
      <c r="F63">
        <v>35063</v>
      </c>
      <c r="G63">
        <v>35595.300000000003</v>
      </c>
      <c r="H63">
        <v>98800</v>
      </c>
      <c r="I63">
        <v>144456</v>
      </c>
      <c r="J63">
        <v>248.41200000000001</v>
      </c>
      <c r="K63">
        <v>503.80500000000001</v>
      </c>
      <c r="L63">
        <v>14.051399999999999</v>
      </c>
      <c r="M63">
        <v>9086.5300000000007</v>
      </c>
      <c r="N63">
        <v>513.83900000000006</v>
      </c>
      <c r="O63">
        <v>336.46600000000001</v>
      </c>
      <c r="P63">
        <v>1604.16</v>
      </c>
      <c r="Q63">
        <v>98435.199999999997</v>
      </c>
      <c r="R63">
        <v>457.37900000000002</v>
      </c>
      <c r="S63">
        <v>499.74299999999999</v>
      </c>
      <c r="T63">
        <v>32.322200000000002</v>
      </c>
      <c r="U63">
        <v>281.97699999999998</v>
      </c>
      <c r="V63">
        <v>2.3543500000000002</v>
      </c>
      <c r="W63">
        <v>2.55437</v>
      </c>
      <c r="X63">
        <v>2.7028099999999999</v>
      </c>
      <c r="Y63">
        <v>1.9585699999999999</v>
      </c>
      <c r="Z63">
        <v>15.52</v>
      </c>
      <c r="AA63">
        <v>1.3224400000000001</v>
      </c>
      <c r="AB63">
        <v>14.7608</v>
      </c>
      <c r="AC63">
        <v>997.76599999999996</v>
      </c>
      <c r="AD63">
        <v>7.9420099999999998</v>
      </c>
      <c r="AE63">
        <v>5.94231E-2</v>
      </c>
      <c r="AF63">
        <v>0.105505</v>
      </c>
      <c r="AG63">
        <v>2.6209600000000002</v>
      </c>
    </row>
    <row r="64" spans="1:33">
      <c r="A64" s="64"/>
      <c r="B64" t="s">
        <v>94</v>
      </c>
      <c r="D64">
        <v>156.89099999999999</v>
      </c>
      <c r="E64">
        <v>637.53300000000002</v>
      </c>
      <c r="F64">
        <v>34772.400000000001</v>
      </c>
      <c r="G64">
        <v>35491.699999999997</v>
      </c>
      <c r="H64">
        <v>98700</v>
      </c>
      <c r="I64">
        <v>140921</v>
      </c>
      <c r="J64">
        <v>-511.995</v>
      </c>
      <c r="K64">
        <v>172.59800000000001</v>
      </c>
      <c r="L64">
        <v>7.6189200000000001</v>
      </c>
      <c r="M64">
        <v>8851.89</v>
      </c>
      <c r="N64">
        <v>489.38499999999999</v>
      </c>
      <c r="O64">
        <v>230.50800000000001</v>
      </c>
      <c r="P64">
        <v>1550.91</v>
      </c>
      <c r="Q64">
        <v>99070.9</v>
      </c>
      <c r="R64">
        <v>478.20600000000002</v>
      </c>
      <c r="S64">
        <v>535.78399999999999</v>
      </c>
      <c r="T64">
        <v>28.945799999999998</v>
      </c>
      <c r="U64">
        <v>316.80799999999999</v>
      </c>
      <c r="V64">
        <v>7.6670400000000001</v>
      </c>
      <c r="W64">
        <v>0.55907099999999998</v>
      </c>
      <c r="X64">
        <v>-8.8764699999999992E-3</v>
      </c>
      <c r="Y64">
        <v>7.2188000000000002E-2</v>
      </c>
      <c r="Z64">
        <v>14.7857</v>
      </c>
      <c r="AA64">
        <v>0.97854200000000002</v>
      </c>
      <c r="AB64">
        <v>14.8809</v>
      </c>
      <c r="AC64">
        <v>887.75400000000002</v>
      </c>
      <c r="AD64">
        <v>2.07595E-3</v>
      </c>
      <c r="AE64">
        <v>3.73164E-3</v>
      </c>
      <c r="AF64">
        <v>0.109527</v>
      </c>
      <c r="AG64">
        <v>2.54948</v>
      </c>
    </row>
    <row r="65" spans="1:33">
      <c r="A65" s="64"/>
      <c r="B65" t="s">
        <v>95</v>
      </c>
      <c r="D65">
        <v>168.64500000000001</v>
      </c>
      <c r="E65">
        <v>556.61199999999997</v>
      </c>
      <c r="F65">
        <v>37122.6</v>
      </c>
      <c r="G65">
        <v>36836.5</v>
      </c>
      <c r="H65">
        <v>100400</v>
      </c>
      <c r="I65">
        <v>142826</v>
      </c>
      <c r="J65">
        <v>422.298</v>
      </c>
      <c r="K65">
        <v>155.02000000000001</v>
      </c>
      <c r="L65">
        <v>9.0328999999999997</v>
      </c>
      <c r="M65">
        <v>9823.58</v>
      </c>
      <c r="N65">
        <v>481.726</v>
      </c>
      <c r="O65">
        <v>228.32499999999999</v>
      </c>
      <c r="P65">
        <v>1489.7</v>
      </c>
      <c r="Q65">
        <v>99915.4</v>
      </c>
      <c r="R65">
        <v>447.77100000000002</v>
      </c>
      <c r="S65">
        <v>539.928</v>
      </c>
      <c r="T65">
        <v>27.602699999999999</v>
      </c>
      <c r="U65">
        <v>343.64400000000001</v>
      </c>
      <c r="V65">
        <v>-0.13286200000000001</v>
      </c>
      <c r="W65">
        <v>0.76328499999999999</v>
      </c>
      <c r="X65">
        <v>-7.5977900000000001E-3</v>
      </c>
      <c r="Y65" s="1">
        <v>3.1057700000000002E-19</v>
      </c>
      <c r="Z65">
        <v>15.978899999999999</v>
      </c>
      <c r="AA65">
        <v>0.85983399999999999</v>
      </c>
      <c r="AB65">
        <v>16.264399999999998</v>
      </c>
      <c r="AC65">
        <v>863.24</v>
      </c>
      <c r="AD65" s="1">
        <v>-8.2082599999999999E-9</v>
      </c>
      <c r="AE65" s="1">
        <v>1.0719900000000001E-7</v>
      </c>
      <c r="AF65">
        <v>0.177921</v>
      </c>
      <c r="AG65">
        <v>2.6351499999999999</v>
      </c>
    </row>
    <row r="66" spans="1:33">
      <c r="A66" s="64"/>
      <c r="B66" t="s">
        <v>96</v>
      </c>
      <c r="D66">
        <v>171.66200000000001</v>
      </c>
      <c r="E66">
        <v>561.21199999999999</v>
      </c>
      <c r="F66">
        <v>37942.9</v>
      </c>
      <c r="G66">
        <v>36566.800000000003</v>
      </c>
      <c r="H66">
        <v>100100</v>
      </c>
      <c r="I66">
        <v>154833</v>
      </c>
      <c r="J66">
        <v>506.37599999999998</v>
      </c>
      <c r="K66">
        <v>254.97800000000001</v>
      </c>
      <c r="L66">
        <v>9.8910400000000003</v>
      </c>
      <c r="M66">
        <v>12628.8</v>
      </c>
      <c r="N66">
        <v>626.48</v>
      </c>
      <c r="O66">
        <v>329.14100000000002</v>
      </c>
      <c r="P66">
        <v>1757.16</v>
      </c>
      <c r="Q66">
        <v>114421</v>
      </c>
      <c r="R66">
        <v>485.14600000000002</v>
      </c>
      <c r="S66">
        <v>520.09</v>
      </c>
      <c r="T66">
        <v>29.8504</v>
      </c>
      <c r="U66">
        <v>363.18099999999998</v>
      </c>
      <c r="V66">
        <v>-1.6380999999999999</v>
      </c>
      <c r="W66">
        <v>0.85987999999999998</v>
      </c>
      <c r="X66">
        <v>1.7812399999999999E-3</v>
      </c>
      <c r="Y66" s="1">
        <v>-9.0029199999999997E-20</v>
      </c>
      <c r="Z66">
        <v>16.848099999999999</v>
      </c>
      <c r="AA66">
        <v>0.80957299999999999</v>
      </c>
      <c r="AB66">
        <v>19.537600000000001</v>
      </c>
      <c r="AC66">
        <v>1005.03</v>
      </c>
      <c r="AD66">
        <v>5.2789400000000002E-3</v>
      </c>
      <c r="AE66" s="1">
        <v>-3.0928399999999999E-8</v>
      </c>
      <c r="AF66">
        <v>0.139265</v>
      </c>
      <c r="AG66">
        <v>2.9266200000000002</v>
      </c>
    </row>
    <row r="67" spans="1:33">
      <c r="A67" s="64"/>
      <c r="B67" t="s">
        <v>97</v>
      </c>
      <c r="D67">
        <v>154.78200000000001</v>
      </c>
      <c r="E67">
        <v>565.57899999999995</v>
      </c>
      <c r="F67">
        <v>37591.199999999997</v>
      </c>
      <c r="G67">
        <v>39438.800000000003</v>
      </c>
      <c r="H67">
        <v>100200</v>
      </c>
      <c r="I67">
        <v>146692</v>
      </c>
      <c r="J67">
        <v>778.50400000000002</v>
      </c>
      <c r="K67">
        <v>60.690199999999997</v>
      </c>
      <c r="L67">
        <v>8.2187800000000006</v>
      </c>
      <c r="M67">
        <v>9682.27</v>
      </c>
      <c r="N67">
        <v>504.80200000000002</v>
      </c>
      <c r="O67">
        <v>248.249</v>
      </c>
      <c r="P67">
        <v>1657.03</v>
      </c>
      <c r="Q67">
        <v>108470</v>
      </c>
      <c r="R67">
        <v>484.73</v>
      </c>
      <c r="S67">
        <v>543.904</v>
      </c>
      <c r="T67">
        <v>29.514299999999999</v>
      </c>
      <c r="U67">
        <v>318.78699999999998</v>
      </c>
      <c r="V67">
        <v>3.4538700000000002</v>
      </c>
      <c r="W67">
        <v>0.479576</v>
      </c>
      <c r="X67">
        <v>3.4575700000000001E-2</v>
      </c>
      <c r="Y67" s="1">
        <v>2.3739599999999999E-20</v>
      </c>
      <c r="Z67">
        <v>13.2849</v>
      </c>
      <c r="AA67">
        <v>0.90355799999999997</v>
      </c>
      <c r="AB67">
        <v>15.099600000000001</v>
      </c>
      <c r="AC67">
        <v>887.05899999999997</v>
      </c>
      <c r="AD67" s="1">
        <v>-1.0550700000000001E-6</v>
      </c>
      <c r="AE67" s="1">
        <v>8.33225E-9</v>
      </c>
      <c r="AF67">
        <v>0.27496599999999999</v>
      </c>
      <c r="AG67">
        <v>1.96299</v>
      </c>
    </row>
    <row r="68" spans="1:33">
      <c r="A68" s="4"/>
      <c r="B68" s="2"/>
      <c r="C68" s="2" t="s">
        <v>0</v>
      </c>
      <c r="D68" s="2" t="s">
        <v>1</v>
      </c>
      <c r="E68" s="2" t="s">
        <v>2</v>
      </c>
      <c r="F68" s="2" t="s">
        <v>3</v>
      </c>
      <c r="G68" s="2" t="s">
        <v>4</v>
      </c>
      <c r="H68" s="2" t="s">
        <v>5</v>
      </c>
      <c r="I68" s="2" t="s">
        <v>6</v>
      </c>
      <c r="J68" s="2" t="s">
        <v>7</v>
      </c>
      <c r="K68" s="2" t="s">
        <v>8</v>
      </c>
      <c r="L68" s="2" t="s">
        <v>9</v>
      </c>
      <c r="M68" s="2" t="s">
        <v>10</v>
      </c>
      <c r="N68" s="2" t="s">
        <v>11</v>
      </c>
      <c r="O68" s="2" t="s">
        <v>12</v>
      </c>
      <c r="P68" s="2" t="s">
        <v>13</v>
      </c>
      <c r="Q68" s="2" t="s">
        <v>14</v>
      </c>
      <c r="R68" s="2" t="s">
        <v>15</v>
      </c>
      <c r="S68" s="2" t="s">
        <v>16</v>
      </c>
      <c r="T68" s="2" t="s">
        <v>17</v>
      </c>
      <c r="U68" s="2" t="s">
        <v>18</v>
      </c>
      <c r="V68" s="2" t="s">
        <v>19</v>
      </c>
      <c r="W68" s="2" t="s">
        <v>20</v>
      </c>
      <c r="X68" s="2" t="s">
        <v>21</v>
      </c>
      <c r="Y68" s="2" t="s">
        <v>22</v>
      </c>
      <c r="Z68" s="2" t="s">
        <v>23</v>
      </c>
      <c r="AA68" s="2" t="s">
        <v>24</v>
      </c>
      <c r="AB68" s="2" t="s">
        <v>25</v>
      </c>
      <c r="AC68" s="2" t="s">
        <v>26</v>
      </c>
      <c r="AD68" s="2" t="s">
        <v>27</v>
      </c>
      <c r="AE68" s="2" t="s">
        <v>28</v>
      </c>
      <c r="AF68" s="2" t="s">
        <v>29</v>
      </c>
      <c r="AG68" s="2" t="s">
        <v>30</v>
      </c>
    </row>
    <row r="69" spans="1:33" ht="15" customHeight="1">
      <c r="A69" s="64" t="s">
        <v>140</v>
      </c>
      <c r="B69" t="s">
        <v>99</v>
      </c>
      <c r="D69">
        <v>246.75700000000001</v>
      </c>
      <c r="E69">
        <v>504.78100000000001</v>
      </c>
      <c r="F69">
        <v>52656.2</v>
      </c>
      <c r="G69">
        <v>61779.8</v>
      </c>
      <c r="H69">
        <v>107200</v>
      </c>
      <c r="I69">
        <v>160231</v>
      </c>
      <c r="J69">
        <v>666.36099999999999</v>
      </c>
      <c r="K69">
        <v>345.79500000000002</v>
      </c>
      <c r="L69">
        <v>37.300899999999999</v>
      </c>
      <c r="M69">
        <v>9408.5499999999993</v>
      </c>
      <c r="N69">
        <v>481.30700000000002</v>
      </c>
      <c r="O69">
        <v>204.125</v>
      </c>
      <c r="P69">
        <v>267.18799999999999</v>
      </c>
      <c r="Q69">
        <v>86339.4</v>
      </c>
      <c r="R69">
        <v>506.43700000000001</v>
      </c>
      <c r="S69">
        <v>475.52100000000002</v>
      </c>
      <c r="T69">
        <v>44.030099999999997</v>
      </c>
      <c r="U69">
        <v>414.358</v>
      </c>
      <c r="V69">
        <v>1.4262300000000001</v>
      </c>
      <c r="W69">
        <v>0.89898100000000003</v>
      </c>
      <c r="X69">
        <v>0.118864</v>
      </c>
      <c r="Y69" s="1">
        <v>-4.5345499999999997E-31</v>
      </c>
      <c r="Z69">
        <v>34.715600000000002</v>
      </c>
      <c r="AA69">
        <v>6.7004700000000001</v>
      </c>
      <c r="AB69">
        <v>21.972300000000001</v>
      </c>
      <c r="AC69">
        <v>969.80899999999997</v>
      </c>
      <c r="AD69">
        <v>2.42465E-4</v>
      </c>
      <c r="AE69" s="1">
        <v>2.8552599999999999E-7</v>
      </c>
      <c r="AF69">
        <v>0.28083000000000002</v>
      </c>
      <c r="AG69">
        <v>4.7562899999999999</v>
      </c>
    </row>
    <row r="70" spans="1:33" ht="15" customHeight="1">
      <c r="A70" s="64"/>
      <c r="B70" t="s">
        <v>100</v>
      </c>
      <c r="D70">
        <v>262.27100000000002</v>
      </c>
      <c r="E70">
        <v>919.221</v>
      </c>
      <c r="F70">
        <v>51060.800000000003</v>
      </c>
      <c r="G70">
        <v>58448.5</v>
      </c>
      <c r="H70">
        <v>107700</v>
      </c>
      <c r="I70">
        <v>151082</v>
      </c>
      <c r="J70">
        <v>97.976100000000002</v>
      </c>
      <c r="K70">
        <v>304.93099999999998</v>
      </c>
      <c r="L70">
        <v>58.270400000000002</v>
      </c>
      <c r="M70">
        <v>8363.2099999999991</v>
      </c>
      <c r="N70">
        <v>325.53100000000001</v>
      </c>
      <c r="O70">
        <v>68.564999999999998</v>
      </c>
      <c r="P70">
        <v>287.22300000000001</v>
      </c>
      <c r="Q70">
        <v>91843.3</v>
      </c>
      <c r="R70">
        <v>452.62799999999999</v>
      </c>
      <c r="S70">
        <v>457.53199999999998</v>
      </c>
      <c r="T70">
        <v>32.430599999999998</v>
      </c>
      <c r="U70">
        <v>401.91199999999998</v>
      </c>
      <c r="V70">
        <v>5.6327699999999998</v>
      </c>
      <c r="W70">
        <v>1.2521800000000001</v>
      </c>
      <c r="X70">
        <v>0.20272200000000001</v>
      </c>
      <c r="Y70">
        <v>43.692100000000003</v>
      </c>
      <c r="Z70">
        <v>26.020199999999999</v>
      </c>
      <c r="AA70">
        <v>6.5317400000000001</v>
      </c>
      <c r="AB70">
        <v>21.811399999999999</v>
      </c>
      <c r="AC70">
        <v>922.00099999999998</v>
      </c>
      <c r="AD70">
        <v>6.2237999999999998E-3</v>
      </c>
      <c r="AE70">
        <v>0.190798</v>
      </c>
      <c r="AF70">
        <v>0.30379</v>
      </c>
      <c r="AG70">
        <v>5.7308300000000001</v>
      </c>
    </row>
    <row r="71" spans="1:33">
      <c r="A71" s="64"/>
      <c r="B71" t="s">
        <v>101</v>
      </c>
      <c r="D71">
        <v>238.08799999999999</v>
      </c>
      <c r="E71">
        <v>464.94099999999997</v>
      </c>
      <c r="F71">
        <v>53735.9</v>
      </c>
      <c r="G71">
        <v>62606.400000000001</v>
      </c>
      <c r="H71">
        <v>114400</v>
      </c>
      <c r="I71">
        <v>150548</v>
      </c>
      <c r="J71">
        <v>859</v>
      </c>
      <c r="K71">
        <v>-18.406300000000002</v>
      </c>
      <c r="L71">
        <v>53.215499999999999</v>
      </c>
      <c r="M71">
        <v>3148.86</v>
      </c>
      <c r="N71">
        <v>179.233</v>
      </c>
      <c r="O71">
        <v>47.687600000000003</v>
      </c>
      <c r="P71">
        <v>288.30700000000002</v>
      </c>
      <c r="Q71">
        <v>84313.3</v>
      </c>
      <c r="R71">
        <v>483.63600000000002</v>
      </c>
      <c r="S71">
        <v>473.911</v>
      </c>
      <c r="T71">
        <v>38.770299999999999</v>
      </c>
      <c r="U71">
        <v>383.86399999999998</v>
      </c>
      <c r="V71">
        <v>-4.91906</v>
      </c>
      <c r="W71">
        <v>0.73458400000000001</v>
      </c>
      <c r="X71">
        <v>2.3668499999999999E-2</v>
      </c>
      <c r="Y71">
        <v>0.101451</v>
      </c>
      <c r="Z71">
        <v>13.8264</v>
      </c>
      <c r="AA71">
        <v>7.3837700000000002</v>
      </c>
      <c r="AB71">
        <v>23.690300000000001</v>
      </c>
      <c r="AC71">
        <v>589.11</v>
      </c>
      <c r="AD71">
        <v>7.99009E-3</v>
      </c>
      <c r="AE71">
        <v>4.04698E-2</v>
      </c>
      <c r="AF71">
        <v>0.46331499999999998</v>
      </c>
      <c r="AG71">
        <v>4.7732099999999997</v>
      </c>
    </row>
    <row r="72" spans="1:33">
      <c r="A72" s="64"/>
      <c r="B72" t="s">
        <v>102</v>
      </c>
      <c r="D72">
        <v>232.869</v>
      </c>
      <c r="E72">
        <v>735.72299999999996</v>
      </c>
      <c r="F72">
        <v>52107.7</v>
      </c>
      <c r="G72">
        <v>60333.8</v>
      </c>
      <c r="H72">
        <v>107600</v>
      </c>
      <c r="I72">
        <v>159495</v>
      </c>
      <c r="J72">
        <v>92.578000000000003</v>
      </c>
      <c r="K72">
        <v>49.836500000000001</v>
      </c>
      <c r="L72">
        <v>51.383699999999997</v>
      </c>
      <c r="M72">
        <v>9613.1</v>
      </c>
      <c r="N72">
        <v>355.50900000000001</v>
      </c>
      <c r="O72">
        <v>57.702399999999997</v>
      </c>
      <c r="P72">
        <v>233.971</v>
      </c>
      <c r="Q72">
        <v>89281.8</v>
      </c>
      <c r="R72">
        <v>440.11799999999999</v>
      </c>
      <c r="S72">
        <v>470.39100000000002</v>
      </c>
      <c r="T72">
        <v>36.619100000000003</v>
      </c>
      <c r="U72">
        <v>414.03500000000003</v>
      </c>
      <c r="V72">
        <v>-2.7291099999999999</v>
      </c>
      <c r="W72">
        <v>0.92591199999999996</v>
      </c>
      <c r="X72">
        <v>-7.0819999999999998E-4</v>
      </c>
      <c r="Y72" s="1">
        <v>2.3092899999999999E-29</v>
      </c>
      <c r="Z72">
        <v>32.868400000000001</v>
      </c>
      <c r="AA72">
        <v>6.3233300000000003</v>
      </c>
      <c r="AB72">
        <v>26.525700000000001</v>
      </c>
      <c r="AC72">
        <v>887.87699999999995</v>
      </c>
      <c r="AD72">
        <v>2.3202499999999999E-4</v>
      </c>
      <c r="AE72" s="1">
        <v>-1.5071399999999999E-5</v>
      </c>
      <c r="AF72">
        <v>0.31392399999999998</v>
      </c>
      <c r="AG72">
        <v>5.5965400000000001</v>
      </c>
    </row>
    <row r="73" spans="1:33">
      <c r="A73" s="64"/>
      <c r="B73" t="s">
        <v>103</v>
      </c>
      <c r="D73">
        <v>249.202</v>
      </c>
      <c r="E73">
        <v>691.59299999999996</v>
      </c>
      <c r="F73">
        <v>49568</v>
      </c>
      <c r="G73">
        <v>58622.5</v>
      </c>
      <c r="H73">
        <v>115200</v>
      </c>
      <c r="I73">
        <v>156313</v>
      </c>
      <c r="J73">
        <v>1057.19</v>
      </c>
      <c r="K73">
        <v>766.93899999999996</v>
      </c>
      <c r="L73">
        <v>61.262</v>
      </c>
      <c r="M73">
        <v>3956.02</v>
      </c>
      <c r="N73">
        <v>206.57300000000001</v>
      </c>
      <c r="O73">
        <v>40.347000000000001</v>
      </c>
      <c r="P73">
        <v>300.69799999999998</v>
      </c>
      <c r="Q73">
        <v>90993.7</v>
      </c>
      <c r="R73">
        <v>531.92999999999995</v>
      </c>
      <c r="S73">
        <v>531.774</v>
      </c>
      <c r="T73">
        <v>36.206800000000001</v>
      </c>
      <c r="U73">
        <v>344.55900000000003</v>
      </c>
      <c r="V73">
        <v>1.1315900000000001</v>
      </c>
      <c r="W73">
        <v>1.53529</v>
      </c>
      <c r="X73">
        <v>0.40140700000000001</v>
      </c>
      <c r="Y73">
        <v>0.14412900000000001</v>
      </c>
      <c r="Z73">
        <v>20.3294</v>
      </c>
      <c r="AA73">
        <v>6.81196</v>
      </c>
      <c r="AB73">
        <v>18.378</v>
      </c>
      <c r="AC73">
        <v>520.45399999999995</v>
      </c>
      <c r="AD73">
        <v>4.8148699999999997E-3</v>
      </c>
      <c r="AE73">
        <v>0.410271</v>
      </c>
      <c r="AF73">
        <v>0.25500200000000001</v>
      </c>
      <c r="AG73">
        <v>5.3444399999999996</v>
      </c>
    </row>
    <row r="74" spans="1:33">
      <c r="A74" s="64"/>
      <c r="B74" t="s">
        <v>104</v>
      </c>
      <c r="D74">
        <v>232.095</v>
      </c>
      <c r="E74">
        <v>580.12800000000004</v>
      </c>
      <c r="F74">
        <v>48863.7</v>
      </c>
      <c r="G74">
        <v>58024.9</v>
      </c>
      <c r="H74">
        <v>106600</v>
      </c>
      <c r="I74">
        <v>149106</v>
      </c>
      <c r="J74">
        <v>-482.24099999999999</v>
      </c>
      <c r="K74">
        <v>95.855199999999996</v>
      </c>
      <c r="L74">
        <v>59.543799999999997</v>
      </c>
      <c r="M74">
        <v>10357.200000000001</v>
      </c>
      <c r="N74">
        <v>396.928</v>
      </c>
      <c r="O74">
        <v>69.302300000000002</v>
      </c>
      <c r="P74">
        <v>242.91200000000001</v>
      </c>
      <c r="Q74">
        <v>90708.1</v>
      </c>
      <c r="R74">
        <v>483.70699999999999</v>
      </c>
      <c r="S74">
        <v>425.16300000000001</v>
      </c>
      <c r="T74">
        <v>39.7532</v>
      </c>
      <c r="U74">
        <v>416.17500000000001</v>
      </c>
      <c r="V74">
        <v>-7.6200299999999999</v>
      </c>
      <c r="W74">
        <v>1.75413</v>
      </c>
      <c r="X74" s="1">
        <v>-3.7299999999999999E-5</v>
      </c>
      <c r="Y74" s="1">
        <v>2.9173000000000001E-28</v>
      </c>
      <c r="Z74">
        <v>32.3292</v>
      </c>
      <c r="AA74">
        <v>5.6514600000000002</v>
      </c>
      <c r="AB74">
        <v>26.763000000000002</v>
      </c>
      <c r="AC74">
        <v>942.60400000000004</v>
      </c>
      <c r="AD74">
        <v>6.0925399999999996E-3</v>
      </c>
      <c r="AE74">
        <v>2.6173600000000002E-2</v>
      </c>
      <c r="AF74">
        <v>0.33325900000000003</v>
      </c>
      <c r="AG74">
        <v>6.4077099999999998</v>
      </c>
    </row>
    <row r="75" spans="1:33">
      <c r="A75" s="64"/>
      <c r="B75" t="s">
        <v>105</v>
      </c>
      <c r="D75">
        <v>231.029</v>
      </c>
      <c r="E75">
        <v>710.96500000000003</v>
      </c>
      <c r="F75">
        <v>54491.9</v>
      </c>
      <c r="G75">
        <v>60969.9</v>
      </c>
      <c r="H75">
        <v>104800</v>
      </c>
      <c r="I75">
        <v>154243</v>
      </c>
      <c r="J75">
        <v>796.75800000000004</v>
      </c>
      <c r="K75">
        <v>384.45400000000001</v>
      </c>
      <c r="L75">
        <v>55.852600000000002</v>
      </c>
      <c r="M75">
        <v>11743.6</v>
      </c>
      <c r="N75">
        <v>400.48</v>
      </c>
      <c r="O75">
        <v>104.07599999999999</v>
      </c>
      <c r="P75">
        <v>238.114</v>
      </c>
      <c r="Q75">
        <v>91745</v>
      </c>
      <c r="R75">
        <v>462.26799999999997</v>
      </c>
      <c r="S75">
        <v>486.185</v>
      </c>
      <c r="T75">
        <v>39.870199999999997</v>
      </c>
      <c r="U75">
        <v>403.286</v>
      </c>
      <c r="V75">
        <v>3.2177099999999998</v>
      </c>
      <c r="W75">
        <v>1.4518500000000001</v>
      </c>
      <c r="X75">
        <v>0.39372600000000002</v>
      </c>
      <c r="Y75">
        <v>0.17030400000000001</v>
      </c>
      <c r="Z75">
        <v>32.8157</v>
      </c>
      <c r="AA75">
        <v>6.0031299999999996</v>
      </c>
      <c r="AB75">
        <v>26.676200000000001</v>
      </c>
      <c r="AC75">
        <v>869.10900000000004</v>
      </c>
      <c r="AD75" s="1">
        <v>5.9227900000000003E-5</v>
      </c>
      <c r="AE75">
        <v>0.119549</v>
      </c>
      <c r="AF75">
        <v>0.29630200000000001</v>
      </c>
      <c r="AG75">
        <v>6.8471700000000002</v>
      </c>
    </row>
    <row r="76" spans="1:33">
      <c r="A76" s="64"/>
      <c r="B76" t="s">
        <v>106</v>
      </c>
      <c r="D76">
        <v>226.32499999999999</v>
      </c>
      <c r="E76">
        <v>898.49300000000005</v>
      </c>
      <c r="F76">
        <v>53804</v>
      </c>
      <c r="G76">
        <v>60807.6</v>
      </c>
      <c r="H76">
        <v>104500</v>
      </c>
      <c r="I76">
        <v>155996</v>
      </c>
      <c r="J76">
        <v>212.779</v>
      </c>
      <c r="K76">
        <v>87.755200000000002</v>
      </c>
      <c r="L76">
        <v>41.206099999999999</v>
      </c>
      <c r="M76">
        <v>11216.5</v>
      </c>
      <c r="N76">
        <v>395.976</v>
      </c>
      <c r="O76">
        <v>83.493899999999996</v>
      </c>
      <c r="P76">
        <v>221.04300000000001</v>
      </c>
      <c r="Q76">
        <v>93392.5</v>
      </c>
      <c r="R76">
        <v>483.06799999999998</v>
      </c>
      <c r="S76">
        <v>505.62</v>
      </c>
      <c r="T76">
        <v>40.152000000000001</v>
      </c>
      <c r="U76">
        <v>428.82400000000001</v>
      </c>
      <c r="V76">
        <v>0.302429</v>
      </c>
      <c r="W76">
        <v>1.51549</v>
      </c>
      <c r="X76">
        <v>3.60066E-2</v>
      </c>
      <c r="Y76">
        <v>0.15554599999999999</v>
      </c>
      <c r="Z76">
        <v>30.875399999999999</v>
      </c>
      <c r="AA76">
        <v>6.0409300000000004</v>
      </c>
      <c r="AB76">
        <v>30.0608</v>
      </c>
      <c r="AC76">
        <v>953.625</v>
      </c>
      <c r="AD76">
        <v>8.7349200000000002E-3</v>
      </c>
      <c r="AE76">
        <v>-3.78547E-3</v>
      </c>
      <c r="AF76">
        <v>0.352605</v>
      </c>
      <c r="AG76">
        <v>7.1095300000000003</v>
      </c>
    </row>
    <row r="77" spans="1:33">
      <c r="A77" s="64"/>
      <c r="B77" t="s">
        <v>107</v>
      </c>
      <c r="D77">
        <v>242.95400000000001</v>
      </c>
      <c r="E77">
        <v>662.76700000000005</v>
      </c>
      <c r="F77">
        <v>55258.8</v>
      </c>
      <c r="G77">
        <v>61518.8</v>
      </c>
      <c r="H77">
        <v>106900</v>
      </c>
      <c r="I77">
        <v>159366</v>
      </c>
      <c r="J77">
        <v>1037.04</v>
      </c>
      <c r="K77">
        <v>174.209</v>
      </c>
      <c r="L77">
        <v>34.625799999999998</v>
      </c>
      <c r="M77">
        <v>8257.27</v>
      </c>
      <c r="N77">
        <v>284.70299999999997</v>
      </c>
      <c r="O77">
        <v>23.674600000000002</v>
      </c>
      <c r="P77">
        <v>239.256</v>
      </c>
      <c r="Q77">
        <v>97947.8</v>
      </c>
      <c r="R77">
        <v>514.55999999999995</v>
      </c>
      <c r="S77">
        <v>529.64400000000001</v>
      </c>
      <c r="T77">
        <v>44.556600000000003</v>
      </c>
      <c r="U77">
        <v>464.65499999999997</v>
      </c>
      <c r="V77">
        <v>-3.8899599999999999</v>
      </c>
      <c r="W77">
        <v>1.2072400000000001</v>
      </c>
      <c r="X77">
        <v>-7.4802099999999997E-4</v>
      </c>
      <c r="Y77" s="1">
        <v>-1.7212699999999999E-26</v>
      </c>
      <c r="Z77">
        <v>26.704599999999999</v>
      </c>
      <c r="AA77">
        <v>6.0176699999999999</v>
      </c>
      <c r="AB77">
        <v>27.029499999999999</v>
      </c>
      <c r="AC77">
        <v>742.89</v>
      </c>
      <c r="AD77">
        <v>1.0364899999999999E-3</v>
      </c>
      <c r="AE77">
        <v>1.26228E-2</v>
      </c>
      <c r="AF77">
        <v>0.217719</v>
      </c>
      <c r="AG77">
        <v>6.3561500000000004</v>
      </c>
    </row>
    <row r="78" spans="1:33">
      <c r="A78" s="64"/>
      <c r="B78" t="s">
        <v>108</v>
      </c>
      <c r="D78">
        <v>244.21100000000001</v>
      </c>
      <c r="E78">
        <v>933.68200000000002</v>
      </c>
      <c r="F78">
        <v>54012</v>
      </c>
      <c r="G78">
        <v>59161</v>
      </c>
      <c r="H78">
        <v>106600</v>
      </c>
      <c r="I78">
        <v>159503</v>
      </c>
      <c r="J78">
        <v>93.518600000000006</v>
      </c>
      <c r="K78">
        <v>104.846</v>
      </c>
      <c r="L78">
        <v>42.909599999999998</v>
      </c>
      <c r="M78">
        <v>10998</v>
      </c>
      <c r="N78">
        <v>421.21</v>
      </c>
      <c r="O78">
        <v>61.053400000000003</v>
      </c>
      <c r="P78">
        <v>225.142</v>
      </c>
      <c r="Q78">
        <v>91677.4</v>
      </c>
      <c r="R78">
        <v>427.65</v>
      </c>
      <c r="S78">
        <v>491.28100000000001</v>
      </c>
      <c r="T78">
        <v>36.419699999999999</v>
      </c>
      <c r="U78">
        <v>436.42</v>
      </c>
      <c r="V78">
        <v>-0.41353099999999998</v>
      </c>
      <c r="W78">
        <v>2.0776300000000001</v>
      </c>
      <c r="X78">
        <v>-9.7097599999999996E-3</v>
      </c>
      <c r="Y78" s="1">
        <v>-4.0732999999999999E-23</v>
      </c>
      <c r="Z78">
        <v>34.948799999999999</v>
      </c>
      <c r="AA78">
        <v>5.8834499999999998</v>
      </c>
      <c r="AB78">
        <v>27.068100000000001</v>
      </c>
      <c r="AC78">
        <v>975.23599999999999</v>
      </c>
      <c r="AD78">
        <v>4.4856899999999996E-3</v>
      </c>
      <c r="AE78">
        <v>1.38218E-2</v>
      </c>
      <c r="AF78">
        <v>0.33845900000000001</v>
      </c>
      <c r="AG78">
        <v>6.2177800000000003</v>
      </c>
    </row>
    <row r="79" spans="1:33">
      <c r="A79" s="64"/>
      <c r="B79" t="s">
        <v>109</v>
      </c>
      <c r="D79">
        <v>237.35499999999999</v>
      </c>
      <c r="E79">
        <v>813.1</v>
      </c>
      <c r="F79">
        <v>51806.2</v>
      </c>
      <c r="G79">
        <v>58122.2</v>
      </c>
      <c r="H79">
        <v>107000</v>
      </c>
      <c r="I79">
        <v>158098</v>
      </c>
      <c r="J79">
        <v>203.071</v>
      </c>
      <c r="K79">
        <v>204.297</v>
      </c>
      <c r="L79">
        <v>36.561500000000002</v>
      </c>
      <c r="M79">
        <v>10870.9</v>
      </c>
      <c r="N79">
        <v>401.697</v>
      </c>
      <c r="O79">
        <v>75.655299999999997</v>
      </c>
      <c r="P79">
        <v>219.43</v>
      </c>
      <c r="Q79">
        <v>90932.4</v>
      </c>
      <c r="R79">
        <v>466.15</v>
      </c>
      <c r="S79">
        <v>464.51400000000001</v>
      </c>
      <c r="T79">
        <v>39.147500000000001</v>
      </c>
      <c r="U79">
        <v>420.00599999999997</v>
      </c>
      <c r="V79">
        <v>0.17697499999999999</v>
      </c>
      <c r="W79">
        <v>1.90052</v>
      </c>
      <c r="X79">
        <v>-8.8116700000000006E-3</v>
      </c>
      <c r="Y79" s="1">
        <v>1.5013899999999999E-22</v>
      </c>
      <c r="Z79">
        <v>32.897799999999997</v>
      </c>
      <c r="AA79">
        <v>5.6557500000000003</v>
      </c>
      <c r="AB79">
        <v>24.7591</v>
      </c>
      <c r="AC79">
        <v>881.61500000000001</v>
      </c>
      <c r="AD79">
        <v>2.1856100000000002E-3</v>
      </c>
      <c r="AE79">
        <v>-1.79218E-3</v>
      </c>
      <c r="AF79">
        <v>0.43807000000000001</v>
      </c>
      <c r="AG79">
        <v>6.4368699999999999</v>
      </c>
    </row>
    <row r="80" spans="1:33">
      <c r="A80" s="64"/>
      <c r="B80" t="s">
        <v>110</v>
      </c>
      <c r="D80">
        <v>237.82400000000001</v>
      </c>
      <c r="E80">
        <v>774.12599999999998</v>
      </c>
      <c r="F80">
        <v>56149.7</v>
      </c>
      <c r="G80">
        <v>60597.599999999999</v>
      </c>
      <c r="H80">
        <v>105700</v>
      </c>
      <c r="I80">
        <v>161494</v>
      </c>
      <c r="J80">
        <v>390.55700000000002</v>
      </c>
      <c r="K80">
        <v>390.625</v>
      </c>
      <c r="L80">
        <v>41.982100000000003</v>
      </c>
      <c r="M80">
        <v>12813.9</v>
      </c>
      <c r="N80">
        <v>448.66199999999998</v>
      </c>
      <c r="O80">
        <v>97.930700000000002</v>
      </c>
      <c r="P80">
        <v>244.56200000000001</v>
      </c>
      <c r="Q80">
        <v>99473.9</v>
      </c>
      <c r="R80">
        <v>549.54300000000001</v>
      </c>
      <c r="S80">
        <v>540.52099999999996</v>
      </c>
      <c r="T80">
        <v>43.503700000000002</v>
      </c>
      <c r="U80">
        <v>474.97</v>
      </c>
      <c r="V80">
        <v>3.7215500000000001</v>
      </c>
      <c r="W80">
        <v>1.48516</v>
      </c>
      <c r="X80">
        <v>7.1037100000000006E-2</v>
      </c>
      <c r="Y80">
        <v>0.120023</v>
      </c>
      <c r="Z80">
        <v>36.268700000000003</v>
      </c>
      <c r="AA80">
        <v>5.96075</v>
      </c>
      <c r="AB80">
        <v>30.443899999999999</v>
      </c>
      <c r="AC80">
        <v>1030.8800000000001</v>
      </c>
      <c r="AD80">
        <v>1.3724999999999999E-2</v>
      </c>
      <c r="AE80">
        <v>2.95559E-2</v>
      </c>
      <c r="AF80">
        <v>0.33094299999999999</v>
      </c>
      <c r="AG80">
        <v>6.7852699999999997</v>
      </c>
    </row>
    <row r="81" spans="1:33">
      <c r="A81" s="64"/>
      <c r="B81" t="s">
        <v>111</v>
      </c>
      <c r="D81">
        <v>225.25299999999999</v>
      </c>
      <c r="E81">
        <v>875.64300000000003</v>
      </c>
      <c r="F81">
        <v>53350.3</v>
      </c>
      <c r="G81">
        <v>57572.2</v>
      </c>
      <c r="H81">
        <v>105700</v>
      </c>
      <c r="I81">
        <v>162611</v>
      </c>
      <c r="J81">
        <v>825.07799999999997</v>
      </c>
      <c r="K81">
        <v>73.6631</v>
      </c>
      <c r="L81">
        <v>38.193899999999999</v>
      </c>
      <c r="M81">
        <v>12531.8</v>
      </c>
      <c r="N81">
        <v>413.286</v>
      </c>
      <c r="O81">
        <v>100.48099999999999</v>
      </c>
      <c r="P81">
        <v>219.43600000000001</v>
      </c>
      <c r="Q81">
        <v>89094.399999999994</v>
      </c>
      <c r="R81">
        <v>470.49599999999998</v>
      </c>
      <c r="S81">
        <v>512.25199999999995</v>
      </c>
      <c r="T81">
        <v>38.280999999999999</v>
      </c>
      <c r="U81">
        <v>433.13099999999997</v>
      </c>
      <c r="V81">
        <v>2.9558399999999998</v>
      </c>
      <c r="W81">
        <v>1.86541</v>
      </c>
      <c r="X81">
        <v>0.62950300000000003</v>
      </c>
      <c r="Y81">
        <v>230.00800000000001</v>
      </c>
      <c r="Z81">
        <v>33.260399999999997</v>
      </c>
      <c r="AA81">
        <v>5.7802899999999999</v>
      </c>
      <c r="AB81">
        <v>27.171299999999999</v>
      </c>
      <c r="AC81">
        <v>938.78899999999999</v>
      </c>
      <c r="AD81">
        <v>0.18169299999999999</v>
      </c>
      <c r="AE81">
        <v>0.49685600000000002</v>
      </c>
      <c r="AF81">
        <v>0.30979200000000001</v>
      </c>
      <c r="AG81">
        <v>6.38497</v>
      </c>
    </row>
    <row r="82" spans="1:33">
      <c r="A82" s="64"/>
      <c r="B82" t="s">
        <v>112</v>
      </c>
      <c r="D82">
        <v>217.09399999999999</v>
      </c>
      <c r="E82">
        <v>692.47299999999996</v>
      </c>
      <c r="F82">
        <v>53505.2</v>
      </c>
      <c r="G82">
        <v>58484.4</v>
      </c>
      <c r="H82">
        <v>106000</v>
      </c>
      <c r="I82">
        <v>167776</v>
      </c>
      <c r="J82">
        <v>1061.1600000000001</v>
      </c>
      <c r="K82">
        <v>35.459899999999998</v>
      </c>
      <c r="L82">
        <v>52.432899999999997</v>
      </c>
      <c r="M82">
        <v>11277.6</v>
      </c>
      <c r="N82">
        <v>419.834</v>
      </c>
      <c r="O82">
        <v>44.811300000000003</v>
      </c>
      <c r="P82">
        <v>218.09</v>
      </c>
      <c r="Q82">
        <v>95082.8</v>
      </c>
      <c r="R82">
        <v>471.64800000000002</v>
      </c>
      <c r="S82">
        <v>476.34899999999999</v>
      </c>
      <c r="T82">
        <v>38.220399999999998</v>
      </c>
      <c r="U82">
        <v>437.71199999999999</v>
      </c>
      <c r="V82">
        <v>2.6413099999999998</v>
      </c>
      <c r="W82">
        <v>1.76823</v>
      </c>
      <c r="X82">
        <v>1.5293699999999999E-4</v>
      </c>
      <c r="Y82">
        <v>5.5301099999999999E-2</v>
      </c>
      <c r="Z82">
        <v>28.344100000000001</v>
      </c>
      <c r="AA82">
        <v>5.8729500000000003</v>
      </c>
      <c r="AB82">
        <v>26.161000000000001</v>
      </c>
      <c r="AC82">
        <v>884.85900000000004</v>
      </c>
      <c r="AD82" s="1">
        <v>-7.3563600000000002E-5</v>
      </c>
      <c r="AE82">
        <v>5.7162000000000001E-4</v>
      </c>
      <c r="AF82">
        <v>0.22503000000000001</v>
      </c>
      <c r="AG82">
        <v>7.0856700000000004</v>
      </c>
    </row>
    <row r="83" spans="1:33">
      <c r="A83" s="64"/>
      <c r="B83" t="s">
        <v>113</v>
      </c>
      <c r="D83">
        <v>228.57599999999999</v>
      </c>
      <c r="E83">
        <v>988.80600000000004</v>
      </c>
      <c r="F83">
        <v>55878.3</v>
      </c>
      <c r="G83">
        <v>60018.400000000001</v>
      </c>
      <c r="H83">
        <v>105900</v>
      </c>
      <c r="I83">
        <v>165993</v>
      </c>
      <c r="J83">
        <v>214.98</v>
      </c>
      <c r="K83">
        <v>179.83199999999999</v>
      </c>
      <c r="L83">
        <v>49.706000000000003</v>
      </c>
      <c r="M83">
        <v>12634.5</v>
      </c>
      <c r="N83">
        <v>451.28899999999999</v>
      </c>
      <c r="O83">
        <v>82.593299999999999</v>
      </c>
      <c r="P83">
        <v>215.898</v>
      </c>
      <c r="Q83">
        <v>89287</v>
      </c>
      <c r="R83">
        <v>446.42399999999998</v>
      </c>
      <c r="S83">
        <v>475.56</v>
      </c>
      <c r="T83">
        <v>38.643000000000001</v>
      </c>
      <c r="U83">
        <v>436.15199999999999</v>
      </c>
      <c r="V83">
        <v>2.8393000000000002</v>
      </c>
      <c r="W83">
        <v>1.4761200000000001</v>
      </c>
      <c r="X83" s="1">
        <v>-7.9082499999999994E-5</v>
      </c>
      <c r="Y83">
        <v>0.104148</v>
      </c>
      <c r="Z83">
        <v>30.025099999999998</v>
      </c>
      <c r="AA83">
        <v>5.5715399999999997</v>
      </c>
      <c r="AB83">
        <v>25.788799999999998</v>
      </c>
      <c r="AC83">
        <v>999.072</v>
      </c>
      <c r="AD83">
        <v>2.5998200000000002E-4</v>
      </c>
      <c r="AE83">
        <v>-1.4499200000000001E-4</v>
      </c>
      <c r="AF83">
        <v>0.23408899999999999</v>
      </c>
      <c r="AG83">
        <v>6.1429099999999996</v>
      </c>
    </row>
    <row r="84" spans="1:33">
      <c r="A84" s="64"/>
      <c r="B84" t="s">
        <v>114</v>
      </c>
      <c r="D84">
        <v>227.89699999999999</v>
      </c>
      <c r="E84">
        <v>845.35400000000004</v>
      </c>
      <c r="F84">
        <v>53362</v>
      </c>
      <c r="G84">
        <v>59009.599999999999</v>
      </c>
      <c r="H84">
        <v>105200</v>
      </c>
      <c r="I84">
        <v>159417</v>
      </c>
      <c r="J84">
        <v>-159.251</v>
      </c>
      <c r="K84">
        <v>49.689</v>
      </c>
      <c r="L84">
        <v>38.976399999999998</v>
      </c>
      <c r="M84">
        <v>13365.8</v>
      </c>
      <c r="N84">
        <v>461.988</v>
      </c>
      <c r="O84">
        <v>94.9191</v>
      </c>
      <c r="P84">
        <v>203.404</v>
      </c>
      <c r="Q84">
        <v>96331.5</v>
      </c>
      <c r="R84">
        <v>475.28699999999998</v>
      </c>
      <c r="S84">
        <v>473.40699999999998</v>
      </c>
      <c r="T84">
        <v>37.063400000000001</v>
      </c>
      <c r="U84">
        <v>417.91300000000001</v>
      </c>
      <c r="V84">
        <v>4.1852</v>
      </c>
      <c r="W84">
        <v>1.8820300000000001</v>
      </c>
      <c r="X84">
        <v>1.6275E-4</v>
      </c>
      <c r="Y84" s="1">
        <v>-1.1166599999999999E-19</v>
      </c>
      <c r="Z84">
        <v>27.262799999999999</v>
      </c>
      <c r="AA84">
        <v>5.3722799999999999</v>
      </c>
      <c r="AB84">
        <v>28.412700000000001</v>
      </c>
      <c r="AC84">
        <v>968.11900000000003</v>
      </c>
      <c r="AD84">
        <v>-1.4224000000000001E-3</v>
      </c>
      <c r="AE84" s="1">
        <v>4.0434900000000001E-5</v>
      </c>
      <c r="AF84">
        <v>0.36895800000000001</v>
      </c>
      <c r="AG84">
        <v>6.5034999999999998</v>
      </c>
    </row>
    <row r="85" spans="1:33">
      <c r="A85" s="64"/>
      <c r="B85" t="s">
        <v>115</v>
      </c>
      <c r="D85">
        <v>204.06399999999999</v>
      </c>
      <c r="E85">
        <v>690.06</v>
      </c>
      <c r="F85">
        <v>51500.5</v>
      </c>
      <c r="G85">
        <v>56569.4</v>
      </c>
      <c r="H85">
        <v>104500</v>
      </c>
      <c r="I85">
        <v>162122</v>
      </c>
      <c r="J85">
        <v>122.261</v>
      </c>
      <c r="K85">
        <v>199.08799999999999</v>
      </c>
      <c r="L85">
        <v>43.724400000000003</v>
      </c>
      <c r="M85">
        <v>14245.1</v>
      </c>
      <c r="N85">
        <v>511.113</v>
      </c>
      <c r="O85">
        <v>120.464</v>
      </c>
      <c r="P85">
        <v>216.726</v>
      </c>
      <c r="Q85">
        <v>91173</v>
      </c>
      <c r="R85">
        <v>396.01600000000002</v>
      </c>
      <c r="S85">
        <v>443.65</v>
      </c>
      <c r="T85">
        <v>35.4634</v>
      </c>
      <c r="U85">
        <v>403.02100000000002</v>
      </c>
      <c r="V85">
        <v>-0.32688200000000001</v>
      </c>
      <c r="W85">
        <v>1.6488</v>
      </c>
      <c r="X85">
        <v>-5.5109500000000004E-4</v>
      </c>
      <c r="Y85" s="1">
        <v>4.0655399999999999E-19</v>
      </c>
      <c r="Z85">
        <v>27.0336</v>
      </c>
      <c r="AA85">
        <v>5.2284499999999996</v>
      </c>
      <c r="AB85">
        <v>26.575600000000001</v>
      </c>
      <c r="AC85">
        <v>812.15899999999999</v>
      </c>
      <c r="AD85">
        <v>3.7959199999999999E-3</v>
      </c>
      <c r="AE85" s="1">
        <v>-1.0617300000000001E-5</v>
      </c>
      <c r="AF85">
        <v>0.18617400000000001</v>
      </c>
      <c r="AG85">
        <v>7.1711400000000003</v>
      </c>
    </row>
    <row r="86" spans="1:33">
      <c r="A86" s="64"/>
      <c r="B86" t="s">
        <v>116</v>
      </c>
      <c r="D86">
        <v>266.20400000000001</v>
      </c>
      <c r="E86">
        <v>790.82100000000003</v>
      </c>
      <c r="F86">
        <v>54989.2</v>
      </c>
      <c r="G86">
        <v>57193</v>
      </c>
      <c r="H86">
        <v>108100</v>
      </c>
      <c r="I86">
        <v>177155</v>
      </c>
      <c r="J86">
        <v>712.65800000000002</v>
      </c>
      <c r="K86">
        <v>170.92</v>
      </c>
      <c r="L86">
        <v>46.024900000000002</v>
      </c>
      <c r="M86">
        <v>13269.6</v>
      </c>
      <c r="N86">
        <v>490.47399999999999</v>
      </c>
      <c r="O86">
        <v>110.624</v>
      </c>
      <c r="P86">
        <v>230.68799999999999</v>
      </c>
      <c r="Q86">
        <v>99430.3</v>
      </c>
      <c r="R86">
        <v>451.79399999999998</v>
      </c>
      <c r="S86">
        <v>501.76799999999997</v>
      </c>
      <c r="T86">
        <v>40.301499999999997</v>
      </c>
      <c r="U86">
        <v>467.51400000000001</v>
      </c>
      <c r="V86">
        <v>-2.1196100000000002</v>
      </c>
      <c r="W86">
        <v>1.62327</v>
      </c>
      <c r="X86">
        <v>2.5740699999999999E-3</v>
      </c>
      <c r="Y86" s="1">
        <v>-1.86984E-18</v>
      </c>
      <c r="Z86">
        <v>29.689499999999999</v>
      </c>
      <c r="AA86">
        <v>5.7667900000000003</v>
      </c>
      <c r="AB86">
        <v>30.0731</v>
      </c>
      <c r="AC86">
        <v>980.83600000000001</v>
      </c>
      <c r="AD86">
        <v>5.7612600000000005E-4</v>
      </c>
      <c r="AE86" s="1">
        <v>3.5748399999999999E-6</v>
      </c>
      <c r="AF86">
        <v>0.305927</v>
      </c>
      <c r="AG86">
        <v>6.3575799999999996</v>
      </c>
    </row>
    <row r="87" spans="1:33">
      <c r="A87" s="64"/>
      <c r="B87" t="s">
        <v>117</v>
      </c>
      <c r="D87">
        <v>184.98400000000001</v>
      </c>
      <c r="E87">
        <v>565.13199999999995</v>
      </c>
      <c r="F87">
        <v>49531</v>
      </c>
      <c r="G87">
        <v>52218.3</v>
      </c>
      <c r="H87">
        <v>105400</v>
      </c>
      <c r="I87">
        <v>157235</v>
      </c>
      <c r="J87">
        <v>1142.3599999999999</v>
      </c>
      <c r="K87">
        <v>207.893</v>
      </c>
      <c r="L87">
        <v>34.4039</v>
      </c>
      <c r="M87">
        <v>8118.59</v>
      </c>
      <c r="N87">
        <v>297.09300000000002</v>
      </c>
      <c r="O87">
        <v>53.911999999999999</v>
      </c>
      <c r="P87">
        <v>241.005</v>
      </c>
      <c r="Q87">
        <v>86236.7</v>
      </c>
      <c r="R87">
        <v>432.536</v>
      </c>
      <c r="S87">
        <v>465.39299999999997</v>
      </c>
      <c r="T87">
        <v>34.062600000000003</v>
      </c>
      <c r="U87">
        <v>385.27800000000002</v>
      </c>
      <c r="V87">
        <v>1.10114</v>
      </c>
      <c r="W87">
        <v>3.5478800000000001</v>
      </c>
      <c r="X87">
        <v>0.30841099999999999</v>
      </c>
      <c r="Y87">
        <v>82.313400000000001</v>
      </c>
      <c r="Z87">
        <v>20.0243</v>
      </c>
      <c r="AA87">
        <v>4.9358500000000003</v>
      </c>
      <c r="AB87">
        <v>25.205300000000001</v>
      </c>
      <c r="AC87">
        <v>729.26</v>
      </c>
      <c r="AD87">
        <v>1.8025699999999999E-4</v>
      </c>
      <c r="AE87">
        <v>0.24920300000000001</v>
      </c>
      <c r="AF87">
        <v>0.11777700000000001</v>
      </c>
      <c r="AG87">
        <v>3.5894200000000001</v>
      </c>
    </row>
    <row r="88" spans="1:33">
      <c r="A88" s="64"/>
      <c r="B88" t="s">
        <v>118</v>
      </c>
      <c r="D88">
        <v>250.643</v>
      </c>
      <c r="E88">
        <v>691.34799999999996</v>
      </c>
      <c r="F88">
        <v>55140.3</v>
      </c>
      <c r="G88">
        <v>55291.3</v>
      </c>
      <c r="H88">
        <v>104400</v>
      </c>
      <c r="I88">
        <v>160621</v>
      </c>
      <c r="J88">
        <v>-344.28100000000001</v>
      </c>
      <c r="K88">
        <v>120.989</v>
      </c>
      <c r="L88">
        <v>45.018700000000003</v>
      </c>
      <c r="M88">
        <v>11568.8</v>
      </c>
      <c r="N88">
        <v>476.387</v>
      </c>
      <c r="O88">
        <v>62.725999999999999</v>
      </c>
      <c r="P88">
        <v>235.74799999999999</v>
      </c>
      <c r="Q88">
        <v>94433.7</v>
      </c>
      <c r="R88">
        <v>472.303</v>
      </c>
      <c r="S88">
        <v>504.25400000000002</v>
      </c>
      <c r="T88">
        <v>40.253799999999998</v>
      </c>
      <c r="U88">
        <v>435.10199999999998</v>
      </c>
      <c r="V88">
        <v>-3.1608399999999999</v>
      </c>
      <c r="W88">
        <v>1.1199399999999999</v>
      </c>
      <c r="X88">
        <v>-6.8368699999999999E-4</v>
      </c>
      <c r="Y88" s="1">
        <v>1.8837999999999999E-14</v>
      </c>
      <c r="Z88">
        <v>28.501200000000001</v>
      </c>
      <c r="AA88">
        <v>6.1236699999999997</v>
      </c>
      <c r="AB88">
        <v>24.585799999999999</v>
      </c>
      <c r="AC88">
        <v>855.41499999999996</v>
      </c>
      <c r="AD88" s="1">
        <v>-6.4763099999999997E-5</v>
      </c>
      <c r="AE88" s="1">
        <v>-2.1041799999999999E-10</v>
      </c>
      <c r="AF88">
        <v>0.33953899999999998</v>
      </c>
      <c r="AG88">
        <v>6.6713199999999997</v>
      </c>
    </row>
    <row r="89" spans="1:33">
      <c r="A89" s="64"/>
      <c r="B89" t="s">
        <v>119</v>
      </c>
      <c r="D89">
        <v>272.72699999999998</v>
      </c>
      <c r="E89">
        <v>943.06100000000004</v>
      </c>
      <c r="F89">
        <v>53411.7</v>
      </c>
      <c r="G89">
        <v>54514.8</v>
      </c>
      <c r="H89">
        <v>104100</v>
      </c>
      <c r="I89">
        <v>164482</v>
      </c>
      <c r="J89">
        <v>1748.17</v>
      </c>
      <c r="K89">
        <v>1673.77</v>
      </c>
      <c r="L89">
        <v>48.300600000000003</v>
      </c>
      <c r="M89">
        <v>12986.6</v>
      </c>
      <c r="N89">
        <v>495.416</v>
      </c>
      <c r="O89">
        <v>98.964600000000004</v>
      </c>
      <c r="P89">
        <v>248.50800000000001</v>
      </c>
      <c r="Q89">
        <v>96202.6</v>
      </c>
      <c r="R89">
        <v>456.98</v>
      </c>
      <c r="S89">
        <v>479.00599999999997</v>
      </c>
      <c r="T89">
        <v>38.467500000000001</v>
      </c>
      <c r="U89">
        <v>439.24700000000001</v>
      </c>
      <c r="V89">
        <v>44.803600000000003</v>
      </c>
      <c r="W89">
        <v>47.551200000000001</v>
      </c>
      <c r="X89">
        <v>10.002599999999999</v>
      </c>
      <c r="Y89">
        <v>89.532700000000006</v>
      </c>
      <c r="Z89">
        <v>27.937799999999999</v>
      </c>
      <c r="AA89">
        <v>5.8160299999999996</v>
      </c>
      <c r="AB89">
        <v>23.1816</v>
      </c>
      <c r="AC89">
        <v>882.69100000000003</v>
      </c>
      <c r="AD89">
        <v>10.6577</v>
      </c>
      <c r="AE89">
        <v>0.67741399999999996</v>
      </c>
      <c r="AF89">
        <v>0.27141599999999999</v>
      </c>
      <c r="AG89">
        <v>8.2822600000000008</v>
      </c>
    </row>
    <row r="90" spans="1:33">
      <c r="A90" s="64"/>
      <c r="B90" t="s">
        <v>120</v>
      </c>
      <c r="D90">
        <v>231.87</v>
      </c>
      <c r="E90">
        <v>740.61</v>
      </c>
      <c r="F90">
        <v>54983.199999999997</v>
      </c>
      <c r="G90">
        <v>57175.8</v>
      </c>
      <c r="H90">
        <v>104600</v>
      </c>
      <c r="I90">
        <v>166385</v>
      </c>
      <c r="J90">
        <v>397.05900000000003</v>
      </c>
      <c r="K90">
        <v>142.739</v>
      </c>
      <c r="L90">
        <v>44.695999999999998</v>
      </c>
      <c r="M90">
        <v>10147.4</v>
      </c>
      <c r="N90">
        <v>420.94299999999998</v>
      </c>
      <c r="O90">
        <v>66.349599999999995</v>
      </c>
      <c r="P90">
        <v>230.51</v>
      </c>
      <c r="Q90">
        <v>98072.5</v>
      </c>
      <c r="R90">
        <v>490.96300000000002</v>
      </c>
      <c r="S90">
        <v>500.93700000000001</v>
      </c>
      <c r="T90">
        <v>42.660800000000002</v>
      </c>
      <c r="U90">
        <v>443.928</v>
      </c>
      <c r="V90">
        <v>-2.0194899999999998</v>
      </c>
      <c r="W90">
        <v>1.2386299999999999</v>
      </c>
      <c r="X90">
        <v>5.0147299999999999E-2</v>
      </c>
      <c r="Y90" s="1">
        <v>2.3263600000000002E-13</v>
      </c>
      <c r="Z90">
        <v>31.028500000000001</v>
      </c>
      <c r="AA90">
        <v>6.5999299999999996</v>
      </c>
      <c r="AB90">
        <v>28.968399999999999</v>
      </c>
      <c r="AC90">
        <v>914.31200000000001</v>
      </c>
      <c r="AD90" s="1">
        <v>1.8084000000000002E-5</v>
      </c>
      <c r="AE90" s="1">
        <v>1.4045000000000001E-9</v>
      </c>
      <c r="AF90">
        <v>0.39313399999999998</v>
      </c>
      <c r="AG90">
        <v>6.5621999999999998</v>
      </c>
    </row>
    <row r="91" spans="1:33">
      <c r="A91" s="64"/>
      <c r="B91" t="s">
        <v>121</v>
      </c>
      <c r="D91">
        <v>290.66899999999998</v>
      </c>
      <c r="E91">
        <v>1054.17</v>
      </c>
      <c r="F91">
        <v>59760.3</v>
      </c>
      <c r="G91">
        <v>58657.9</v>
      </c>
      <c r="H91">
        <v>105400</v>
      </c>
      <c r="I91">
        <v>185471</v>
      </c>
      <c r="J91">
        <v>-29.629799999999999</v>
      </c>
      <c r="K91">
        <v>59.402200000000001</v>
      </c>
      <c r="L91">
        <v>50.2196</v>
      </c>
      <c r="M91">
        <v>12667.1</v>
      </c>
      <c r="N91">
        <v>548.03300000000002</v>
      </c>
      <c r="O91">
        <v>111.474</v>
      </c>
      <c r="P91">
        <v>280.69299999999998</v>
      </c>
      <c r="Q91">
        <v>108129</v>
      </c>
      <c r="R91">
        <v>602.57799999999997</v>
      </c>
      <c r="S91">
        <v>536.16399999999999</v>
      </c>
      <c r="T91">
        <v>42.236899999999999</v>
      </c>
      <c r="U91">
        <v>478.72500000000002</v>
      </c>
      <c r="V91">
        <v>4.4799699999999998</v>
      </c>
      <c r="W91">
        <v>1.8392599999999999</v>
      </c>
      <c r="X91">
        <v>1.1471100000000001</v>
      </c>
      <c r="Y91">
        <v>262.33499999999998</v>
      </c>
      <c r="Z91">
        <v>33.466500000000003</v>
      </c>
      <c r="AA91">
        <v>6.9521199999999999</v>
      </c>
      <c r="AB91">
        <v>24.285799999999998</v>
      </c>
      <c r="AC91">
        <v>1010.7</v>
      </c>
      <c r="AD91" s="1">
        <v>-8.7151999999999995E-5</v>
      </c>
      <c r="AE91">
        <v>1.13568</v>
      </c>
      <c r="AF91">
        <v>0.36822899999999997</v>
      </c>
      <c r="AG91">
        <v>8.4523799999999998</v>
      </c>
    </row>
    <row r="92" spans="1:33">
      <c r="A92" s="64"/>
      <c r="B92" t="s">
        <v>122</v>
      </c>
      <c r="D92">
        <v>240.38900000000001</v>
      </c>
      <c r="E92">
        <v>609.98599999999999</v>
      </c>
      <c r="F92">
        <v>56882.8</v>
      </c>
      <c r="G92">
        <v>56983.7</v>
      </c>
      <c r="H92">
        <v>106900</v>
      </c>
      <c r="I92">
        <v>172360</v>
      </c>
      <c r="J92">
        <v>691.41399999999999</v>
      </c>
      <c r="K92">
        <v>204.59299999999999</v>
      </c>
      <c r="L92">
        <v>41.446300000000001</v>
      </c>
      <c r="M92">
        <v>12472.3</v>
      </c>
      <c r="N92">
        <v>472.48200000000003</v>
      </c>
      <c r="O92">
        <v>110.524</v>
      </c>
      <c r="P92">
        <v>255.61199999999999</v>
      </c>
      <c r="Q92">
        <v>102287</v>
      </c>
      <c r="R92">
        <v>505.351</v>
      </c>
      <c r="S92">
        <v>546.96400000000006</v>
      </c>
      <c r="T92">
        <v>40.084200000000003</v>
      </c>
      <c r="U92">
        <v>451.18799999999999</v>
      </c>
      <c r="V92">
        <v>3.6160800000000002</v>
      </c>
      <c r="W92">
        <v>1.0925199999999999</v>
      </c>
      <c r="X92">
        <v>0.13953099999999999</v>
      </c>
      <c r="Y92">
        <v>2.3990499999999999</v>
      </c>
      <c r="Z92">
        <v>26.925999999999998</v>
      </c>
      <c r="AA92">
        <v>5.8548200000000001</v>
      </c>
      <c r="AB92">
        <v>25.229600000000001</v>
      </c>
      <c r="AC92">
        <v>968.50900000000001</v>
      </c>
      <c r="AD92">
        <v>0.15062999999999999</v>
      </c>
      <c r="AE92">
        <v>4.49909E-2</v>
      </c>
      <c r="AF92">
        <v>0.40712100000000001</v>
      </c>
      <c r="AG92">
        <v>6.8020199999999997</v>
      </c>
    </row>
    <row r="93" spans="1:33">
      <c r="A93" s="64"/>
      <c r="B93" t="s">
        <v>123</v>
      </c>
      <c r="D93">
        <v>251.15700000000001</v>
      </c>
      <c r="E93">
        <v>790.06200000000001</v>
      </c>
      <c r="F93">
        <v>60200.3</v>
      </c>
      <c r="G93">
        <v>58256.9</v>
      </c>
      <c r="H93">
        <v>105500</v>
      </c>
      <c r="I93">
        <v>174549</v>
      </c>
      <c r="J93">
        <v>1794.04</v>
      </c>
      <c r="K93">
        <v>332.46800000000002</v>
      </c>
      <c r="L93">
        <v>47.872199999999999</v>
      </c>
      <c r="M93">
        <v>14541.9</v>
      </c>
      <c r="N93">
        <v>590.17999999999995</v>
      </c>
      <c r="O93">
        <v>236.976</v>
      </c>
      <c r="P93">
        <v>227.13</v>
      </c>
      <c r="Q93">
        <v>104632</v>
      </c>
      <c r="R93">
        <v>538.63699999999994</v>
      </c>
      <c r="S93">
        <v>628.16499999999996</v>
      </c>
      <c r="T93">
        <v>43.083399999999997</v>
      </c>
      <c r="U93">
        <v>499.64</v>
      </c>
      <c r="V93">
        <v>0.59901700000000002</v>
      </c>
      <c r="W93">
        <v>1.302</v>
      </c>
      <c r="X93">
        <v>5.7764500000000003E-2</v>
      </c>
      <c r="Y93">
        <v>15.3034</v>
      </c>
      <c r="Z93">
        <v>28.126000000000001</v>
      </c>
      <c r="AA93">
        <v>5.9649599999999996</v>
      </c>
      <c r="AB93">
        <v>33.432899999999997</v>
      </c>
      <c r="AC93">
        <v>986.5</v>
      </c>
      <c r="AD93">
        <v>-1.86352E-3</v>
      </c>
      <c r="AE93">
        <v>8.3787400000000008E-3</v>
      </c>
      <c r="AF93">
        <v>0.33833200000000002</v>
      </c>
      <c r="AG93">
        <v>6.6179300000000003</v>
      </c>
    </row>
    <row r="94" spans="1:33">
      <c r="A94" s="64"/>
      <c r="B94" t="s">
        <v>124</v>
      </c>
      <c r="D94">
        <v>240.77</v>
      </c>
      <c r="E94">
        <v>804.173</v>
      </c>
      <c r="F94">
        <v>56331.5</v>
      </c>
      <c r="G94">
        <v>55922.3</v>
      </c>
      <c r="H94">
        <v>103700</v>
      </c>
      <c r="I94">
        <v>162660</v>
      </c>
      <c r="J94">
        <v>1093.8499999999999</v>
      </c>
      <c r="K94">
        <v>160.191</v>
      </c>
      <c r="L94">
        <v>45.799700000000001</v>
      </c>
      <c r="M94">
        <v>12491.8</v>
      </c>
      <c r="N94">
        <v>484.56799999999998</v>
      </c>
      <c r="O94">
        <v>166.86099999999999</v>
      </c>
      <c r="P94">
        <v>226.053</v>
      </c>
      <c r="Q94">
        <v>97530.2</v>
      </c>
      <c r="R94">
        <v>495.75200000000001</v>
      </c>
      <c r="S94">
        <v>497.52600000000001</v>
      </c>
      <c r="T94">
        <v>37.122300000000003</v>
      </c>
      <c r="U94">
        <v>422.41199999999998</v>
      </c>
      <c r="V94">
        <v>5.8434999999999997</v>
      </c>
      <c r="W94">
        <v>1.69659</v>
      </c>
      <c r="X94">
        <v>0.11636000000000001</v>
      </c>
      <c r="Y94">
        <v>13.1996</v>
      </c>
      <c r="Z94">
        <v>27.811299999999999</v>
      </c>
      <c r="AA94">
        <v>5.9049399999999999</v>
      </c>
      <c r="AB94">
        <v>23.070599999999999</v>
      </c>
      <c r="AC94">
        <v>882.6</v>
      </c>
      <c r="AD94">
        <v>9.8167700000000003E-4</v>
      </c>
      <c r="AE94">
        <v>3.4791799999999998E-2</v>
      </c>
      <c r="AF94">
        <v>0.319797</v>
      </c>
      <c r="AG94">
        <v>6.4963499999999996</v>
      </c>
    </row>
    <row r="95" spans="1:33">
      <c r="A95" s="64"/>
      <c r="B95" t="s">
        <v>125</v>
      </c>
      <c r="D95">
        <v>226.78100000000001</v>
      </c>
      <c r="E95">
        <v>504.97</v>
      </c>
      <c r="F95">
        <v>56457.2</v>
      </c>
      <c r="G95">
        <v>56607.6</v>
      </c>
      <c r="H95">
        <v>105100</v>
      </c>
      <c r="I95">
        <v>166487</v>
      </c>
      <c r="J95">
        <v>66.916200000000003</v>
      </c>
      <c r="K95">
        <v>232.244</v>
      </c>
      <c r="L95">
        <v>43.862000000000002</v>
      </c>
      <c r="M95">
        <v>11587</v>
      </c>
      <c r="N95">
        <v>473.20699999999999</v>
      </c>
      <c r="O95">
        <v>119.861</v>
      </c>
      <c r="P95">
        <v>247.52099999999999</v>
      </c>
      <c r="Q95">
        <v>104782</v>
      </c>
      <c r="R95">
        <v>581.53899999999999</v>
      </c>
      <c r="S95">
        <v>587.851</v>
      </c>
      <c r="T95">
        <v>43.347799999999999</v>
      </c>
      <c r="U95">
        <v>463.55399999999997</v>
      </c>
      <c r="V95">
        <v>6.2795500000000004</v>
      </c>
      <c r="W95">
        <v>0.85275100000000004</v>
      </c>
      <c r="X95">
        <v>8.0181799999999998E-2</v>
      </c>
      <c r="Y95" s="1">
        <v>-1.9218100000000001E-10</v>
      </c>
      <c r="Z95">
        <v>30.0806</v>
      </c>
      <c r="AA95">
        <v>5.9616699999999998</v>
      </c>
      <c r="AB95">
        <v>29.23</v>
      </c>
      <c r="AC95">
        <v>873.31899999999996</v>
      </c>
      <c r="AD95">
        <v>5.2821300000000003E-3</v>
      </c>
      <c r="AE95" s="1">
        <v>-1.11044E-6</v>
      </c>
      <c r="AF95">
        <v>0.40019500000000002</v>
      </c>
      <c r="AG95">
        <v>5.3069300000000004</v>
      </c>
    </row>
    <row r="96" spans="1:33">
      <c r="A96" s="64"/>
      <c r="B96" t="s">
        <v>126</v>
      </c>
      <c r="D96">
        <v>309.42</v>
      </c>
      <c r="E96">
        <v>629.84500000000003</v>
      </c>
      <c r="F96">
        <v>62859.199999999997</v>
      </c>
      <c r="G96">
        <v>59498.7</v>
      </c>
      <c r="H96">
        <v>108200</v>
      </c>
      <c r="I96">
        <v>174755</v>
      </c>
      <c r="J96">
        <v>441.66</v>
      </c>
      <c r="K96">
        <v>94.265000000000001</v>
      </c>
      <c r="L96">
        <v>38.524099999999997</v>
      </c>
      <c r="M96">
        <v>9715.15</v>
      </c>
      <c r="N96">
        <v>544.928</v>
      </c>
      <c r="O96">
        <v>46.918300000000002</v>
      </c>
      <c r="P96">
        <v>341.6</v>
      </c>
      <c r="Q96">
        <v>106840</v>
      </c>
      <c r="R96">
        <v>547.16899999999998</v>
      </c>
      <c r="S96">
        <v>581.654</v>
      </c>
      <c r="T96">
        <v>49.668199999999999</v>
      </c>
      <c r="U96">
        <v>485.87400000000002</v>
      </c>
      <c r="V96">
        <v>-8.0542700000000007</v>
      </c>
      <c r="W96">
        <v>1.7864100000000001</v>
      </c>
      <c r="X96">
        <v>0.125421</v>
      </c>
      <c r="Y96" s="1">
        <v>-5.8569699999999998E-7</v>
      </c>
      <c r="Z96">
        <v>52.258499999999998</v>
      </c>
      <c r="AA96">
        <v>8.0653299999999994</v>
      </c>
      <c r="AB96">
        <v>30.666899999999998</v>
      </c>
      <c r="AC96">
        <v>612.125</v>
      </c>
      <c r="AD96">
        <v>1.12274E-2</v>
      </c>
      <c r="AE96">
        <v>-4.74078E-3</v>
      </c>
      <c r="AF96">
        <v>0.31812800000000002</v>
      </c>
      <c r="AG96">
        <v>9.1087100000000003</v>
      </c>
    </row>
    <row r="97" spans="1:33">
      <c r="A97" s="64"/>
      <c r="B97" t="s">
        <v>127</v>
      </c>
      <c r="D97">
        <v>231.33799999999999</v>
      </c>
      <c r="E97">
        <v>608.73599999999999</v>
      </c>
      <c r="F97">
        <v>47081.4</v>
      </c>
      <c r="G97">
        <v>50152.3</v>
      </c>
      <c r="H97">
        <v>106200</v>
      </c>
      <c r="I97">
        <v>173400</v>
      </c>
      <c r="J97">
        <v>106.33799999999999</v>
      </c>
      <c r="K97">
        <v>194.072</v>
      </c>
      <c r="L97">
        <v>38.226799999999997</v>
      </c>
      <c r="M97">
        <v>17242.3</v>
      </c>
      <c r="N97">
        <v>803.64200000000005</v>
      </c>
      <c r="O97">
        <v>269.065</v>
      </c>
      <c r="P97">
        <v>321.48899999999998</v>
      </c>
      <c r="Q97">
        <v>100000</v>
      </c>
      <c r="R97">
        <v>421.57799999999997</v>
      </c>
      <c r="S97">
        <v>458.62400000000002</v>
      </c>
      <c r="T97">
        <v>37.064900000000002</v>
      </c>
      <c r="U97">
        <v>421.80700000000002</v>
      </c>
      <c r="V97">
        <v>1.3682099999999999</v>
      </c>
      <c r="W97">
        <v>2.6322299999999998</v>
      </c>
      <c r="X97">
        <v>1.5132500000000001E-4</v>
      </c>
      <c r="Y97" s="1">
        <v>1.7725800000000001E-6</v>
      </c>
      <c r="Z97">
        <v>39.111899999999999</v>
      </c>
      <c r="AA97">
        <v>5.8693299999999997</v>
      </c>
      <c r="AB97">
        <v>20.3415</v>
      </c>
      <c r="AC97">
        <v>993.35900000000004</v>
      </c>
      <c r="AD97" s="1">
        <v>-9.4827900000000001E-5</v>
      </c>
      <c r="AE97">
        <v>-2.8629699999999998E-3</v>
      </c>
      <c r="AF97">
        <v>0.298234</v>
      </c>
      <c r="AG97">
        <v>8.66587</v>
      </c>
    </row>
    <row r="98" spans="1:33">
      <c r="A98" s="64"/>
      <c r="B98" t="s">
        <v>128</v>
      </c>
      <c r="D98">
        <v>275.08699999999999</v>
      </c>
      <c r="E98">
        <v>918.47299999999996</v>
      </c>
      <c r="F98">
        <v>56229</v>
      </c>
      <c r="G98">
        <v>53487.1</v>
      </c>
      <c r="H98">
        <v>108300</v>
      </c>
      <c r="I98">
        <v>183585</v>
      </c>
      <c r="J98">
        <v>-321.428</v>
      </c>
      <c r="K98">
        <v>397.15499999999997</v>
      </c>
      <c r="L98">
        <v>40.833799999999997</v>
      </c>
      <c r="M98">
        <v>15185.7</v>
      </c>
      <c r="N98">
        <v>716.57500000000005</v>
      </c>
      <c r="O98">
        <v>168.50800000000001</v>
      </c>
      <c r="P98">
        <v>357.18400000000003</v>
      </c>
      <c r="Q98">
        <v>116159</v>
      </c>
      <c r="R98">
        <v>499.10500000000002</v>
      </c>
      <c r="S98">
        <v>484.40300000000002</v>
      </c>
      <c r="T98">
        <v>44.479399999999998</v>
      </c>
      <c r="U98">
        <v>468.47500000000002</v>
      </c>
      <c r="V98">
        <v>1.65601</v>
      </c>
      <c r="W98">
        <v>2.4764599999999999</v>
      </c>
      <c r="X98">
        <v>9.28948E-2</v>
      </c>
      <c r="Y98">
        <v>0.164939</v>
      </c>
      <c r="Z98">
        <v>43.584400000000002</v>
      </c>
      <c r="AA98">
        <v>7.2878499999999997</v>
      </c>
      <c r="AB98">
        <v>26.192299999999999</v>
      </c>
      <c r="AC98">
        <v>1073.08</v>
      </c>
      <c r="AD98">
        <v>1.25922</v>
      </c>
      <c r="AE98">
        <v>7.6915999999999996E-4</v>
      </c>
      <c r="AF98">
        <v>0.47373700000000002</v>
      </c>
      <c r="AG98">
        <v>8.4979399999999998</v>
      </c>
    </row>
    <row r="99" spans="1:33">
      <c r="A99" s="64"/>
      <c r="B99" t="s">
        <v>129</v>
      </c>
      <c r="D99">
        <v>253.518</v>
      </c>
      <c r="E99">
        <v>810.56600000000003</v>
      </c>
      <c r="F99">
        <v>55660.800000000003</v>
      </c>
      <c r="G99">
        <v>53264.1</v>
      </c>
      <c r="H99">
        <v>107100</v>
      </c>
      <c r="I99">
        <v>182014</v>
      </c>
      <c r="J99">
        <v>532.51700000000005</v>
      </c>
      <c r="K99">
        <v>162.47999999999999</v>
      </c>
      <c r="L99">
        <v>39.898899999999998</v>
      </c>
      <c r="M99">
        <v>14386.3</v>
      </c>
      <c r="N99">
        <v>688.85599999999999</v>
      </c>
      <c r="O99">
        <v>121.364</v>
      </c>
      <c r="P99">
        <v>318.90899999999999</v>
      </c>
      <c r="Q99">
        <v>103967</v>
      </c>
      <c r="R99">
        <v>510.37700000000001</v>
      </c>
      <c r="S99">
        <v>510.19799999999998</v>
      </c>
      <c r="T99">
        <v>41.87</v>
      </c>
      <c r="U99">
        <v>430.57499999999999</v>
      </c>
      <c r="V99">
        <v>3.6873100000000001</v>
      </c>
      <c r="W99">
        <v>2.3506300000000002</v>
      </c>
      <c r="X99" s="1">
        <v>1.3064000000000001E-5</v>
      </c>
      <c r="Y99" s="1">
        <v>2.72228E-5</v>
      </c>
      <c r="Z99">
        <v>40.962400000000002</v>
      </c>
      <c r="AA99">
        <v>6.4711800000000004</v>
      </c>
      <c r="AB99">
        <v>30.903600000000001</v>
      </c>
      <c r="AC99">
        <v>855.66099999999994</v>
      </c>
      <c r="AD99">
        <v>1.9319399999999999E-4</v>
      </c>
      <c r="AE99">
        <v>-2.0382899999999999E-4</v>
      </c>
      <c r="AF99">
        <v>0.397594</v>
      </c>
      <c r="AG99">
        <v>8.7767099999999996</v>
      </c>
    </row>
    <row r="100" spans="1:33">
      <c r="A100" s="64"/>
      <c r="B100" t="s">
        <v>130</v>
      </c>
      <c r="D100">
        <v>253.81299999999999</v>
      </c>
      <c r="E100">
        <v>906.58199999999999</v>
      </c>
      <c r="F100">
        <v>60886.7</v>
      </c>
      <c r="G100">
        <v>55610.400000000001</v>
      </c>
      <c r="H100">
        <v>105000</v>
      </c>
      <c r="I100">
        <v>168771</v>
      </c>
      <c r="J100">
        <v>256.59699999999998</v>
      </c>
      <c r="K100">
        <v>34.777900000000002</v>
      </c>
      <c r="L100">
        <v>38.264600000000002</v>
      </c>
      <c r="M100">
        <v>13971.4</v>
      </c>
      <c r="N100">
        <v>534.44799999999998</v>
      </c>
      <c r="O100">
        <v>59.921599999999998</v>
      </c>
      <c r="P100">
        <v>353.05500000000001</v>
      </c>
      <c r="Q100">
        <v>106674</v>
      </c>
      <c r="R100">
        <v>499.84100000000001</v>
      </c>
      <c r="S100">
        <v>512.73900000000003</v>
      </c>
      <c r="T100">
        <v>38.700099999999999</v>
      </c>
      <c r="U100">
        <v>443.60599999999999</v>
      </c>
      <c r="V100">
        <v>2.9198300000000001</v>
      </c>
      <c r="W100">
        <v>1.7024600000000001</v>
      </c>
      <c r="X100" s="1">
        <v>-2.9149100000000001E-6</v>
      </c>
      <c r="Y100" s="1">
        <v>-8.8209999999999997E-5</v>
      </c>
      <c r="Z100">
        <v>33.030200000000001</v>
      </c>
      <c r="AA100">
        <v>5.85351</v>
      </c>
      <c r="AB100">
        <v>30.421900000000001</v>
      </c>
      <c r="AC100">
        <v>907.64400000000001</v>
      </c>
      <c r="AD100">
        <v>-6.9037799999999996E-4</v>
      </c>
      <c r="AE100" s="1">
        <v>4.5433599999999998E-5</v>
      </c>
      <c r="AF100">
        <v>0.28089999999999998</v>
      </c>
      <c r="AG100">
        <v>7.6770800000000001</v>
      </c>
    </row>
    <row r="101" spans="1:33">
      <c r="A101" s="64"/>
      <c r="B101" t="s">
        <v>131</v>
      </c>
      <c r="D101">
        <v>245.52500000000001</v>
      </c>
      <c r="E101">
        <v>767.29399999999998</v>
      </c>
      <c r="F101">
        <v>60934</v>
      </c>
      <c r="G101">
        <v>52287.7</v>
      </c>
      <c r="H101">
        <v>106200</v>
      </c>
      <c r="I101">
        <v>168927</v>
      </c>
      <c r="J101">
        <v>327.35399999999998</v>
      </c>
      <c r="K101">
        <v>268.82600000000002</v>
      </c>
      <c r="L101">
        <v>35.976599999999998</v>
      </c>
      <c r="M101">
        <v>12835.7</v>
      </c>
      <c r="N101">
        <v>525.03800000000001</v>
      </c>
      <c r="O101">
        <v>87.004000000000005</v>
      </c>
      <c r="P101">
        <v>314.69799999999998</v>
      </c>
      <c r="Q101">
        <v>99807.9</v>
      </c>
      <c r="R101">
        <v>505.767</v>
      </c>
      <c r="S101">
        <v>545.02200000000005</v>
      </c>
      <c r="T101">
        <v>41.248100000000001</v>
      </c>
      <c r="U101">
        <v>417.47399999999999</v>
      </c>
      <c r="V101">
        <v>1.55006</v>
      </c>
      <c r="W101">
        <v>1.8178700000000001</v>
      </c>
      <c r="X101" s="1">
        <v>7.4585700000000001E-7</v>
      </c>
      <c r="Y101">
        <v>3.1800200000000001E-4</v>
      </c>
      <c r="Z101">
        <v>33.628599999999999</v>
      </c>
      <c r="AA101">
        <v>6.2881499999999999</v>
      </c>
      <c r="AB101">
        <v>28.671299999999999</v>
      </c>
      <c r="AC101">
        <v>895.90599999999995</v>
      </c>
      <c r="AD101">
        <v>-2.4765E-3</v>
      </c>
      <c r="AE101" s="1">
        <v>-1.13246E-5</v>
      </c>
      <c r="AF101">
        <v>0.29988700000000001</v>
      </c>
      <c r="AG101">
        <v>7.4589100000000004</v>
      </c>
    </row>
    <row r="102" spans="1:33">
      <c r="A102" s="64"/>
      <c r="B102" t="s">
        <v>132</v>
      </c>
      <c r="D102">
        <v>231.28899999999999</v>
      </c>
      <c r="E102">
        <v>788.15099999999995</v>
      </c>
      <c r="F102">
        <v>60018.7</v>
      </c>
      <c r="G102">
        <v>57718.8</v>
      </c>
      <c r="H102">
        <v>106500</v>
      </c>
      <c r="I102">
        <v>172938</v>
      </c>
      <c r="J102">
        <v>31.591999999999999</v>
      </c>
      <c r="K102">
        <v>176.608</v>
      </c>
      <c r="L102">
        <v>34.618600000000001</v>
      </c>
      <c r="M102">
        <v>12992.3</v>
      </c>
      <c r="N102">
        <v>480.52800000000002</v>
      </c>
      <c r="O102">
        <v>77.619799999999998</v>
      </c>
      <c r="P102">
        <v>302.75299999999999</v>
      </c>
      <c r="Q102">
        <v>101099</v>
      </c>
      <c r="R102">
        <v>467.11</v>
      </c>
      <c r="S102">
        <v>472.79700000000003</v>
      </c>
      <c r="T102">
        <v>39.9099</v>
      </c>
      <c r="U102">
        <v>422.94600000000003</v>
      </c>
      <c r="V102">
        <v>-0.50731700000000002</v>
      </c>
      <c r="W102">
        <v>1.22902</v>
      </c>
      <c r="X102">
        <v>0.104948</v>
      </c>
      <c r="Y102">
        <v>-1.1745799999999999E-3</v>
      </c>
      <c r="Z102">
        <v>32.768999999999998</v>
      </c>
      <c r="AA102">
        <v>6.3854800000000003</v>
      </c>
      <c r="AB102">
        <v>26.8612</v>
      </c>
      <c r="AC102">
        <v>892.47500000000002</v>
      </c>
      <c r="AD102">
        <v>-1.9033500000000001E-3</v>
      </c>
      <c r="AE102" s="1">
        <v>3.0863200000000001E-6</v>
      </c>
      <c r="AF102">
        <v>0.31240899999999999</v>
      </c>
      <c r="AG102">
        <v>8.1126100000000001</v>
      </c>
    </row>
    <row r="103" spans="1:33">
      <c r="A103" s="64"/>
      <c r="B103" t="s">
        <v>133</v>
      </c>
      <c r="D103">
        <v>241.536</v>
      </c>
      <c r="E103">
        <v>802.54</v>
      </c>
      <c r="F103">
        <v>62570</v>
      </c>
      <c r="G103">
        <v>56588.800000000003</v>
      </c>
      <c r="H103">
        <v>104400</v>
      </c>
      <c r="I103">
        <v>165705</v>
      </c>
      <c r="J103">
        <v>-456.59199999999998</v>
      </c>
      <c r="K103">
        <v>199.54900000000001</v>
      </c>
      <c r="L103">
        <v>39.303699999999999</v>
      </c>
      <c r="M103">
        <v>14469.9</v>
      </c>
      <c r="N103">
        <v>549.88800000000003</v>
      </c>
      <c r="O103">
        <v>73.900599999999997</v>
      </c>
      <c r="P103">
        <v>317.25</v>
      </c>
      <c r="Q103">
        <v>94958.5</v>
      </c>
      <c r="R103">
        <v>453.00099999999998</v>
      </c>
      <c r="S103">
        <v>480.00099999999998</v>
      </c>
      <c r="T103">
        <v>39.4651</v>
      </c>
      <c r="U103">
        <v>425.10199999999998</v>
      </c>
      <c r="V103">
        <v>-3.65872E-2</v>
      </c>
      <c r="W103">
        <v>2.0177399999999999</v>
      </c>
      <c r="X103" s="1">
        <v>5.3680799999999999E-8</v>
      </c>
      <c r="Y103">
        <v>4.5322899999999996E-3</v>
      </c>
      <c r="Z103">
        <v>30.941400000000002</v>
      </c>
      <c r="AA103">
        <v>5.6464499999999997</v>
      </c>
      <c r="AB103">
        <v>32.157499999999999</v>
      </c>
      <c r="AC103">
        <v>955.37800000000004</v>
      </c>
      <c r="AD103">
        <v>6.3941800000000002E-3</v>
      </c>
      <c r="AE103" s="1">
        <v>-8.3575999999999996E-7</v>
      </c>
      <c r="AF103">
        <v>0.32146000000000002</v>
      </c>
      <c r="AG103">
        <v>8.88917</v>
      </c>
    </row>
    <row r="104" spans="1:33">
      <c r="A104" s="64"/>
      <c r="B104" t="s">
        <v>134</v>
      </c>
      <c r="D104">
        <v>260.78399999999999</v>
      </c>
      <c r="E104">
        <v>859.48199999999997</v>
      </c>
      <c r="F104">
        <v>52896.9</v>
      </c>
      <c r="G104">
        <v>49917.4</v>
      </c>
      <c r="H104">
        <v>104800</v>
      </c>
      <c r="I104">
        <v>165281</v>
      </c>
      <c r="J104">
        <v>1151.5899999999999</v>
      </c>
      <c r="K104">
        <v>230.96299999999999</v>
      </c>
      <c r="L104">
        <v>28.798200000000001</v>
      </c>
      <c r="M104">
        <v>13091</v>
      </c>
      <c r="N104">
        <v>546.99800000000005</v>
      </c>
      <c r="O104">
        <v>99.649900000000002</v>
      </c>
      <c r="P104">
        <v>396.84300000000002</v>
      </c>
      <c r="Q104">
        <v>105142</v>
      </c>
      <c r="R104">
        <v>469.83199999999999</v>
      </c>
      <c r="S104">
        <v>635.38</v>
      </c>
      <c r="T104">
        <v>40.784999999999997</v>
      </c>
      <c r="U104">
        <v>437.10199999999998</v>
      </c>
      <c r="V104">
        <v>2.0813799999999998</v>
      </c>
      <c r="W104">
        <v>1.80521</v>
      </c>
      <c r="X104" s="1">
        <v>-1.6756699999999999E-8</v>
      </c>
      <c r="Y104">
        <v>-2.7199500000000001E-2</v>
      </c>
      <c r="Z104">
        <v>34.474600000000002</v>
      </c>
      <c r="AA104">
        <v>6.3383000000000003</v>
      </c>
      <c r="AB104">
        <v>27.173100000000002</v>
      </c>
      <c r="AC104">
        <v>908.17200000000003</v>
      </c>
      <c r="AD104">
        <v>1.4368799999999999E-2</v>
      </c>
      <c r="AE104" s="1">
        <v>2.60798E-7</v>
      </c>
      <c r="AF104">
        <v>0.43854399999999999</v>
      </c>
      <c r="AG104">
        <v>8.6419899999999998</v>
      </c>
    </row>
    <row r="105" spans="1:33">
      <c r="A105" s="64"/>
      <c r="B105" t="s">
        <v>135</v>
      </c>
      <c r="D105">
        <v>271.28300000000002</v>
      </c>
      <c r="E105">
        <v>1496.11</v>
      </c>
      <c r="F105">
        <v>60558.5</v>
      </c>
      <c r="G105">
        <v>57210.2</v>
      </c>
      <c r="H105">
        <v>104700</v>
      </c>
      <c r="I105">
        <v>183673</v>
      </c>
      <c r="J105">
        <v>749.82299999999998</v>
      </c>
      <c r="K105">
        <v>449.923</v>
      </c>
      <c r="L105">
        <v>32.094700000000003</v>
      </c>
      <c r="M105">
        <v>11629.9</v>
      </c>
      <c r="N105">
        <v>511.32100000000003</v>
      </c>
      <c r="O105">
        <v>204.82599999999999</v>
      </c>
      <c r="P105">
        <v>474.33300000000003</v>
      </c>
      <c r="Q105">
        <v>132005</v>
      </c>
      <c r="R105">
        <v>589.04600000000005</v>
      </c>
      <c r="S105">
        <v>553.28499999999997</v>
      </c>
      <c r="T105">
        <v>47.734699999999997</v>
      </c>
      <c r="U105">
        <v>417.73</v>
      </c>
      <c r="V105">
        <v>14.8849</v>
      </c>
      <c r="W105">
        <v>4.1669999999999998</v>
      </c>
      <c r="X105">
        <v>8.8071800000000006E-2</v>
      </c>
      <c r="Y105" s="1">
        <v>2.61398E-5</v>
      </c>
      <c r="Z105">
        <v>32.246400000000001</v>
      </c>
      <c r="AA105">
        <v>6.1893900000000004</v>
      </c>
      <c r="AB105">
        <v>29.063800000000001</v>
      </c>
      <c r="AC105">
        <v>888.774</v>
      </c>
      <c r="AD105" s="1">
        <v>-5.9781600000000004E-6</v>
      </c>
      <c r="AE105" s="1">
        <v>-2.2283300000000001E-8</v>
      </c>
      <c r="AF105">
        <v>0.35381299999999999</v>
      </c>
      <c r="AG105">
        <v>14.936</v>
      </c>
    </row>
    <row r="106" spans="1:33">
      <c r="A106" s="64"/>
      <c r="B106" t="s">
        <v>136</v>
      </c>
      <c r="D106">
        <v>254.06</v>
      </c>
      <c r="E106">
        <v>783.58699999999999</v>
      </c>
      <c r="F106">
        <v>61634.5</v>
      </c>
      <c r="G106">
        <v>52698.400000000001</v>
      </c>
      <c r="H106">
        <v>103000</v>
      </c>
      <c r="I106">
        <v>181767</v>
      </c>
      <c r="J106">
        <v>1525.3</v>
      </c>
      <c r="K106">
        <v>150.988</v>
      </c>
      <c r="L106">
        <v>32.792999999999999</v>
      </c>
      <c r="M106">
        <v>13465.8</v>
      </c>
      <c r="N106">
        <v>505.85</v>
      </c>
      <c r="O106">
        <v>264.041</v>
      </c>
      <c r="P106">
        <v>445.24099999999999</v>
      </c>
      <c r="Q106">
        <v>112214</v>
      </c>
      <c r="R106">
        <v>546.47199999999998</v>
      </c>
      <c r="S106">
        <v>519.40499999999997</v>
      </c>
      <c r="T106">
        <v>43.178800000000003</v>
      </c>
      <c r="U106">
        <v>453.08300000000003</v>
      </c>
      <c r="V106">
        <v>-1.1232800000000001</v>
      </c>
      <c r="W106">
        <v>1.4304300000000001</v>
      </c>
      <c r="X106" s="1">
        <v>1.7388599999999999E-12</v>
      </c>
      <c r="Y106" s="1">
        <v>-6.7098900000000001E-6</v>
      </c>
      <c r="Z106">
        <v>34.681399999999996</v>
      </c>
      <c r="AA106">
        <v>6.9874099999999997</v>
      </c>
      <c r="AB106">
        <v>25.970300000000002</v>
      </c>
      <c r="AC106">
        <v>976.69399999999996</v>
      </c>
      <c r="AD106" s="1">
        <v>1.55339E-6</v>
      </c>
      <c r="AE106" s="1">
        <v>7.1432100000000006E-8</v>
      </c>
      <c r="AF106">
        <v>0.359877</v>
      </c>
      <c r="AG106">
        <v>8.6828400000000006</v>
      </c>
    </row>
    <row r="107" spans="1:33">
      <c r="A107" s="64"/>
      <c r="B107" t="s">
        <v>137</v>
      </c>
      <c r="D107">
        <v>215.51599999999999</v>
      </c>
      <c r="E107">
        <v>382.01799999999997</v>
      </c>
      <c r="F107">
        <v>53981.7</v>
      </c>
      <c r="G107">
        <v>51993</v>
      </c>
      <c r="H107">
        <v>105000</v>
      </c>
      <c r="I107">
        <v>195062</v>
      </c>
      <c r="J107">
        <v>-207.10599999999999</v>
      </c>
      <c r="K107">
        <v>292.41399999999999</v>
      </c>
      <c r="L107">
        <v>31.1327</v>
      </c>
      <c r="M107">
        <v>11109.4</v>
      </c>
      <c r="N107">
        <v>454.834</v>
      </c>
      <c r="O107">
        <v>194.947</v>
      </c>
      <c r="P107">
        <v>416.80900000000003</v>
      </c>
      <c r="Q107">
        <v>107310</v>
      </c>
      <c r="R107">
        <v>517.50400000000002</v>
      </c>
      <c r="S107">
        <v>550.30899999999997</v>
      </c>
      <c r="T107">
        <v>43.480800000000002</v>
      </c>
      <c r="U107">
        <v>457.78899999999999</v>
      </c>
      <c r="V107">
        <v>7.5839699999999999</v>
      </c>
      <c r="W107">
        <v>0.841978</v>
      </c>
      <c r="X107">
        <v>4.5818999999999999E-2</v>
      </c>
      <c r="Y107" s="1">
        <v>1.6684899999999999E-6</v>
      </c>
      <c r="Z107">
        <v>31.578499999999998</v>
      </c>
      <c r="AA107">
        <v>6.7732700000000001</v>
      </c>
      <c r="AB107">
        <v>31.8811</v>
      </c>
      <c r="AC107">
        <v>900.31700000000001</v>
      </c>
      <c r="AD107">
        <v>1.11025E-2</v>
      </c>
      <c r="AE107" s="1">
        <v>-2.5537899999999997E-7</v>
      </c>
      <c r="AF107">
        <v>0.26228099999999999</v>
      </c>
      <c r="AG107">
        <v>9.8129000000000008</v>
      </c>
    </row>
    <row r="108" spans="1:33">
      <c r="A108" s="64"/>
      <c r="B108" t="s">
        <v>138</v>
      </c>
      <c r="D108">
        <v>276.22399999999999</v>
      </c>
      <c r="E108">
        <v>604.90200000000004</v>
      </c>
      <c r="F108">
        <v>59646.2</v>
      </c>
      <c r="G108">
        <v>52750.2</v>
      </c>
      <c r="H108">
        <v>105500</v>
      </c>
      <c r="I108">
        <v>185090</v>
      </c>
      <c r="J108">
        <v>-1004.53</v>
      </c>
      <c r="K108">
        <v>90.121200000000002</v>
      </c>
      <c r="L108">
        <v>37.901400000000002</v>
      </c>
      <c r="M108">
        <v>12992.3</v>
      </c>
      <c r="N108">
        <v>526.803</v>
      </c>
      <c r="O108">
        <v>126.337</v>
      </c>
      <c r="P108">
        <v>433.55700000000002</v>
      </c>
      <c r="Q108">
        <v>121854</v>
      </c>
      <c r="R108">
        <v>502.017</v>
      </c>
      <c r="S108">
        <v>525.84</v>
      </c>
      <c r="T108">
        <v>45.540799999999997</v>
      </c>
      <c r="U108">
        <v>455.56200000000001</v>
      </c>
      <c r="V108">
        <v>-1.04962</v>
      </c>
      <c r="W108">
        <v>1.3225899999999999</v>
      </c>
      <c r="X108" s="1">
        <v>1.5463799999999999E-13</v>
      </c>
      <c r="Y108" s="1">
        <v>-6.0114900000000003E-7</v>
      </c>
      <c r="Z108">
        <v>36.158000000000001</v>
      </c>
      <c r="AA108">
        <v>7.6185200000000002</v>
      </c>
      <c r="AB108">
        <v>33.089500000000001</v>
      </c>
      <c r="AC108">
        <v>1064.1400000000001</v>
      </c>
      <c r="AD108" s="1">
        <v>6.2689800000000003E-7</v>
      </c>
      <c r="AE108" s="1">
        <v>1.19899E-6</v>
      </c>
      <c r="AF108">
        <v>0.368892</v>
      </c>
      <c r="AG108">
        <v>5.7574300000000003</v>
      </c>
    </row>
    <row r="109" spans="1:33">
      <c r="A109" s="64"/>
      <c r="B109" t="s">
        <v>139</v>
      </c>
      <c r="D109">
        <v>251.21199999999999</v>
      </c>
      <c r="E109">
        <v>625.029</v>
      </c>
      <c r="F109">
        <v>58928.6</v>
      </c>
      <c r="G109">
        <v>54704.1</v>
      </c>
      <c r="H109">
        <v>104700</v>
      </c>
      <c r="I109">
        <v>186884</v>
      </c>
      <c r="J109">
        <v>-7.4535600000000004</v>
      </c>
      <c r="K109">
        <v>115.92400000000001</v>
      </c>
      <c r="L109">
        <v>36.837899999999998</v>
      </c>
      <c r="M109">
        <v>13309.5</v>
      </c>
      <c r="N109">
        <v>561.04700000000003</v>
      </c>
      <c r="O109">
        <v>114.018</v>
      </c>
      <c r="P109">
        <v>453.65800000000002</v>
      </c>
      <c r="Q109">
        <v>125293</v>
      </c>
      <c r="R109">
        <v>525.26499999999999</v>
      </c>
      <c r="S109">
        <v>644.94299999999998</v>
      </c>
      <c r="T109">
        <v>47.995899999999999</v>
      </c>
      <c r="U109">
        <v>499.83100000000002</v>
      </c>
      <c r="V109">
        <v>-2.1455600000000001</v>
      </c>
      <c r="W109">
        <v>0.63898600000000005</v>
      </c>
      <c r="X109" s="1">
        <v>-4.3353600000000001E-14</v>
      </c>
      <c r="Y109" s="1">
        <v>1.6586600000000001E-7</v>
      </c>
      <c r="Z109">
        <v>35.640799999999999</v>
      </c>
      <c r="AA109">
        <v>7.6902100000000004</v>
      </c>
      <c r="AB109">
        <v>28.289300000000001</v>
      </c>
      <c r="AC109">
        <v>1060.29</v>
      </c>
      <c r="AD109">
        <v>0.23798800000000001</v>
      </c>
      <c r="AE109">
        <v>3.7046700000000002E-2</v>
      </c>
      <c r="AF109">
        <v>0.43075400000000003</v>
      </c>
      <c r="AG109">
        <v>5.0875899999999996</v>
      </c>
    </row>
    <row r="110" spans="1:33">
      <c r="A110" s="3"/>
    </row>
    <row r="111" spans="1:33">
      <c r="A111" s="3"/>
    </row>
  </sheetData>
  <mergeCells count="3">
    <mergeCell ref="A2:A34"/>
    <mergeCell ref="A36:A67"/>
    <mergeCell ref="A69:A10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C801-1961-44A1-81EC-FE11DD1478F5}">
  <dimension ref="A1:AM8"/>
  <sheetViews>
    <sheetView topLeftCell="H1" workbookViewId="0">
      <selection activeCell="W33" sqref="W33"/>
    </sheetView>
  </sheetViews>
  <sheetFormatPr defaultRowHeight="14.4"/>
  <sheetData>
    <row r="1" spans="1:39">
      <c r="A1" t="s">
        <v>693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16" t="s">
        <v>258</v>
      </c>
      <c r="AG1" s="10" t="s">
        <v>142</v>
      </c>
      <c r="AH1" s="10" t="s">
        <v>143</v>
      </c>
      <c r="AI1" s="10" t="s">
        <v>144</v>
      </c>
      <c r="AJ1" s="10" t="s">
        <v>145</v>
      </c>
      <c r="AK1" s="10" t="s">
        <v>146</v>
      </c>
      <c r="AL1" s="10" t="s">
        <v>148</v>
      </c>
      <c r="AM1" s="10" t="s">
        <v>149</v>
      </c>
    </row>
    <row r="2" spans="1:39">
      <c r="B2">
        <v>18.756005975876729</v>
      </c>
      <c r="C2">
        <v>144.73989739280017</v>
      </c>
      <c r="D2">
        <v>2711.2122625867451</v>
      </c>
      <c r="E2">
        <v>3267.3880475621036</v>
      </c>
      <c r="F2">
        <v>4729.3721057063422</v>
      </c>
      <c r="G2">
        <v>13273.709499009517</v>
      </c>
      <c r="H2">
        <v>516.10352954846587</v>
      </c>
      <c r="I2">
        <v>93.361975759077666</v>
      </c>
      <c r="J2">
        <v>2.2343089639672828</v>
      </c>
      <c r="K2">
        <v>1650.7946626398507</v>
      </c>
      <c r="L2">
        <v>5.4790616166821842</v>
      </c>
      <c r="M2">
        <v>1.4744826201118242</v>
      </c>
      <c r="N2">
        <v>145.99558564844961</v>
      </c>
      <c r="O2">
        <v>16233.129241768605</v>
      </c>
      <c r="P2">
        <v>55.595990525822579</v>
      </c>
      <c r="Q2">
        <v>55.02883040614045</v>
      </c>
      <c r="R2">
        <v>2.8213913784342299</v>
      </c>
      <c r="S2">
        <v>32.898937411981336</v>
      </c>
      <c r="T2">
        <v>3.246764624735166</v>
      </c>
      <c r="U2">
        <v>0.47707262407828144</v>
      </c>
      <c r="V2">
        <v>0.32034463594137441</v>
      </c>
      <c r="W2">
        <v>9.5650565156399525E-2</v>
      </c>
      <c r="X2">
        <v>9.1117209876855245</v>
      </c>
      <c r="Y2">
        <v>0.24683169572841215</v>
      </c>
      <c r="Z2">
        <v>5.8422728831957302</v>
      </c>
      <c r="AA2">
        <v>190.34205567647805</v>
      </c>
      <c r="AB2">
        <v>2.5713172559078463E-2</v>
      </c>
      <c r="AC2">
        <v>1.3465931126957532E-2</v>
      </c>
      <c r="AD2">
        <v>5.2234442127619199E-2</v>
      </c>
      <c r="AE2">
        <v>0.49846613531937484</v>
      </c>
      <c r="AF2" t="e">
        <v>#DIV/0!</v>
      </c>
      <c r="AG2">
        <v>8437.2126009618351</v>
      </c>
      <c r="AH2">
        <v>3211.1376424372843</v>
      </c>
      <c r="AI2">
        <v>4729.3721057063412</v>
      </c>
      <c r="AJ2">
        <v>8130.6729153823999</v>
      </c>
      <c r="AK2">
        <v>3154.820527697806</v>
      </c>
      <c r="AL2">
        <v>1511.0672223951117</v>
      </c>
      <c r="AM2">
        <v>20653.76563473108</v>
      </c>
    </row>
    <row r="4" spans="1:39"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2" t="s">
        <v>17</v>
      </c>
      <c r="S4" s="2" t="s">
        <v>18</v>
      </c>
      <c r="T4" s="2" t="s">
        <v>19</v>
      </c>
      <c r="U4" s="2" t="s">
        <v>20</v>
      </c>
      <c r="V4" s="2" t="s">
        <v>21</v>
      </c>
      <c r="W4" s="2" t="s">
        <v>22</v>
      </c>
      <c r="X4" s="2" t="s">
        <v>23</v>
      </c>
      <c r="Y4" s="2" t="s">
        <v>24</v>
      </c>
      <c r="Z4" s="2" t="s">
        <v>25</v>
      </c>
      <c r="AA4" s="2" t="s">
        <v>26</v>
      </c>
      <c r="AB4" s="2" t="s">
        <v>27</v>
      </c>
      <c r="AC4" s="2" t="s">
        <v>28</v>
      </c>
      <c r="AD4" s="2" t="s">
        <v>29</v>
      </c>
      <c r="AE4" s="2" t="s">
        <v>30</v>
      </c>
      <c r="AF4" s="16" t="s">
        <v>258</v>
      </c>
      <c r="AG4" s="10" t="s">
        <v>142</v>
      </c>
      <c r="AH4" s="10" t="s">
        <v>143</v>
      </c>
      <c r="AI4" s="10" t="s">
        <v>144</v>
      </c>
      <c r="AJ4" s="10" t="s">
        <v>145</v>
      </c>
      <c r="AK4" s="10" t="s">
        <v>146</v>
      </c>
      <c r="AL4" s="10" t="s">
        <v>148</v>
      </c>
      <c r="AM4" s="10" t="s">
        <v>149</v>
      </c>
    </row>
    <row r="5" spans="1:39">
      <c r="A5" t="s">
        <v>305</v>
      </c>
      <c r="B5">
        <v>15.177507235954819</v>
      </c>
      <c r="C5">
        <v>384.84328555440715</v>
      </c>
      <c r="D5">
        <v>2796.3811650897578</v>
      </c>
      <c r="E5">
        <v>2432.8247960330727</v>
      </c>
      <c r="F5">
        <v>2915.0203687109974</v>
      </c>
      <c r="G5">
        <v>9858.1624713990186</v>
      </c>
      <c r="H5">
        <v>802.37822090451618</v>
      </c>
      <c r="I5">
        <v>469.35061310838967</v>
      </c>
      <c r="J5">
        <v>5.3884329595310794</v>
      </c>
      <c r="K5">
        <v>1885.9400743346118</v>
      </c>
      <c r="L5">
        <v>165.48569900254009</v>
      </c>
      <c r="M5">
        <v>106.84420983563363</v>
      </c>
      <c r="N5">
        <v>207.90314886623415</v>
      </c>
      <c r="O5">
        <v>6706.3744880221057</v>
      </c>
      <c r="P5">
        <v>53.90056015851966</v>
      </c>
      <c r="Q5">
        <v>44.23432772417776</v>
      </c>
      <c r="R5">
        <v>4.395067375335735</v>
      </c>
      <c r="S5">
        <v>76.845748239719853</v>
      </c>
      <c r="T5">
        <v>6.4496933900307587</v>
      </c>
      <c r="U5">
        <v>4.694593446987275</v>
      </c>
      <c r="V5">
        <v>2.4297939996450939</v>
      </c>
      <c r="W5">
        <v>20.290459797594259</v>
      </c>
      <c r="X5">
        <v>10.893952857805443</v>
      </c>
      <c r="Y5">
        <v>0.83693034732970106</v>
      </c>
      <c r="Z5">
        <v>3.0927638233703751</v>
      </c>
      <c r="AA5">
        <v>156.00846319715785</v>
      </c>
      <c r="AB5">
        <v>25.002870888570158</v>
      </c>
      <c r="AC5">
        <v>0.13853117917842034</v>
      </c>
      <c r="AD5">
        <v>7.6853195856914469E-2</v>
      </c>
      <c r="AE5">
        <v>1.1440541405194717</v>
      </c>
      <c r="AF5" t="e">
        <v>#DIV/0!</v>
      </c>
      <c r="AG5">
        <v>3799.0220267030581</v>
      </c>
      <c r="AH5">
        <v>1807.3607095361463</v>
      </c>
      <c r="AI5">
        <v>2915.0203687109965</v>
      </c>
      <c r="AJ5">
        <v>2923.475497481551</v>
      </c>
      <c r="AK5">
        <v>3498.9228253135275</v>
      </c>
      <c r="AL5">
        <v>6082.6051932950568</v>
      </c>
      <c r="AM5">
        <v>9247.6601770393791</v>
      </c>
    </row>
    <row r="7" spans="1:39">
      <c r="B7" s="2" t="s">
        <v>1</v>
      </c>
      <c r="C7" s="2" t="s">
        <v>2</v>
      </c>
      <c r="D7" s="2" t="s">
        <v>3</v>
      </c>
      <c r="E7" s="2" t="s">
        <v>4</v>
      </c>
      <c r="F7" s="2" t="s">
        <v>5</v>
      </c>
      <c r="G7" s="2" t="s">
        <v>6</v>
      </c>
      <c r="H7" s="2" t="s">
        <v>7</v>
      </c>
      <c r="I7" s="2" t="s">
        <v>8</v>
      </c>
      <c r="J7" s="2" t="s">
        <v>9</v>
      </c>
      <c r="K7" s="2" t="s">
        <v>10</v>
      </c>
      <c r="L7" s="2" t="s">
        <v>11</v>
      </c>
      <c r="M7" s="2" t="s">
        <v>12</v>
      </c>
      <c r="N7" s="2" t="s">
        <v>13</v>
      </c>
      <c r="O7" s="2" t="s">
        <v>14</v>
      </c>
      <c r="P7" s="2" t="s">
        <v>15</v>
      </c>
      <c r="Q7" s="2" t="s">
        <v>16</v>
      </c>
      <c r="R7" s="2" t="s">
        <v>17</v>
      </c>
      <c r="S7" s="2" t="s">
        <v>18</v>
      </c>
      <c r="T7" s="2" t="s">
        <v>19</v>
      </c>
      <c r="U7" s="2" t="s">
        <v>20</v>
      </c>
      <c r="V7" s="2" t="s">
        <v>21</v>
      </c>
      <c r="W7" s="2" t="s">
        <v>22</v>
      </c>
      <c r="X7" s="2" t="s">
        <v>23</v>
      </c>
      <c r="Y7" s="2" t="s">
        <v>24</v>
      </c>
      <c r="Z7" s="2" t="s">
        <v>25</v>
      </c>
      <c r="AA7" s="2" t="s">
        <v>26</v>
      </c>
      <c r="AB7" s="2" t="s">
        <v>27</v>
      </c>
      <c r="AC7" s="2" t="s">
        <v>28</v>
      </c>
      <c r="AD7" s="2" t="s">
        <v>29</v>
      </c>
      <c r="AE7" s="2" t="s">
        <v>30</v>
      </c>
      <c r="AF7" s="16" t="s">
        <v>258</v>
      </c>
      <c r="AG7" s="10" t="s">
        <v>142</v>
      </c>
      <c r="AH7" s="10" t="s">
        <v>143</v>
      </c>
      <c r="AI7" s="10" t="s">
        <v>144</v>
      </c>
      <c r="AJ7" s="10" t="s">
        <v>145</v>
      </c>
      <c r="AK7" s="10" t="s">
        <v>146</v>
      </c>
      <c r="AL7" s="10" t="s">
        <v>148</v>
      </c>
      <c r="AM7" s="10" t="s">
        <v>149</v>
      </c>
    </row>
    <row r="8" spans="1:39">
      <c r="A8" t="s">
        <v>306</v>
      </c>
      <c r="B8" s="10">
        <v>22.487672854170413</v>
      </c>
      <c r="C8" s="10">
        <v>187.7440971563245</v>
      </c>
      <c r="D8" s="10">
        <v>3860.9544453682438</v>
      </c>
      <c r="E8" s="10">
        <v>3182.6660712513631</v>
      </c>
      <c r="F8" s="10">
        <v>2318.6926304654216</v>
      </c>
      <c r="G8" s="10">
        <v>11049.309669177428</v>
      </c>
      <c r="H8" s="10">
        <v>609.47008139228944</v>
      </c>
      <c r="I8" s="10">
        <v>268.06513824725528</v>
      </c>
      <c r="J8" s="10">
        <v>7.8794472131840729</v>
      </c>
      <c r="K8" s="10">
        <v>2660.4502450249142</v>
      </c>
      <c r="L8" s="10">
        <v>117.65065432704777</v>
      </c>
      <c r="M8" s="10">
        <v>59.729056911923095</v>
      </c>
      <c r="N8" s="10">
        <v>74.575445841337384</v>
      </c>
      <c r="O8" s="10">
        <v>10498.561581076152</v>
      </c>
      <c r="P8" s="10">
        <v>45.020316687298291</v>
      </c>
      <c r="Q8" s="10">
        <v>49.853264488347719</v>
      </c>
      <c r="R8" s="10">
        <v>3.6904126795476206</v>
      </c>
      <c r="S8" s="10">
        <v>31.0112161063734</v>
      </c>
      <c r="T8" s="10">
        <v>7.8469710089772926</v>
      </c>
      <c r="U8" s="10">
        <v>7.1129530081101233</v>
      </c>
      <c r="V8" s="10">
        <v>1.8135801043177444</v>
      </c>
      <c r="W8" s="10">
        <v>64.317502768595503</v>
      </c>
      <c r="X8" s="10">
        <v>6.2368743345856963</v>
      </c>
      <c r="Y8" s="10">
        <v>0.67566189799426102</v>
      </c>
      <c r="Z8" s="10">
        <v>3.351122106865426</v>
      </c>
      <c r="AA8" s="10">
        <v>118.17091933664275</v>
      </c>
      <c r="AB8" s="10">
        <v>1.945984531489924</v>
      </c>
      <c r="AC8" s="10">
        <v>0.26380456428724341</v>
      </c>
      <c r="AD8" s="10">
        <v>7.3343679543310142E-2</v>
      </c>
      <c r="AE8" s="10">
        <v>1.8362183022770959</v>
      </c>
      <c r="AF8" s="10" t="e">
        <v>#DIV/0!</v>
      </c>
      <c r="AG8" s="10">
        <v>776.23076841224395</v>
      </c>
      <c r="AH8" s="10">
        <v>1493.3682469502976</v>
      </c>
      <c r="AI8" s="10">
        <v>2318.6926304654216</v>
      </c>
      <c r="AJ8" s="10">
        <v>925.898120189716</v>
      </c>
      <c r="AK8" s="10">
        <v>1137.2812692145972</v>
      </c>
      <c r="AL8" s="10">
        <v>2715.4371744132845</v>
      </c>
      <c r="AM8" s="10">
        <v>2236.2807995411026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5CAF-FF6F-4E53-A13F-1BC85B01023C}">
  <dimension ref="A1:BJ486"/>
  <sheetViews>
    <sheetView topLeftCell="Z1" zoomScale="80" zoomScaleNormal="80" workbookViewId="0">
      <selection activeCell="AO87" sqref="AO87"/>
    </sheetView>
  </sheetViews>
  <sheetFormatPr defaultRowHeight="14.4"/>
  <cols>
    <col min="35" max="35" width="9.109375" style="2"/>
  </cols>
  <sheetData>
    <row r="1" spans="1:62">
      <c r="A1" s="2"/>
      <c r="B1" s="2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257</v>
      </c>
      <c r="AI1" s="10" t="s">
        <v>141</v>
      </c>
      <c r="AJ1" s="10" t="s">
        <v>142</v>
      </c>
      <c r="AK1" s="10" t="s">
        <v>143</v>
      </c>
      <c r="AL1" s="10" t="s">
        <v>144</v>
      </c>
      <c r="AM1" s="10" t="s">
        <v>145</v>
      </c>
      <c r="AN1" s="10" t="s">
        <v>146</v>
      </c>
      <c r="AO1" s="10" t="s">
        <v>148</v>
      </c>
      <c r="AP1" s="10" t="s">
        <v>149</v>
      </c>
      <c r="AQ1" s="16" t="s">
        <v>258</v>
      </c>
      <c r="AR1" s="10" t="s">
        <v>142</v>
      </c>
      <c r="AS1" s="10" t="s">
        <v>143</v>
      </c>
      <c r="AT1" s="10" t="s">
        <v>144</v>
      </c>
      <c r="AU1" s="10" t="s">
        <v>145</v>
      </c>
      <c r="AV1" s="10" t="s">
        <v>146</v>
      </c>
      <c r="AW1" s="10" t="s">
        <v>148</v>
      </c>
      <c r="AX1" s="10" t="s">
        <v>149</v>
      </c>
      <c r="BJ1" t="s">
        <v>183</v>
      </c>
    </row>
    <row r="2" spans="1:62">
      <c r="A2" s="63" t="s">
        <v>65</v>
      </c>
      <c r="B2" t="s">
        <v>31</v>
      </c>
      <c r="D2">
        <v>198.68299999999999</v>
      </c>
      <c r="E2">
        <v>524.73699999999997</v>
      </c>
      <c r="F2">
        <v>38378.400000000001</v>
      </c>
      <c r="G2">
        <v>39453</v>
      </c>
      <c r="H2">
        <v>109500</v>
      </c>
      <c r="I2">
        <v>179243</v>
      </c>
      <c r="J2">
        <v>697.44399999999996</v>
      </c>
      <c r="K2">
        <v>341.846</v>
      </c>
      <c r="L2">
        <v>21.112100000000002</v>
      </c>
      <c r="M2">
        <v>12334.9</v>
      </c>
      <c r="N2">
        <v>2.4002500000000002</v>
      </c>
      <c r="O2">
        <v>2.8005900000000001</v>
      </c>
      <c r="P2">
        <v>1878.12</v>
      </c>
      <c r="Q2">
        <v>145245</v>
      </c>
      <c r="R2">
        <v>547.53599999999994</v>
      </c>
      <c r="S2">
        <v>554.78700000000003</v>
      </c>
      <c r="T2">
        <v>40.570900000000002</v>
      </c>
      <c r="U2">
        <v>441.40100000000001</v>
      </c>
      <c r="V2">
        <v>5.3773600000000004</v>
      </c>
      <c r="W2">
        <v>0.66604200000000002</v>
      </c>
      <c r="X2">
        <v>6.123E-2</v>
      </c>
      <c r="Y2">
        <v>2.4143999999999999E-4</v>
      </c>
      <c r="Z2">
        <v>50.352499999999999</v>
      </c>
      <c r="AA2">
        <v>2.7218599999999999</v>
      </c>
      <c r="AB2">
        <v>6.8292400000000004</v>
      </c>
      <c r="AC2">
        <v>1254.5</v>
      </c>
      <c r="AD2">
        <v>5.5519100000000002E-3</v>
      </c>
      <c r="AE2" s="1">
        <v>1.36797E-9</v>
      </c>
      <c r="AF2">
        <v>5.1803200000000004E-3</v>
      </c>
      <c r="AG2">
        <v>3.8418000000000001</v>
      </c>
      <c r="AI2" s="8" t="s">
        <v>150</v>
      </c>
      <c r="AJ2" s="6">
        <v>41.26</v>
      </c>
      <c r="AK2" s="6">
        <v>5.18</v>
      </c>
      <c r="AL2" s="7">
        <v>10.95</v>
      </c>
      <c r="AM2" s="6">
        <v>18.89</v>
      </c>
      <c r="AN2" s="6">
        <v>7.77</v>
      </c>
      <c r="AO2" s="6">
        <v>1.1399999999999999</v>
      </c>
      <c r="AP2" s="6">
        <v>14.82</v>
      </c>
      <c r="AR2">
        <f>AJ2*10000</f>
        <v>412600</v>
      </c>
      <c r="AS2">
        <f t="shared" ref="AS2:AX2" si="0">AK2*10000</f>
        <v>51800</v>
      </c>
      <c r="AT2">
        <f t="shared" si="0"/>
        <v>109500</v>
      </c>
      <c r="AU2">
        <f t="shared" si="0"/>
        <v>188900</v>
      </c>
      <c r="AV2">
        <f t="shared" si="0"/>
        <v>77700</v>
      </c>
      <c r="AW2">
        <f t="shared" si="0"/>
        <v>11399.999999999998</v>
      </c>
      <c r="AX2">
        <f t="shared" si="0"/>
        <v>148200</v>
      </c>
    </row>
    <row r="3" spans="1:62">
      <c r="A3" s="63"/>
      <c r="B3" t="s">
        <v>32</v>
      </c>
      <c r="D3">
        <v>182.916</v>
      </c>
      <c r="E3">
        <v>492.12200000000001</v>
      </c>
      <c r="F3">
        <v>35844.699999999997</v>
      </c>
      <c r="G3">
        <v>37647.9</v>
      </c>
      <c r="H3">
        <v>109700</v>
      </c>
      <c r="I3">
        <v>172026</v>
      </c>
      <c r="J3">
        <v>275.07600000000002</v>
      </c>
      <c r="K3">
        <v>201.07300000000001</v>
      </c>
      <c r="L3">
        <v>20.432500000000001</v>
      </c>
      <c r="M3">
        <v>14162</v>
      </c>
      <c r="N3">
        <v>3.0891899999999999</v>
      </c>
      <c r="O3">
        <v>1.49969</v>
      </c>
      <c r="P3">
        <v>1760.36</v>
      </c>
      <c r="Q3">
        <v>134137</v>
      </c>
      <c r="R3">
        <v>569.428</v>
      </c>
      <c r="S3">
        <v>574.81399999999996</v>
      </c>
      <c r="T3">
        <v>35.504300000000001</v>
      </c>
      <c r="U3">
        <v>438.70400000000001</v>
      </c>
      <c r="V3">
        <v>1.41557</v>
      </c>
      <c r="W3">
        <v>0.69955800000000001</v>
      </c>
      <c r="X3">
        <v>0.245972</v>
      </c>
      <c r="Y3">
        <v>0.18501200000000001</v>
      </c>
      <c r="Z3">
        <v>41.805100000000003</v>
      </c>
      <c r="AA3">
        <v>2.3417400000000002</v>
      </c>
      <c r="AB3">
        <v>8.5096299999999996</v>
      </c>
      <c r="AC3">
        <v>1345.99</v>
      </c>
      <c r="AD3">
        <v>2.75526E-2</v>
      </c>
      <c r="AE3">
        <v>2.5299599999999998E-2</v>
      </c>
      <c r="AF3">
        <v>3.1709399999999999E-2</v>
      </c>
      <c r="AG3">
        <v>3.8002899999999999</v>
      </c>
      <c r="AI3" s="8" t="s">
        <v>151</v>
      </c>
      <c r="AJ3" s="6">
        <v>41.19</v>
      </c>
      <c r="AK3" s="6">
        <v>5.15</v>
      </c>
      <c r="AL3" s="7">
        <v>10.97</v>
      </c>
      <c r="AM3" s="6">
        <v>18.72</v>
      </c>
      <c r="AN3" s="6">
        <v>7.84</v>
      </c>
      <c r="AO3" s="6">
        <v>1.27</v>
      </c>
      <c r="AP3" s="6">
        <v>14.85</v>
      </c>
      <c r="AR3">
        <f t="shared" ref="AR3:AR34" si="1">AJ3*10000</f>
        <v>411900</v>
      </c>
      <c r="AS3">
        <f t="shared" ref="AS3:AS34" si="2">AK3*10000</f>
        <v>51500</v>
      </c>
      <c r="AT3">
        <f t="shared" ref="AT3:AT34" si="3">AL3*10000</f>
        <v>109700</v>
      </c>
      <c r="AU3">
        <f t="shared" ref="AU3:AU34" si="4">AM3*10000</f>
        <v>187200</v>
      </c>
      <c r="AV3">
        <f t="shared" ref="AV3:AV34" si="5">AN3*10000</f>
        <v>78400</v>
      </c>
      <c r="AW3">
        <f t="shared" ref="AW3:AW34" si="6">AO3*10000</f>
        <v>12700</v>
      </c>
      <c r="AX3">
        <f t="shared" ref="AX3:AX34" si="7">AP3*10000</f>
        <v>148500</v>
      </c>
    </row>
    <row r="4" spans="1:62">
      <c r="A4" s="63"/>
      <c r="B4" t="s">
        <v>33</v>
      </c>
      <c r="D4">
        <v>205.983</v>
      </c>
      <c r="E4">
        <v>573.09900000000005</v>
      </c>
      <c r="F4">
        <v>39585.9</v>
      </c>
      <c r="G4">
        <v>39852.5</v>
      </c>
      <c r="H4">
        <v>108300</v>
      </c>
      <c r="I4">
        <v>175267</v>
      </c>
      <c r="J4">
        <v>405.03100000000001</v>
      </c>
      <c r="K4">
        <v>154.14500000000001</v>
      </c>
      <c r="L4">
        <v>22.113099999999999</v>
      </c>
      <c r="M4">
        <v>15595.8</v>
      </c>
      <c r="N4">
        <v>3.1933699999999998</v>
      </c>
      <c r="O4">
        <v>0.96187800000000001</v>
      </c>
      <c r="P4">
        <v>1956.54</v>
      </c>
      <c r="Q4">
        <v>153722</v>
      </c>
      <c r="R4">
        <v>607.47900000000004</v>
      </c>
      <c r="S4">
        <v>637.83399999999995</v>
      </c>
      <c r="T4">
        <v>38.763100000000001</v>
      </c>
      <c r="U4">
        <v>493.32799999999997</v>
      </c>
      <c r="V4">
        <v>-0.70204599999999995</v>
      </c>
      <c r="W4">
        <v>0.82196000000000002</v>
      </c>
      <c r="X4">
        <v>6.3238500000000003E-2</v>
      </c>
      <c r="Y4">
        <v>3.4671400000000001E-3</v>
      </c>
      <c r="Z4">
        <v>45.291600000000003</v>
      </c>
      <c r="AA4">
        <v>2.55802</v>
      </c>
      <c r="AB4">
        <v>9.15822</v>
      </c>
      <c r="AC4">
        <v>1293.51</v>
      </c>
      <c r="AD4">
        <v>1.8691699999999999E-2</v>
      </c>
      <c r="AE4" s="1">
        <v>2.0103600000000001E-8</v>
      </c>
      <c r="AF4">
        <v>5.0072699999999998E-2</v>
      </c>
      <c r="AG4">
        <v>3.83731</v>
      </c>
      <c r="AI4" s="8" t="s">
        <v>152</v>
      </c>
      <c r="AJ4" s="6">
        <v>41.31</v>
      </c>
      <c r="AK4" s="6">
        <v>5.26</v>
      </c>
      <c r="AL4" s="7">
        <v>10.83</v>
      </c>
      <c r="AM4" s="6">
        <v>18.96</v>
      </c>
      <c r="AN4" s="6">
        <v>7.8</v>
      </c>
      <c r="AO4" s="6">
        <v>1.26</v>
      </c>
      <c r="AP4" s="6">
        <v>14.59</v>
      </c>
      <c r="AR4">
        <f t="shared" si="1"/>
        <v>413100</v>
      </c>
      <c r="AS4">
        <f t="shared" si="2"/>
        <v>52600</v>
      </c>
      <c r="AT4">
        <f t="shared" si="3"/>
        <v>108300</v>
      </c>
      <c r="AU4">
        <f t="shared" si="4"/>
        <v>189600</v>
      </c>
      <c r="AV4">
        <f t="shared" si="5"/>
        <v>78000</v>
      </c>
      <c r="AW4">
        <f t="shared" si="6"/>
        <v>12600</v>
      </c>
      <c r="AX4">
        <f t="shared" si="7"/>
        <v>145900</v>
      </c>
    </row>
    <row r="5" spans="1:62">
      <c r="A5" s="63"/>
      <c r="B5" t="s">
        <v>34</v>
      </c>
      <c r="D5">
        <v>194.02199999999999</v>
      </c>
      <c r="E5">
        <v>690.64300000000003</v>
      </c>
      <c r="F5">
        <v>33823.300000000003</v>
      </c>
      <c r="G5">
        <v>37755.699999999997</v>
      </c>
      <c r="H5">
        <v>107200</v>
      </c>
      <c r="I5">
        <v>167475</v>
      </c>
      <c r="J5">
        <v>-146.99600000000001</v>
      </c>
      <c r="K5">
        <v>91.732699999999994</v>
      </c>
      <c r="L5">
        <v>22.8659</v>
      </c>
      <c r="M5">
        <v>14762.2</v>
      </c>
      <c r="N5">
        <v>2.6022799999999999</v>
      </c>
      <c r="O5">
        <v>1.62632</v>
      </c>
      <c r="P5">
        <v>1840.81</v>
      </c>
      <c r="Q5">
        <v>141139</v>
      </c>
      <c r="R5">
        <v>591.68499999999995</v>
      </c>
      <c r="S5">
        <v>555.35299999999995</v>
      </c>
      <c r="T5">
        <v>35.981999999999999</v>
      </c>
      <c r="U5">
        <v>448.24400000000003</v>
      </c>
      <c r="V5">
        <v>-6.8164400000000001</v>
      </c>
      <c r="W5">
        <v>0.62870400000000004</v>
      </c>
      <c r="X5">
        <v>0.37069600000000003</v>
      </c>
      <c r="Y5">
        <v>0.15102499999999999</v>
      </c>
      <c r="Z5">
        <v>56.095300000000002</v>
      </c>
      <c r="AA5">
        <v>2.3814899999999999</v>
      </c>
      <c r="AB5">
        <v>6.5484799999999996</v>
      </c>
      <c r="AC5">
        <v>1250.97</v>
      </c>
      <c r="AD5">
        <v>5.72176E-2</v>
      </c>
      <c r="AE5">
        <v>5.0681299999999997E-3</v>
      </c>
      <c r="AF5">
        <v>2.1585699999999999E-2</v>
      </c>
      <c r="AG5">
        <v>4.1633300000000002</v>
      </c>
      <c r="AI5" s="8" t="s">
        <v>153</v>
      </c>
      <c r="AJ5" s="6">
        <v>41.16</v>
      </c>
      <c r="AK5" s="6">
        <v>5.2</v>
      </c>
      <c r="AL5" s="7">
        <v>10.72</v>
      </c>
      <c r="AM5" s="6">
        <v>18.7</v>
      </c>
      <c r="AN5" s="6">
        <v>7.64</v>
      </c>
      <c r="AO5" s="6">
        <v>1.53</v>
      </c>
      <c r="AP5" s="6">
        <v>15.06</v>
      </c>
      <c r="AR5">
        <f t="shared" si="1"/>
        <v>411599.99999999994</v>
      </c>
      <c r="AS5">
        <f t="shared" si="2"/>
        <v>52000</v>
      </c>
      <c r="AT5">
        <f t="shared" si="3"/>
        <v>107200</v>
      </c>
      <c r="AU5">
        <f t="shared" si="4"/>
        <v>187000</v>
      </c>
      <c r="AV5">
        <f t="shared" si="5"/>
        <v>76400</v>
      </c>
      <c r="AW5">
        <f t="shared" si="6"/>
        <v>15300</v>
      </c>
      <c r="AX5">
        <f t="shared" si="7"/>
        <v>150600</v>
      </c>
    </row>
    <row r="6" spans="1:62">
      <c r="A6" s="63"/>
      <c r="B6" t="s">
        <v>35</v>
      </c>
      <c r="D6">
        <v>206.34200000000001</v>
      </c>
      <c r="E6">
        <v>806.32600000000002</v>
      </c>
      <c r="F6">
        <v>37424.400000000001</v>
      </c>
      <c r="G6">
        <v>38776.300000000003</v>
      </c>
      <c r="H6">
        <v>107000</v>
      </c>
      <c r="I6">
        <v>175893</v>
      </c>
      <c r="J6">
        <v>-932.85199999999998</v>
      </c>
      <c r="K6">
        <v>254.47</v>
      </c>
      <c r="L6">
        <v>21.494900000000001</v>
      </c>
      <c r="M6">
        <v>15963.9</v>
      </c>
      <c r="N6">
        <v>2.9309099999999999</v>
      </c>
      <c r="O6">
        <v>1.1058399999999999</v>
      </c>
      <c r="P6">
        <v>1945.24</v>
      </c>
      <c r="Q6">
        <v>140608</v>
      </c>
      <c r="R6">
        <v>534.79700000000003</v>
      </c>
      <c r="S6">
        <v>649.34400000000005</v>
      </c>
      <c r="T6">
        <v>38.6265</v>
      </c>
      <c r="U6">
        <v>446.04399999999998</v>
      </c>
      <c r="V6">
        <v>-1.2876700000000001</v>
      </c>
      <c r="W6">
        <v>0.97267599999999999</v>
      </c>
      <c r="X6">
        <v>1.7129300000000001</v>
      </c>
      <c r="Y6">
        <v>2.8482E-2</v>
      </c>
      <c r="Z6">
        <v>64.371300000000005</v>
      </c>
      <c r="AA6">
        <v>2.3272699999999999</v>
      </c>
      <c r="AB6">
        <v>7.3463900000000004</v>
      </c>
      <c r="AC6">
        <v>1237.1600000000001</v>
      </c>
      <c r="AD6">
        <v>0.13431299999999999</v>
      </c>
      <c r="AE6">
        <v>5.1932699999999998E-2</v>
      </c>
      <c r="AF6">
        <v>5.1738399999999997E-2</v>
      </c>
      <c r="AG6">
        <v>4.7561099999999996</v>
      </c>
      <c r="AI6" s="8" t="s">
        <v>154</v>
      </c>
      <c r="AJ6" s="6">
        <v>40.93</v>
      </c>
      <c r="AK6" s="6">
        <v>5.21</v>
      </c>
      <c r="AL6" s="7">
        <v>10.7</v>
      </c>
      <c r="AM6" s="6">
        <v>18.54</v>
      </c>
      <c r="AN6" s="6">
        <v>7.72</v>
      </c>
      <c r="AO6" s="6">
        <v>1.1499999999999999</v>
      </c>
      <c r="AP6" s="6">
        <v>15.75</v>
      </c>
      <c r="AR6">
        <f t="shared" si="1"/>
        <v>409300</v>
      </c>
      <c r="AS6">
        <f t="shared" si="2"/>
        <v>52100</v>
      </c>
      <c r="AT6">
        <f t="shared" si="3"/>
        <v>107000</v>
      </c>
      <c r="AU6">
        <f t="shared" si="4"/>
        <v>185400</v>
      </c>
      <c r="AV6">
        <f t="shared" si="5"/>
        <v>77200</v>
      </c>
      <c r="AW6">
        <f t="shared" si="6"/>
        <v>11500</v>
      </c>
      <c r="AX6">
        <f t="shared" si="7"/>
        <v>157500</v>
      </c>
    </row>
    <row r="7" spans="1:62">
      <c r="A7" s="63"/>
      <c r="B7" t="s">
        <v>36</v>
      </c>
      <c r="D7">
        <v>189.77199999999999</v>
      </c>
      <c r="E7">
        <v>557.42600000000004</v>
      </c>
      <c r="F7">
        <v>34456.6</v>
      </c>
      <c r="G7">
        <v>38826.300000000003</v>
      </c>
      <c r="H7">
        <v>107200</v>
      </c>
      <c r="I7">
        <v>168949</v>
      </c>
      <c r="J7">
        <v>-14.1906</v>
      </c>
      <c r="K7">
        <v>154.82400000000001</v>
      </c>
      <c r="L7">
        <v>22.8749</v>
      </c>
      <c r="M7">
        <v>15500.7</v>
      </c>
      <c r="N7">
        <v>2.3736700000000002</v>
      </c>
      <c r="O7">
        <v>2.3089400000000002</v>
      </c>
      <c r="P7">
        <v>1733.38</v>
      </c>
      <c r="Q7">
        <v>137334</v>
      </c>
      <c r="R7">
        <v>555.38699999999994</v>
      </c>
      <c r="S7">
        <v>637.28300000000002</v>
      </c>
      <c r="T7">
        <v>37.2761</v>
      </c>
      <c r="U7">
        <v>465.709</v>
      </c>
      <c r="V7">
        <v>-0.93690200000000001</v>
      </c>
      <c r="W7">
        <v>0.61307400000000001</v>
      </c>
      <c r="X7">
        <v>0.146088</v>
      </c>
      <c r="Y7">
        <v>-1.4170500000000001E-2</v>
      </c>
      <c r="Z7">
        <v>51.412999999999997</v>
      </c>
      <c r="AA7">
        <v>2.4653499999999999</v>
      </c>
      <c r="AB7">
        <v>8.7987099999999998</v>
      </c>
      <c r="AC7">
        <v>1236.97</v>
      </c>
      <c r="AD7">
        <v>1.6219799999999999E-2</v>
      </c>
      <c r="AE7" s="1">
        <v>-9.2217300000000003E-7</v>
      </c>
      <c r="AF7">
        <v>6.3327400000000006E-2</v>
      </c>
      <c r="AG7">
        <v>3.63693</v>
      </c>
      <c r="AI7" s="8" t="s">
        <v>155</v>
      </c>
      <c r="AJ7" s="6">
        <v>41.14</v>
      </c>
      <c r="AK7" s="6">
        <v>4.95</v>
      </c>
      <c r="AL7" s="7">
        <v>10.72</v>
      </c>
      <c r="AM7" s="6">
        <v>18.8</v>
      </c>
      <c r="AN7" s="6">
        <v>7.69</v>
      </c>
      <c r="AO7" s="6">
        <v>1.52</v>
      </c>
      <c r="AP7" s="6">
        <v>15.19</v>
      </c>
      <c r="AR7">
        <f t="shared" si="1"/>
        <v>411400</v>
      </c>
      <c r="AS7">
        <f t="shared" si="2"/>
        <v>49500</v>
      </c>
      <c r="AT7">
        <f t="shared" si="3"/>
        <v>107200</v>
      </c>
      <c r="AU7">
        <f t="shared" si="4"/>
        <v>188000</v>
      </c>
      <c r="AV7">
        <f t="shared" si="5"/>
        <v>76900</v>
      </c>
      <c r="AW7">
        <f t="shared" si="6"/>
        <v>15200</v>
      </c>
      <c r="AX7">
        <f t="shared" si="7"/>
        <v>151900</v>
      </c>
    </row>
    <row r="8" spans="1:62">
      <c r="A8" s="63"/>
      <c r="B8" t="s">
        <v>37</v>
      </c>
      <c r="D8">
        <v>180.45</v>
      </c>
      <c r="E8">
        <v>596.98599999999999</v>
      </c>
      <c r="F8">
        <v>34305.199999999997</v>
      </c>
      <c r="G8">
        <v>37530.699999999997</v>
      </c>
      <c r="H8">
        <v>106200</v>
      </c>
      <c r="I8">
        <v>150480</v>
      </c>
      <c r="J8">
        <v>-93.491900000000001</v>
      </c>
      <c r="K8">
        <v>210.489</v>
      </c>
      <c r="L8">
        <v>19.6112</v>
      </c>
      <c r="M8">
        <v>13471.9</v>
      </c>
      <c r="N8">
        <v>2.2490800000000002</v>
      </c>
      <c r="O8">
        <v>0.75836800000000004</v>
      </c>
      <c r="P8">
        <v>1633.78</v>
      </c>
      <c r="Q8">
        <v>121458</v>
      </c>
      <c r="R8">
        <v>485.29199999999997</v>
      </c>
      <c r="S8">
        <v>515.64200000000005</v>
      </c>
      <c r="T8">
        <v>35.673400000000001</v>
      </c>
      <c r="U8">
        <v>426.89600000000002</v>
      </c>
      <c r="V8">
        <v>-0.805643</v>
      </c>
      <c r="W8">
        <v>0.58141799999999999</v>
      </c>
      <c r="X8">
        <v>0.13814100000000001</v>
      </c>
      <c r="Y8">
        <v>2.6936500000000001E-3</v>
      </c>
      <c r="Z8">
        <v>52.415900000000001</v>
      </c>
      <c r="AA8">
        <v>2.02271</v>
      </c>
      <c r="AB8">
        <v>8.7874499999999998</v>
      </c>
      <c r="AC8">
        <v>1163.3</v>
      </c>
      <c r="AD8">
        <v>3.9813100000000001E-3</v>
      </c>
      <c r="AE8" s="1">
        <v>3.2103399999999998E-6</v>
      </c>
      <c r="AF8">
        <v>3.4749299999999997E-2</v>
      </c>
      <c r="AG8">
        <v>3.7971300000000001</v>
      </c>
      <c r="AI8" s="8" t="s">
        <v>156</v>
      </c>
      <c r="AJ8" s="6">
        <v>41</v>
      </c>
      <c r="AK8" s="6">
        <v>5.24</v>
      </c>
      <c r="AL8" s="7">
        <v>10.62</v>
      </c>
      <c r="AM8" s="6">
        <v>18.559999999999999</v>
      </c>
      <c r="AN8" s="6">
        <v>7.68</v>
      </c>
      <c r="AO8" s="6">
        <v>1.42</v>
      </c>
      <c r="AP8" s="6">
        <v>15.48</v>
      </c>
      <c r="AR8">
        <f t="shared" si="1"/>
        <v>410000</v>
      </c>
      <c r="AS8">
        <f t="shared" si="2"/>
        <v>52400</v>
      </c>
      <c r="AT8">
        <f t="shared" si="3"/>
        <v>106199.99999999999</v>
      </c>
      <c r="AU8">
        <f t="shared" si="4"/>
        <v>185600</v>
      </c>
      <c r="AV8">
        <f t="shared" si="5"/>
        <v>76800</v>
      </c>
      <c r="AW8">
        <f t="shared" si="6"/>
        <v>14200</v>
      </c>
      <c r="AX8">
        <f t="shared" si="7"/>
        <v>154800</v>
      </c>
    </row>
    <row r="9" spans="1:62">
      <c r="A9" s="63"/>
      <c r="B9" t="s">
        <v>38</v>
      </c>
      <c r="D9">
        <v>177.77500000000001</v>
      </c>
      <c r="E9">
        <v>613.15200000000004</v>
      </c>
      <c r="F9">
        <v>36906.400000000001</v>
      </c>
      <c r="G9">
        <v>41082.300000000003</v>
      </c>
      <c r="H9">
        <v>108800</v>
      </c>
      <c r="I9">
        <v>170255</v>
      </c>
      <c r="J9">
        <v>-548.11300000000006</v>
      </c>
      <c r="K9">
        <v>199.154</v>
      </c>
      <c r="L9">
        <v>23.263100000000001</v>
      </c>
      <c r="M9">
        <v>13113.8</v>
      </c>
      <c r="N9">
        <v>4.4205699999999997</v>
      </c>
      <c r="O9">
        <v>1.90866</v>
      </c>
      <c r="P9">
        <v>1777.99</v>
      </c>
      <c r="Q9">
        <v>142059</v>
      </c>
      <c r="R9">
        <v>578.827</v>
      </c>
      <c r="S9">
        <v>646.04899999999998</v>
      </c>
      <c r="T9">
        <v>38.585299999999997</v>
      </c>
      <c r="U9">
        <v>471.536</v>
      </c>
      <c r="V9">
        <v>0.91739499999999996</v>
      </c>
      <c r="W9">
        <v>0.73605900000000002</v>
      </c>
      <c r="X9">
        <v>5.4347699999999999E-2</v>
      </c>
      <c r="Y9">
        <v>0.27483000000000002</v>
      </c>
      <c r="Z9">
        <v>55.327599999999997</v>
      </c>
      <c r="AA9">
        <v>2.3658899999999998</v>
      </c>
      <c r="AB9">
        <v>6.9708600000000001</v>
      </c>
      <c r="AC9">
        <v>1247.44</v>
      </c>
      <c r="AD9">
        <v>9.5833499999999992E-3</v>
      </c>
      <c r="AE9" s="1">
        <v>-1.38828E-5</v>
      </c>
      <c r="AF9">
        <v>5.8543900000000003E-2</v>
      </c>
      <c r="AG9">
        <v>4.2423200000000003</v>
      </c>
      <c r="AI9" s="8" t="s">
        <v>157</v>
      </c>
      <c r="AJ9" s="6">
        <v>41.24</v>
      </c>
      <c r="AK9" s="6">
        <v>5.18</v>
      </c>
      <c r="AL9" s="7">
        <v>10.88</v>
      </c>
      <c r="AM9" s="6">
        <v>18.89</v>
      </c>
      <c r="AN9" s="6">
        <v>8.08</v>
      </c>
      <c r="AO9" s="6">
        <v>1.26</v>
      </c>
      <c r="AP9" s="6">
        <v>14.47</v>
      </c>
      <c r="AR9">
        <f t="shared" si="1"/>
        <v>412400</v>
      </c>
      <c r="AS9">
        <f t="shared" si="2"/>
        <v>51800</v>
      </c>
      <c r="AT9">
        <f t="shared" si="3"/>
        <v>108800.00000000001</v>
      </c>
      <c r="AU9">
        <f t="shared" si="4"/>
        <v>188900</v>
      </c>
      <c r="AV9">
        <f t="shared" si="5"/>
        <v>80800</v>
      </c>
      <c r="AW9">
        <f t="shared" si="6"/>
        <v>12600</v>
      </c>
      <c r="AX9">
        <f t="shared" si="7"/>
        <v>144700</v>
      </c>
    </row>
    <row r="10" spans="1:62">
      <c r="A10" s="63"/>
      <c r="B10" t="s">
        <v>39</v>
      </c>
      <c r="D10">
        <v>211.18</v>
      </c>
      <c r="E10">
        <v>714.78700000000003</v>
      </c>
      <c r="F10">
        <v>39633</v>
      </c>
      <c r="G10">
        <v>43524.800000000003</v>
      </c>
      <c r="H10">
        <v>106700</v>
      </c>
      <c r="I10">
        <v>189772</v>
      </c>
      <c r="J10">
        <v>169.905</v>
      </c>
      <c r="K10">
        <v>153.864</v>
      </c>
      <c r="L10">
        <v>23.3141</v>
      </c>
      <c r="M10">
        <v>17498.5</v>
      </c>
      <c r="N10">
        <v>2.9948299999999999</v>
      </c>
      <c r="O10">
        <v>0.98352099999999998</v>
      </c>
      <c r="P10">
        <v>1970.77</v>
      </c>
      <c r="Q10">
        <v>149329</v>
      </c>
      <c r="R10">
        <v>653.72</v>
      </c>
      <c r="S10">
        <v>727.24400000000003</v>
      </c>
      <c r="T10">
        <v>41.235399999999998</v>
      </c>
      <c r="U10">
        <v>480.05599999999998</v>
      </c>
      <c r="V10">
        <v>1.15771</v>
      </c>
      <c r="W10">
        <v>0.84277299999999999</v>
      </c>
      <c r="X10">
        <v>0.62699400000000005</v>
      </c>
      <c r="Y10">
        <v>2.3562499999999999E-4</v>
      </c>
      <c r="Z10">
        <v>65.867500000000007</v>
      </c>
      <c r="AA10">
        <v>2.5039400000000001</v>
      </c>
      <c r="AB10">
        <v>6.8488100000000003</v>
      </c>
      <c r="AC10">
        <v>1505.44</v>
      </c>
      <c r="AD10">
        <v>4.7197099999999999E-2</v>
      </c>
      <c r="AE10" s="1">
        <v>5.3907499999999998E-5</v>
      </c>
      <c r="AF10">
        <v>6.1526299999999999E-2</v>
      </c>
      <c r="AG10">
        <v>4.0352800000000002</v>
      </c>
      <c r="AI10" s="8" t="s">
        <v>158</v>
      </c>
      <c r="AJ10" s="6">
        <v>41.12</v>
      </c>
      <c r="AK10" s="6">
        <v>5.3</v>
      </c>
      <c r="AL10" s="7">
        <v>10.67</v>
      </c>
      <c r="AM10" s="6">
        <v>18.72</v>
      </c>
      <c r="AN10" s="6">
        <v>7.71</v>
      </c>
      <c r="AO10" s="6">
        <v>1.38</v>
      </c>
      <c r="AP10" s="6">
        <v>15.1</v>
      </c>
      <c r="AR10">
        <f t="shared" si="1"/>
        <v>411200</v>
      </c>
      <c r="AS10">
        <f t="shared" si="2"/>
        <v>53000</v>
      </c>
      <c r="AT10">
        <f t="shared" si="3"/>
        <v>106700</v>
      </c>
      <c r="AU10">
        <f t="shared" si="4"/>
        <v>187200</v>
      </c>
      <c r="AV10">
        <f t="shared" si="5"/>
        <v>77100</v>
      </c>
      <c r="AW10">
        <f t="shared" si="6"/>
        <v>13799.999999999998</v>
      </c>
      <c r="AX10">
        <f t="shared" si="7"/>
        <v>151000</v>
      </c>
    </row>
    <row r="11" spans="1:62">
      <c r="A11" s="63"/>
      <c r="B11" t="s">
        <v>40</v>
      </c>
      <c r="D11">
        <v>158.77199999999999</v>
      </c>
      <c r="E11">
        <v>522.24300000000005</v>
      </c>
      <c r="F11">
        <v>32906.6</v>
      </c>
      <c r="G11">
        <v>36309.4</v>
      </c>
      <c r="H11">
        <v>106500</v>
      </c>
      <c r="I11">
        <v>160078</v>
      </c>
      <c r="J11">
        <v>297.20800000000003</v>
      </c>
      <c r="K11">
        <v>301.49400000000003</v>
      </c>
      <c r="L11">
        <v>23.2743</v>
      </c>
      <c r="M11">
        <v>11892</v>
      </c>
      <c r="N11">
        <v>3.0782799999999999</v>
      </c>
      <c r="O11">
        <v>-1.42109</v>
      </c>
      <c r="P11">
        <v>1471.13</v>
      </c>
      <c r="Q11">
        <v>117349</v>
      </c>
      <c r="R11">
        <v>469.99200000000002</v>
      </c>
      <c r="S11">
        <v>534.26400000000001</v>
      </c>
      <c r="T11">
        <v>36.277799999999999</v>
      </c>
      <c r="U11">
        <v>419.50799999999998</v>
      </c>
      <c r="V11">
        <v>2.3522799999999999</v>
      </c>
      <c r="W11">
        <v>1.3407100000000001</v>
      </c>
      <c r="X11">
        <v>8.3709900000000004E-2</v>
      </c>
      <c r="Y11" s="1">
        <v>7.9589300000000002E-8</v>
      </c>
      <c r="Z11">
        <v>40.934800000000003</v>
      </c>
      <c r="AA11">
        <v>2.403</v>
      </c>
      <c r="AB11">
        <v>11.294499999999999</v>
      </c>
      <c r="AC11">
        <v>1194.7</v>
      </c>
      <c r="AD11">
        <v>1.1234900000000001E-2</v>
      </c>
      <c r="AE11">
        <v>-5.6189100000000004E-3</v>
      </c>
      <c r="AF11">
        <v>0.153277</v>
      </c>
      <c r="AG11">
        <v>3.9197799999999998</v>
      </c>
      <c r="AI11" s="8" t="s">
        <v>159</v>
      </c>
      <c r="AJ11" s="6">
        <v>41.29</v>
      </c>
      <c r="AK11" s="6">
        <v>5.27</v>
      </c>
      <c r="AL11" s="7">
        <v>10.65</v>
      </c>
      <c r="AM11" s="6">
        <v>18.920000000000002</v>
      </c>
      <c r="AN11" s="6">
        <v>7.59</v>
      </c>
      <c r="AO11" s="6">
        <v>1.51</v>
      </c>
      <c r="AP11" s="6">
        <v>14.78</v>
      </c>
      <c r="AR11">
        <f t="shared" si="1"/>
        <v>412900</v>
      </c>
      <c r="AS11">
        <f t="shared" si="2"/>
        <v>52699.999999999993</v>
      </c>
      <c r="AT11">
        <f t="shared" si="3"/>
        <v>106500</v>
      </c>
      <c r="AU11">
        <f t="shared" si="4"/>
        <v>189200.00000000003</v>
      </c>
      <c r="AV11">
        <f t="shared" si="5"/>
        <v>75900</v>
      </c>
      <c r="AW11">
        <f t="shared" si="6"/>
        <v>15100</v>
      </c>
      <c r="AX11">
        <f t="shared" si="7"/>
        <v>147800</v>
      </c>
    </row>
    <row r="12" spans="1:62">
      <c r="A12" s="63"/>
      <c r="B12" t="s">
        <v>41</v>
      </c>
      <c r="D12">
        <v>189.32900000000001</v>
      </c>
      <c r="E12">
        <v>627.39599999999996</v>
      </c>
      <c r="F12">
        <v>35831.800000000003</v>
      </c>
      <c r="G12">
        <v>41901.599999999999</v>
      </c>
      <c r="H12">
        <v>107500</v>
      </c>
      <c r="I12">
        <v>169046</v>
      </c>
      <c r="J12">
        <v>-77.752499999999998</v>
      </c>
      <c r="K12">
        <v>255.684</v>
      </c>
      <c r="L12">
        <v>22.035499999999999</v>
      </c>
      <c r="M12">
        <v>14270.3</v>
      </c>
      <c r="N12">
        <v>3.2782800000000001</v>
      </c>
      <c r="O12">
        <v>2.3085</v>
      </c>
      <c r="P12">
        <v>1727.82</v>
      </c>
      <c r="Q12">
        <v>129539</v>
      </c>
      <c r="R12">
        <v>578.85400000000004</v>
      </c>
      <c r="S12">
        <v>605.77200000000005</v>
      </c>
      <c r="T12">
        <v>37.426400000000001</v>
      </c>
      <c r="U12">
        <v>445.69299999999998</v>
      </c>
      <c r="V12">
        <v>-2.2387999999999999</v>
      </c>
      <c r="W12">
        <v>0.57835999999999999</v>
      </c>
      <c r="X12">
        <v>4.0788900000000003E-2</v>
      </c>
      <c r="Y12" s="1">
        <v>-2.2866000000000001E-8</v>
      </c>
      <c r="Z12">
        <v>46.834299999999999</v>
      </c>
      <c r="AA12">
        <v>2.44374</v>
      </c>
      <c r="AB12">
        <v>8.8657800000000009</v>
      </c>
      <c r="AC12">
        <v>1388.84</v>
      </c>
      <c r="AD12">
        <v>5.0472599999999996E-3</v>
      </c>
      <c r="AE12">
        <v>-2.0428500000000001E-3</v>
      </c>
      <c r="AF12">
        <v>5.40162E-2</v>
      </c>
      <c r="AG12">
        <v>3.3517299999999999</v>
      </c>
      <c r="AI12" s="8" t="s">
        <v>160</v>
      </c>
      <c r="AJ12" s="6">
        <v>41.1</v>
      </c>
      <c r="AK12" s="6">
        <v>5.08</v>
      </c>
      <c r="AL12" s="7">
        <v>10.75</v>
      </c>
      <c r="AM12" s="6">
        <v>18.77</v>
      </c>
      <c r="AN12" s="6">
        <v>7.58</v>
      </c>
      <c r="AO12" s="6">
        <v>1.22</v>
      </c>
      <c r="AP12" s="6">
        <v>15.48</v>
      </c>
      <c r="AR12">
        <f t="shared" si="1"/>
        <v>411000</v>
      </c>
      <c r="AS12">
        <f t="shared" si="2"/>
        <v>50800</v>
      </c>
      <c r="AT12">
        <f t="shared" si="3"/>
        <v>107500</v>
      </c>
      <c r="AU12">
        <f t="shared" si="4"/>
        <v>187700</v>
      </c>
      <c r="AV12">
        <f t="shared" si="5"/>
        <v>75800</v>
      </c>
      <c r="AW12">
        <f t="shared" si="6"/>
        <v>12200</v>
      </c>
      <c r="AX12">
        <f t="shared" si="7"/>
        <v>154800</v>
      </c>
    </row>
    <row r="13" spans="1:62">
      <c r="A13" s="63"/>
      <c r="B13" t="s">
        <v>42</v>
      </c>
      <c r="D13">
        <v>183.536</v>
      </c>
      <c r="E13">
        <v>526.96600000000001</v>
      </c>
      <c r="F13">
        <v>39758</v>
      </c>
      <c r="G13">
        <v>43078.2</v>
      </c>
      <c r="H13">
        <v>107400</v>
      </c>
      <c r="I13">
        <v>192716</v>
      </c>
      <c r="J13">
        <v>1171.5</v>
      </c>
      <c r="K13">
        <v>180.92599999999999</v>
      </c>
      <c r="L13">
        <v>22.256399999999999</v>
      </c>
      <c r="M13">
        <v>13698.9</v>
      </c>
      <c r="N13">
        <v>3.22</v>
      </c>
      <c r="O13">
        <v>8.5920300000000005E-2</v>
      </c>
      <c r="P13">
        <v>1993.62</v>
      </c>
      <c r="Q13">
        <v>137626</v>
      </c>
      <c r="R13">
        <v>643.54999999999995</v>
      </c>
      <c r="S13">
        <v>611.19200000000001</v>
      </c>
      <c r="T13">
        <v>41.821599999999997</v>
      </c>
      <c r="U13">
        <v>563.75</v>
      </c>
      <c r="V13">
        <v>0.124972</v>
      </c>
      <c r="W13">
        <v>0.49049300000000001</v>
      </c>
      <c r="X13">
        <v>0.28156599999999998</v>
      </c>
      <c r="Y13" s="1">
        <v>6.52046E-9</v>
      </c>
      <c r="Z13">
        <v>33.718699999999998</v>
      </c>
      <c r="AA13">
        <v>2.7201399999999998</v>
      </c>
      <c r="AB13">
        <v>24.8094</v>
      </c>
      <c r="AC13">
        <v>1297.93</v>
      </c>
      <c r="AD13">
        <v>7.3806599999999998E-3</v>
      </c>
      <c r="AE13">
        <v>4.4815000000000002E-4</v>
      </c>
      <c r="AF13">
        <v>6.8330600000000005E-2</v>
      </c>
      <c r="AG13">
        <v>3.1660599999999999</v>
      </c>
      <c r="AI13" s="8" t="s">
        <v>161</v>
      </c>
      <c r="AJ13" s="6">
        <v>41.36</v>
      </c>
      <c r="AK13" s="6">
        <v>5.2</v>
      </c>
      <c r="AL13" s="7">
        <v>10.74</v>
      </c>
      <c r="AM13" s="6">
        <v>19.149999999999999</v>
      </c>
      <c r="AN13" s="6">
        <v>7.84</v>
      </c>
      <c r="AO13" s="6">
        <v>1.23</v>
      </c>
      <c r="AP13" s="6">
        <v>14.49</v>
      </c>
      <c r="AR13">
        <f t="shared" si="1"/>
        <v>413600</v>
      </c>
      <c r="AS13">
        <f t="shared" si="2"/>
        <v>52000</v>
      </c>
      <c r="AT13">
        <f t="shared" si="3"/>
        <v>107400</v>
      </c>
      <c r="AU13">
        <f t="shared" si="4"/>
        <v>191500</v>
      </c>
      <c r="AV13">
        <f t="shared" si="5"/>
        <v>78400</v>
      </c>
      <c r="AW13">
        <f t="shared" si="6"/>
        <v>12300</v>
      </c>
      <c r="AX13">
        <f t="shared" si="7"/>
        <v>144900</v>
      </c>
    </row>
    <row r="14" spans="1:62">
      <c r="A14" s="63"/>
      <c r="B14" t="s">
        <v>43</v>
      </c>
      <c r="D14">
        <v>185.81200000000001</v>
      </c>
      <c r="E14">
        <v>518.34199999999998</v>
      </c>
      <c r="F14">
        <v>38094.9</v>
      </c>
      <c r="G14">
        <v>41696.699999999997</v>
      </c>
      <c r="H14">
        <v>109200</v>
      </c>
      <c r="I14">
        <v>167358</v>
      </c>
      <c r="J14">
        <v>690.09100000000001</v>
      </c>
      <c r="K14">
        <v>118.49299999999999</v>
      </c>
      <c r="L14">
        <v>20.028500000000001</v>
      </c>
      <c r="M14">
        <v>13085.1</v>
      </c>
      <c r="N14">
        <v>3.25285</v>
      </c>
      <c r="O14">
        <v>1.07653</v>
      </c>
      <c r="P14">
        <v>1684.84</v>
      </c>
      <c r="Q14">
        <v>120654</v>
      </c>
      <c r="R14">
        <v>518.05399999999997</v>
      </c>
      <c r="S14">
        <v>575.38900000000001</v>
      </c>
      <c r="T14">
        <v>37.120100000000001</v>
      </c>
      <c r="U14">
        <v>432.24200000000002</v>
      </c>
      <c r="V14">
        <v>8.3458600000000001</v>
      </c>
      <c r="W14">
        <v>0.83743299999999998</v>
      </c>
      <c r="X14">
        <v>5.0266199999999997E-2</v>
      </c>
      <c r="Y14">
        <v>0.194997</v>
      </c>
      <c r="Z14">
        <v>48.777099999999997</v>
      </c>
      <c r="AA14">
        <v>2.4497300000000002</v>
      </c>
      <c r="AB14">
        <v>5.6765299999999996</v>
      </c>
      <c r="AC14">
        <v>1325.63</v>
      </c>
      <c r="AD14">
        <v>2.1726499999999999E-2</v>
      </c>
      <c r="AE14">
        <v>-1.12459E-4</v>
      </c>
      <c r="AF14">
        <v>3.1588999999999999E-2</v>
      </c>
      <c r="AG14">
        <v>3.83961</v>
      </c>
      <c r="AI14" s="8" t="s">
        <v>162</v>
      </c>
      <c r="AJ14" s="6">
        <v>41.37</v>
      </c>
      <c r="AK14" s="6">
        <v>5.26</v>
      </c>
      <c r="AL14" s="7">
        <v>10.92</v>
      </c>
      <c r="AM14" s="6">
        <v>19.059999999999999</v>
      </c>
      <c r="AN14" s="6">
        <v>7.57</v>
      </c>
      <c r="AO14" s="6">
        <v>1.07</v>
      </c>
      <c r="AP14" s="6">
        <v>14.75</v>
      </c>
      <c r="AR14">
        <f t="shared" si="1"/>
        <v>413700</v>
      </c>
      <c r="AS14">
        <f t="shared" si="2"/>
        <v>52600</v>
      </c>
      <c r="AT14">
        <f t="shared" si="3"/>
        <v>109200</v>
      </c>
      <c r="AU14">
        <f t="shared" si="4"/>
        <v>190600</v>
      </c>
      <c r="AV14">
        <f t="shared" si="5"/>
        <v>75700</v>
      </c>
      <c r="AW14">
        <f t="shared" si="6"/>
        <v>10700</v>
      </c>
      <c r="AX14">
        <f t="shared" si="7"/>
        <v>147500</v>
      </c>
    </row>
    <row r="15" spans="1:62">
      <c r="A15" s="63"/>
      <c r="B15" t="s">
        <v>44</v>
      </c>
      <c r="D15">
        <v>173.77600000000001</v>
      </c>
      <c r="E15">
        <v>636.40099999999995</v>
      </c>
      <c r="F15">
        <v>36312.1</v>
      </c>
      <c r="G15">
        <v>41270.6</v>
      </c>
      <c r="H15">
        <v>107700</v>
      </c>
      <c r="I15">
        <v>160061</v>
      </c>
      <c r="J15">
        <v>723.13800000000003</v>
      </c>
      <c r="K15">
        <v>353.49599999999998</v>
      </c>
      <c r="L15">
        <v>19.258099999999999</v>
      </c>
      <c r="M15">
        <v>11532.2</v>
      </c>
      <c r="N15">
        <v>2.9008699999999998</v>
      </c>
      <c r="O15">
        <v>-0.48794300000000002</v>
      </c>
      <c r="P15">
        <v>1647.11</v>
      </c>
      <c r="Q15">
        <v>114977</v>
      </c>
      <c r="R15">
        <v>543.79700000000003</v>
      </c>
      <c r="S15">
        <v>552.90700000000004</v>
      </c>
      <c r="T15">
        <v>37.433700000000002</v>
      </c>
      <c r="U15">
        <v>397.99900000000002</v>
      </c>
      <c r="V15">
        <v>7.04</v>
      </c>
      <c r="W15">
        <v>1.62077</v>
      </c>
      <c r="X15">
        <v>7.0916999999999994E-2</v>
      </c>
      <c r="Y15" s="1">
        <v>4.2690300000000002E-10</v>
      </c>
      <c r="Z15">
        <v>38.456699999999998</v>
      </c>
      <c r="AA15">
        <v>2.56406</v>
      </c>
      <c r="AB15">
        <v>7.9651500000000004</v>
      </c>
      <c r="AC15">
        <v>1296.6400000000001</v>
      </c>
      <c r="AD15">
        <v>1.55412E-2</v>
      </c>
      <c r="AE15" s="1">
        <v>2.9192399999999999E-5</v>
      </c>
      <c r="AF15">
        <v>0.131133</v>
      </c>
      <c r="AG15">
        <v>3.57972</v>
      </c>
      <c r="AI15" s="8" t="s">
        <v>163</v>
      </c>
      <c r="AJ15" s="6">
        <v>41.25</v>
      </c>
      <c r="AK15" s="6">
        <v>5.32</v>
      </c>
      <c r="AL15" s="7">
        <v>10.77</v>
      </c>
      <c r="AM15" s="6">
        <v>18.850000000000001</v>
      </c>
      <c r="AN15" s="6">
        <v>7.63</v>
      </c>
      <c r="AO15" s="6">
        <v>1.3</v>
      </c>
      <c r="AP15" s="6">
        <v>14.88</v>
      </c>
      <c r="AR15">
        <f t="shared" si="1"/>
        <v>412500</v>
      </c>
      <c r="AS15">
        <f t="shared" si="2"/>
        <v>53200</v>
      </c>
      <c r="AT15">
        <f t="shared" si="3"/>
        <v>107700</v>
      </c>
      <c r="AU15">
        <f t="shared" si="4"/>
        <v>188500</v>
      </c>
      <c r="AV15">
        <f t="shared" si="5"/>
        <v>76300</v>
      </c>
      <c r="AW15">
        <f t="shared" si="6"/>
        <v>13000</v>
      </c>
      <c r="AX15">
        <f t="shared" si="7"/>
        <v>148800</v>
      </c>
    </row>
    <row r="16" spans="1:62">
      <c r="A16" s="63"/>
      <c r="B16" t="s">
        <v>45</v>
      </c>
      <c r="D16">
        <v>210.196</v>
      </c>
      <c r="E16">
        <v>653.14499999999998</v>
      </c>
      <c r="F16">
        <v>38534.9</v>
      </c>
      <c r="G16">
        <v>41856.9</v>
      </c>
      <c r="H16">
        <v>108600</v>
      </c>
      <c r="I16">
        <v>170679</v>
      </c>
      <c r="J16">
        <v>-140.66800000000001</v>
      </c>
      <c r="K16">
        <v>287.71199999999999</v>
      </c>
      <c r="L16">
        <v>22.750399999999999</v>
      </c>
      <c r="M16">
        <v>13374.3</v>
      </c>
      <c r="N16">
        <v>2.6256300000000001</v>
      </c>
      <c r="O16">
        <v>3.7917900000000002</v>
      </c>
      <c r="P16">
        <v>1835.73</v>
      </c>
      <c r="Q16">
        <v>138485</v>
      </c>
      <c r="R16">
        <v>638.32799999999997</v>
      </c>
      <c r="S16">
        <v>668.78499999999997</v>
      </c>
      <c r="T16">
        <v>38.272599999999997</v>
      </c>
      <c r="U16">
        <v>444.25599999999997</v>
      </c>
      <c r="V16">
        <v>3.8570700000000002</v>
      </c>
      <c r="W16">
        <v>0.96175600000000006</v>
      </c>
      <c r="X16">
        <v>0.18724199999999999</v>
      </c>
      <c r="Y16" s="1">
        <v>-1.25644E-10</v>
      </c>
      <c r="Z16">
        <v>52.475700000000003</v>
      </c>
      <c r="AA16">
        <v>2.5968399999999998</v>
      </c>
      <c r="AB16">
        <v>7.2858299999999998</v>
      </c>
      <c r="AC16">
        <v>1395.94</v>
      </c>
      <c r="AD16">
        <v>9.6830200000000005E-3</v>
      </c>
      <c r="AE16" s="1">
        <v>-8.2644800000000005E-6</v>
      </c>
      <c r="AF16">
        <v>5.3682000000000001E-2</v>
      </c>
      <c r="AG16">
        <v>3.4735299999999998</v>
      </c>
      <c r="AI16" s="8" t="s">
        <v>164</v>
      </c>
      <c r="AJ16" s="6">
        <v>41.27</v>
      </c>
      <c r="AK16" s="6">
        <v>5.24</v>
      </c>
      <c r="AL16" s="7">
        <v>10.86</v>
      </c>
      <c r="AM16" s="6">
        <v>18.84</v>
      </c>
      <c r="AN16" s="6">
        <v>7.46</v>
      </c>
      <c r="AO16" s="6">
        <v>1.3</v>
      </c>
      <c r="AP16" s="6">
        <v>15.03</v>
      </c>
      <c r="AR16">
        <f t="shared" si="1"/>
        <v>412700.00000000006</v>
      </c>
      <c r="AS16">
        <f t="shared" si="2"/>
        <v>52400</v>
      </c>
      <c r="AT16">
        <f t="shared" si="3"/>
        <v>108600</v>
      </c>
      <c r="AU16">
        <f t="shared" si="4"/>
        <v>188400</v>
      </c>
      <c r="AV16">
        <f t="shared" si="5"/>
        <v>74600</v>
      </c>
      <c r="AW16">
        <f t="shared" si="6"/>
        <v>13000</v>
      </c>
      <c r="AX16">
        <f t="shared" si="7"/>
        <v>150300</v>
      </c>
    </row>
    <row r="17" spans="1:50">
      <c r="A17" s="63"/>
      <c r="B17" t="s">
        <v>46</v>
      </c>
      <c r="D17">
        <v>192.28299999999999</v>
      </c>
      <c r="E17">
        <v>526.61599999999999</v>
      </c>
      <c r="F17">
        <v>34965.800000000003</v>
      </c>
      <c r="G17">
        <v>39851.5</v>
      </c>
      <c r="H17">
        <v>107900</v>
      </c>
      <c r="I17">
        <v>173529</v>
      </c>
      <c r="J17">
        <v>-74.241900000000001</v>
      </c>
      <c r="K17">
        <v>250.24799999999999</v>
      </c>
      <c r="L17">
        <v>20.505299999999998</v>
      </c>
      <c r="M17">
        <v>14489.3</v>
      </c>
      <c r="N17">
        <v>3.2112500000000002</v>
      </c>
      <c r="O17">
        <v>1.8155699999999999</v>
      </c>
      <c r="P17">
        <v>1702.42</v>
      </c>
      <c r="Q17">
        <v>118472</v>
      </c>
      <c r="R17">
        <v>606.97400000000005</v>
      </c>
      <c r="S17">
        <v>613.16899999999998</v>
      </c>
      <c r="T17">
        <v>36.117600000000003</v>
      </c>
      <c r="U17">
        <v>420.54899999999998</v>
      </c>
      <c r="V17">
        <v>-0.81049499999999997</v>
      </c>
      <c r="W17">
        <v>0.80776999999999999</v>
      </c>
      <c r="X17">
        <v>1.6183300000000001E-4</v>
      </c>
      <c r="Y17" s="1">
        <v>3.1451599999999998E-11</v>
      </c>
      <c r="Z17">
        <v>45.735900000000001</v>
      </c>
      <c r="AA17">
        <v>2.5765699999999998</v>
      </c>
      <c r="AB17">
        <v>5.3215899999999996</v>
      </c>
      <c r="AC17">
        <v>1407.33</v>
      </c>
      <c r="AD17">
        <v>1.1928599999999999E-2</v>
      </c>
      <c r="AE17" s="1">
        <v>1.35027E-6</v>
      </c>
      <c r="AF17">
        <v>5.89603E-2</v>
      </c>
      <c r="AG17">
        <v>3.1771199999999999</v>
      </c>
      <c r="AI17" s="8" t="s">
        <v>165</v>
      </c>
      <c r="AJ17" s="6">
        <v>41.4</v>
      </c>
      <c r="AK17" s="6">
        <v>5.01</v>
      </c>
      <c r="AL17" s="7">
        <v>10.79</v>
      </c>
      <c r="AM17" s="6">
        <v>19.079999999999998</v>
      </c>
      <c r="AN17" s="6">
        <v>7.42</v>
      </c>
      <c r="AO17" s="6">
        <v>1.53</v>
      </c>
      <c r="AP17" s="6">
        <v>14.77</v>
      </c>
      <c r="AR17">
        <f t="shared" si="1"/>
        <v>414000</v>
      </c>
      <c r="AS17">
        <f t="shared" si="2"/>
        <v>50100</v>
      </c>
      <c r="AT17">
        <f t="shared" si="3"/>
        <v>107899.99999999999</v>
      </c>
      <c r="AU17">
        <f t="shared" si="4"/>
        <v>190799.99999999997</v>
      </c>
      <c r="AV17">
        <f t="shared" si="5"/>
        <v>74200</v>
      </c>
      <c r="AW17">
        <f t="shared" si="6"/>
        <v>15300</v>
      </c>
      <c r="AX17">
        <f t="shared" si="7"/>
        <v>147700</v>
      </c>
    </row>
    <row r="18" spans="1:50">
      <c r="A18" s="63"/>
      <c r="B18" t="s">
        <v>47</v>
      </c>
      <c r="D18">
        <v>194.791</v>
      </c>
      <c r="E18">
        <v>708.49099999999999</v>
      </c>
      <c r="F18">
        <v>36044.5</v>
      </c>
      <c r="G18">
        <v>40442.400000000001</v>
      </c>
      <c r="H18">
        <v>107400</v>
      </c>
      <c r="I18">
        <v>177570</v>
      </c>
      <c r="J18">
        <v>-1099.71</v>
      </c>
      <c r="K18">
        <v>159.08799999999999</v>
      </c>
      <c r="L18">
        <v>21.620699999999999</v>
      </c>
      <c r="M18">
        <v>14426.8</v>
      </c>
      <c r="N18">
        <v>2.7902999999999998</v>
      </c>
      <c r="O18">
        <v>4.6898400000000002</v>
      </c>
      <c r="P18">
        <v>1781.04</v>
      </c>
      <c r="Q18">
        <v>122838</v>
      </c>
      <c r="R18">
        <v>576.06799999999998</v>
      </c>
      <c r="S18">
        <v>627.36900000000003</v>
      </c>
      <c r="T18">
        <v>38.507800000000003</v>
      </c>
      <c r="U18">
        <v>428.71199999999999</v>
      </c>
      <c r="V18">
        <v>1.8865700000000001</v>
      </c>
      <c r="W18">
        <v>0.60705399999999998</v>
      </c>
      <c r="X18">
        <v>-6.0545200000000003E-4</v>
      </c>
      <c r="Y18">
        <v>0.119768</v>
      </c>
      <c r="Z18">
        <v>58.164000000000001</v>
      </c>
      <c r="AA18">
        <v>2.5488499999999998</v>
      </c>
      <c r="AB18">
        <v>4.73292</v>
      </c>
      <c r="AC18">
        <v>1418.9</v>
      </c>
      <c r="AD18">
        <v>7.9279399999999996E-3</v>
      </c>
      <c r="AE18" s="1">
        <v>2.3598100000000001E-6</v>
      </c>
      <c r="AF18">
        <v>5.7334200000000002E-2</v>
      </c>
      <c r="AG18">
        <v>4.1862599999999999</v>
      </c>
      <c r="AI18" s="8" t="s">
        <v>166</v>
      </c>
      <c r="AJ18" s="6">
        <v>41.29</v>
      </c>
      <c r="AK18" s="6">
        <v>5.23</v>
      </c>
      <c r="AL18" s="7">
        <v>10.74</v>
      </c>
      <c r="AM18" s="6">
        <v>18.98</v>
      </c>
      <c r="AN18" s="6">
        <v>7.73</v>
      </c>
      <c r="AO18" s="6">
        <v>1.3</v>
      </c>
      <c r="AP18" s="6">
        <v>14.72</v>
      </c>
      <c r="AR18">
        <f t="shared" si="1"/>
        <v>412900</v>
      </c>
      <c r="AS18">
        <f t="shared" si="2"/>
        <v>52300.000000000007</v>
      </c>
      <c r="AT18">
        <f t="shared" si="3"/>
        <v>107400</v>
      </c>
      <c r="AU18">
        <f t="shared" si="4"/>
        <v>189800</v>
      </c>
      <c r="AV18">
        <f t="shared" si="5"/>
        <v>77300</v>
      </c>
      <c r="AW18">
        <f t="shared" si="6"/>
        <v>13000</v>
      </c>
      <c r="AX18">
        <f t="shared" si="7"/>
        <v>147200</v>
      </c>
    </row>
    <row r="19" spans="1:50">
      <c r="A19" s="63"/>
      <c r="B19" t="s">
        <v>48</v>
      </c>
      <c r="D19">
        <v>160.05699999999999</v>
      </c>
      <c r="E19">
        <v>472.738</v>
      </c>
      <c r="F19">
        <v>35319.300000000003</v>
      </c>
      <c r="G19">
        <v>38220.1</v>
      </c>
      <c r="H19">
        <v>98900</v>
      </c>
      <c r="I19">
        <v>159771</v>
      </c>
      <c r="J19">
        <v>302.91000000000003</v>
      </c>
      <c r="K19">
        <v>209.577</v>
      </c>
      <c r="L19">
        <v>21.744299999999999</v>
      </c>
      <c r="M19">
        <v>10850.9</v>
      </c>
      <c r="N19">
        <v>3.3874300000000002</v>
      </c>
      <c r="O19">
        <v>2.9334699999999998</v>
      </c>
      <c r="P19">
        <v>1558.31</v>
      </c>
      <c r="Q19">
        <v>111138</v>
      </c>
      <c r="R19">
        <v>499.00599999999997</v>
      </c>
      <c r="S19">
        <v>561.82500000000005</v>
      </c>
      <c r="T19">
        <v>36.715899999999998</v>
      </c>
      <c r="U19">
        <v>455.34899999999999</v>
      </c>
      <c r="V19">
        <v>-1.1442699999999999</v>
      </c>
      <c r="W19">
        <v>1.10016</v>
      </c>
      <c r="X19">
        <v>0.17278199999999999</v>
      </c>
      <c r="Y19" s="1">
        <v>2.0914300000000001E-12</v>
      </c>
      <c r="Z19">
        <v>31.286999999999999</v>
      </c>
      <c r="AA19">
        <v>2.5043700000000002</v>
      </c>
      <c r="AB19">
        <v>19.842700000000001</v>
      </c>
      <c r="AC19">
        <v>1090.8499999999999</v>
      </c>
      <c r="AD19">
        <v>5.2698500000000002E-2</v>
      </c>
      <c r="AE19" s="1">
        <v>-1.09954E-5</v>
      </c>
      <c r="AF19">
        <v>3.4507500000000003E-2</v>
      </c>
      <c r="AG19">
        <v>4.1735800000000003</v>
      </c>
      <c r="AI19" s="8" t="s">
        <v>167</v>
      </c>
      <c r="AJ19" s="6">
        <v>39.49</v>
      </c>
      <c r="AK19" s="6">
        <v>4.6500000000000004</v>
      </c>
      <c r="AL19" s="7">
        <v>9.89</v>
      </c>
      <c r="AM19" s="6">
        <v>17.2</v>
      </c>
      <c r="AN19" s="6">
        <v>8.27</v>
      </c>
      <c r="AO19" s="6">
        <v>1.24</v>
      </c>
      <c r="AP19" s="6">
        <v>19.260000000000002</v>
      </c>
      <c r="AR19">
        <f t="shared" si="1"/>
        <v>394900</v>
      </c>
      <c r="AS19">
        <f t="shared" si="2"/>
        <v>46500</v>
      </c>
      <c r="AT19">
        <f t="shared" si="3"/>
        <v>98900</v>
      </c>
      <c r="AU19">
        <f t="shared" si="4"/>
        <v>172000</v>
      </c>
      <c r="AV19">
        <f t="shared" si="5"/>
        <v>82700</v>
      </c>
      <c r="AW19">
        <f t="shared" si="6"/>
        <v>12400</v>
      </c>
      <c r="AX19">
        <f t="shared" si="7"/>
        <v>192600.00000000003</v>
      </c>
    </row>
    <row r="20" spans="1:50">
      <c r="A20" s="63"/>
      <c r="B20" t="s">
        <v>49</v>
      </c>
      <c r="D20">
        <v>156.11799999999999</v>
      </c>
      <c r="E20">
        <v>315.44600000000003</v>
      </c>
      <c r="F20">
        <v>34921.599999999999</v>
      </c>
      <c r="G20">
        <v>36662.6</v>
      </c>
      <c r="H20">
        <v>99100</v>
      </c>
      <c r="I20">
        <v>152339</v>
      </c>
      <c r="J20">
        <v>986.75599999999997</v>
      </c>
      <c r="K20">
        <v>154.51499999999999</v>
      </c>
      <c r="L20">
        <v>20.340800000000002</v>
      </c>
      <c r="M20">
        <v>10228.700000000001</v>
      </c>
      <c r="N20">
        <v>2.98563</v>
      </c>
      <c r="O20">
        <v>-0.38073200000000001</v>
      </c>
      <c r="P20">
        <v>1668.35</v>
      </c>
      <c r="Q20">
        <v>115084</v>
      </c>
      <c r="R20">
        <v>561.55899999999997</v>
      </c>
      <c r="S20">
        <v>626.43700000000001</v>
      </c>
      <c r="T20">
        <v>37.6569</v>
      </c>
      <c r="U20">
        <v>491.91800000000001</v>
      </c>
      <c r="V20">
        <v>-2.31447</v>
      </c>
      <c r="W20">
        <v>0.74392800000000003</v>
      </c>
      <c r="X20">
        <v>0.124512</v>
      </c>
      <c r="Y20" s="1">
        <v>1.53404E-15</v>
      </c>
      <c r="Z20">
        <v>28.933</v>
      </c>
      <c r="AA20">
        <v>1.91961</v>
      </c>
      <c r="AB20">
        <v>20.424900000000001</v>
      </c>
      <c r="AC20">
        <v>872.80899999999997</v>
      </c>
      <c r="AD20">
        <v>1.3716000000000001E-2</v>
      </c>
      <c r="AE20">
        <v>6.4055199999999996E-3</v>
      </c>
      <c r="AF20">
        <v>5.1961899999999998E-2</v>
      </c>
      <c r="AG20">
        <v>4.21997</v>
      </c>
      <c r="AI20" s="8" t="s">
        <v>168</v>
      </c>
      <c r="AJ20" s="6">
        <v>39.5</v>
      </c>
      <c r="AK20" s="6">
        <v>4.71</v>
      </c>
      <c r="AL20" s="7">
        <v>9.91</v>
      </c>
      <c r="AM20" s="6">
        <v>17.190000000000001</v>
      </c>
      <c r="AN20" s="6">
        <v>8.2799999999999994</v>
      </c>
      <c r="AO20" s="6">
        <v>1.23</v>
      </c>
      <c r="AP20" s="6">
        <v>19.18</v>
      </c>
      <c r="AR20">
        <f t="shared" si="1"/>
        <v>395000</v>
      </c>
      <c r="AS20">
        <f t="shared" si="2"/>
        <v>47100</v>
      </c>
      <c r="AT20">
        <f t="shared" si="3"/>
        <v>99100</v>
      </c>
      <c r="AU20">
        <f t="shared" si="4"/>
        <v>171900</v>
      </c>
      <c r="AV20">
        <f t="shared" si="5"/>
        <v>82800</v>
      </c>
      <c r="AW20">
        <f t="shared" si="6"/>
        <v>12300</v>
      </c>
      <c r="AX20">
        <f t="shared" si="7"/>
        <v>191800</v>
      </c>
    </row>
    <row r="21" spans="1:50">
      <c r="A21" s="63"/>
      <c r="B21" t="s">
        <v>50</v>
      </c>
      <c r="D21">
        <v>154.322</v>
      </c>
      <c r="E21">
        <v>368.74099999999999</v>
      </c>
      <c r="F21">
        <v>35177.9</v>
      </c>
      <c r="G21">
        <v>37418</v>
      </c>
      <c r="H21">
        <v>98400</v>
      </c>
      <c r="I21">
        <v>154926</v>
      </c>
      <c r="J21">
        <v>521.52300000000002</v>
      </c>
      <c r="K21">
        <v>266.88900000000001</v>
      </c>
      <c r="L21">
        <v>19.265799999999999</v>
      </c>
      <c r="M21">
        <v>11211.4</v>
      </c>
      <c r="N21">
        <v>3.0272199999999998</v>
      </c>
      <c r="O21">
        <v>-1.1222399999999999</v>
      </c>
      <c r="P21">
        <v>1577.85</v>
      </c>
      <c r="Q21">
        <v>110797</v>
      </c>
      <c r="R21">
        <v>579.37599999999998</v>
      </c>
      <c r="S21">
        <v>591.197</v>
      </c>
      <c r="T21">
        <v>35.351799999999997</v>
      </c>
      <c r="U21">
        <v>451.28399999999999</v>
      </c>
      <c r="V21">
        <v>3.5757599999999998</v>
      </c>
      <c r="W21">
        <v>0.72089099999999995</v>
      </c>
      <c r="X21">
        <v>4.5617600000000001E-2</v>
      </c>
      <c r="Y21" s="1">
        <v>-3.0695800000000001E-15</v>
      </c>
      <c r="Z21">
        <v>33.1706</v>
      </c>
      <c r="AA21">
        <v>2.2545899999999999</v>
      </c>
      <c r="AB21">
        <v>19.267800000000001</v>
      </c>
      <c r="AC21">
        <v>927.98199999999997</v>
      </c>
      <c r="AD21">
        <v>2.7356100000000001E-2</v>
      </c>
      <c r="AE21">
        <v>1.3217E-2</v>
      </c>
      <c r="AF21">
        <v>6.80843E-2</v>
      </c>
      <c r="AG21">
        <v>3.51362</v>
      </c>
      <c r="AI21" s="8" t="s">
        <v>169</v>
      </c>
      <c r="AJ21" s="6">
        <v>39.590000000000003</v>
      </c>
      <c r="AK21" s="6">
        <v>4.66</v>
      </c>
      <c r="AL21" s="7">
        <v>9.84</v>
      </c>
      <c r="AM21" s="6">
        <v>17.34</v>
      </c>
      <c r="AN21" s="6">
        <v>8.31</v>
      </c>
      <c r="AO21" s="6">
        <v>1.33</v>
      </c>
      <c r="AP21" s="6">
        <v>18.93</v>
      </c>
      <c r="AR21">
        <f t="shared" si="1"/>
        <v>395900.00000000006</v>
      </c>
      <c r="AS21">
        <f t="shared" si="2"/>
        <v>46600</v>
      </c>
      <c r="AT21">
        <f t="shared" si="3"/>
        <v>98400</v>
      </c>
      <c r="AU21">
        <f t="shared" si="4"/>
        <v>173400</v>
      </c>
      <c r="AV21">
        <f t="shared" si="5"/>
        <v>83100</v>
      </c>
      <c r="AW21">
        <f t="shared" si="6"/>
        <v>13300</v>
      </c>
      <c r="AX21">
        <f t="shared" si="7"/>
        <v>189300</v>
      </c>
    </row>
    <row r="22" spans="1:50">
      <c r="A22" s="63"/>
      <c r="B22" t="s">
        <v>51</v>
      </c>
      <c r="D22">
        <v>164.60900000000001</v>
      </c>
      <c r="E22">
        <v>176.74600000000001</v>
      </c>
      <c r="F22">
        <v>34210.800000000003</v>
      </c>
      <c r="G22">
        <v>38237.1</v>
      </c>
      <c r="H22">
        <v>99800</v>
      </c>
      <c r="I22">
        <v>169784</v>
      </c>
      <c r="J22">
        <v>380.58199999999999</v>
      </c>
      <c r="K22">
        <v>206.876</v>
      </c>
      <c r="L22">
        <v>24.829000000000001</v>
      </c>
      <c r="M22">
        <v>13270.5</v>
      </c>
      <c r="N22">
        <v>3.8286899999999999</v>
      </c>
      <c r="O22">
        <v>0.18604499999999999</v>
      </c>
      <c r="P22">
        <v>1788.08</v>
      </c>
      <c r="Q22">
        <v>115492</v>
      </c>
      <c r="R22">
        <v>568.83199999999999</v>
      </c>
      <c r="S22">
        <v>675.06600000000003</v>
      </c>
      <c r="T22">
        <v>38.393799999999999</v>
      </c>
      <c r="U22">
        <v>477.05599999999998</v>
      </c>
      <c r="V22">
        <v>1.49318</v>
      </c>
      <c r="W22">
        <v>0.98964099999999999</v>
      </c>
      <c r="X22">
        <v>0.15615799999999999</v>
      </c>
      <c r="Y22">
        <v>3.9724000000000002E-2</v>
      </c>
      <c r="Z22">
        <v>33.604599999999998</v>
      </c>
      <c r="AA22">
        <v>2.2681300000000002</v>
      </c>
      <c r="AB22">
        <v>22.884899999999998</v>
      </c>
      <c r="AC22">
        <v>1092.4000000000001</v>
      </c>
      <c r="AD22">
        <v>1.47356E-2</v>
      </c>
      <c r="AE22">
        <v>1.82691E-2</v>
      </c>
      <c r="AF22">
        <v>4.8601900000000003E-2</v>
      </c>
      <c r="AG22">
        <v>4.4626299999999999</v>
      </c>
      <c r="AI22" s="8" t="s">
        <v>170</v>
      </c>
      <c r="AJ22" s="6">
        <v>39.619999999999997</v>
      </c>
      <c r="AK22" s="6">
        <v>4.51</v>
      </c>
      <c r="AL22" s="7">
        <v>9.98</v>
      </c>
      <c r="AM22" s="6">
        <v>17.34</v>
      </c>
      <c r="AN22" s="6">
        <v>8.2100000000000009</v>
      </c>
      <c r="AO22" s="6">
        <v>1.37</v>
      </c>
      <c r="AP22" s="6">
        <v>18.97</v>
      </c>
      <c r="AR22">
        <f t="shared" si="1"/>
        <v>396200</v>
      </c>
      <c r="AS22">
        <f t="shared" si="2"/>
        <v>45100</v>
      </c>
      <c r="AT22">
        <f t="shared" si="3"/>
        <v>99800</v>
      </c>
      <c r="AU22">
        <f t="shared" si="4"/>
        <v>173400</v>
      </c>
      <c r="AV22">
        <f t="shared" si="5"/>
        <v>82100.000000000015</v>
      </c>
      <c r="AW22">
        <f t="shared" si="6"/>
        <v>13700.000000000002</v>
      </c>
      <c r="AX22">
        <f t="shared" si="7"/>
        <v>189700</v>
      </c>
    </row>
    <row r="23" spans="1:50">
      <c r="A23" s="63"/>
      <c r="B23" t="s">
        <v>52</v>
      </c>
      <c r="D23">
        <v>179.06700000000001</v>
      </c>
      <c r="E23">
        <v>484.24299999999999</v>
      </c>
      <c r="F23">
        <v>35832.9</v>
      </c>
      <c r="G23">
        <v>37814.699999999997</v>
      </c>
      <c r="H23">
        <v>98200</v>
      </c>
      <c r="I23">
        <v>164173</v>
      </c>
      <c r="J23">
        <v>529.66399999999999</v>
      </c>
      <c r="K23">
        <v>112.309</v>
      </c>
      <c r="L23">
        <v>19.9605</v>
      </c>
      <c r="M23">
        <v>11753.6</v>
      </c>
      <c r="N23">
        <v>3.3056899999999998</v>
      </c>
      <c r="O23">
        <v>-0.22937399999999999</v>
      </c>
      <c r="P23">
        <v>1636.3</v>
      </c>
      <c r="Q23">
        <v>114045</v>
      </c>
      <c r="R23">
        <v>592.14599999999996</v>
      </c>
      <c r="S23">
        <v>695.78099999999995</v>
      </c>
      <c r="T23">
        <v>35.688499999999998</v>
      </c>
      <c r="U23">
        <v>474.61900000000003</v>
      </c>
      <c r="V23">
        <v>9.4892500000000005E-2</v>
      </c>
      <c r="W23">
        <v>0.33152900000000002</v>
      </c>
      <c r="X23">
        <v>-1.1364900000000001E-2</v>
      </c>
      <c r="Y23">
        <v>0.33087800000000001</v>
      </c>
      <c r="Z23">
        <v>38.632100000000001</v>
      </c>
      <c r="AA23">
        <v>2.1695099999999998</v>
      </c>
      <c r="AB23">
        <v>10.6236</v>
      </c>
      <c r="AC23">
        <v>1153.8900000000001</v>
      </c>
      <c r="AD23">
        <v>9.4418200000000001E-3</v>
      </c>
      <c r="AE23">
        <v>-2.4671599999999999E-3</v>
      </c>
      <c r="AF23">
        <v>1.8154E-2</v>
      </c>
      <c r="AG23">
        <v>3.2570899999999998</v>
      </c>
      <c r="AI23" s="8" t="s">
        <v>171</v>
      </c>
      <c r="AJ23" s="6">
        <v>39.54</v>
      </c>
      <c r="AK23" s="6">
        <v>4.6399999999999997</v>
      </c>
      <c r="AL23" s="7">
        <v>9.82</v>
      </c>
      <c r="AM23" s="6">
        <v>17.29</v>
      </c>
      <c r="AN23" s="6">
        <v>8.36</v>
      </c>
      <c r="AO23" s="6">
        <v>1.36</v>
      </c>
      <c r="AP23" s="6">
        <v>18.98</v>
      </c>
      <c r="AR23">
        <f t="shared" si="1"/>
        <v>395400</v>
      </c>
      <c r="AS23">
        <f t="shared" si="2"/>
        <v>46400</v>
      </c>
      <c r="AT23">
        <f t="shared" si="3"/>
        <v>98200</v>
      </c>
      <c r="AU23">
        <f t="shared" si="4"/>
        <v>172900</v>
      </c>
      <c r="AV23">
        <f t="shared" si="5"/>
        <v>83600</v>
      </c>
      <c r="AW23">
        <f t="shared" si="6"/>
        <v>13600.000000000002</v>
      </c>
      <c r="AX23">
        <f t="shared" si="7"/>
        <v>189800</v>
      </c>
    </row>
    <row r="24" spans="1:50">
      <c r="A24" s="63"/>
      <c r="B24" t="s">
        <v>53</v>
      </c>
      <c r="D24">
        <v>183.41300000000001</v>
      </c>
      <c r="E24">
        <v>560.14</v>
      </c>
      <c r="F24">
        <v>33673.5</v>
      </c>
      <c r="G24">
        <v>37279.1</v>
      </c>
      <c r="H24">
        <v>97800</v>
      </c>
      <c r="I24">
        <v>156572</v>
      </c>
      <c r="J24">
        <v>239.036</v>
      </c>
      <c r="K24">
        <v>-24.9956</v>
      </c>
      <c r="L24">
        <v>21.372499999999999</v>
      </c>
      <c r="M24">
        <v>11956.1</v>
      </c>
      <c r="N24">
        <v>3.1814100000000001</v>
      </c>
      <c r="O24">
        <v>0.36219699999999999</v>
      </c>
      <c r="P24">
        <v>1762.75</v>
      </c>
      <c r="Q24">
        <v>116322</v>
      </c>
      <c r="R24">
        <v>566.59799999999996</v>
      </c>
      <c r="S24">
        <v>615.18299999999999</v>
      </c>
      <c r="T24">
        <v>35.311</v>
      </c>
      <c r="U24">
        <v>449.73</v>
      </c>
      <c r="V24">
        <v>-1.0941000000000001</v>
      </c>
      <c r="W24">
        <v>0.74557899999999999</v>
      </c>
      <c r="X24">
        <v>-8.5088200000000003E-3</v>
      </c>
      <c r="Y24" s="1">
        <v>1.65774E-13</v>
      </c>
      <c r="Z24">
        <v>47.716999999999999</v>
      </c>
      <c r="AA24">
        <v>2.1586599999999998</v>
      </c>
      <c r="AB24">
        <v>11.6126</v>
      </c>
      <c r="AC24">
        <v>1043.3</v>
      </c>
      <c r="AD24">
        <v>5.1015699999999997E-3</v>
      </c>
      <c r="AE24">
        <v>5.8003799999999995E-4</v>
      </c>
      <c r="AF24">
        <v>6.5202300000000005E-2</v>
      </c>
      <c r="AG24">
        <v>3.6216200000000001</v>
      </c>
      <c r="AI24" s="8" t="s">
        <v>172</v>
      </c>
      <c r="AJ24" s="6">
        <v>39.549999999999997</v>
      </c>
      <c r="AK24" s="6">
        <v>4.55</v>
      </c>
      <c r="AL24" s="7">
        <v>9.7799999999999994</v>
      </c>
      <c r="AM24" s="6">
        <v>17.29</v>
      </c>
      <c r="AN24" s="6">
        <v>8.2899999999999991</v>
      </c>
      <c r="AO24" s="6">
        <v>1.51</v>
      </c>
      <c r="AP24" s="6">
        <v>19.03</v>
      </c>
      <c r="AR24">
        <f t="shared" si="1"/>
        <v>395500</v>
      </c>
      <c r="AS24">
        <f t="shared" si="2"/>
        <v>45500</v>
      </c>
      <c r="AT24">
        <f t="shared" si="3"/>
        <v>97800</v>
      </c>
      <c r="AU24">
        <f t="shared" si="4"/>
        <v>172900</v>
      </c>
      <c r="AV24">
        <f t="shared" si="5"/>
        <v>82899.999999999985</v>
      </c>
      <c r="AW24">
        <f t="shared" si="6"/>
        <v>15100</v>
      </c>
      <c r="AX24">
        <f t="shared" si="7"/>
        <v>190300</v>
      </c>
    </row>
    <row r="25" spans="1:50">
      <c r="A25" s="63"/>
      <c r="B25" t="s">
        <v>54</v>
      </c>
      <c r="D25">
        <v>132.911</v>
      </c>
      <c r="E25">
        <v>428.23899999999998</v>
      </c>
      <c r="F25">
        <v>27757.1</v>
      </c>
      <c r="G25">
        <v>28536.7</v>
      </c>
      <c r="H25">
        <v>98800</v>
      </c>
      <c r="I25">
        <v>146202</v>
      </c>
      <c r="J25">
        <v>462.27800000000002</v>
      </c>
      <c r="K25">
        <v>93.334000000000003</v>
      </c>
      <c r="L25">
        <v>23.6813</v>
      </c>
      <c r="M25">
        <v>11753.9</v>
      </c>
      <c r="N25">
        <v>2.9794100000000001</v>
      </c>
      <c r="O25">
        <v>-0.20263200000000001</v>
      </c>
      <c r="P25">
        <v>1429.55</v>
      </c>
      <c r="Q25">
        <v>88453.1</v>
      </c>
      <c r="R25">
        <v>430.71499999999997</v>
      </c>
      <c r="S25">
        <v>486.12099999999998</v>
      </c>
      <c r="T25">
        <v>34.963299999999997</v>
      </c>
      <c r="U25">
        <v>405.26600000000002</v>
      </c>
      <c r="V25">
        <v>-2.1128900000000002</v>
      </c>
      <c r="W25">
        <v>3.0599799999999999</v>
      </c>
      <c r="X25">
        <v>0.110112</v>
      </c>
      <c r="Y25" s="1">
        <v>-5.5784900000000002E-13</v>
      </c>
      <c r="Z25">
        <v>36.570999999999998</v>
      </c>
      <c r="AA25">
        <v>2.55158</v>
      </c>
      <c r="AB25">
        <v>12.129</v>
      </c>
      <c r="AC25">
        <v>1159.98</v>
      </c>
      <c r="AD25">
        <v>6.4544900000000002E-3</v>
      </c>
      <c r="AE25">
        <v>-2.8025499999999998E-4</v>
      </c>
      <c r="AF25">
        <v>0.31104599999999999</v>
      </c>
      <c r="AG25">
        <v>5.0174599999999998</v>
      </c>
      <c r="AI25" s="8" t="s">
        <v>173</v>
      </c>
      <c r="AJ25" s="6">
        <v>39.5</v>
      </c>
      <c r="AK25" s="6">
        <v>4.49</v>
      </c>
      <c r="AL25" s="7">
        <v>9.8800000000000008</v>
      </c>
      <c r="AM25" s="6">
        <v>17.170000000000002</v>
      </c>
      <c r="AN25" s="6">
        <v>8.2899999999999991</v>
      </c>
      <c r="AO25" s="6">
        <v>1.54</v>
      </c>
      <c r="AP25" s="6">
        <v>19.13</v>
      </c>
      <c r="AR25">
        <f t="shared" si="1"/>
        <v>395000</v>
      </c>
      <c r="AS25">
        <f t="shared" si="2"/>
        <v>44900</v>
      </c>
      <c r="AT25">
        <f t="shared" si="3"/>
        <v>98800.000000000015</v>
      </c>
      <c r="AU25">
        <f t="shared" si="4"/>
        <v>171700.00000000003</v>
      </c>
      <c r="AV25">
        <f t="shared" si="5"/>
        <v>82899.999999999985</v>
      </c>
      <c r="AW25">
        <f t="shared" si="6"/>
        <v>15400</v>
      </c>
      <c r="AX25">
        <f t="shared" si="7"/>
        <v>191300</v>
      </c>
    </row>
    <row r="26" spans="1:50">
      <c r="A26" s="63"/>
      <c r="B26" t="s">
        <v>55</v>
      </c>
      <c r="D26">
        <v>164.85900000000001</v>
      </c>
      <c r="E26">
        <v>301.74900000000002</v>
      </c>
      <c r="F26">
        <v>33055.5</v>
      </c>
      <c r="G26">
        <v>33462.9</v>
      </c>
      <c r="H26">
        <v>98100</v>
      </c>
      <c r="I26">
        <v>152917</v>
      </c>
      <c r="J26">
        <v>234.15</v>
      </c>
      <c r="K26">
        <v>234.21799999999999</v>
      </c>
      <c r="L26">
        <v>21.912700000000001</v>
      </c>
      <c r="M26">
        <v>14540.9</v>
      </c>
      <c r="N26">
        <v>3.66262</v>
      </c>
      <c r="O26">
        <v>2.2696700000000001</v>
      </c>
      <c r="P26">
        <v>1625.92</v>
      </c>
      <c r="Q26">
        <v>103393</v>
      </c>
      <c r="R26">
        <v>479.863</v>
      </c>
      <c r="S26">
        <v>566.44299999999998</v>
      </c>
      <c r="T26">
        <v>30.936499999999999</v>
      </c>
      <c r="U26">
        <v>450.18799999999999</v>
      </c>
      <c r="V26">
        <v>2.18404</v>
      </c>
      <c r="W26">
        <v>0.54551700000000003</v>
      </c>
      <c r="X26">
        <v>3.2486399999999999E-2</v>
      </c>
      <c r="Y26">
        <v>0.10174900000000001</v>
      </c>
      <c r="Z26">
        <v>41.453299999999999</v>
      </c>
      <c r="AA26">
        <v>2.0814400000000002</v>
      </c>
      <c r="AB26">
        <v>16.725899999999999</v>
      </c>
      <c r="AC26">
        <v>924.14400000000001</v>
      </c>
      <c r="AD26">
        <v>2.1448499999999999E-4</v>
      </c>
      <c r="AE26">
        <v>5.6253499999999997E-4</v>
      </c>
      <c r="AF26">
        <v>4.4550199999999998E-2</v>
      </c>
      <c r="AG26">
        <v>3.32077</v>
      </c>
      <c r="AI26" s="8" t="s">
        <v>174</v>
      </c>
      <c r="AJ26" s="6">
        <v>39.51</v>
      </c>
      <c r="AK26" s="6">
        <v>4.32</v>
      </c>
      <c r="AL26" s="7">
        <v>9.81</v>
      </c>
      <c r="AM26" s="6">
        <v>17.21</v>
      </c>
      <c r="AN26" s="6">
        <v>8.32</v>
      </c>
      <c r="AO26" s="6">
        <v>1.76</v>
      </c>
      <c r="AP26" s="6">
        <v>19.09</v>
      </c>
      <c r="AR26">
        <f t="shared" si="1"/>
        <v>395100</v>
      </c>
      <c r="AS26">
        <f t="shared" si="2"/>
        <v>43200</v>
      </c>
      <c r="AT26">
        <f t="shared" si="3"/>
        <v>98100</v>
      </c>
      <c r="AU26">
        <f t="shared" si="4"/>
        <v>172100</v>
      </c>
      <c r="AV26">
        <f t="shared" si="5"/>
        <v>83200</v>
      </c>
      <c r="AW26">
        <f t="shared" si="6"/>
        <v>17600</v>
      </c>
      <c r="AX26">
        <f t="shared" si="7"/>
        <v>190900</v>
      </c>
    </row>
    <row r="27" spans="1:50">
      <c r="A27" s="63"/>
      <c r="B27" t="s">
        <v>56</v>
      </c>
      <c r="D27">
        <v>167.88200000000001</v>
      </c>
      <c r="E27">
        <v>509.23500000000001</v>
      </c>
      <c r="F27">
        <v>32508.1</v>
      </c>
      <c r="G27">
        <v>34448.300000000003</v>
      </c>
      <c r="H27">
        <v>98400</v>
      </c>
      <c r="I27">
        <v>145716</v>
      </c>
      <c r="J27">
        <v>-125.378</v>
      </c>
      <c r="K27">
        <v>334.98700000000002</v>
      </c>
      <c r="L27">
        <v>20.007200000000001</v>
      </c>
      <c r="M27">
        <v>11421.7</v>
      </c>
      <c r="N27">
        <v>2.8181500000000002</v>
      </c>
      <c r="O27">
        <v>1.83429</v>
      </c>
      <c r="P27">
        <v>1669.55</v>
      </c>
      <c r="Q27">
        <v>108144</v>
      </c>
      <c r="R27">
        <v>524.029</v>
      </c>
      <c r="S27">
        <v>611.20000000000005</v>
      </c>
      <c r="T27">
        <v>33.077500000000001</v>
      </c>
      <c r="U27">
        <v>439.33</v>
      </c>
      <c r="V27">
        <v>-5.1375900000000003</v>
      </c>
      <c r="W27">
        <v>0.449293</v>
      </c>
      <c r="X27">
        <v>8.3520800000000006E-2</v>
      </c>
      <c r="Y27" s="1">
        <v>-7.5829299999999995E-12</v>
      </c>
      <c r="Z27">
        <v>43.919800000000002</v>
      </c>
      <c r="AA27">
        <v>2.1122800000000002</v>
      </c>
      <c r="AB27">
        <v>15.723000000000001</v>
      </c>
      <c r="AC27">
        <v>943.06399999999996</v>
      </c>
      <c r="AD27">
        <v>9.3220999999999998E-3</v>
      </c>
      <c r="AE27">
        <v>-2.82651E-3</v>
      </c>
      <c r="AF27">
        <v>5.4824499999999998E-2</v>
      </c>
      <c r="AG27">
        <v>3.8287800000000001</v>
      </c>
      <c r="AI27" s="8" t="s">
        <v>175</v>
      </c>
      <c r="AJ27" s="6">
        <v>39.549999999999997</v>
      </c>
      <c r="AK27" s="6">
        <v>4.57</v>
      </c>
      <c r="AL27" s="7">
        <v>9.84</v>
      </c>
      <c r="AM27" s="6">
        <v>17.260000000000002</v>
      </c>
      <c r="AN27" s="6">
        <v>8.23</v>
      </c>
      <c r="AO27" s="6">
        <v>1.47</v>
      </c>
      <c r="AP27" s="6">
        <v>19.079999999999998</v>
      </c>
      <c r="AR27">
        <f t="shared" si="1"/>
        <v>395500</v>
      </c>
      <c r="AS27">
        <f t="shared" si="2"/>
        <v>45700</v>
      </c>
      <c r="AT27">
        <f t="shared" si="3"/>
        <v>98400</v>
      </c>
      <c r="AU27">
        <f t="shared" si="4"/>
        <v>172600.00000000003</v>
      </c>
      <c r="AV27">
        <f t="shared" si="5"/>
        <v>82300</v>
      </c>
      <c r="AW27">
        <f t="shared" si="6"/>
        <v>14700</v>
      </c>
      <c r="AX27">
        <f t="shared" si="7"/>
        <v>190799.99999999997</v>
      </c>
    </row>
    <row r="28" spans="1:50">
      <c r="A28" s="63"/>
      <c r="B28" t="s">
        <v>57</v>
      </c>
      <c r="D28">
        <v>148.72800000000001</v>
      </c>
      <c r="E28">
        <v>286.74200000000002</v>
      </c>
      <c r="F28">
        <v>29975.9</v>
      </c>
      <c r="G28">
        <v>32963.1</v>
      </c>
      <c r="H28">
        <v>99500</v>
      </c>
      <c r="I28">
        <v>134563</v>
      </c>
      <c r="J28">
        <v>359.70699999999999</v>
      </c>
      <c r="K28">
        <v>210.221</v>
      </c>
      <c r="L28">
        <v>16.953299999999999</v>
      </c>
      <c r="M28">
        <v>10466.6</v>
      </c>
      <c r="N28">
        <v>3.3808400000000001</v>
      </c>
      <c r="O28">
        <v>1.1937199999999999</v>
      </c>
      <c r="P28">
        <v>1485.91</v>
      </c>
      <c r="Q28">
        <v>94302.3</v>
      </c>
      <c r="R28">
        <v>432.28300000000002</v>
      </c>
      <c r="S28">
        <v>532.91399999999999</v>
      </c>
      <c r="T28">
        <v>29.349599999999999</v>
      </c>
      <c r="U28">
        <v>400.36799999999999</v>
      </c>
      <c r="V28">
        <v>-2.31189</v>
      </c>
      <c r="W28">
        <v>0.80467599999999995</v>
      </c>
      <c r="X28">
        <v>0.100398</v>
      </c>
      <c r="Y28" s="1">
        <v>2.4583700000000001E-11</v>
      </c>
      <c r="Z28">
        <v>35.518900000000002</v>
      </c>
      <c r="AA28">
        <v>1.8582000000000001</v>
      </c>
      <c r="AB28">
        <v>18.809899999999999</v>
      </c>
      <c r="AC28">
        <v>817.91300000000001</v>
      </c>
      <c r="AD28">
        <v>1.40573E-2</v>
      </c>
      <c r="AE28">
        <v>2.8924100000000001E-2</v>
      </c>
      <c r="AF28">
        <v>5.15474E-2</v>
      </c>
      <c r="AG28">
        <v>3.60955</v>
      </c>
      <c r="AI28" s="8" t="s">
        <v>176</v>
      </c>
      <c r="AJ28" s="6">
        <v>39.49</v>
      </c>
      <c r="AK28" s="6">
        <v>4.59</v>
      </c>
      <c r="AL28" s="7">
        <v>9.9499999999999993</v>
      </c>
      <c r="AM28" s="6">
        <v>17.100000000000001</v>
      </c>
      <c r="AN28" s="6">
        <v>8.3000000000000007</v>
      </c>
      <c r="AO28" s="6">
        <v>1.42</v>
      </c>
      <c r="AP28" s="6">
        <v>19.14</v>
      </c>
      <c r="AR28">
        <f t="shared" si="1"/>
        <v>394900</v>
      </c>
      <c r="AS28">
        <f t="shared" si="2"/>
        <v>45900</v>
      </c>
      <c r="AT28">
        <f t="shared" si="3"/>
        <v>99500</v>
      </c>
      <c r="AU28">
        <f t="shared" si="4"/>
        <v>171000</v>
      </c>
      <c r="AV28">
        <f t="shared" si="5"/>
        <v>83000</v>
      </c>
      <c r="AW28">
        <f t="shared" si="6"/>
        <v>14200</v>
      </c>
      <c r="AX28">
        <f t="shared" si="7"/>
        <v>191400</v>
      </c>
    </row>
    <row r="29" spans="1:50">
      <c r="A29" s="63"/>
      <c r="B29" t="s">
        <v>58</v>
      </c>
      <c r="D29">
        <v>165.55699999999999</v>
      </c>
      <c r="E29">
        <v>312.32</v>
      </c>
      <c r="F29">
        <v>32978.800000000003</v>
      </c>
      <c r="G29">
        <v>34936.9</v>
      </c>
      <c r="H29">
        <v>97700</v>
      </c>
      <c r="I29">
        <v>154665</v>
      </c>
      <c r="J29">
        <v>-562.94600000000003</v>
      </c>
      <c r="K29">
        <v>8.8679699999999997</v>
      </c>
      <c r="L29">
        <v>19.686199999999999</v>
      </c>
      <c r="M29">
        <v>12767.4</v>
      </c>
      <c r="N29">
        <v>3.3827099999999999</v>
      </c>
      <c r="O29">
        <v>2.6618300000000001</v>
      </c>
      <c r="P29">
        <v>1827.58</v>
      </c>
      <c r="Q29">
        <v>116400</v>
      </c>
      <c r="R29">
        <v>564.29100000000005</v>
      </c>
      <c r="S29">
        <v>559.43100000000004</v>
      </c>
      <c r="T29">
        <v>35.682299999999998</v>
      </c>
      <c r="U29">
        <v>470.86200000000002</v>
      </c>
      <c r="V29">
        <v>4.69414</v>
      </c>
      <c r="W29">
        <v>0.80661499999999997</v>
      </c>
      <c r="X29">
        <v>-8.1137399999999995E-3</v>
      </c>
      <c r="Y29">
        <v>0.113862</v>
      </c>
      <c r="Z29">
        <v>43.002899999999997</v>
      </c>
      <c r="AA29">
        <v>2.0406399999999998</v>
      </c>
      <c r="AB29">
        <v>19.763400000000001</v>
      </c>
      <c r="AC29">
        <v>960.72699999999998</v>
      </c>
      <c r="AD29" s="1">
        <v>2.1500200000000001E-5</v>
      </c>
      <c r="AE29">
        <v>-1.14814E-4</v>
      </c>
      <c r="AF29">
        <v>3.0631100000000001E-2</v>
      </c>
      <c r="AG29">
        <v>3.8963000000000001</v>
      </c>
      <c r="AI29" s="8" t="s">
        <v>177</v>
      </c>
      <c r="AJ29" s="6">
        <v>39.44</v>
      </c>
      <c r="AK29" s="6">
        <v>4.57</v>
      </c>
      <c r="AL29" s="7">
        <v>9.77</v>
      </c>
      <c r="AM29" s="6">
        <v>17.149999999999999</v>
      </c>
      <c r="AN29" s="6">
        <v>8.31</v>
      </c>
      <c r="AO29" s="6">
        <v>1.46</v>
      </c>
      <c r="AP29" s="6">
        <v>19.309999999999999</v>
      </c>
      <c r="AR29">
        <f t="shared" si="1"/>
        <v>394400</v>
      </c>
      <c r="AS29">
        <f t="shared" si="2"/>
        <v>45700</v>
      </c>
      <c r="AT29">
        <f t="shared" si="3"/>
        <v>97700</v>
      </c>
      <c r="AU29">
        <f t="shared" si="4"/>
        <v>171500</v>
      </c>
      <c r="AV29">
        <f t="shared" si="5"/>
        <v>83100</v>
      </c>
      <c r="AW29">
        <f t="shared" si="6"/>
        <v>14600</v>
      </c>
      <c r="AX29">
        <f t="shared" si="7"/>
        <v>193100</v>
      </c>
    </row>
    <row r="30" spans="1:50">
      <c r="A30" s="63"/>
      <c r="B30" t="s">
        <v>59</v>
      </c>
      <c r="D30">
        <v>166.28299999999999</v>
      </c>
      <c r="E30">
        <v>301.71100000000001</v>
      </c>
      <c r="F30">
        <v>32702.3</v>
      </c>
      <c r="G30">
        <v>35120.300000000003</v>
      </c>
      <c r="H30">
        <v>98100</v>
      </c>
      <c r="I30">
        <v>143182</v>
      </c>
      <c r="J30">
        <v>1265.1400000000001</v>
      </c>
      <c r="K30">
        <v>211.095</v>
      </c>
      <c r="L30">
        <v>20.2318</v>
      </c>
      <c r="M30">
        <v>12931.2</v>
      </c>
      <c r="N30">
        <v>3.7094999999999998</v>
      </c>
      <c r="O30">
        <v>9.1085399999999997E-2</v>
      </c>
      <c r="P30">
        <v>1821.68</v>
      </c>
      <c r="Q30">
        <v>111990</v>
      </c>
      <c r="R30">
        <v>509.745</v>
      </c>
      <c r="S30">
        <v>555.07399999999996</v>
      </c>
      <c r="T30">
        <v>32.319699999999997</v>
      </c>
      <c r="U30">
        <v>446.87299999999999</v>
      </c>
      <c r="V30">
        <v>1.3930899999999999</v>
      </c>
      <c r="W30">
        <v>0.83336900000000003</v>
      </c>
      <c r="X30">
        <v>1.9598299999999999E-2</v>
      </c>
      <c r="Y30">
        <v>9.5239000000000004E-2</v>
      </c>
      <c r="Z30">
        <v>39.203400000000002</v>
      </c>
      <c r="AA30">
        <v>2.1341899999999998</v>
      </c>
      <c r="AB30">
        <v>19.232099999999999</v>
      </c>
      <c r="AC30">
        <v>1051.3800000000001</v>
      </c>
      <c r="AD30">
        <v>1.0315599999999999E-2</v>
      </c>
      <c r="AE30">
        <v>4.7937199999999996E-3</v>
      </c>
      <c r="AF30">
        <v>4.8202299999999997E-2</v>
      </c>
      <c r="AG30">
        <v>3.3429000000000002</v>
      </c>
      <c r="AI30" s="8" t="s">
        <v>178</v>
      </c>
      <c r="AJ30" s="6">
        <v>39.549999999999997</v>
      </c>
      <c r="AK30" s="6">
        <v>4.51</v>
      </c>
      <c r="AL30" s="7">
        <v>9.81</v>
      </c>
      <c r="AM30" s="6">
        <v>17.25</v>
      </c>
      <c r="AN30" s="6">
        <v>8.1999999999999993</v>
      </c>
      <c r="AO30" s="6">
        <v>1.57</v>
      </c>
      <c r="AP30" s="6">
        <v>19.100000000000001</v>
      </c>
      <c r="AR30">
        <f t="shared" si="1"/>
        <v>395500</v>
      </c>
      <c r="AS30">
        <f t="shared" si="2"/>
        <v>45100</v>
      </c>
      <c r="AT30">
        <f t="shared" si="3"/>
        <v>98100</v>
      </c>
      <c r="AU30">
        <f t="shared" si="4"/>
        <v>172500</v>
      </c>
      <c r="AV30">
        <f t="shared" si="5"/>
        <v>82000</v>
      </c>
      <c r="AW30">
        <f t="shared" si="6"/>
        <v>15700</v>
      </c>
      <c r="AX30">
        <f t="shared" si="7"/>
        <v>191000</v>
      </c>
    </row>
    <row r="31" spans="1:50">
      <c r="A31" s="63"/>
      <c r="B31" t="s">
        <v>60</v>
      </c>
      <c r="D31">
        <v>151.96199999999999</v>
      </c>
      <c r="E31">
        <v>274.483</v>
      </c>
      <c r="F31">
        <v>31051.3</v>
      </c>
      <c r="G31">
        <v>32769.1</v>
      </c>
      <c r="H31">
        <v>97700</v>
      </c>
      <c r="I31">
        <v>139046</v>
      </c>
      <c r="J31">
        <v>336.71800000000002</v>
      </c>
      <c r="K31">
        <v>294.24200000000002</v>
      </c>
      <c r="L31">
        <v>18.6234</v>
      </c>
      <c r="M31">
        <v>12189.1</v>
      </c>
      <c r="N31">
        <v>3.5292599999999998</v>
      </c>
      <c r="O31">
        <v>0.44051800000000002</v>
      </c>
      <c r="P31">
        <v>1518.03</v>
      </c>
      <c r="Q31">
        <v>94841.600000000006</v>
      </c>
      <c r="R31">
        <v>460.59</v>
      </c>
      <c r="S31">
        <v>523.21900000000005</v>
      </c>
      <c r="T31">
        <v>31.666799999999999</v>
      </c>
      <c r="U31">
        <v>423.85700000000003</v>
      </c>
      <c r="V31">
        <v>-0.78959599999999996</v>
      </c>
      <c r="W31">
        <v>0.70343900000000004</v>
      </c>
      <c r="X31">
        <v>0.12138699999999999</v>
      </c>
      <c r="Y31" s="1">
        <v>1.03473E-6</v>
      </c>
      <c r="Z31">
        <v>35.3688</v>
      </c>
      <c r="AA31">
        <v>1.79637</v>
      </c>
      <c r="AB31">
        <v>19.704999999999998</v>
      </c>
      <c r="AC31">
        <v>899.67700000000002</v>
      </c>
      <c r="AD31">
        <v>1.74168E-2</v>
      </c>
      <c r="AE31" s="1">
        <v>-8.157E-6</v>
      </c>
      <c r="AF31">
        <v>4.2568500000000002E-2</v>
      </c>
      <c r="AG31">
        <v>2.6103299999999998</v>
      </c>
      <c r="AI31" s="8" t="s">
        <v>179</v>
      </c>
      <c r="AJ31" s="6">
        <v>39.44</v>
      </c>
      <c r="AK31" s="6">
        <v>4.4800000000000004</v>
      </c>
      <c r="AL31" s="7">
        <v>9.77</v>
      </c>
      <c r="AM31" s="6">
        <v>17.100000000000001</v>
      </c>
      <c r="AN31" s="6">
        <v>8.26</v>
      </c>
      <c r="AO31" s="6">
        <v>1.64</v>
      </c>
      <c r="AP31" s="6">
        <v>19.3</v>
      </c>
      <c r="AR31">
        <f t="shared" si="1"/>
        <v>394400</v>
      </c>
      <c r="AS31">
        <f t="shared" si="2"/>
        <v>44800.000000000007</v>
      </c>
      <c r="AT31">
        <f t="shared" si="3"/>
        <v>97700</v>
      </c>
      <c r="AU31">
        <f t="shared" si="4"/>
        <v>171000</v>
      </c>
      <c r="AV31">
        <f t="shared" si="5"/>
        <v>82600</v>
      </c>
      <c r="AW31">
        <f t="shared" si="6"/>
        <v>16400</v>
      </c>
      <c r="AX31">
        <f t="shared" si="7"/>
        <v>193000</v>
      </c>
    </row>
    <row r="32" spans="1:50">
      <c r="A32" s="63"/>
      <c r="B32" t="s">
        <v>61</v>
      </c>
      <c r="D32">
        <v>172.916</v>
      </c>
      <c r="E32">
        <v>528.33199999999999</v>
      </c>
      <c r="F32">
        <v>35852.699999999997</v>
      </c>
      <c r="G32">
        <v>37829.5</v>
      </c>
      <c r="H32">
        <v>98100</v>
      </c>
      <c r="I32">
        <v>167595</v>
      </c>
      <c r="J32">
        <v>406.05200000000002</v>
      </c>
      <c r="K32">
        <v>238.149</v>
      </c>
      <c r="L32">
        <v>17.511700000000001</v>
      </c>
      <c r="M32">
        <v>12160.2</v>
      </c>
      <c r="N32">
        <v>21.2529</v>
      </c>
      <c r="O32">
        <v>1.5022800000000001</v>
      </c>
      <c r="P32">
        <v>1766.25</v>
      </c>
      <c r="Q32">
        <v>112787</v>
      </c>
      <c r="R32">
        <v>513.38400000000001</v>
      </c>
      <c r="S32">
        <v>554.56500000000005</v>
      </c>
      <c r="T32">
        <v>37.348199999999999</v>
      </c>
      <c r="U32">
        <v>460.30500000000001</v>
      </c>
      <c r="V32">
        <v>0.61272599999999999</v>
      </c>
      <c r="W32">
        <v>0.51500400000000002</v>
      </c>
      <c r="X32">
        <v>1.4357000000000001E-4</v>
      </c>
      <c r="Y32">
        <v>3.9661500000000002E-2</v>
      </c>
      <c r="Z32">
        <v>48.584400000000002</v>
      </c>
      <c r="AA32">
        <v>2.0024000000000002</v>
      </c>
      <c r="AB32">
        <v>7.5369000000000002</v>
      </c>
      <c r="AC32">
        <v>877.69100000000003</v>
      </c>
      <c r="AD32">
        <v>-1.6272000000000001E-3</v>
      </c>
      <c r="AE32" s="1">
        <v>2.40964E-6</v>
      </c>
      <c r="AF32">
        <v>3.7725399999999999E-2</v>
      </c>
      <c r="AG32">
        <v>3.6244900000000002</v>
      </c>
      <c r="AI32" s="8" t="s">
        <v>180</v>
      </c>
      <c r="AJ32" s="6">
        <v>39.6</v>
      </c>
      <c r="AK32" s="6">
        <v>4.67</v>
      </c>
      <c r="AL32" s="7">
        <v>9.81</v>
      </c>
      <c r="AM32" s="6">
        <v>17.329999999999998</v>
      </c>
      <c r="AN32" s="6">
        <v>8.33</v>
      </c>
      <c r="AO32" s="6">
        <v>1.43</v>
      </c>
      <c r="AP32" s="6">
        <v>18.829999999999998</v>
      </c>
      <c r="AR32">
        <f t="shared" si="1"/>
        <v>396000</v>
      </c>
      <c r="AS32">
        <f t="shared" si="2"/>
        <v>46700</v>
      </c>
      <c r="AT32">
        <f t="shared" si="3"/>
        <v>98100</v>
      </c>
      <c r="AU32">
        <f t="shared" si="4"/>
        <v>173299.99999999997</v>
      </c>
      <c r="AV32">
        <f t="shared" si="5"/>
        <v>83300</v>
      </c>
      <c r="AW32">
        <f t="shared" si="6"/>
        <v>14300</v>
      </c>
      <c r="AX32">
        <f t="shared" si="7"/>
        <v>188299.99999999997</v>
      </c>
    </row>
    <row r="33" spans="1:50">
      <c r="A33" s="63"/>
      <c r="B33" t="s">
        <v>62</v>
      </c>
      <c r="D33">
        <v>162.994</v>
      </c>
      <c r="E33">
        <v>482.15499999999997</v>
      </c>
      <c r="F33">
        <v>36132.1</v>
      </c>
      <c r="G33">
        <v>38566.1</v>
      </c>
      <c r="H33">
        <v>98500</v>
      </c>
      <c r="I33">
        <v>162042</v>
      </c>
      <c r="J33">
        <v>0.53021499999999999</v>
      </c>
      <c r="K33">
        <v>312.49400000000003</v>
      </c>
      <c r="L33">
        <v>15.2639</v>
      </c>
      <c r="M33">
        <v>12332.4</v>
      </c>
      <c r="N33">
        <v>21.098800000000001</v>
      </c>
      <c r="O33">
        <v>0.80912600000000001</v>
      </c>
      <c r="P33">
        <v>1545.23</v>
      </c>
      <c r="Q33">
        <v>101901</v>
      </c>
      <c r="R33">
        <v>543.91099999999994</v>
      </c>
      <c r="S33">
        <v>526.65200000000004</v>
      </c>
      <c r="T33">
        <v>36.004800000000003</v>
      </c>
      <c r="U33">
        <v>473.83699999999999</v>
      </c>
      <c r="V33">
        <v>6.6831500000000004</v>
      </c>
      <c r="W33">
        <v>0.37094100000000002</v>
      </c>
      <c r="X33" s="1">
        <v>-4.0244699999999998E-5</v>
      </c>
      <c r="Y33" s="1">
        <v>1.6577799999999999E-5</v>
      </c>
      <c r="Z33">
        <v>47.133899999999997</v>
      </c>
      <c r="AA33">
        <v>2.1471900000000002</v>
      </c>
      <c r="AB33">
        <v>12.6409</v>
      </c>
      <c r="AC33">
        <v>1004.33</v>
      </c>
      <c r="AD33">
        <v>5.0488599999999996E-3</v>
      </c>
      <c r="AE33" s="1">
        <v>-6.6121299999999995E-7</v>
      </c>
      <c r="AF33">
        <v>3.8675099999999997E-2</v>
      </c>
      <c r="AG33">
        <v>3.0743999999999998</v>
      </c>
      <c r="AI33" s="8" t="s">
        <v>181</v>
      </c>
      <c r="AJ33" s="6">
        <v>39.619999999999997</v>
      </c>
      <c r="AK33" s="6">
        <v>4.72</v>
      </c>
      <c r="AL33" s="7">
        <v>9.85</v>
      </c>
      <c r="AM33" s="6">
        <v>17.32</v>
      </c>
      <c r="AN33" s="6">
        <v>8.26</v>
      </c>
      <c r="AO33" s="6">
        <v>1.41</v>
      </c>
      <c r="AP33" s="6">
        <v>18.82</v>
      </c>
      <c r="AR33">
        <f t="shared" si="1"/>
        <v>396200</v>
      </c>
      <c r="AS33">
        <f t="shared" si="2"/>
        <v>47200</v>
      </c>
      <c r="AT33">
        <f t="shared" si="3"/>
        <v>98500</v>
      </c>
      <c r="AU33">
        <f t="shared" si="4"/>
        <v>173200</v>
      </c>
      <c r="AV33">
        <f t="shared" si="5"/>
        <v>82600</v>
      </c>
      <c r="AW33">
        <f t="shared" si="6"/>
        <v>14100</v>
      </c>
      <c r="AX33">
        <f t="shared" si="7"/>
        <v>188200</v>
      </c>
    </row>
    <row r="34" spans="1:50">
      <c r="A34" s="63"/>
      <c r="B34" t="s">
        <v>63</v>
      </c>
      <c r="D34">
        <v>179.76900000000001</v>
      </c>
      <c r="E34">
        <v>449.03699999999998</v>
      </c>
      <c r="F34">
        <v>37670.6</v>
      </c>
      <c r="G34">
        <v>42069</v>
      </c>
      <c r="H34">
        <v>98900</v>
      </c>
      <c r="I34">
        <v>166037</v>
      </c>
      <c r="J34">
        <v>-81.2958</v>
      </c>
      <c r="K34">
        <v>395.75</v>
      </c>
      <c r="L34">
        <v>15.3972</v>
      </c>
      <c r="M34">
        <v>12574.2</v>
      </c>
      <c r="N34">
        <v>23.888000000000002</v>
      </c>
      <c r="O34">
        <v>-2.4721700000000002</v>
      </c>
      <c r="P34">
        <v>1832.3</v>
      </c>
      <c r="Q34">
        <v>114356</v>
      </c>
      <c r="R34">
        <v>580.721</v>
      </c>
      <c r="S34">
        <v>610.25300000000004</v>
      </c>
      <c r="T34">
        <v>41.247799999999998</v>
      </c>
      <c r="U34">
        <v>513.24599999999998</v>
      </c>
      <c r="V34">
        <v>-0.39713599999999999</v>
      </c>
      <c r="W34">
        <v>1.10486</v>
      </c>
      <c r="X34">
        <v>7.2577100000000005E-2</v>
      </c>
      <c r="Y34">
        <v>0.20785200000000001</v>
      </c>
      <c r="Z34">
        <v>51.631799999999998</v>
      </c>
      <c r="AA34">
        <v>2.0704600000000002</v>
      </c>
      <c r="AB34">
        <v>17.542999999999999</v>
      </c>
      <c r="AC34">
        <v>867.38400000000001</v>
      </c>
      <c r="AD34">
        <v>1.6472000000000001E-2</v>
      </c>
      <c r="AE34">
        <v>1.5181200000000001E-2</v>
      </c>
      <c r="AF34">
        <v>6.7399399999999998E-2</v>
      </c>
      <c r="AG34">
        <v>4.4833299999999996</v>
      </c>
      <c r="AI34" s="8" t="s">
        <v>182</v>
      </c>
      <c r="AJ34" s="6">
        <v>39.65</v>
      </c>
      <c r="AK34" s="6">
        <v>4.66</v>
      </c>
      <c r="AL34" s="7">
        <v>9.89</v>
      </c>
      <c r="AM34" s="6">
        <v>17.36</v>
      </c>
      <c r="AN34" s="6">
        <v>8.2799999999999994</v>
      </c>
      <c r="AO34" s="6">
        <v>1.4</v>
      </c>
      <c r="AP34" s="6">
        <v>18.62</v>
      </c>
      <c r="AR34">
        <f t="shared" si="1"/>
        <v>396500</v>
      </c>
      <c r="AS34">
        <f t="shared" si="2"/>
        <v>46600</v>
      </c>
      <c r="AT34">
        <f t="shared" si="3"/>
        <v>98900</v>
      </c>
      <c r="AU34">
        <f t="shared" si="4"/>
        <v>173600</v>
      </c>
      <c r="AV34">
        <f t="shared" si="5"/>
        <v>82800</v>
      </c>
      <c r="AW34">
        <f t="shared" si="6"/>
        <v>14000</v>
      </c>
      <c r="AX34">
        <f t="shared" si="7"/>
        <v>186200</v>
      </c>
    </row>
    <row r="35" spans="1:50">
      <c r="A35" s="2"/>
      <c r="B35" s="2"/>
      <c r="C35" s="2" t="s">
        <v>0</v>
      </c>
      <c r="D35" s="2" t="s">
        <v>1</v>
      </c>
      <c r="E35" s="2" t="s">
        <v>2</v>
      </c>
      <c r="F35" s="2" t="s">
        <v>3</v>
      </c>
      <c r="G35" s="2" t="s">
        <v>4</v>
      </c>
      <c r="H35" s="2" t="s">
        <v>5</v>
      </c>
      <c r="I35" s="2" t="s">
        <v>6</v>
      </c>
      <c r="J35" s="2" t="s">
        <v>7</v>
      </c>
      <c r="K35" s="2" t="s">
        <v>8</v>
      </c>
      <c r="L35" s="2" t="s">
        <v>9</v>
      </c>
      <c r="M35" s="2" t="s">
        <v>10</v>
      </c>
      <c r="N35" s="2" t="s">
        <v>11</v>
      </c>
      <c r="O35" s="2" t="s">
        <v>12</v>
      </c>
      <c r="P35" s="2" t="s">
        <v>13</v>
      </c>
      <c r="Q35" s="2" t="s">
        <v>14</v>
      </c>
      <c r="R35" s="2" t="s">
        <v>15</v>
      </c>
      <c r="S35" s="2" t="s">
        <v>16</v>
      </c>
      <c r="T35" s="2" t="s">
        <v>17</v>
      </c>
      <c r="U35" s="2" t="s">
        <v>18</v>
      </c>
      <c r="V35" s="2" t="s">
        <v>19</v>
      </c>
      <c r="W35" s="2" t="s">
        <v>20</v>
      </c>
      <c r="X35" s="2" t="s">
        <v>21</v>
      </c>
      <c r="Y35" s="2" t="s">
        <v>22</v>
      </c>
      <c r="Z35" s="2" t="s">
        <v>23</v>
      </c>
      <c r="AA35" s="2" t="s">
        <v>24</v>
      </c>
      <c r="AB35" s="2" t="s">
        <v>25</v>
      </c>
      <c r="AC35" s="2" t="s">
        <v>26</v>
      </c>
      <c r="AD35" s="2" t="s">
        <v>27</v>
      </c>
      <c r="AE35" s="2" t="s">
        <v>28</v>
      </c>
      <c r="AF35" s="2" t="s">
        <v>29</v>
      </c>
      <c r="AG35" s="2" t="s">
        <v>30</v>
      </c>
      <c r="AH35" s="2" t="s">
        <v>257</v>
      </c>
      <c r="AI35" s="11" t="s">
        <v>141</v>
      </c>
      <c r="AJ35" s="12" t="s">
        <v>142</v>
      </c>
      <c r="AK35" s="12" t="s">
        <v>143</v>
      </c>
      <c r="AL35" s="12" t="s">
        <v>144</v>
      </c>
      <c r="AM35" s="12" t="s">
        <v>145</v>
      </c>
      <c r="AN35" s="12" t="s">
        <v>146</v>
      </c>
      <c r="AO35" s="12" t="s">
        <v>148</v>
      </c>
      <c r="AP35" s="12" t="s">
        <v>149</v>
      </c>
      <c r="AQ35" s="16" t="s">
        <v>258</v>
      </c>
      <c r="AR35" s="10" t="s">
        <v>142</v>
      </c>
      <c r="AS35" s="10" t="s">
        <v>143</v>
      </c>
      <c r="AT35" s="10" t="s">
        <v>144</v>
      </c>
      <c r="AU35" s="10" t="s">
        <v>145</v>
      </c>
      <c r="AV35" s="10" t="s">
        <v>146</v>
      </c>
      <c r="AW35" s="10" t="s">
        <v>148</v>
      </c>
      <c r="AX35" s="10" t="s">
        <v>149</v>
      </c>
    </row>
    <row r="36" spans="1:50">
      <c r="A36" s="64" t="s">
        <v>98</v>
      </c>
      <c r="B36" t="s">
        <v>66</v>
      </c>
      <c r="D36">
        <v>174.696</v>
      </c>
      <c r="E36">
        <v>2737.93</v>
      </c>
      <c r="F36">
        <v>34252.6</v>
      </c>
      <c r="G36">
        <v>34379.1</v>
      </c>
      <c r="H36">
        <v>107900</v>
      </c>
      <c r="I36">
        <v>162365</v>
      </c>
      <c r="J36">
        <v>2104.7399999999998</v>
      </c>
      <c r="K36">
        <v>1227.31</v>
      </c>
      <c r="L36">
        <v>17.4358</v>
      </c>
      <c r="M36">
        <v>9288.99</v>
      </c>
      <c r="N36">
        <v>217.42699999999999</v>
      </c>
      <c r="O36">
        <v>189.65199999999999</v>
      </c>
      <c r="P36">
        <v>1869.64</v>
      </c>
      <c r="Q36">
        <v>99529</v>
      </c>
      <c r="R36">
        <v>573.15200000000004</v>
      </c>
      <c r="S36">
        <v>539.41899999999998</v>
      </c>
      <c r="T36">
        <v>32.6556</v>
      </c>
      <c r="U36">
        <v>319.065</v>
      </c>
      <c r="V36">
        <v>31.98</v>
      </c>
      <c r="W36">
        <v>24.9956</v>
      </c>
      <c r="X36">
        <v>2.1263699999999998E-3</v>
      </c>
      <c r="Y36">
        <v>-1.4144699999999999E-3</v>
      </c>
      <c r="Z36">
        <v>26.3078</v>
      </c>
      <c r="AA36">
        <v>1.06264</v>
      </c>
      <c r="AB36">
        <v>15.697900000000001</v>
      </c>
      <c r="AC36">
        <v>598.49599999999998</v>
      </c>
      <c r="AD36">
        <v>1.04663E-2</v>
      </c>
      <c r="AE36">
        <v>-2.7870500000000001E-3</v>
      </c>
      <c r="AF36">
        <v>0.15074499999999999</v>
      </c>
      <c r="AG36">
        <v>4.1593799999999996</v>
      </c>
      <c r="AI36" s="8" t="s">
        <v>184</v>
      </c>
      <c r="AJ36" s="6">
        <v>40.82</v>
      </c>
      <c r="AK36" s="6">
        <v>5.28</v>
      </c>
      <c r="AL36" s="7">
        <v>10.79</v>
      </c>
      <c r="AM36" s="6">
        <v>18.36</v>
      </c>
      <c r="AN36" s="6">
        <v>7.59</v>
      </c>
      <c r="AO36" s="6">
        <v>0.97</v>
      </c>
      <c r="AP36" s="6">
        <v>16.21</v>
      </c>
      <c r="AR36">
        <f>AJ36*10000</f>
        <v>408200</v>
      </c>
      <c r="AS36">
        <f t="shared" ref="AS36:AX36" si="8">AK36*10000</f>
        <v>52800</v>
      </c>
      <c r="AT36">
        <f t="shared" si="8"/>
        <v>107899.99999999999</v>
      </c>
      <c r="AU36">
        <f t="shared" si="8"/>
        <v>183600</v>
      </c>
      <c r="AV36">
        <f t="shared" si="8"/>
        <v>75900</v>
      </c>
      <c r="AW36">
        <f t="shared" si="8"/>
        <v>9700</v>
      </c>
      <c r="AX36">
        <f t="shared" si="8"/>
        <v>162100</v>
      </c>
    </row>
    <row r="37" spans="1:50">
      <c r="A37" s="64"/>
      <c r="B37" t="s">
        <v>67</v>
      </c>
      <c r="D37">
        <v>174.63</v>
      </c>
      <c r="E37">
        <v>644.36599999999999</v>
      </c>
      <c r="F37">
        <v>39583.300000000003</v>
      </c>
      <c r="G37">
        <v>39681.5</v>
      </c>
      <c r="H37">
        <v>106400</v>
      </c>
      <c r="I37">
        <v>160633</v>
      </c>
      <c r="J37">
        <v>-76.045400000000001</v>
      </c>
      <c r="K37">
        <v>113.325</v>
      </c>
      <c r="L37">
        <v>15.7332</v>
      </c>
      <c r="M37">
        <v>9893.33</v>
      </c>
      <c r="N37">
        <v>237.541</v>
      </c>
      <c r="O37">
        <v>55.706000000000003</v>
      </c>
      <c r="P37">
        <v>1712.62</v>
      </c>
      <c r="Q37">
        <v>103362</v>
      </c>
      <c r="R37">
        <v>616.13900000000001</v>
      </c>
      <c r="S37">
        <v>609.80799999999999</v>
      </c>
      <c r="T37">
        <v>33.0822</v>
      </c>
      <c r="U37">
        <v>409.88799999999998</v>
      </c>
      <c r="V37">
        <v>3.90402</v>
      </c>
      <c r="W37">
        <v>0.71957499999999996</v>
      </c>
      <c r="X37">
        <v>1.86413E-2</v>
      </c>
      <c r="Y37">
        <v>4.5037699999999998E-3</v>
      </c>
      <c r="Z37">
        <v>25.667999999999999</v>
      </c>
      <c r="AA37">
        <v>1.1533199999999999</v>
      </c>
      <c r="AB37">
        <v>21.401800000000001</v>
      </c>
      <c r="AC37">
        <v>781.68899999999996</v>
      </c>
      <c r="AD37">
        <v>9.5500399999999992E-3</v>
      </c>
      <c r="AE37">
        <v>1.5559399999999999E-2</v>
      </c>
      <c r="AF37">
        <v>0.14501500000000001</v>
      </c>
      <c r="AG37">
        <v>3.1295199999999999</v>
      </c>
      <c r="AI37" s="8" t="s">
        <v>185</v>
      </c>
      <c r="AJ37" s="6">
        <v>40.99</v>
      </c>
      <c r="AK37" s="6">
        <v>5.83</v>
      </c>
      <c r="AL37" s="7">
        <v>10.64</v>
      </c>
      <c r="AM37" s="6">
        <v>18.5</v>
      </c>
      <c r="AN37" s="6">
        <v>7.63</v>
      </c>
      <c r="AO37" s="6">
        <v>0.9</v>
      </c>
      <c r="AP37" s="6">
        <v>15.52</v>
      </c>
      <c r="AR37">
        <f t="shared" ref="AR37:AR67" si="9">AJ37*10000</f>
        <v>409900</v>
      </c>
      <c r="AS37">
        <f t="shared" ref="AS37:AS67" si="10">AK37*10000</f>
        <v>58300</v>
      </c>
      <c r="AT37">
        <f t="shared" ref="AT37:AT67" si="11">AL37*10000</f>
        <v>106400</v>
      </c>
      <c r="AU37">
        <f t="shared" ref="AU37:AU67" si="12">AM37*10000</f>
        <v>185000</v>
      </c>
      <c r="AV37">
        <f t="shared" ref="AV37:AV67" si="13">AN37*10000</f>
        <v>76300</v>
      </c>
      <c r="AW37">
        <f t="shared" ref="AW37:AW67" si="14">AO37*10000</f>
        <v>9000</v>
      </c>
      <c r="AX37">
        <f t="shared" ref="AX37:AX67" si="15">AP37*10000</f>
        <v>155200</v>
      </c>
    </row>
    <row r="38" spans="1:50">
      <c r="A38" s="64"/>
      <c r="B38" t="s">
        <v>68</v>
      </c>
      <c r="D38">
        <v>169.952</v>
      </c>
      <c r="E38">
        <v>535.82100000000003</v>
      </c>
      <c r="F38">
        <v>37022.300000000003</v>
      </c>
      <c r="G38">
        <v>36777.699999999997</v>
      </c>
      <c r="H38">
        <v>104900</v>
      </c>
      <c r="I38">
        <v>154574</v>
      </c>
      <c r="J38">
        <v>787.12</v>
      </c>
      <c r="K38">
        <v>238.76</v>
      </c>
      <c r="L38">
        <v>15.412800000000001</v>
      </c>
      <c r="M38">
        <v>13072</v>
      </c>
      <c r="N38">
        <v>981.50400000000002</v>
      </c>
      <c r="O38">
        <v>448.86500000000001</v>
      </c>
      <c r="P38">
        <v>1748.8</v>
      </c>
      <c r="Q38">
        <v>100036</v>
      </c>
      <c r="R38">
        <v>617.79899999999998</v>
      </c>
      <c r="S38">
        <v>641.51800000000003</v>
      </c>
      <c r="T38">
        <v>29.640699999999999</v>
      </c>
      <c r="U38">
        <v>349.10300000000001</v>
      </c>
      <c r="V38">
        <v>-2.8671799999999998</v>
      </c>
      <c r="W38">
        <v>0.61891700000000005</v>
      </c>
      <c r="X38">
        <v>6.3125899999999999E-2</v>
      </c>
      <c r="Y38">
        <v>-2.8083799999999999E-2</v>
      </c>
      <c r="Z38">
        <v>22.708100000000002</v>
      </c>
      <c r="AA38">
        <v>1.05697</v>
      </c>
      <c r="AB38">
        <v>18.878799999999998</v>
      </c>
      <c r="AC38">
        <v>1088.4100000000001</v>
      </c>
      <c r="AD38">
        <v>1.14559E-2</v>
      </c>
      <c r="AE38">
        <v>6.6363799999999999E-3</v>
      </c>
      <c r="AF38">
        <v>0.19377800000000001</v>
      </c>
      <c r="AG38">
        <v>2.95669</v>
      </c>
      <c r="AI38" s="8" t="s">
        <v>186</v>
      </c>
      <c r="AJ38" s="6">
        <v>40.89</v>
      </c>
      <c r="AK38" s="6">
        <v>5.34</v>
      </c>
      <c r="AL38" s="7">
        <v>10.49</v>
      </c>
      <c r="AM38" s="6">
        <v>18.47</v>
      </c>
      <c r="AN38" s="6">
        <v>7.7</v>
      </c>
      <c r="AO38" s="6">
        <v>1.39</v>
      </c>
      <c r="AP38" s="6">
        <v>15.52</v>
      </c>
      <c r="AR38">
        <f t="shared" si="9"/>
        <v>408900</v>
      </c>
      <c r="AS38">
        <f t="shared" si="10"/>
        <v>53400</v>
      </c>
      <c r="AT38">
        <f t="shared" si="11"/>
        <v>104900</v>
      </c>
      <c r="AU38">
        <f t="shared" si="12"/>
        <v>184700</v>
      </c>
      <c r="AV38">
        <f t="shared" si="13"/>
        <v>77000</v>
      </c>
      <c r="AW38">
        <f t="shared" si="14"/>
        <v>13899.999999999998</v>
      </c>
      <c r="AX38">
        <f t="shared" si="15"/>
        <v>155200</v>
      </c>
    </row>
    <row r="39" spans="1:50">
      <c r="A39" s="64"/>
      <c r="B39" t="s">
        <v>69</v>
      </c>
      <c r="D39">
        <v>157.56100000000001</v>
      </c>
      <c r="E39">
        <v>486.52800000000002</v>
      </c>
      <c r="F39">
        <v>37926.800000000003</v>
      </c>
      <c r="G39">
        <v>38432.300000000003</v>
      </c>
      <c r="H39">
        <v>107600</v>
      </c>
      <c r="I39">
        <v>150493</v>
      </c>
      <c r="J39">
        <v>770.83799999999997</v>
      </c>
      <c r="K39">
        <v>55.671999999999997</v>
      </c>
      <c r="L39">
        <v>7.7153200000000002</v>
      </c>
      <c r="M39">
        <v>8364.9</v>
      </c>
      <c r="N39">
        <v>282.017</v>
      </c>
      <c r="O39">
        <v>281.98</v>
      </c>
      <c r="P39">
        <v>1583.61</v>
      </c>
      <c r="Q39">
        <v>98801.1</v>
      </c>
      <c r="R39">
        <v>586.63199999999995</v>
      </c>
      <c r="S39">
        <v>544.30899999999997</v>
      </c>
      <c r="T39">
        <v>30.6067</v>
      </c>
      <c r="U39">
        <v>381.13600000000002</v>
      </c>
      <c r="V39">
        <v>-4.3322700000000003</v>
      </c>
      <c r="W39">
        <v>0.38018200000000002</v>
      </c>
      <c r="X39">
        <v>3.0732700000000002E-2</v>
      </c>
      <c r="Y39">
        <v>95.398899999999998</v>
      </c>
      <c r="Z39">
        <v>10.5435</v>
      </c>
      <c r="AA39">
        <v>1.0134799999999999</v>
      </c>
      <c r="AB39">
        <v>18.39</v>
      </c>
      <c r="AC39">
        <v>843.58900000000006</v>
      </c>
      <c r="AD39" s="1">
        <v>1.50608E-5</v>
      </c>
      <c r="AE39">
        <v>5.2796099999999999E-2</v>
      </c>
      <c r="AF39">
        <v>4.1307000000000003E-2</v>
      </c>
      <c r="AG39">
        <v>2.41906</v>
      </c>
      <c r="AI39" s="8" t="s">
        <v>187</v>
      </c>
      <c r="AJ39" s="6">
        <v>40.94</v>
      </c>
      <c r="AK39" s="6">
        <v>5.73</v>
      </c>
      <c r="AL39" s="7">
        <v>10.76</v>
      </c>
      <c r="AM39" s="6">
        <v>18.350000000000001</v>
      </c>
      <c r="AN39" s="6">
        <v>7.82</v>
      </c>
      <c r="AO39" s="6">
        <v>1.02</v>
      </c>
      <c r="AP39" s="6">
        <v>15.38</v>
      </c>
      <c r="AR39">
        <f t="shared" si="9"/>
        <v>409400</v>
      </c>
      <c r="AS39">
        <f t="shared" si="10"/>
        <v>57300.000000000007</v>
      </c>
      <c r="AT39">
        <f t="shared" si="11"/>
        <v>107600</v>
      </c>
      <c r="AU39">
        <f t="shared" si="12"/>
        <v>183500</v>
      </c>
      <c r="AV39">
        <f t="shared" si="13"/>
        <v>78200</v>
      </c>
      <c r="AW39">
        <f t="shared" si="14"/>
        <v>10200</v>
      </c>
      <c r="AX39">
        <f t="shared" si="15"/>
        <v>153800</v>
      </c>
    </row>
    <row r="40" spans="1:50">
      <c r="A40" s="64"/>
      <c r="B40" t="s">
        <v>70</v>
      </c>
      <c r="D40">
        <v>164.97900000000001</v>
      </c>
      <c r="E40">
        <v>457.96899999999999</v>
      </c>
      <c r="F40">
        <v>40634.6</v>
      </c>
      <c r="G40">
        <v>40002.9</v>
      </c>
      <c r="H40">
        <v>108600</v>
      </c>
      <c r="I40">
        <v>168276</v>
      </c>
      <c r="J40">
        <v>411.07799999999997</v>
      </c>
      <c r="K40">
        <v>356.13400000000001</v>
      </c>
      <c r="L40">
        <v>7.8380099999999997</v>
      </c>
      <c r="M40">
        <v>10901.5</v>
      </c>
      <c r="N40">
        <v>443.82900000000001</v>
      </c>
      <c r="O40">
        <v>268.505</v>
      </c>
      <c r="P40">
        <v>1660.68</v>
      </c>
      <c r="Q40">
        <v>108901</v>
      </c>
      <c r="R40">
        <v>584.85199999999998</v>
      </c>
      <c r="S40">
        <v>588.274</v>
      </c>
      <c r="T40">
        <v>32.5747</v>
      </c>
      <c r="U40">
        <v>493.024</v>
      </c>
      <c r="V40">
        <v>0.597746</v>
      </c>
      <c r="W40">
        <v>0.99217</v>
      </c>
      <c r="X40">
        <v>7.1451399999999998E-2</v>
      </c>
      <c r="Y40">
        <v>3.6602399999999999E-3</v>
      </c>
      <c r="Z40">
        <v>4.1888100000000001</v>
      </c>
      <c r="AA40">
        <v>1.00268</v>
      </c>
      <c r="AB40">
        <v>23.976600000000001</v>
      </c>
      <c r="AC40">
        <v>923.35699999999997</v>
      </c>
      <c r="AD40">
        <v>9.9336300000000006E-3</v>
      </c>
      <c r="AE40">
        <v>2.4675599999999999E-2</v>
      </c>
      <c r="AF40">
        <v>3.5347400000000001E-2</v>
      </c>
      <c r="AG40">
        <v>1.91056</v>
      </c>
      <c r="AI40" s="8" t="s">
        <v>188</v>
      </c>
      <c r="AJ40" s="6">
        <v>41.21</v>
      </c>
      <c r="AK40" s="6">
        <v>5.7</v>
      </c>
      <c r="AL40" s="7">
        <v>10.86</v>
      </c>
      <c r="AM40" s="6">
        <v>18.66</v>
      </c>
      <c r="AN40" s="6">
        <v>7.76</v>
      </c>
      <c r="AO40" s="6">
        <v>1.1200000000000001</v>
      </c>
      <c r="AP40" s="6">
        <v>14.7</v>
      </c>
      <c r="AR40">
        <f t="shared" si="9"/>
        <v>412100</v>
      </c>
      <c r="AS40">
        <f t="shared" si="10"/>
        <v>57000</v>
      </c>
      <c r="AT40">
        <f t="shared" si="11"/>
        <v>108600</v>
      </c>
      <c r="AU40">
        <f t="shared" si="12"/>
        <v>186600</v>
      </c>
      <c r="AV40">
        <f t="shared" si="13"/>
        <v>77600</v>
      </c>
      <c r="AW40">
        <f t="shared" si="14"/>
        <v>11200.000000000002</v>
      </c>
      <c r="AX40">
        <f t="shared" si="15"/>
        <v>147000</v>
      </c>
    </row>
    <row r="41" spans="1:50">
      <c r="A41" s="64"/>
      <c r="B41" t="s">
        <v>71</v>
      </c>
      <c r="D41">
        <v>169.422</v>
      </c>
      <c r="E41">
        <v>639.572</v>
      </c>
      <c r="F41">
        <v>40900.199999999997</v>
      </c>
      <c r="G41">
        <v>38780.300000000003</v>
      </c>
      <c r="H41">
        <v>99900</v>
      </c>
      <c r="I41">
        <v>151964</v>
      </c>
      <c r="J41">
        <v>-1337.72</v>
      </c>
      <c r="K41">
        <v>-1288.19</v>
      </c>
      <c r="L41">
        <v>13.047800000000001</v>
      </c>
      <c r="M41">
        <v>12139.9</v>
      </c>
      <c r="N41">
        <v>261.27300000000002</v>
      </c>
      <c r="O41">
        <v>71.303600000000003</v>
      </c>
      <c r="P41">
        <v>1931.2</v>
      </c>
      <c r="Q41">
        <v>93782.7</v>
      </c>
      <c r="R41">
        <v>532.47299999999996</v>
      </c>
      <c r="S41">
        <v>563.30899999999997</v>
      </c>
      <c r="T41">
        <v>32.134399999999999</v>
      </c>
      <c r="U41">
        <v>482.38099999999997</v>
      </c>
      <c r="V41">
        <v>-1.7302500000000001</v>
      </c>
      <c r="W41">
        <v>0.87604300000000002</v>
      </c>
      <c r="X41">
        <v>0.12232999999999999</v>
      </c>
      <c r="Y41">
        <v>-7.3351700000000004E-4</v>
      </c>
      <c r="Z41">
        <v>20.851800000000001</v>
      </c>
      <c r="AA41">
        <v>2.0225399999999998</v>
      </c>
      <c r="AB41">
        <v>20.833600000000001</v>
      </c>
      <c r="AC41">
        <v>1120.43</v>
      </c>
      <c r="AD41">
        <v>1.04507E-2</v>
      </c>
      <c r="AE41">
        <v>-0.12654000000000001</v>
      </c>
      <c r="AF41">
        <v>6.6416199999999995E-2</v>
      </c>
      <c r="AG41">
        <v>3.1475200000000001</v>
      </c>
      <c r="AI41" s="8" t="s">
        <v>189</v>
      </c>
      <c r="AJ41" s="6">
        <v>40.14</v>
      </c>
      <c r="AK41" s="6">
        <v>5.38</v>
      </c>
      <c r="AL41" s="7">
        <v>9.99</v>
      </c>
      <c r="AM41" s="6">
        <v>17.760000000000002</v>
      </c>
      <c r="AN41" s="6">
        <v>7.96</v>
      </c>
      <c r="AO41" s="6">
        <v>1.25</v>
      </c>
      <c r="AP41" s="6">
        <v>17.510000000000002</v>
      </c>
      <c r="AR41">
        <f t="shared" si="9"/>
        <v>401400</v>
      </c>
      <c r="AS41">
        <f t="shared" si="10"/>
        <v>53800</v>
      </c>
      <c r="AT41">
        <f t="shared" si="11"/>
        <v>99900</v>
      </c>
      <c r="AU41">
        <f t="shared" si="12"/>
        <v>177600.00000000003</v>
      </c>
      <c r="AV41">
        <f t="shared" si="13"/>
        <v>79600</v>
      </c>
      <c r="AW41">
        <f t="shared" si="14"/>
        <v>12500</v>
      </c>
      <c r="AX41">
        <f t="shared" si="15"/>
        <v>175100.00000000003</v>
      </c>
    </row>
    <row r="42" spans="1:50">
      <c r="A42" s="64"/>
      <c r="B42" t="s">
        <v>72</v>
      </c>
      <c r="D42">
        <v>168.21199999999999</v>
      </c>
      <c r="E42">
        <v>683.29700000000003</v>
      </c>
      <c r="F42">
        <v>41804.699999999997</v>
      </c>
      <c r="G42">
        <v>39914.300000000003</v>
      </c>
      <c r="H42">
        <v>101100</v>
      </c>
      <c r="I42">
        <v>150462</v>
      </c>
      <c r="J42">
        <v>-1188.98</v>
      </c>
      <c r="K42">
        <v>-597.34900000000005</v>
      </c>
      <c r="L42">
        <v>14.671099999999999</v>
      </c>
      <c r="M42">
        <v>11706.8</v>
      </c>
      <c r="N42">
        <v>256.65699999999998</v>
      </c>
      <c r="O42">
        <v>183.13800000000001</v>
      </c>
      <c r="P42">
        <v>1988.68</v>
      </c>
      <c r="Q42">
        <v>99619</v>
      </c>
      <c r="R42">
        <v>555.05799999999999</v>
      </c>
      <c r="S42">
        <v>537.51599999999996</v>
      </c>
      <c r="T42">
        <v>31.8292</v>
      </c>
      <c r="U42">
        <v>495.517</v>
      </c>
      <c r="V42">
        <v>4.0956000000000001</v>
      </c>
      <c r="W42">
        <v>1.4530799999999999</v>
      </c>
      <c r="X42">
        <v>0.28079199999999999</v>
      </c>
      <c r="Y42">
        <v>-1.0686199999999999E-3</v>
      </c>
      <c r="Z42">
        <v>32.909100000000002</v>
      </c>
      <c r="AA42">
        <v>1.60005</v>
      </c>
      <c r="AB42">
        <v>21.597799999999999</v>
      </c>
      <c r="AC42">
        <v>1192.96</v>
      </c>
      <c r="AD42">
        <v>2.21405E-2</v>
      </c>
      <c r="AE42">
        <v>-9.3750799999999995E-2</v>
      </c>
      <c r="AF42">
        <v>0.16295399999999999</v>
      </c>
      <c r="AG42">
        <v>3.54474</v>
      </c>
      <c r="AI42" s="8" t="s">
        <v>190</v>
      </c>
      <c r="AJ42" s="6">
        <v>40.159999999999997</v>
      </c>
      <c r="AK42" s="6">
        <v>5.38</v>
      </c>
      <c r="AL42" s="7">
        <v>10.11</v>
      </c>
      <c r="AM42" s="6">
        <v>17.64</v>
      </c>
      <c r="AN42" s="6">
        <v>7.98</v>
      </c>
      <c r="AO42" s="6">
        <v>1.4</v>
      </c>
      <c r="AP42" s="6">
        <v>17.329999999999998</v>
      </c>
      <c r="AR42">
        <f t="shared" si="9"/>
        <v>401599.99999999994</v>
      </c>
      <c r="AS42">
        <f t="shared" si="10"/>
        <v>53800</v>
      </c>
      <c r="AT42">
        <f t="shared" si="11"/>
        <v>101100</v>
      </c>
      <c r="AU42">
        <f t="shared" si="12"/>
        <v>176400</v>
      </c>
      <c r="AV42">
        <f t="shared" si="13"/>
        <v>79800</v>
      </c>
      <c r="AW42">
        <f t="shared" si="14"/>
        <v>14000</v>
      </c>
      <c r="AX42">
        <f t="shared" si="15"/>
        <v>173299.99999999997</v>
      </c>
    </row>
    <row r="43" spans="1:50">
      <c r="A43" s="64"/>
      <c r="B43" t="s">
        <v>73</v>
      </c>
      <c r="D43">
        <v>170.23099999999999</v>
      </c>
      <c r="E43">
        <v>648.93399999999997</v>
      </c>
      <c r="F43">
        <v>41136.9</v>
      </c>
      <c r="G43">
        <v>40863.300000000003</v>
      </c>
      <c r="H43">
        <v>99800</v>
      </c>
      <c r="I43">
        <v>168931</v>
      </c>
      <c r="J43">
        <v>475.99599999999998</v>
      </c>
      <c r="K43">
        <v>475.94499999999999</v>
      </c>
      <c r="L43">
        <v>14.0183</v>
      </c>
      <c r="M43">
        <v>9963.07</v>
      </c>
      <c r="N43">
        <v>142.56899999999999</v>
      </c>
      <c r="O43">
        <v>43.770299999999999</v>
      </c>
      <c r="P43">
        <v>2232.65</v>
      </c>
      <c r="Q43">
        <v>100553</v>
      </c>
      <c r="R43">
        <v>607.91899999999998</v>
      </c>
      <c r="S43">
        <v>560.28099999999995</v>
      </c>
      <c r="T43">
        <v>32.606400000000001</v>
      </c>
      <c r="U43">
        <v>497.08800000000002</v>
      </c>
      <c r="V43">
        <v>-0.65018500000000001</v>
      </c>
      <c r="W43">
        <v>0.56709500000000002</v>
      </c>
      <c r="X43">
        <v>1.8124700000000001E-2</v>
      </c>
      <c r="Y43">
        <v>5.2004499999999997E-3</v>
      </c>
      <c r="Z43">
        <v>17.7895</v>
      </c>
      <c r="AA43">
        <v>2.16235</v>
      </c>
      <c r="AB43">
        <v>22.580100000000002</v>
      </c>
      <c r="AC43">
        <v>897.58799999999997</v>
      </c>
      <c r="AD43">
        <v>6.89662E-3</v>
      </c>
      <c r="AE43">
        <v>2.6202900000000001E-2</v>
      </c>
      <c r="AF43">
        <v>7.6787999999999995E-2</v>
      </c>
      <c r="AG43">
        <v>3.9518499999999999</v>
      </c>
      <c r="AI43" s="8" t="s">
        <v>191</v>
      </c>
      <c r="AJ43" s="6">
        <v>40.18</v>
      </c>
      <c r="AK43" s="6">
        <v>5.63</v>
      </c>
      <c r="AL43" s="7">
        <v>9.98</v>
      </c>
      <c r="AM43" s="6">
        <v>17.84</v>
      </c>
      <c r="AN43" s="6">
        <v>8.19</v>
      </c>
      <c r="AO43" s="6">
        <v>1.04</v>
      </c>
      <c r="AP43" s="6">
        <v>17.149999999999999</v>
      </c>
      <c r="AR43">
        <f t="shared" si="9"/>
        <v>401800</v>
      </c>
      <c r="AS43">
        <f t="shared" si="10"/>
        <v>56300</v>
      </c>
      <c r="AT43">
        <f t="shared" si="11"/>
        <v>99800</v>
      </c>
      <c r="AU43">
        <f t="shared" si="12"/>
        <v>178400</v>
      </c>
      <c r="AV43">
        <f t="shared" si="13"/>
        <v>81900</v>
      </c>
      <c r="AW43">
        <f t="shared" si="14"/>
        <v>10400</v>
      </c>
      <c r="AX43">
        <f t="shared" si="15"/>
        <v>171500</v>
      </c>
    </row>
    <row r="44" spans="1:50">
      <c r="A44" s="64"/>
      <c r="B44" t="s">
        <v>74</v>
      </c>
      <c r="D44">
        <v>147.142</v>
      </c>
      <c r="E44">
        <v>592.99599999999998</v>
      </c>
      <c r="F44">
        <v>41638.300000000003</v>
      </c>
      <c r="G44">
        <v>41831.800000000003</v>
      </c>
      <c r="H44">
        <v>100900</v>
      </c>
      <c r="I44">
        <v>162795</v>
      </c>
      <c r="J44">
        <v>1569.16</v>
      </c>
      <c r="K44">
        <v>73.027600000000007</v>
      </c>
      <c r="L44">
        <v>13.898400000000001</v>
      </c>
      <c r="M44">
        <v>8255.41</v>
      </c>
      <c r="N44">
        <v>180.85400000000001</v>
      </c>
      <c r="O44">
        <v>69.467699999999994</v>
      </c>
      <c r="P44">
        <v>1887.41</v>
      </c>
      <c r="Q44">
        <v>94878.9</v>
      </c>
      <c r="R44">
        <v>581.75900000000001</v>
      </c>
      <c r="S44">
        <v>536.50199999999995</v>
      </c>
      <c r="T44">
        <v>35.527299999999997</v>
      </c>
      <c r="U44">
        <v>455.09</v>
      </c>
      <c r="V44">
        <v>2.8514400000000002</v>
      </c>
      <c r="W44">
        <v>0.67573899999999998</v>
      </c>
      <c r="X44">
        <v>4.1105700000000002E-2</v>
      </c>
      <c r="Y44">
        <v>-2.4285600000000001E-2</v>
      </c>
      <c r="Z44">
        <v>15.721500000000001</v>
      </c>
      <c r="AA44">
        <v>1.94058</v>
      </c>
      <c r="AB44">
        <v>19.816400000000002</v>
      </c>
      <c r="AC44">
        <v>907.44899999999996</v>
      </c>
      <c r="AD44">
        <v>2.7491799999999999E-3</v>
      </c>
      <c r="AE44">
        <v>-6.0588300000000003E-3</v>
      </c>
      <c r="AF44">
        <v>8.93983E-2</v>
      </c>
      <c r="AG44">
        <v>2.7117</v>
      </c>
      <c r="AI44" s="8" t="s">
        <v>192</v>
      </c>
      <c r="AJ44" s="6">
        <v>40.15</v>
      </c>
      <c r="AK44" s="6">
        <v>5.62</v>
      </c>
      <c r="AL44" s="7">
        <v>10.09</v>
      </c>
      <c r="AM44" s="6">
        <v>17.75</v>
      </c>
      <c r="AN44" s="6">
        <v>8.15</v>
      </c>
      <c r="AO44" s="6">
        <v>0.98</v>
      </c>
      <c r="AP44" s="6">
        <v>17.28</v>
      </c>
      <c r="AR44">
        <f t="shared" si="9"/>
        <v>401500</v>
      </c>
      <c r="AS44">
        <f t="shared" si="10"/>
        <v>56200</v>
      </c>
      <c r="AT44">
        <f t="shared" si="11"/>
        <v>100900</v>
      </c>
      <c r="AU44">
        <f t="shared" si="12"/>
        <v>177500</v>
      </c>
      <c r="AV44">
        <f t="shared" si="13"/>
        <v>81500</v>
      </c>
      <c r="AW44">
        <f t="shared" si="14"/>
        <v>9800</v>
      </c>
      <c r="AX44">
        <f t="shared" si="15"/>
        <v>172800</v>
      </c>
    </row>
    <row r="45" spans="1:50">
      <c r="A45" s="64"/>
      <c r="B45" t="s">
        <v>75</v>
      </c>
      <c r="D45">
        <v>156.18100000000001</v>
      </c>
      <c r="E45">
        <v>570.29</v>
      </c>
      <c r="F45">
        <v>41421.199999999997</v>
      </c>
      <c r="G45">
        <v>40865.800000000003</v>
      </c>
      <c r="H45">
        <v>98100</v>
      </c>
      <c r="I45">
        <v>163961</v>
      </c>
      <c r="J45">
        <v>389.77300000000002</v>
      </c>
      <c r="K45">
        <v>169.11</v>
      </c>
      <c r="L45">
        <v>18.604199999999999</v>
      </c>
      <c r="M45">
        <v>11049.1</v>
      </c>
      <c r="N45">
        <v>251.42500000000001</v>
      </c>
      <c r="O45">
        <v>127.798</v>
      </c>
      <c r="P45">
        <v>2294.65</v>
      </c>
      <c r="Q45">
        <v>99794.8</v>
      </c>
      <c r="R45">
        <v>559.46100000000001</v>
      </c>
      <c r="S45">
        <v>632.73699999999997</v>
      </c>
      <c r="T45">
        <v>36.115000000000002</v>
      </c>
      <c r="U45">
        <v>494.82299999999998</v>
      </c>
      <c r="V45">
        <v>2.7243300000000001</v>
      </c>
      <c r="W45">
        <v>0.75861100000000004</v>
      </c>
      <c r="X45">
        <v>6.0528800000000001E-2</v>
      </c>
      <c r="Y45">
        <v>5.90228E-2</v>
      </c>
      <c r="Z45">
        <v>29.261800000000001</v>
      </c>
      <c r="AA45">
        <v>2.0165799999999998</v>
      </c>
      <c r="AB45">
        <v>23.492699999999999</v>
      </c>
      <c r="AC45">
        <v>837.55399999999997</v>
      </c>
      <c r="AD45" s="1">
        <v>-5.1064400000000002E-6</v>
      </c>
      <c r="AE45" s="1">
        <v>-1.4837100000000001E-5</v>
      </c>
      <c r="AF45">
        <v>0.12956100000000001</v>
      </c>
      <c r="AG45">
        <v>3.1434299999999999</v>
      </c>
      <c r="AI45" s="8" t="s">
        <v>193</v>
      </c>
      <c r="AJ45" s="6">
        <v>40.15</v>
      </c>
      <c r="AK45" s="6">
        <v>5.57</v>
      </c>
      <c r="AL45" s="7">
        <v>9.81</v>
      </c>
      <c r="AM45" s="6">
        <v>17.84</v>
      </c>
      <c r="AN45" s="6">
        <v>8.0500000000000007</v>
      </c>
      <c r="AO45" s="6">
        <v>1.22</v>
      </c>
      <c r="AP45" s="6">
        <v>17.36</v>
      </c>
      <c r="AR45">
        <f t="shared" si="9"/>
        <v>401500</v>
      </c>
      <c r="AS45">
        <f t="shared" si="10"/>
        <v>55700</v>
      </c>
      <c r="AT45">
        <f t="shared" si="11"/>
        <v>98100</v>
      </c>
      <c r="AU45">
        <f t="shared" si="12"/>
        <v>178400</v>
      </c>
      <c r="AV45">
        <f t="shared" si="13"/>
        <v>80500</v>
      </c>
      <c r="AW45">
        <f t="shared" si="14"/>
        <v>12200</v>
      </c>
      <c r="AX45">
        <f t="shared" si="15"/>
        <v>173600</v>
      </c>
    </row>
    <row r="46" spans="1:50">
      <c r="A46" s="64"/>
      <c r="B46" t="s">
        <v>76</v>
      </c>
      <c r="D46">
        <v>152.36000000000001</v>
      </c>
      <c r="E46">
        <v>654.50699999999995</v>
      </c>
      <c r="F46">
        <v>42315.3</v>
      </c>
      <c r="G46">
        <v>40522.400000000001</v>
      </c>
      <c r="H46">
        <v>103300</v>
      </c>
      <c r="I46">
        <v>163267</v>
      </c>
      <c r="J46">
        <v>1146.8699999999999</v>
      </c>
      <c r="K46">
        <v>193.45400000000001</v>
      </c>
      <c r="L46">
        <v>24.7195</v>
      </c>
      <c r="M46">
        <v>11373.2</v>
      </c>
      <c r="N46">
        <v>370.86799999999999</v>
      </c>
      <c r="O46">
        <v>353.47800000000001</v>
      </c>
      <c r="P46">
        <v>2045.41</v>
      </c>
      <c r="Q46">
        <v>103784</v>
      </c>
      <c r="R46">
        <v>535.36400000000003</v>
      </c>
      <c r="S46">
        <v>530.505</v>
      </c>
      <c r="T46">
        <v>38.655500000000004</v>
      </c>
      <c r="U46">
        <v>509.51900000000001</v>
      </c>
      <c r="V46">
        <v>-2.8277399999999999</v>
      </c>
      <c r="W46">
        <v>1.22119</v>
      </c>
      <c r="X46">
        <v>0.119003</v>
      </c>
      <c r="Y46">
        <v>4.9573399999999997E-2</v>
      </c>
      <c r="Z46">
        <v>17.127600000000001</v>
      </c>
      <c r="AA46">
        <v>2.4578899999999999</v>
      </c>
      <c r="AB46">
        <v>23.053799999999999</v>
      </c>
      <c r="AC46">
        <v>1093.2</v>
      </c>
      <c r="AD46" s="1">
        <v>1.35899E-6</v>
      </c>
      <c r="AE46" s="1">
        <v>4.6322500000000002E-5</v>
      </c>
      <c r="AF46">
        <v>0.19153400000000001</v>
      </c>
      <c r="AG46">
        <v>2.7290100000000002</v>
      </c>
      <c r="AI46" s="8" t="s">
        <v>194</v>
      </c>
      <c r="AJ46" s="6">
        <v>40.520000000000003</v>
      </c>
      <c r="AK46" s="6">
        <v>5.21</v>
      </c>
      <c r="AL46" s="7">
        <v>10.33</v>
      </c>
      <c r="AM46" s="6">
        <v>18.16</v>
      </c>
      <c r="AN46" s="6">
        <v>8.16</v>
      </c>
      <c r="AO46" s="6">
        <v>1.32</v>
      </c>
      <c r="AP46" s="6">
        <v>16.3</v>
      </c>
      <c r="AR46">
        <f t="shared" si="9"/>
        <v>405200.00000000006</v>
      </c>
      <c r="AS46">
        <f t="shared" si="10"/>
        <v>52100</v>
      </c>
      <c r="AT46">
        <f t="shared" si="11"/>
        <v>103300</v>
      </c>
      <c r="AU46">
        <f t="shared" si="12"/>
        <v>181600</v>
      </c>
      <c r="AV46">
        <f t="shared" si="13"/>
        <v>81600</v>
      </c>
      <c r="AW46">
        <f t="shared" si="14"/>
        <v>13200</v>
      </c>
      <c r="AX46">
        <f t="shared" si="15"/>
        <v>163000</v>
      </c>
    </row>
    <row r="47" spans="1:50">
      <c r="A47" s="64"/>
      <c r="B47" t="s">
        <v>77</v>
      </c>
      <c r="D47">
        <v>163.51400000000001</v>
      </c>
      <c r="E47">
        <v>695.78700000000003</v>
      </c>
      <c r="F47">
        <v>39842.800000000003</v>
      </c>
      <c r="G47">
        <v>40317.4</v>
      </c>
      <c r="H47">
        <v>101200</v>
      </c>
      <c r="I47">
        <v>178090</v>
      </c>
      <c r="J47">
        <v>2621.92</v>
      </c>
      <c r="K47">
        <v>1244.0999999999999</v>
      </c>
      <c r="L47">
        <v>23.6189</v>
      </c>
      <c r="M47">
        <v>12988.9</v>
      </c>
      <c r="N47">
        <v>340.47</v>
      </c>
      <c r="O47">
        <v>273.56299999999999</v>
      </c>
      <c r="P47">
        <v>2034.57</v>
      </c>
      <c r="Q47">
        <v>104324</v>
      </c>
      <c r="R47">
        <v>580.81600000000003</v>
      </c>
      <c r="S47">
        <v>589.53800000000001</v>
      </c>
      <c r="T47">
        <v>37.573500000000003</v>
      </c>
      <c r="U47">
        <v>476.16399999999999</v>
      </c>
      <c r="V47">
        <v>11.348599999999999</v>
      </c>
      <c r="W47">
        <v>10.8117</v>
      </c>
      <c r="X47">
        <v>1.5394099999999999</v>
      </c>
      <c r="Y47">
        <v>4.5861399999999998E-3</v>
      </c>
      <c r="Z47">
        <v>50.823599999999999</v>
      </c>
      <c r="AA47">
        <v>2.5432399999999999</v>
      </c>
      <c r="AB47">
        <v>25.442599999999999</v>
      </c>
      <c r="AC47">
        <v>1111.74</v>
      </c>
      <c r="AD47">
        <v>6.5018599999999996E-2</v>
      </c>
      <c r="AE47">
        <v>5.9786899999999997E-2</v>
      </c>
      <c r="AF47">
        <v>0.16362099999999999</v>
      </c>
      <c r="AG47">
        <v>4.5506000000000002</v>
      </c>
      <c r="AI47" s="8" t="s">
        <v>195</v>
      </c>
      <c r="AJ47" s="6">
        <v>40.56</v>
      </c>
      <c r="AK47" s="6">
        <v>5.46</v>
      </c>
      <c r="AL47" s="7">
        <v>10.119999999999999</v>
      </c>
      <c r="AM47" s="6">
        <v>18.25</v>
      </c>
      <c r="AN47" s="6">
        <v>7.4</v>
      </c>
      <c r="AO47" s="6">
        <v>1.1499999999999999</v>
      </c>
      <c r="AP47" s="6">
        <v>17.07</v>
      </c>
      <c r="AR47">
        <f t="shared" si="9"/>
        <v>405600</v>
      </c>
      <c r="AS47">
        <f t="shared" si="10"/>
        <v>54600</v>
      </c>
      <c r="AT47">
        <f t="shared" si="11"/>
        <v>101199.99999999999</v>
      </c>
      <c r="AU47">
        <f t="shared" si="12"/>
        <v>182500</v>
      </c>
      <c r="AV47">
        <f t="shared" si="13"/>
        <v>74000</v>
      </c>
      <c r="AW47">
        <f t="shared" si="14"/>
        <v>11500</v>
      </c>
      <c r="AX47">
        <f t="shared" si="15"/>
        <v>170700</v>
      </c>
    </row>
    <row r="48" spans="1:50">
      <c r="A48" s="64"/>
      <c r="B48" t="s">
        <v>78</v>
      </c>
      <c r="D48">
        <v>127.77500000000001</v>
      </c>
      <c r="E48">
        <v>629.56700000000001</v>
      </c>
      <c r="F48">
        <v>34515.5</v>
      </c>
      <c r="G48">
        <v>34017.699999999997</v>
      </c>
      <c r="H48">
        <v>100700</v>
      </c>
      <c r="I48">
        <v>156605</v>
      </c>
      <c r="J48">
        <v>26.523900000000001</v>
      </c>
      <c r="K48">
        <v>337.59800000000001</v>
      </c>
      <c r="L48">
        <v>22.4026</v>
      </c>
      <c r="M48">
        <v>7915.26</v>
      </c>
      <c r="N48">
        <v>269.286</v>
      </c>
      <c r="O48">
        <v>315.54500000000002</v>
      </c>
      <c r="P48">
        <v>1634.04</v>
      </c>
      <c r="Q48">
        <v>82693.2</v>
      </c>
      <c r="R48">
        <v>448.87700000000001</v>
      </c>
      <c r="S48">
        <v>439.77300000000002</v>
      </c>
      <c r="T48">
        <v>34.624899999999997</v>
      </c>
      <c r="U48">
        <v>410.51</v>
      </c>
      <c r="V48">
        <v>0.22514600000000001</v>
      </c>
      <c r="W48">
        <v>2.3952599999999999</v>
      </c>
      <c r="X48">
        <v>0.123845</v>
      </c>
      <c r="Y48">
        <v>7.5780700000000006E-2</v>
      </c>
      <c r="Z48">
        <v>9.0875500000000002</v>
      </c>
      <c r="AA48">
        <v>2.39263</v>
      </c>
      <c r="AB48">
        <v>17.129899999999999</v>
      </c>
      <c r="AC48">
        <v>935.79899999999998</v>
      </c>
      <c r="AD48">
        <v>7.7644899999999998E-3</v>
      </c>
      <c r="AE48">
        <v>5.8399999999999999E-4</v>
      </c>
      <c r="AF48">
        <v>0.30081999999999998</v>
      </c>
      <c r="AG48">
        <v>2.5181499999999999</v>
      </c>
      <c r="AI48" s="8" t="s">
        <v>196</v>
      </c>
      <c r="AJ48" s="6">
        <v>40.25</v>
      </c>
      <c r="AK48" s="6">
        <v>5.46</v>
      </c>
      <c r="AL48" s="7">
        <v>10.07</v>
      </c>
      <c r="AM48" s="6">
        <v>17.899999999999999</v>
      </c>
      <c r="AN48" s="6">
        <v>7.97</v>
      </c>
      <c r="AO48" s="6">
        <v>1.0900000000000001</v>
      </c>
      <c r="AP48" s="6">
        <v>17.27</v>
      </c>
      <c r="AR48">
        <f t="shared" si="9"/>
        <v>402500</v>
      </c>
      <c r="AS48">
        <f t="shared" si="10"/>
        <v>54600</v>
      </c>
      <c r="AT48">
        <f t="shared" si="11"/>
        <v>100700</v>
      </c>
      <c r="AU48">
        <f t="shared" si="12"/>
        <v>179000</v>
      </c>
      <c r="AV48">
        <f t="shared" si="13"/>
        <v>79700</v>
      </c>
      <c r="AW48">
        <f t="shared" si="14"/>
        <v>10900</v>
      </c>
      <c r="AX48">
        <f t="shared" si="15"/>
        <v>172700</v>
      </c>
    </row>
    <row r="49" spans="1:50">
      <c r="A49" s="64"/>
      <c r="B49" t="s">
        <v>79</v>
      </c>
      <c r="D49">
        <v>160.15700000000001</v>
      </c>
      <c r="E49">
        <v>828.495</v>
      </c>
      <c r="F49">
        <v>40282.400000000001</v>
      </c>
      <c r="G49">
        <v>39223.9</v>
      </c>
      <c r="H49">
        <v>98200</v>
      </c>
      <c r="I49">
        <v>160675</v>
      </c>
      <c r="J49">
        <v>372.33</v>
      </c>
      <c r="K49">
        <v>219.51300000000001</v>
      </c>
      <c r="L49">
        <v>24.0608</v>
      </c>
      <c r="M49">
        <v>16307.4</v>
      </c>
      <c r="N49">
        <v>260.988</v>
      </c>
      <c r="O49">
        <v>141.721</v>
      </c>
      <c r="P49">
        <v>1964.37</v>
      </c>
      <c r="Q49">
        <v>100669</v>
      </c>
      <c r="R49">
        <v>518.11699999999996</v>
      </c>
      <c r="S49">
        <v>476.50299999999999</v>
      </c>
      <c r="T49">
        <v>36.9968</v>
      </c>
      <c r="U49">
        <v>515.61099999999999</v>
      </c>
      <c r="V49">
        <v>0.27804499999999999</v>
      </c>
      <c r="W49">
        <v>1.10486</v>
      </c>
      <c r="X49">
        <v>4.6580000000000003E-2</v>
      </c>
      <c r="Y49">
        <v>0.15454799999999999</v>
      </c>
      <c r="Z49">
        <v>50.459800000000001</v>
      </c>
      <c r="AA49">
        <v>2.3862899999999998</v>
      </c>
      <c r="AB49">
        <v>21.119700000000002</v>
      </c>
      <c r="AC49">
        <v>1202.42</v>
      </c>
      <c r="AD49" s="1">
        <v>5.6730400000000001E-8</v>
      </c>
      <c r="AE49">
        <v>-2.9456299999999999E-3</v>
      </c>
      <c r="AF49">
        <v>0.232211</v>
      </c>
      <c r="AG49">
        <v>4.7629799999999998</v>
      </c>
      <c r="AI49" s="8" t="s">
        <v>197</v>
      </c>
      <c r="AJ49" s="6">
        <v>40.15</v>
      </c>
      <c r="AK49" s="6">
        <v>5.17</v>
      </c>
      <c r="AL49" s="7">
        <v>9.82</v>
      </c>
      <c r="AM49" s="6">
        <v>17.7</v>
      </c>
      <c r="AN49" s="6">
        <v>7.89</v>
      </c>
      <c r="AO49" s="6">
        <v>1.89</v>
      </c>
      <c r="AP49" s="6">
        <v>17.38</v>
      </c>
      <c r="AR49">
        <f t="shared" si="9"/>
        <v>401500</v>
      </c>
      <c r="AS49">
        <f t="shared" si="10"/>
        <v>51700</v>
      </c>
      <c r="AT49">
        <f t="shared" si="11"/>
        <v>98200</v>
      </c>
      <c r="AU49">
        <f t="shared" si="12"/>
        <v>177000</v>
      </c>
      <c r="AV49">
        <f t="shared" si="13"/>
        <v>78900</v>
      </c>
      <c r="AW49">
        <f t="shared" si="14"/>
        <v>18900</v>
      </c>
      <c r="AX49">
        <f t="shared" si="15"/>
        <v>173800</v>
      </c>
    </row>
    <row r="50" spans="1:50">
      <c r="A50" s="64"/>
      <c r="B50" t="s">
        <v>80</v>
      </c>
      <c r="D50">
        <v>171.07499999999999</v>
      </c>
      <c r="E50">
        <v>707.1</v>
      </c>
      <c r="F50">
        <v>42612.9</v>
      </c>
      <c r="G50">
        <v>40386.400000000001</v>
      </c>
      <c r="H50">
        <v>104200</v>
      </c>
      <c r="I50">
        <v>174698</v>
      </c>
      <c r="J50">
        <v>168.339</v>
      </c>
      <c r="K50">
        <v>172.88</v>
      </c>
      <c r="L50">
        <v>21.682300000000001</v>
      </c>
      <c r="M50">
        <v>10996.4</v>
      </c>
      <c r="N50">
        <v>280.04000000000002</v>
      </c>
      <c r="O50">
        <v>115.999</v>
      </c>
      <c r="P50">
        <v>2105.31</v>
      </c>
      <c r="Q50">
        <v>102511</v>
      </c>
      <c r="R50">
        <v>571.60400000000004</v>
      </c>
      <c r="S50">
        <v>638.99300000000005</v>
      </c>
      <c r="T50">
        <v>42.014699999999998</v>
      </c>
      <c r="U50">
        <v>528.88900000000001</v>
      </c>
      <c r="V50">
        <v>-1.0073300000000001</v>
      </c>
      <c r="W50">
        <v>1.2501199999999999</v>
      </c>
      <c r="X50">
        <v>6.9326600000000002E-2</v>
      </c>
      <c r="Y50">
        <v>0.149313</v>
      </c>
      <c r="Z50">
        <v>13.678599999999999</v>
      </c>
      <c r="AA50">
        <v>2.3465500000000001</v>
      </c>
      <c r="AB50">
        <v>22.551400000000001</v>
      </c>
      <c r="AC50">
        <v>1161.33</v>
      </c>
      <c r="AD50">
        <v>1.67344E-2</v>
      </c>
      <c r="AE50">
        <v>3.2203000000000002E-3</v>
      </c>
      <c r="AF50">
        <v>0.127248</v>
      </c>
      <c r="AG50">
        <v>3.2516099999999999</v>
      </c>
      <c r="AI50" s="8" t="s">
        <v>198</v>
      </c>
      <c r="AJ50" s="6">
        <v>40.29</v>
      </c>
      <c r="AK50" s="6">
        <v>5.31</v>
      </c>
      <c r="AL50" s="7">
        <v>10.42</v>
      </c>
      <c r="AM50" s="6">
        <v>17.760000000000002</v>
      </c>
      <c r="AN50" s="6">
        <v>8.11</v>
      </c>
      <c r="AO50" s="6">
        <v>1.1599999999999999</v>
      </c>
      <c r="AP50" s="6">
        <v>16.95</v>
      </c>
      <c r="AR50">
        <f t="shared" si="9"/>
        <v>402900</v>
      </c>
      <c r="AS50">
        <f t="shared" si="10"/>
        <v>53099.999999999993</v>
      </c>
      <c r="AT50">
        <f t="shared" si="11"/>
        <v>104200</v>
      </c>
      <c r="AU50">
        <f t="shared" si="12"/>
        <v>177600.00000000003</v>
      </c>
      <c r="AV50">
        <f t="shared" si="13"/>
        <v>81100</v>
      </c>
      <c r="AW50">
        <f t="shared" si="14"/>
        <v>11600</v>
      </c>
      <c r="AX50">
        <f t="shared" si="15"/>
        <v>169500</v>
      </c>
    </row>
    <row r="51" spans="1:50">
      <c r="A51" s="64"/>
      <c r="B51" t="s">
        <v>81</v>
      </c>
      <c r="D51">
        <v>143.71899999999999</v>
      </c>
      <c r="E51">
        <v>453.83800000000002</v>
      </c>
      <c r="F51">
        <v>36552.800000000003</v>
      </c>
      <c r="G51">
        <v>37239.699999999997</v>
      </c>
      <c r="H51">
        <v>100600</v>
      </c>
      <c r="I51">
        <v>134015</v>
      </c>
      <c r="J51">
        <v>389.20600000000002</v>
      </c>
      <c r="K51">
        <v>301.49400000000003</v>
      </c>
      <c r="L51">
        <v>13.0495</v>
      </c>
      <c r="M51">
        <v>9495.0499999999993</v>
      </c>
      <c r="N51">
        <v>266.964</v>
      </c>
      <c r="O51">
        <v>257.74799999999999</v>
      </c>
      <c r="P51">
        <v>1776.63</v>
      </c>
      <c r="Q51">
        <v>92430.6</v>
      </c>
      <c r="R51">
        <v>492.84100000000001</v>
      </c>
      <c r="S51">
        <v>472.19200000000001</v>
      </c>
      <c r="T51">
        <v>33.427399999999999</v>
      </c>
      <c r="U51">
        <v>441.072</v>
      </c>
      <c r="V51">
        <v>5.6143299999999998</v>
      </c>
      <c r="W51">
        <v>0.57466600000000001</v>
      </c>
      <c r="X51" s="1">
        <v>-3.0332799999999999E-5</v>
      </c>
      <c r="Y51" s="1">
        <v>1.7558600000000002E-5</v>
      </c>
      <c r="Z51">
        <v>17.298200000000001</v>
      </c>
      <c r="AA51">
        <v>2.3437299999999999</v>
      </c>
      <c r="AB51">
        <v>19.6524</v>
      </c>
      <c r="AC51">
        <v>1078.25</v>
      </c>
      <c r="AD51">
        <v>7.8408699999999998E-3</v>
      </c>
      <c r="AE51">
        <v>2.8154599999999998E-4</v>
      </c>
      <c r="AF51">
        <v>0.15948000000000001</v>
      </c>
      <c r="AG51">
        <v>2.4379300000000002</v>
      </c>
      <c r="AI51" s="8" t="s">
        <v>199</v>
      </c>
      <c r="AJ51" s="6">
        <v>40.07</v>
      </c>
      <c r="AK51" s="6">
        <v>5.48</v>
      </c>
      <c r="AL51" s="7">
        <v>10.06</v>
      </c>
      <c r="AM51" s="6">
        <v>17.64</v>
      </c>
      <c r="AN51" s="6">
        <v>8.3000000000000007</v>
      </c>
      <c r="AO51" s="6">
        <v>1.1599999999999999</v>
      </c>
      <c r="AP51" s="6">
        <v>17.29</v>
      </c>
      <c r="AR51">
        <f t="shared" si="9"/>
        <v>400700</v>
      </c>
      <c r="AS51">
        <f t="shared" si="10"/>
        <v>54800.000000000007</v>
      </c>
      <c r="AT51">
        <f t="shared" si="11"/>
        <v>100600</v>
      </c>
      <c r="AU51">
        <f t="shared" si="12"/>
        <v>176400</v>
      </c>
      <c r="AV51">
        <f t="shared" si="13"/>
        <v>83000</v>
      </c>
      <c r="AW51">
        <f t="shared" si="14"/>
        <v>11600</v>
      </c>
      <c r="AX51">
        <f t="shared" si="15"/>
        <v>172900</v>
      </c>
    </row>
    <row r="52" spans="1:50">
      <c r="A52" s="64"/>
      <c r="B52" t="s">
        <v>82</v>
      </c>
      <c r="D52">
        <v>140.88300000000001</v>
      </c>
      <c r="E52">
        <v>521.82299999999998</v>
      </c>
      <c r="F52">
        <v>40327.699999999997</v>
      </c>
      <c r="G52">
        <v>39342.199999999997</v>
      </c>
      <c r="H52">
        <v>102200</v>
      </c>
      <c r="I52">
        <v>159617</v>
      </c>
      <c r="J52">
        <v>1034.8699999999999</v>
      </c>
      <c r="K52">
        <v>190.95099999999999</v>
      </c>
      <c r="L52">
        <v>12.914099999999999</v>
      </c>
      <c r="M52">
        <v>9425.9</v>
      </c>
      <c r="N52">
        <v>295.78100000000001</v>
      </c>
      <c r="O52">
        <v>148.71199999999999</v>
      </c>
      <c r="P52">
        <v>2051.6</v>
      </c>
      <c r="Q52">
        <v>98076</v>
      </c>
      <c r="R52">
        <v>503.41500000000002</v>
      </c>
      <c r="S52">
        <v>549.245</v>
      </c>
      <c r="T52">
        <v>36.735799999999998</v>
      </c>
      <c r="U52">
        <v>484.06400000000002</v>
      </c>
      <c r="V52">
        <v>6.5123600000000001</v>
      </c>
      <c r="W52">
        <v>0.39778400000000003</v>
      </c>
      <c r="X52">
        <v>8.1475800000000001E-2</v>
      </c>
      <c r="Y52">
        <v>0.13688800000000001</v>
      </c>
      <c r="Z52">
        <v>7.59117</v>
      </c>
      <c r="AA52">
        <v>2.3479100000000002</v>
      </c>
      <c r="AB52">
        <v>21.317599999999999</v>
      </c>
      <c r="AC52">
        <v>868.77099999999996</v>
      </c>
      <c r="AD52">
        <v>5.5595699999999998E-3</v>
      </c>
      <c r="AE52">
        <v>5.8308299999999997E-4</v>
      </c>
      <c r="AF52">
        <v>9.2072100000000004E-2</v>
      </c>
      <c r="AG52">
        <v>3.2040199999999999</v>
      </c>
      <c r="AI52" s="8" t="s">
        <v>200</v>
      </c>
      <c r="AJ52" s="6">
        <v>40.33</v>
      </c>
      <c r="AK52" s="6">
        <v>5.45</v>
      </c>
      <c r="AL52" s="7">
        <v>10.220000000000001</v>
      </c>
      <c r="AM52" s="6">
        <v>17.899999999999999</v>
      </c>
      <c r="AN52" s="6">
        <v>7.92</v>
      </c>
      <c r="AO52" s="6">
        <v>1.1299999999999999</v>
      </c>
      <c r="AP52" s="6">
        <v>17.05</v>
      </c>
      <c r="AR52">
        <f t="shared" si="9"/>
        <v>403300</v>
      </c>
      <c r="AS52">
        <f t="shared" si="10"/>
        <v>54500</v>
      </c>
      <c r="AT52">
        <f t="shared" si="11"/>
        <v>102200</v>
      </c>
      <c r="AU52">
        <f t="shared" si="12"/>
        <v>179000</v>
      </c>
      <c r="AV52">
        <f t="shared" si="13"/>
        <v>79200</v>
      </c>
      <c r="AW52">
        <f t="shared" si="14"/>
        <v>11299.999999999998</v>
      </c>
      <c r="AX52">
        <f t="shared" si="15"/>
        <v>170500</v>
      </c>
    </row>
    <row r="53" spans="1:50">
      <c r="A53" s="64"/>
      <c r="B53" t="s">
        <v>83</v>
      </c>
      <c r="D53">
        <v>171.917</v>
      </c>
      <c r="E53">
        <v>404.33300000000003</v>
      </c>
      <c r="F53">
        <v>43062.7</v>
      </c>
      <c r="G53">
        <v>43670.2</v>
      </c>
      <c r="H53">
        <v>100400</v>
      </c>
      <c r="I53">
        <v>167507</v>
      </c>
      <c r="J53">
        <v>-274.411</v>
      </c>
      <c r="K53">
        <v>201.73400000000001</v>
      </c>
      <c r="L53">
        <v>15.4786</v>
      </c>
      <c r="M53">
        <v>11051.7</v>
      </c>
      <c r="N53">
        <v>288.76100000000002</v>
      </c>
      <c r="O53">
        <v>194.25299999999999</v>
      </c>
      <c r="P53">
        <v>1943.07</v>
      </c>
      <c r="Q53">
        <v>105989</v>
      </c>
      <c r="R53">
        <v>576.28499999999997</v>
      </c>
      <c r="S53">
        <v>562.86099999999999</v>
      </c>
      <c r="T53">
        <v>38.692599999999999</v>
      </c>
      <c r="U53">
        <v>514.15300000000002</v>
      </c>
      <c r="V53">
        <v>1.21116</v>
      </c>
      <c r="W53">
        <v>0.88758899999999996</v>
      </c>
      <c r="X53" s="1">
        <v>-2.7628E-6</v>
      </c>
      <c r="Y53" s="1">
        <v>1.58644E-6</v>
      </c>
      <c r="Z53">
        <v>13.2506</v>
      </c>
      <c r="AA53">
        <v>1.92231</v>
      </c>
      <c r="AB53">
        <v>20.047899999999998</v>
      </c>
      <c r="AC53">
        <v>1252.24</v>
      </c>
      <c r="AD53">
        <v>8.5666300000000004E-3</v>
      </c>
      <c r="AE53">
        <v>-3.6972799999999998E-3</v>
      </c>
      <c r="AF53">
        <v>6.0178099999999998E-2</v>
      </c>
      <c r="AG53">
        <v>2.4409100000000001</v>
      </c>
      <c r="AI53" s="8" t="s">
        <v>201</v>
      </c>
      <c r="AJ53" s="6">
        <v>40</v>
      </c>
      <c r="AK53" s="6">
        <v>5.63</v>
      </c>
      <c r="AL53" s="7">
        <v>10.039999999999999</v>
      </c>
      <c r="AM53" s="6">
        <v>18.03</v>
      </c>
      <c r="AN53" s="6">
        <v>8.64</v>
      </c>
      <c r="AO53" s="6"/>
      <c r="AP53" s="6">
        <v>17.66</v>
      </c>
      <c r="AR53">
        <f t="shared" si="9"/>
        <v>400000</v>
      </c>
      <c r="AS53">
        <f t="shared" si="10"/>
        <v>56300</v>
      </c>
      <c r="AT53">
        <f t="shared" si="11"/>
        <v>100399.99999999999</v>
      </c>
      <c r="AU53">
        <f t="shared" si="12"/>
        <v>180300</v>
      </c>
      <c r="AV53">
        <f t="shared" si="13"/>
        <v>86400</v>
      </c>
      <c r="AW53">
        <f t="shared" si="14"/>
        <v>0</v>
      </c>
      <c r="AX53">
        <f t="shared" si="15"/>
        <v>176600</v>
      </c>
    </row>
    <row r="54" spans="1:50">
      <c r="A54" s="64"/>
      <c r="B54" t="s">
        <v>84</v>
      </c>
      <c r="D54">
        <v>214.26599999999999</v>
      </c>
      <c r="E54">
        <v>608.75199999999995</v>
      </c>
      <c r="F54">
        <v>45489.4</v>
      </c>
      <c r="G54">
        <v>43974.5</v>
      </c>
      <c r="H54">
        <v>105300</v>
      </c>
      <c r="I54">
        <v>172957</v>
      </c>
      <c r="J54">
        <v>1187.53</v>
      </c>
      <c r="K54">
        <v>1505.96</v>
      </c>
      <c r="L54">
        <v>22.604299999999999</v>
      </c>
      <c r="M54">
        <v>11722.4</v>
      </c>
      <c r="N54">
        <v>311.64499999999998</v>
      </c>
      <c r="O54">
        <v>117.50700000000001</v>
      </c>
      <c r="P54">
        <v>2230</v>
      </c>
      <c r="Q54">
        <v>117294</v>
      </c>
      <c r="R54">
        <v>579.61300000000006</v>
      </c>
      <c r="S54">
        <v>583.529</v>
      </c>
      <c r="T54">
        <v>47.782200000000003</v>
      </c>
      <c r="U54">
        <v>566.89</v>
      </c>
      <c r="V54">
        <v>9.6860900000000001</v>
      </c>
      <c r="W54">
        <v>9.6454000000000004</v>
      </c>
      <c r="X54">
        <v>12.7399</v>
      </c>
      <c r="Y54">
        <v>9.8261399999999999E-2</v>
      </c>
      <c r="Z54">
        <v>29.8626</v>
      </c>
      <c r="AA54">
        <v>5.0977300000000003</v>
      </c>
      <c r="AB54">
        <v>25.619399999999999</v>
      </c>
      <c r="AC54">
        <v>841.25699999999995</v>
      </c>
      <c r="AD54">
        <v>127.68600000000001</v>
      </c>
      <c r="AE54">
        <v>0.64293699999999998</v>
      </c>
      <c r="AF54">
        <v>0.17799599999999999</v>
      </c>
      <c r="AG54">
        <v>8.3919700000000006</v>
      </c>
      <c r="AI54" s="8" t="s">
        <v>202</v>
      </c>
      <c r="AJ54" s="6">
        <v>40.26</v>
      </c>
      <c r="AK54" s="6">
        <v>5.03</v>
      </c>
      <c r="AL54" s="7">
        <v>10.53</v>
      </c>
      <c r="AM54" s="6">
        <v>18.059999999999999</v>
      </c>
      <c r="AN54" s="6">
        <v>7.69</v>
      </c>
      <c r="AO54" s="6"/>
      <c r="AP54" s="6">
        <v>17.03</v>
      </c>
      <c r="AR54">
        <f t="shared" si="9"/>
        <v>402600</v>
      </c>
      <c r="AS54">
        <f t="shared" si="10"/>
        <v>50300</v>
      </c>
      <c r="AT54">
        <f t="shared" si="11"/>
        <v>105300</v>
      </c>
      <c r="AU54">
        <f t="shared" si="12"/>
        <v>180600</v>
      </c>
      <c r="AV54">
        <f t="shared" si="13"/>
        <v>76900</v>
      </c>
      <c r="AW54">
        <f t="shared" si="14"/>
        <v>0</v>
      </c>
      <c r="AX54">
        <f t="shared" si="15"/>
        <v>170300</v>
      </c>
    </row>
    <row r="55" spans="1:50">
      <c r="A55" s="64"/>
      <c r="B55" t="s">
        <v>85</v>
      </c>
      <c r="D55">
        <v>183.65799999999999</v>
      </c>
      <c r="E55">
        <v>758.15300000000002</v>
      </c>
      <c r="F55">
        <v>44339.4</v>
      </c>
      <c r="G55">
        <v>42878.9</v>
      </c>
      <c r="H55">
        <v>100100</v>
      </c>
      <c r="I55">
        <v>162885</v>
      </c>
      <c r="J55">
        <v>-84.677099999999996</v>
      </c>
      <c r="K55">
        <v>49.554400000000001</v>
      </c>
      <c r="L55">
        <v>19.3627</v>
      </c>
      <c r="M55">
        <v>10374.299999999999</v>
      </c>
      <c r="N55">
        <v>262.58600000000001</v>
      </c>
      <c r="O55">
        <v>164.35</v>
      </c>
      <c r="P55">
        <v>1874.89</v>
      </c>
      <c r="Q55">
        <v>108714</v>
      </c>
      <c r="R55">
        <v>538.09</v>
      </c>
      <c r="S55">
        <v>550.26199999999994</v>
      </c>
      <c r="T55">
        <v>39.7134</v>
      </c>
      <c r="U55">
        <v>535.32100000000003</v>
      </c>
      <c r="V55">
        <v>2.7065700000000001</v>
      </c>
      <c r="W55">
        <v>0.43532100000000001</v>
      </c>
      <c r="X55" s="1">
        <v>1.83911E-10</v>
      </c>
      <c r="Y55" s="1">
        <v>-1.64217E-10</v>
      </c>
      <c r="Z55">
        <v>25.896799999999999</v>
      </c>
      <c r="AA55">
        <v>2.4256000000000002</v>
      </c>
      <c r="AB55">
        <v>25.246600000000001</v>
      </c>
      <c r="AC55">
        <v>916.79300000000001</v>
      </c>
      <c r="AD55">
        <v>-1.14405E-3</v>
      </c>
      <c r="AE55" s="1">
        <v>-1.67216E-6</v>
      </c>
      <c r="AF55">
        <v>8.4029300000000001E-2</v>
      </c>
      <c r="AG55">
        <v>3.0257000000000001</v>
      </c>
      <c r="AI55" s="8" t="s">
        <v>203</v>
      </c>
      <c r="AJ55" s="6">
        <v>39.99</v>
      </c>
      <c r="AK55" s="6">
        <v>5.63</v>
      </c>
      <c r="AL55" s="7">
        <v>10.01</v>
      </c>
      <c r="AM55" s="6">
        <v>18.010000000000002</v>
      </c>
      <c r="AN55" s="6">
        <v>8.43</v>
      </c>
      <c r="AO55" s="6"/>
      <c r="AP55" s="6">
        <v>17.940000000000001</v>
      </c>
      <c r="AR55">
        <f t="shared" si="9"/>
        <v>399900</v>
      </c>
      <c r="AS55">
        <f t="shared" si="10"/>
        <v>56300</v>
      </c>
      <c r="AT55">
        <f t="shared" si="11"/>
        <v>100100</v>
      </c>
      <c r="AU55">
        <f t="shared" si="12"/>
        <v>180100.00000000003</v>
      </c>
      <c r="AV55">
        <f t="shared" si="13"/>
        <v>84300</v>
      </c>
      <c r="AW55">
        <f t="shared" si="14"/>
        <v>0</v>
      </c>
      <c r="AX55">
        <f t="shared" si="15"/>
        <v>179400</v>
      </c>
    </row>
    <row r="56" spans="1:50">
      <c r="A56" s="64"/>
      <c r="B56" t="s">
        <v>86</v>
      </c>
      <c r="D56">
        <v>174.69</v>
      </c>
      <c r="E56">
        <v>1007.42</v>
      </c>
      <c r="F56">
        <v>40158.1</v>
      </c>
      <c r="G56">
        <v>41815</v>
      </c>
      <c r="H56">
        <v>101000</v>
      </c>
      <c r="I56">
        <v>164974</v>
      </c>
      <c r="J56">
        <v>510.30900000000003</v>
      </c>
      <c r="K56">
        <v>234.49799999999999</v>
      </c>
      <c r="L56">
        <v>15.6022</v>
      </c>
      <c r="M56">
        <v>9117.49</v>
      </c>
      <c r="N56">
        <v>293.19</v>
      </c>
      <c r="O56">
        <v>133.036</v>
      </c>
      <c r="P56">
        <v>1677.5</v>
      </c>
      <c r="Q56">
        <v>93822.2</v>
      </c>
      <c r="R56">
        <v>494.05799999999999</v>
      </c>
      <c r="S56">
        <v>518.11800000000005</v>
      </c>
      <c r="T56">
        <v>34.4587</v>
      </c>
      <c r="U56">
        <v>466.87299999999999</v>
      </c>
      <c r="V56">
        <v>0.84140700000000002</v>
      </c>
      <c r="W56">
        <v>4.1852</v>
      </c>
      <c r="X56">
        <v>7.6663800000000004E-2</v>
      </c>
      <c r="Y56">
        <v>7.9524899999999996E-2</v>
      </c>
      <c r="Z56">
        <v>14.355</v>
      </c>
      <c r="AA56">
        <v>1.8887100000000001</v>
      </c>
      <c r="AB56">
        <v>22.268899999999999</v>
      </c>
      <c r="AC56">
        <v>869.09400000000005</v>
      </c>
      <c r="AD56">
        <v>7.5748600000000001E-3</v>
      </c>
      <c r="AE56" s="1">
        <v>2.86173E-6</v>
      </c>
      <c r="AF56">
        <v>6.3094200000000003E-2</v>
      </c>
      <c r="AG56">
        <v>3.1920099999999998</v>
      </c>
      <c r="AI56" s="8" t="s">
        <v>204</v>
      </c>
      <c r="AJ56" s="6">
        <v>40.06</v>
      </c>
      <c r="AK56" s="6">
        <v>5.59</v>
      </c>
      <c r="AL56" s="7">
        <v>10.1</v>
      </c>
      <c r="AM56" s="6">
        <v>18.07</v>
      </c>
      <c r="AN56" s="6">
        <v>8.5500000000000007</v>
      </c>
      <c r="AO56" s="6"/>
      <c r="AP56" s="6">
        <v>17.63</v>
      </c>
      <c r="AR56">
        <f t="shared" si="9"/>
        <v>400600</v>
      </c>
      <c r="AS56">
        <f t="shared" si="10"/>
        <v>55900</v>
      </c>
      <c r="AT56">
        <f t="shared" si="11"/>
        <v>101000</v>
      </c>
      <c r="AU56">
        <f t="shared" si="12"/>
        <v>180700</v>
      </c>
      <c r="AV56">
        <f t="shared" si="13"/>
        <v>85500</v>
      </c>
      <c r="AW56">
        <f t="shared" si="14"/>
        <v>0</v>
      </c>
      <c r="AX56">
        <f t="shared" si="15"/>
        <v>176300</v>
      </c>
    </row>
    <row r="57" spans="1:50">
      <c r="A57" s="64"/>
      <c r="B57" t="s">
        <v>87</v>
      </c>
      <c r="D57">
        <v>166.92500000000001</v>
      </c>
      <c r="E57">
        <v>720.15700000000004</v>
      </c>
      <c r="F57">
        <v>38082.199999999997</v>
      </c>
      <c r="G57">
        <v>39364.5</v>
      </c>
      <c r="H57">
        <v>98600</v>
      </c>
      <c r="I57">
        <v>167880</v>
      </c>
      <c r="J57">
        <v>-53.987900000000003</v>
      </c>
      <c r="K57">
        <v>202.684</v>
      </c>
      <c r="L57">
        <v>18.327500000000001</v>
      </c>
      <c r="M57">
        <v>12984.6</v>
      </c>
      <c r="N57">
        <v>321.83999999999997</v>
      </c>
      <c r="O57">
        <v>178.66800000000001</v>
      </c>
      <c r="P57">
        <v>1937.62</v>
      </c>
      <c r="Q57">
        <v>100560</v>
      </c>
      <c r="R57">
        <v>469.464</v>
      </c>
      <c r="S57">
        <v>533.97799999999995</v>
      </c>
      <c r="T57">
        <v>37.360199999999999</v>
      </c>
      <c r="U57">
        <v>475.79399999999998</v>
      </c>
      <c r="V57">
        <v>-0.69235100000000005</v>
      </c>
      <c r="W57">
        <v>1.48169</v>
      </c>
      <c r="X57">
        <v>7.7519299999999999E-2</v>
      </c>
      <c r="Y57" s="1">
        <v>-1.14157E-11</v>
      </c>
      <c r="Z57">
        <v>19.254999999999999</v>
      </c>
      <c r="AA57">
        <v>2.0510999999999999</v>
      </c>
      <c r="AB57">
        <v>21.9069</v>
      </c>
      <c r="AC57">
        <v>861.80499999999995</v>
      </c>
      <c r="AD57">
        <v>2.147E-3</v>
      </c>
      <c r="AE57">
        <v>1.03249E-2</v>
      </c>
      <c r="AF57">
        <v>8.9183899999999997E-2</v>
      </c>
      <c r="AG57">
        <v>2.6366499999999999</v>
      </c>
      <c r="AI57" s="8" t="s">
        <v>215</v>
      </c>
      <c r="AJ57" s="6">
        <v>39.96</v>
      </c>
      <c r="AK57" s="6">
        <v>5.32</v>
      </c>
      <c r="AL57" s="7">
        <v>9.86</v>
      </c>
      <c r="AM57" s="6">
        <v>17.59</v>
      </c>
      <c r="AN57" s="6">
        <v>8.41</v>
      </c>
      <c r="AO57" s="6">
        <v>1.39</v>
      </c>
      <c r="AP57" s="6">
        <v>17.47</v>
      </c>
      <c r="AR57">
        <f t="shared" si="9"/>
        <v>399600</v>
      </c>
      <c r="AS57">
        <f t="shared" si="10"/>
        <v>53200</v>
      </c>
      <c r="AT57">
        <f t="shared" si="11"/>
        <v>98600</v>
      </c>
      <c r="AU57">
        <f t="shared" si="12"/>
        <v>175900</v>
      </c>
      <c r="AV57">
        <f t="shared" si="13"/>
        <v>84100</v>
      </c>
      <c r="AW57">
        <f t="shared" si="14"/>
        <v>13899.999999999998</v>
      </c>
      <c r="AX57">
        <f t="shared" si="15"/>
        <v>174700</v>
      </c>
    </row>
    <row r="58" spans="1:50">
      <c r="A58" s="64"/>
      <c r="B58" t="s">
        <v>88</v>
      </c>
      <c r="D58">
        <v>159.67099999999999</v>
      </c>
      <c r="E58">
        <v>667.65800000000002</v>
      </c>
      <c r="F58">
        <v>38033.9</v>
      </c>
      <c r="G58">
        <v>38136</v>
      </c>
      <c r="H58">
        <v>97800</v>
      </c>
      <c r="I58">
        <v>158367</v>
      </c>
      <c r="J58">
        <v>245.50800000000001</v>
      </c>
      <c r="K58">
        <v>144.45599999999999</v>
      </c>
      <c r="L58">
        <v>22.984400000000001</v>
      </c>
      <c r="M58">
        <v>12025.3</v>
      </c>
      <c r="N58">
        <v>366.625</v>
      </c>
      <c r="O58">
        <v>209.78100000000001</v>
      </c>
      <c r="P58">
        <v>1879.06</v>
      </c>
      <c r="Q58">
        <v>103388</v>
      </c>
      <c r="R58">
        <v>497.50299999999999</v>
      </c>
      <c r="S58">
        <v>535.30899999999997</v>
      </c>
      <c r="T58">
        <v>36.356499999999997</v>
      </c>
      <c r="U58">
        <v>419.18900000000002</v>
      </c>
      <c r="V58">
        <v>-0.58339600000000003</v>
      </c>
      <c r="W58">
        <v>0.65152600000000005</v>
      </c>
      <c r="X58">
        <v>0.104841</v>
      </c>
      <c r="Y58" s="1">
        <v>2.9828399999999998E-12</v>
      </c>
      <c r="Z58">
        <v>28.9742</v>
      </c>
      <c r="AA58">
        <v>1.84859</v>
      </c>
      <c r="AB58">
        <v>19.748899999999999</v>
      </c>
      <c r="AC58">
        <v>1369.95</v>
      </c>
      <c r="AD58">
        <v>5.5671899999999996E-3</v>
      </c>
      <c r="AE58" s="1">
        <v>3.3069299999999999E-5</v>
      </c>
      <c r="AF58">
        <v>0.38672299999999998</v>
      </c>
      <c r="AG58">
        <v>3.2262499999999998</v>
      </c>
      <c r="AI58" s="8" t="s">
        <v>205</v>
      </c>
      <c r="AJ58" s="6">
        <v>39.92</v>
      </c>
      <c r="AK58" s="6">
        <v>5.38</v>
      </c>
      <c r="AL58" s="7">
        <v>9.7799999999999994</v>
      </c>
      <c r="AM58" s="6">
        <v>17.489999999999998</v>
      </c>
      <c r="AN58" s="6">
        <v>8.2200000000000006</v>
      </c>
      <c r="AO58" s="6">
        <v>1.5</v>
      </c>
      <c r="AP58" s="6">
        <v>17.7</v>
      </c>
      <c r="AR58">
        <f t="shared" si="9"/>
        <v>399200</v>
      </c>
      <c r="AS58">
        <f t="shared" si="10"/>
        <v>53800</v>
      </c>
      <c r="AT58">
        <f t="shared" si="11"/>
        <v>97800</v>
      </c>
      <c r="AU58">
        <f t="shared" si="12"/>
        <v>174899.99999999997</v>
      </c>
      <c r="AV58">
        <f t="shared" si="13"/>
        <v>82200</v>
      </c>
      <c r="AW58">
        <f t="shared" si="14"/>
        <v>15000</v>
      </c>
      <c r="AX58">
        <f t="shared" si="15"/>
        <v>177000</v>
      </c>
    </row>
    <row r="59" spans="1:50">
      <c r="A59" s="64"/>
      <c r="B59" t="s">
        <v>89</v>
      </c>
      <c r="D59">
        <v>169.22200000000001</v>
      </c>
      <c r="E59">
        <v>586.404</v>
      </c>
      <c r="F59">
        <v>37207.199999999997</v>
      </c>
      <c r="G59">
        <v>37976.6</v>
      </c>
      <c r="H59">
        <v>101600</v>
      </c>
      <c r="I59">
        <v>162972</v>
      </c>
      <c r="J59">
        <v>-198.46199999999999</v>
      </c>
      <c r="K59">
        <v>137.49100000000001</v>
      </c>
      <c r="L59">
        <v>8.6030800000000003</v>
      </c>
      <c r="M59">
        <v>9955.73</v>
      </c>
      <c r="N59">
        <v>397.88</v>
      </c>
      <c r="O59">
        <v>273.923</v>
      </c>
      <c r="P59">
        <v>1610.47</v>
      </c>
      <c r="Q59">
        <v>98245.4</v>
      </c>
      <c r="R59">
        <v>430.608</v>
      </c>
      <c r="S59">
        <v>536.91499999999996</v>
      </c>
      <c r="T59">
        <v>27.660799999999998</v>
      </c>
      <c r="U59">
        <v>361.411</v>
      </c>
      <c r="V59">
        <v>-3.7174100000000001</v>
      </c>
      <c r="W59">
        <v>0.469746</v>
      </c>
      <c r="X59" s="1">
        <v>-1.55618E-8</v>
      </c>
      <c r="Y59" s="1">
        <v>-7.3488300000000001E-13</v>
      </c>
      <c r="Z59">
        <v>12.9657</v>
      </c>
      <c r="AA59">
        <v>1.01932</v>
      </c>
      <c r="AB59">
        <v>18.3933</v>
      </c>
      <c r="AC59">
        <v>1069.18</v>
      </c>
      <c r="AD59">
        <v>5.9606800000000003E-3</v>
      </c>
      <c r="AE59">
        <v>-1.1403100000000001E-4</v>
      </c>
      <c r="AF59">
        <v>9.1437500000000005E-2</v>
      </c>
      <c r="AG59">
        <v>3.0185599999999999</v>
      </c>
      <c r="AI59" s="8" t="s">
        <v>206</v>
      </c>
      <c r="AJ59" s="6">
        <v>39.9</v>
      </c>
      <c r="AK59" s="6">
        <v>5.41</v>
      </c>
      <c r="AL59" s="7">
        <v>10.16</v>
      </c>
      <c r="AM59" s="6">
        <v>17.88</v>
      </c>
      <c r="AN59" s="6">
        <v>8.59</v>
      </c>
      <c r="AO59" s="6"/>
      <c r="AP59" s="6">
        <v>18.07</v>
      </c>
      <c r="AR59">
        <f t="shared" si="9"/>
        <v>399000</v>
      </c>
      <c r="AS59">
        <f t="shared" si="10"/>
        <v>54100</v>
      </c>
      <c r="AT59">
        <f t="shared" si="11"/>
        <v>101600</v>
      </c>
      <c r="AU59">
        <f t="shared" si="12"/>
        <v>178800</v>
      </c>
      <c r="AV59">
        <f t="shared" si="13"/>
        <v>85900</v>
      </c>
      <c r="AW59">
        <f t="shared" si="14"/>
        <v>0</v>
      </c>
      <c r="AX59">
        <f t="shared" si="15"/>
        <v>180700</v>
      </c>
    </row>
    <row r="60" spans="1:50">
      <c r="A60" s="64"/>
      <c r="B60" t="s">
        <v>90</v>
      </c>
      <c r="D60">
        <v>182.256</v>
      </c>
      <c r="E60">
        <v>609.45000000000005</v>
      </c>
      <c r="F60">
        <v>37916.1</v>
      </c>
      <c r="G60">
        <v>38096.9</v>
      </c>
      <c r="H60">
        <v>102600</v>
      </c>
      <c r="I60">
        <v>157466</v>
      </c>
      <c r="J60">
        <v>45.656399999999998</v>
      </c>
      <c r="K60">
        <v>144.09100000000001</v>
      </c>
      <c r="L60">
        <v>6.9230799999999997</v>
      </c>
      <c r="M60">
        <v>10437.1</v>
      </c>
      <c r="N60">
        <v>432.85300000000001</v>
      </c>
      <c r="O60">
        <v>336.35399999999998</v>
      </c>
      <c r="P60">
        <v>1729.94</v>
      </c>
      <c r="Q60">
        <v>102500</v>
      </c>
      <c r="R60">
        <v>469.44200000000001</v>
      </c>
      <c r="S60">
        <v>522.06700000000001</v>
      </c>
      <c r="T60">
        <v>28.415900000000001</v>
      </c>
      <c r="U60">
        <v>406.89100000000002</v>
      </c>
      <c r="V60">
        <v>-2.6295700000000002</v>
      </c>
      <c r="W60">
        <v>0.68452800000000003</v>
      </c>
      <c r="X60">
        <v>1.5066899999999999E-2</v>
      </c>
      <c r="Y60" s="1">
        <v>2.1131900000000001E-13</v>
      </c>
      <c r="Z60">
        <v>9.9093499999999999</v>
      </c>
      <c r="AA60">
        <v>1.04291</v>
      </c>
      <c r="AB60">
        <v>19.6691</v>
      </c>
      <c r="AC60">
        <v>980.36500000000001</v>
      </c>
      <c r="AD60">
        <v>-1.2759499999999999E-4</v>
      </c>
      <c r="AE60">
        <v>4.4224100000000001E-4</v>
      </c>
      <c r="AF60">
        <v>7.7436599999999994E-2</v>
      </c>
      <c r="AG60">
        <v>2.1966399999999999</v>
      </c>
      <c r="AI60" s="8" t="s">
        <v>207</v>
      </c>
      <c r="AJ60" s="6">
        <v>39.950000000000003</v>
      </c>
      <c r="AK60" s="6">
        <v>5.34</v>
      </c>
      <c r="AL60" s="7">
        <v>10.26</v>
      </c>
      <c r="AM60" s="6">
        <v>17.920000000000002</v>
      </c>
      <c r="AN60" s="6">
        <v>8.6</v>
      </c>
      <c r="AO60" s="6"/>
      <c r="AP60" s="6">
        <v>17.93</v>
      </c>
      <c r="AR60">
        <f t="shared" si="9"/>
        <v>399500</v>
      </c>
      <c r="AS60">
        <f t="shared" si="10"/>
        <v>53400</v>
      </c>
      <c r="AT60">
        <f t="shared" si="11"/>
        <v>102600</v>
      </c>
      <c r="AU60">
        <f t="shared" si="12"/>
        <v>179200.00000000003</v>
      </c>
      <c r="AV60">
        <f t="shared" si="13"/>
        <v>86000</v>
      </c>
      <c r="AW60">
        <f t="shared" si="14"/>
        <v>0</v>
      </c>
      <c r="AX60">
        <f t="shared" si="15"/>
        <v>179300</v>
      </c>
    </row>
    <row r="61" spans="1:50">
      <c r="A61" s="64"/>
      <c r="B61" t="s">
        <v>91</v>
      </c>
      <c r="D61">
        <v>161.839</v>
      </c>
      <c r="E61">
        <v>647.00800000000004</v>
      </c>
      <c r="F61">
        <v>39366.199999999997</v>
      </c>
      <c r="G61">
        <v>39461.1</v>
      </c>
      <c r="H61">
        <v>100000</v>
      </c>
      <c r="I61">
        <v>155730</v>
      </c>
      <c r="J61">
        <v>-232.334</v>
      </c>
      <c r="K61">
        <v>62.201300000000003</v>
      </c>
      <c r="L61">
        <v>10.819599999999999</v>
      </c>
      <c r="M61">
        <v>10271.1</v>
      </c>
      <c r="N61">
        <v>504.173</v>
      </c>
      <c r="O61">
        <v>247.691</v>
      </c>
      <c r="P61">
        <v>1637.88</v>
      </c>
      <c r="Q61">
        <v>104015</v>
      </c>
      <c r="R61">
        <v>510.92500000000001</v>
      </c>
      <c r="S61">
        <v>519.68200000000002</v>
      </c>
      <c r="T61">
        <v>30.744800000000001</v>
      </c>
      <c r="U61">
        <v>353.55900000000003</v>
      </c>
      <c r="V61">
        <v>0.86248599999999997</v>
      </c>
      <c r="W61">
        <v>0.83123800000000003</v>
      </c>
      <c r="X61">
        <v>9.8420800000000003E-2</v>
      </c>
      <c r="Y61" s="1">
        <v>-5.2992899999999999E-14</v>
      </c>
      <c r="Z61">
        <v>20.7546</v>
      </c>
      <c r="AA61">
        <v>1.0083899999999999</v>
      </c>
      <c r="AB61">
        <v>17.0123</v>
      </c>
      <c r="AC61">
        <v>1016.03</v>
      </c>
      <c r="AD61">
        <v>2.3913E-4</v>
      </c>
      <c r="AE61">
        <v>-2.4827999999999999E-3</v>
      </c>
      <c r="AF61">
        <v>0.106391</v>
      </c>
      <c r="AG61">
        <v>2.8345899999999999</v>
      </c>
      <c r="AI61" s="8" t="s">
        <v>208</v>
      </c>
      <c r="AJ61" s="6">
        <v>39.799999999999997</v>
      </c>
      <c r="AK61" s="6">
        <v>5.35</v>
      </c>
      <c r="AL61" s="7">
        <v>10</v>
      </c>
      <c r="AM61" s="6">
        <v>17.87</v>
      </c>
      <c r="AN61" s="6">
        <v>8.56</v>
      </c>
      <c r="AO61" s="6"/>
      <c r="AP61" s="6">
        <v>18.43</v>
      </c>
      <c r="AR61">
        <f t="shared" si="9"/>
        <v>398000</v>
      </c>
      <c r="AS61">
        <f t="shared" si="10"/>
        <v>53500</v>
      </c>
      <c r="AT61">
        <f t="shared" si="11"/>
        <v>100000</v>
      </c>
      <c r="AU61">
        <f t="shared" si="12"/>
        <v>178700</v>
      </c>
      <c r="AV61">
        <f t="shared" si="13"/>
        <v>85600</v>
      </c>
      <c r="AW61">
        <f t="shared" si="14"/>
        <v>0</v>
      </c>
      <c r="AX61">
        <f t="shared" si="15"/>
        <v>184300</v>
      </c>
    </row>
    <row r="62" spans="1:50">
      <c r="A62" s="64"/>
      <c r="B62" t="s">
        <v>92</v>
      </c>
      <c r="D62">
        <v>187.82300000000001</v>
      </c>
      <c r="E62">
        <v>751.90899999999999</v>
      </c>
      <c r="F62">
        <v>41568.400000000001</v>
      </c>
      <c r="G62">
        <v>41244.400000000001</v>
      </c>
      <c r="H62">
        <v>99600</v>
      </c>
      <c r="I62">
        <v>160337</v>
      </c>
      <c r="J62">
        <v>-471.41399999999999</v>
      </c>
      <c r="K62">
        <v>34.258899999999997</v>
      </c>
      <c r="L62">
        <v>16.7852</v>
      </c>
      <c r="M62">
        <v>15131.7</v>
      </c>
      <c r="N62">
        <v>671.97400000000005</v>
      </c>
      <c r="O62">
        <v>489.39699999999999</v>
      </c>
      <c r="P62">
        <v>1840.79</v>
      </c>
      <c r="Q62">
        <v>114099</v>
      </c>
      <c r="R62">
        <v>472.44400000000002</v>
      </c>
      <c r="S62">
        <v>543.37900000000002</v>
      </c>
      <c r="T62">
        <v>33.892400000000002</v>
      </c>
      <c r="U62">
        <v>343.423</v>
      </c>
      <c r="V62">
        <v>1.73054</v>
      </c>
      <c r="W62">
        <v>1.4367399999999999</v>
      </c>
      <c r="X62">
        <v>2.2704100000000001E-2</v>
      </c>
      <c r="Y62" s="1">
        <v>1.4776999999999999E-14</v>
      </c>
      <c r="Z62">
        <v>38.735399999999998</v>
      </c>
      <c r="AA62">
        <v>1.5103200000000001</v>
      </c>
      <c r="AB62">
        <v>24.471699999999998</v>
      </c>
      <c r="AC62">
        <v>1084.31</v>
      </c>
      <c r="AD62">
        <v>3.7331999999999999E-3</v>
      </c>
      <c r="AE62">
        <v>-5.6802099999999998E-3</v>
      </c>
      <c r="AF62">
        <v>0.19262399999999999</v>
      </c>
      <c r="AG62">
        <v>3.8540800000000002</v>
      </c>
      <c r="AI62" s="8" t="s">
        <v>209</v>
      </c>
      <c r="AJ62" s="6">
        <v>39.78</v>
      </c>
      <c r="AK62" s="6">
        <v>5.3</v>
      </c>
      <c r="AL62" s="7">
        <v>9.9600000000000009</v>
      </c>
      <c r="AM62" s="6">
        <v>17.89</v>
      </c>
      <c r="AN62" s="6">
        <v>8.6</v>
      </c>
      <c r="AO62" s="6"/>
      <c r="AP62" s="6">
        <v>18.47</v>
      </c>
      <c r="AR62">
        <f t="shared" si="9"/>
        <v>397800</v>
      </c>
      <c r="AS62">
        <f t="shared" si="10"/>
        <v>53000</v>
      </c>
      <c r="AT62">
        <f t="shared" si="11"/>
        <v>99600.000000000015</v>
      </c>
      <c r="AU62">
        <f t="shared" si="12"/>
        <v>178900</v>
      </c>
      <c r="AV62">
        <f t="shared" si="13"/>
        <v>86000</v>
      </c>
      <c r="AW62">
        <f t="shared" si="14"/>
        <v>0</v>
      </c>
      <c r="AX62">
        <f t="shared" si="15"/>
        <v>184700</v>
      </c>
    </row>
    <row r="63" spans="1:50">
      <c r="A63" s="64"/>
      <c r="B63" t="s">
        <v>93</v>
      </c>
      <c r="D63">
        <v>166.11500000000001</v>
      </c>
      <c r="E63">
        <v>558.51900000000001</v>
      </c>
      <c r="F63">
        <v>35063</v>
      </c>
      <c r="G63">
        <v>35595.300000000003</v>
      </c>
      <c r="H63">
        <v>98800</v>
      </c>
      <c r="I63">
        <v>144456</v>
      </c>
      <c r="J63">
        <v>248.41200000000001</v>
      </c>
      <c r="K63">
        <v>503.80500000000001</v>
      </c>
      <c r="L63">
        <v>14.051399999999999</v>
      </c>
      <c r="M63">
        <v>9086.5300000000007</v>
      </c>
      <c r="N63">
        <v>513.83900000000006</v>
      </c>
      <c r="O63">
        <v>336.46600000000001</v>
      </c>
      <c r="P63">
        <v>1604.16</v>
      </c>
      <c r="Q63">
        <v>98435.199999999997</v>
      </c>
      <c r="R63">
        <v>457.37900000000002</v>
      </c>
      <c r="S63">
        <v>499.74299999999999</v>
      </c>
      <c r="T63">
        <v>32.322200000000002</v>
      </c>
      <c r="U63">
        <v>281.97699999999998</v>
      </c>
      <c r="V63">
        <v>2.3543500000000002</v>
      </c>
      <c r="W63">
        <v>2.55437</v>
      </c>
      <c r="X63">
        <v>2.7028099999999999</v>
      </c>
      <c r="Y63">
        <v>1.9585699999999999</v>
      </c>
      <c r="Z63">
        <v>15.52</v>
      </c>
      <c r="AA63">
        <v>1.3224400000000001</v>
      </c>
      <c r="AB63">
        <v>14.7608</v>
      </c>
      <c r="AC63">
        <v>997.76599999999996</v>
      </c>
      <c r="AD63">
        <v>7.9420099999999998</v>
      </c>
      <c r="AE63">
        <v>5.94231E-2</v>
      </c>
      <c r="AF63">
        <v>0.105505</v>
      </c>
      <c r="AG63">
        <v>2.6209600000000002</v>
      </c>
      <c r="AI63" s="8" t="s">
        <v>210</v>
      </c>
      <c r="AJ63" s="6">
        <v>39.85</v>
      </c>
      <c r="AK63" s="6">
        <v>5.16</v>
      </c>
      <c r="AL63" s="7">
        <v>9.8800000000000008</v>
      </c>
      <c r="AM63" s="6">
        <v>17.489999999999998</v>
      </c>
      <c r="AN63" s="6">
        <v>8.34</v>
      </c>
      <c r="AO63" s="6">
        <v>1.34</v>
      </c>
      <c r="AP63" s="6">
        <v>17.96</v>
      </c>
      <c r="AR63">
        <f t="shared" si="9"/>
        <v>398500</v>
      </c>
      <c r="AS63">
        <f t="shared" si="10"/>
        <v>51600</v>
      </c>
      <c r="AT63">
        <f t="shared" si="11"/>
        <v>98800.000000000015</v>
      </c>
      <c r="AU63">
        <f t="shared" si="12"/>
        <v>174899.99999999997</v>
      </c>
      <c r="AV63">
        <f t="shared" si="13"/>
        <v>83400</v>
      </c>
      <c r="AW63">
        <f t="shared" si="14"/>
        <v>13400</v>
      </c>
      <c r="AX63">
        <f t="shared" si="15"/>
        <v>179600</v>
      </c>
    </row>
    <row r="64" spans="1:50">
      <c r="A64" s="64"/>
      <c r="B64" t="s">
        <v>94</v>
      </c>
      <c r="D64">
        <v>156.89099999999999</v>
      </c>
      <c r="E64">
        <v>637.53300000000002</v>
      </c>
      <c r="F64">
        <v>34772.400000000001</v>
      </c>
      <c r="G64">
        <v>35491.699999999997</v>
      </c>
      <c r="H64">
        <v>98700</v>
      </c>
      <c r="I64">
        <v>140921</v>
      </c>
      <c r="J64">
        <v>-511.995</v>
      </c>
      <c r="K64">
        <v>172.59800000000001</v>
      </c>
      <c r="L64">
        <v>7.6189200000000001</v>
      </c>
      <c r="M64">
        <v>8851.89</v>
      </c>
      <c r="N64">
        <v>489.38499999999999</v>
      </c>
      <c r="O64">
        <v>230.50800000000001</v>
      </c>
      <c r="P64">
        <v>1550.91</v>
      </c>
      <c r="Q64">
        <v>99070.9</v>
      </c>
      <c r="R64">
        <v>478.20600000000002</v>
      </c>
      <c r="S64">
        <v>535.78399999999999</v>
      </c>
      <c r="T64">
        <v>28.945799999999998</v>
      </c>
      <c r="U64">
        <v>316.80799999999999</v>
      </c>
      <c r="V64">
        <v>7.6670400000000001</v>
      </c>
      <c r="W64">
        <v>0.55907099999999998</v>
      </c>
      <c r="X64">
        <v>-8.8764699999999992E-3</v>
      </c>
      <c r="Y64">
        <v>7.2188000000000002E-2</v>
      </c>
      <c r="Z64">
        <v>14.7857</v>
      </c>
      <c r="AA64">
        <v>0.97854200000000002</v>
      </c>
      <c r="AB64">
        <v>14.8809</v>
      </c>
      <c r="AC64">
        <v>887.75400000000002</v>
      </c>
      <c r="AD64">
        <v>2.07595E-3</v>
      </c>
      <c r="AE64">
        <v>3.73164E-3</v>
      </c>
      <c r="AF64">
        <v>0.109527</v>
      </c>
      <c r="AG64">
        <v>2.54948</v>
      </c>
      <c r="AI64" s="8" t="s">
        <v>211</v>
      </c>
      <c r="AJ64" s="6">
        <v>39.9</v>
      </c>
      <c r="AK64" s="6">
        <v>5.29</v>
      </c>
      <c r="AL64" s="7">
        <v>9.8699999999999992</v>
      </c>
      <c r="AM64" s="6">
        <v>17.510000000000002</v>
      </c>
      <c r="AN64" s="6">
        <v>8.2899999999999991</v>
      </c>
      <c r="AO64" s="6">
        <v>1.32</v>
      </c>
      <c r="AP64" s="6">
        <v>17.809999999999999</v>
      </c>
      <c r="AR64">
        <f t="shared" si="9"/>
        <v>399000</v>
      </c>
      <c r="AS64">
        <f t="shared" si="10"/>
        <v>52900</v>
      </c>
      <c r="AT64">
        <f t="shared" si="11"/>
        <v>98699.999999999985</v>
      </c>
      <c r="AU64">
        <f t="shared" si="12"/>
        <v>175100.00000000003</v>
      </c>
      <c r="AV64">
        <f t="shared" si="13"/>
        <v>82899.999999999985</v>
      </c>
      <c r="AW64">
        <f t="shared" si="14"/>
        <v>13200</v>
      </c>
      <c r="AX64">
        <f t="shared" si="15"/>
        <v>178100</v>
      </c>
    </row>
    <row r="65" spans="1:50">
      <c r="A65" s="64"/>
      <c r="B65" t="s">
        <v>95</v>
      </c>
      <c r="D65">
        <v>168.64500000000001</v>
      </c>
      <c r="E65">
        <v>556.61199999999997</v>
      </c>
      <c r="F65">
        <v>37122.6</v>
      </c>
      <c r="G65">
        <v>36836.5</v>
      </c>
      <c r="H65">
        <v>100400</v>
      </c>
      <c r="I65">
        <v>142826</v>
      </c>
      <c r="J65">
        <v>422.298</v>
      </c>
      <c r="K65">
        <v>155.02000000000001</v>
      </c>
      <c r="L65">
        <v>9.0328999999999997</v>
      </c>
      <c r="M65">
        <v>9823.58</v>
      </c>
      <c r="N65">
        <v>481.726</v>
      </c>
      <c r="O65">
        <v>228.32499999999999</v>
      </c>
      <c r="P65">
        <v>1489.7</v>
      </c>
      <c r="Q65">
        <v>99915.4</v>
      </c>
      <c r="R65">
        <v>447.77100000000002</v>
      </c>
      <c r="S65">
        <v>539.928</v>
      </c>
      <c r="T65">
        <v>27.602699999999999</v>
      </c>
      <c r="U65">
        <v>343.64400000000001</v>
      </c>
      <c r="V65">
        <v>-0.13286200000000001</v>
      </c>
      <c r="W65">
        <v>0.76328499999999999</v>
      </c>
      <c r="X65">
        <v>-7.5977900000000001E-3</v>
      </c>
      <c r="Y65" s="1">
        <v>3.1057700000000002E-19</v>
      </c>
      <c r="Z65">
        <v>15.978899999999999</v>
      </c>
      <c r="AA65">
        <v>0.85983399999999999</v>
      </c>
      <c r="AB65">
        <v>16.264399999999998</v>
      </c>
      <c r="AC65">
        <v>863.24</v>
      </c>
      <c r="AD65" s="1">
        <v>-8.2082599999999999E-9</v>
      </c>
      <c r="AE65" s="1">
        <v>1.0719900000000001E-7</v>
      </c>
      <c r="AF65">
        <v>0.177921</v>
      </c>
      <c r="AG65">
        <v>2.6351499999999999</v>
      </c>
      <c r="AI65" s="8" t="s">
        <v>212</v>
      </c>
      <c r="AJ65" s="6">
        <v>39.909999999999997</v>
      </c>
      <c r="AK65" s="6">
        <v>5.41</v>
      </c>
      <c r="AL65" s="7">
        <v>10.039999999999999</v>
      </c>
      <c r="AM65" s="6">
        <v>17.97</v>
      </c>
      <c r="AN65" s="6">
        <v>8.5299999999999994</v>
      </c>
      <c r="AO65" s="6"/>
      <c r="AP65" s="6">
        <v>18.14</v>
      </c>
      <c r="AR65">
        <f t="shared" si="9"/>
        <v>399099.99999999994</v>
      </c>
      <c r="AS65">
        <f t="shared" si="10"/>
        <v>54100</v>
      </c>
      <c r="AT65">
        <f t="shared" si="11"/>
        <v>100399.99999999999</v>
      </c>
      <c r="AU65">
        <f t="shared" si="12"/>
        <v>179700</v>
      </c>
      <c r="AV65">
        <f t="shared" si="13"/>
        <v>85300</v>
      </c>
      <c r="AW65">
        <f t="shared" si="14"/>
        <v>0</v>
      </c>
      <c r="AX65">
        <f t="shared" si="15"/>
        <v>181400</v>
      </c>
    </row>
    <row r="66" spans="1:50">
      <c r="A66" s="64"/>
      <c r="B66" t="s">
        <v>96</v>
      </c>
      <c r="D66">
        <v>171.66200000000001</v>
      </c>
      <c r="E66">
        <v>561.21199999999999</v>
      </c>
      <c r="F66">
        <v>37942.9</v>
      </c>
      <c r="G66">
        <v>36566.800000000003</v>
      </c>
      <c r="H66">
        <v>100100</v>
      </c>
      <c r="I66">
        <v>154833</v>
      </c>
      <c r="J66">
        <v>506.37599999999998</v>
      </c>
      <c r="K66">
        <v>254.97800000000001</v>
      </c>
      <c r="L66">
        <v>9.8910400000000003</v>
      </c>
      <c r="M66">
        <v>12628.8</v>
      </c>
      <c r="N66">
        <v>626.48</v>
      </c>
      <c r="O66">
        <v>329.14100000000002</v>
      </c>
      <c r="P66">
        <v>1757.16</v>
      </c>
      <c r="Q66">
        <v>114421</v>
      </c>
      <c r="R66">
        <v>485.14600000000002</v>
      </c>
      <c r="S66">
        <v>520.09</v>
      </c>
      <c r="T66">
        <v>29.8504</v>
      </c>
      <c r="U66">
        <v>363.18099999999998</v>
      </c>
      <c r="V66">
        <v>-1.6380999999999999</v>
      </c>
      <c r="W66">
        <v>0.85987999999999998</v>
      </c>
      <c r="X66">
        <v>1.7812399999999999E-3</v>
      </c>
      <c r="Y66" s="1">
        <v>-9.0029199999999997E-20</v>
      </c>
      <c r="Z66">
        <v>16.848099999999999</v>
      </c>
      <c r="AA66">
        <v>0.80957299999999999</v>
      </c>
      <c r="AB66">
        <v>19.537600000000001</v>
      </c>
      <c r="AC66">
        <v>1005.03</v>
      </c>
      <c r="AD66">
        <v>5.2789400000000002E-3</v>
      </c>
      <c r="AE66" s="1">
        <v>-3.0928399999999999E-8</v>
      </c>
      <c r="AF66">
        <v>0.139265</v>
      </c>
      <c r="AG66">
        <v>2.9266200000000002</v>
      </c>
      <c r="AI66" s="8" t="s">
        <v>213</v>
      </c>
      <c r="AJ66" s="6">
        <v>39.840000000000003</v>
      </c>
      <c r="AK66" s="6">
        <v>5.2</v>
      </c>
      <c r="AL66" s="7">
        <v>10.01</v>
      </c>
      <c r="AM66" s="6">
        <v>17.98</v>
      </c>
      <c r="AN66" s="6">
        <v>8.5500000000000007</v>
      </c>
      <c r="AO66" s="6"/>
      <c r="AP66" s="6">
        <v>18.41</v>
      </c>
      <c r="AR66">
        <f t="shared" si="9"/>
        <v>398400.00000000006</v>
      </c>
      <c r="AS66">
        <f t="shared" si="10"/>
        <v>52000</v>
      </c>
      <c r="AT66">
        <f t="shared" si="11"/>
        <v>100100</v>
      </c>
      <c r="AU66">
        <f t="shared" si="12"/>
        <v>179800</v>
      </c>
      <c r="AV66">
        <f t="shared" si="13"/>
        <v>85500</v>
      </c>
      <c r="AW66">
        <f t="shared" si="14"/>
        <v>0</v>
      </c>
      <c r="AX66">
        <f t="shared" si="15"/>
        <v>184100</v>
      </c>
    </row>
    <row r="67" spans="1:50">
      <c r="A67" s="64"/>
      <c r="B67" t="s">
        <v>97</v>
      </c>
      <c r="D67">
        <v>154.78200000000001</v>
      </c>
      <c r="E67">
        <v>565.57899999999995</v>
      </c>
      <c r="F67">
        <v>37591.199999999997</v>
      </c>
      <c r="G67">
        <v>39438.800000000003</v>
      </c>
      <c r="H67">
        <v>100200</v>
      </c>
      <c r="I67">
        <v>146692</v>
      </c>
      <c r="J67">
        <v>778.50400000000002</v>
      </c>
      <c r="K67">
        <v>60.690199999999997</v>
      </c>
      <c r="L67">
        <v>8.2187800000000006</v>
      </c>
      <c r="M67">
        <v>9682.27</v>
      </c>
      <c r="N67">
        <v>504.80200000000002</v>
      </c>
      <c r="O67">
        <v>248.249</v>
      </c>
      <c r="P67">
        <v>1657.03</v>
      </c>
      <c r="Q67">
        <v>108470</v>
      </c>
      <c r="R67">
        <v>484.73</v>
      </c>
      <c r="S67">
        <v>543.904</v>
      </c>
      <c r="T67">
        <v>29.514299999999999</v>
      </c>
      <c r="U67">
        <v>318.78699999999998</v>
      </c>
      <c r="V67">
        <v>3.4538700000000002</v>
      </c>
      <c r="W67">
        <v>0.479576</v>
      </c>
      <c r="X67">
        <v>3.4575700000000001E-2</v>
      </c>
      <c r="Y67" s="1">
        <v>2.3739599999999999E-20</v>
      </c>
      <c r="Z67">
        <v>13.2849</v>
      </c>
      <c r="AA67">
        <v>0.90355799999999997</v>
      </c>
      <c r="AB67">
        <v>15.099600000000001</v>
      </c>
      <c r="AC67">
        <v>887.05899999999997</v>
      </c>
      <c r="AD67" s="1">
        <v>-1.0550700000000001E-6</v>
      </c>
      <c r="AE67" s="1">
        <v>8.33225E-9</v>
      </c>
      <c r="AF67">
        <v>0.27496599999999999</v>
      </c>
      <c r="AG67">
        <v>1.96299</v>
      </c>
      <c r="AI67" s="8" t="s">
        <v>214</v>
      </c>
      <c r="AJ67" s="6">
        <v>39.85</v>
      </c>
      <c r="AK67" s="6">
        <v>5.39</v>
      </c>
      <c r="AL67" s="7">
        <v>10.02</v>
      </c>
      <c r="AM67" s="6">
        <v>17.91</v>
      </c>
      <c r="AN67" s="6">
        <v>8.56</v>
      </c>
      <c r="AO67" s="6"/>
      <c r="AP67" s="6">
        <v>18.28</v>
      </c>
      <c r="AR67">
        <f t="shared" si="9"/>
        <v>398500</v>
      </c>
      <c r="AS67">
        <f t="shared" si="10"/>
        <v>53900</v>
      </c>
      <c r="AT67">
        <f t="shared" si="11"/>
        <v>100200</v>
      </c>
      <c r="AU67">
        <f t="shared" si="12"/>
        <v>179100</v>
      </c>
      <c r="AV67">
        <f t="shared" si="13"/>
        <v>85600</v>
      </c>
      <c r="AW67">
        <f t="shared" si="14"/>
        <v>0</v>
      </c>
      <c r="AX67">
        <f t="shared" si="15"/>
        <v>182800</v>
      </c>
    </row>
    <row r="68" spans="1:50">
      <c r="A68" s="4"/>
      <c r="B68" s="2"/>
      <c r="C68" s="2" t="s">
        <v>0</v>
      </c>
      <c r="D68" s="2" t="s">
        <v>1</v>
      </c>
      <c r="E68" s="2" t="s">
        <v>2</v>
      </c>
      <c r="F68" s="2" t="s">
        <v>3</v>
      </c>
      <c r="G68" s="2" t="s">
        <v>4</v>
      </c>
      <c r="H68" s="2" t="s">
        <v>5</v>
      </c>
      <c r="I68" s="2" t="s">
        <v>6</v>
      </c>
      <c r="J68" s="2" t="s">
        <v>7</v>
      </c>
      <c r="K68" s="2" t="s">
        <v>8</v>
      </c>
      <c r="L68" s="2" t="s">
        <v>9</v>
      </c>
      <c r="M68" s="2" t="s">
        <v>10</v>
      </c>
      <c r="N68" s="2" t="s">
        <v>11</v>
      </c>
      <c r="O68" s="2" t="s">
        <v>12</v>
      </c>
      <c r="P68" s="2" t="s">
        <v>13</v>
      </c>
      <c r="Q68" s="2" t="s">
        <v>14</v>
      </c>
      <c r="R68" s="2" t="s">
        <v>15</v>
      </c>
      <c r="S68" s="2" t="s">
        <v>16</v>
      </c>
      <c r="T68" s="2" t="s">
        <v>17</v>
      </c>
      <c r="U68" s="2" t="s">
        <v>18</v>
      </c>
      <c r="V68" s="2" t="s">
        <v>19</v>
      </c>
      <c r="W68" s="2" t="s">
        <v>20</v>
      </c>
      <c r="X68" s="2" t="s">
        <v>21</v>
      </c>
      <c r="Y68" s="2" t="s">
        <v>22</v>
      </c>
      <c r="Z68" s="2" t="s">
        <v>23</v>
      </c>
      <c r="AA68" s="2" t="s">
        <v>24</v>
      </c>
      <c r="AB68" s="2" t="s">
        <v>25</v>
      </c>
      <c r="AC68" s="2" t="s">
        <v>26</v>
      </c>
      <c r="AD68" s="2" t="s">
        <v>27</v>
      </c>
      <c r="AE68" s="2" t="s">
        <v>28</v>
      </c>
      <c r="AF68" s="2" t="s">
        <v>29</v>
      </c>
      <c r="AG68" s="2" t="s">
        <v>30</v>
      </c>
      <c r="AH68" s="2" t="s">
        <v>257</v>
      </c>
      <c r="AI68" s="11" t="s">
        <v>141</v>
      </c>
      <c r="AJ68" s="12" t="s">
        <v>142</v>
      </c>
      <c r="AK68" s="12" t="s">
        <v>143</v>
      </c>
      <c r="AL68" s="13" t="s">
        <v>144</v>
      </c>
      <c r="AM68" s="12" t="s">
        <v>145</v>
      </c>
      <c r="AN68" s="12" t="s">
        <v>146</v>
      </c>
      <c r="AO68" s="12" t="s">
        <v>148</v>
      </c>
      <c r="AP68" s="12" t="s">
        <v>149</v>
      </c>
      <c r="AQ68" s="16" t="s">
        <v>258</v>
      </c>
      <c r="AR68" s="10" t="s">
        <v>142</v>
      </c>
      <c r="AS68" s="10" t="s">
        <v>143</v>
      </c>
      <c r="AT68" s="10" t="s">
        <v>144</v>
      </c>
      <c r="AU68" s="10" t="s">
        <v>145</v>
      </c>
      <c r="AV68" s="10" t="s">
        <v>146</v>
      </c>
      <c r="AW68" s="10" t="s">
        <v>148</v>
      </c>
      <c r="AX68" s="10" t="s">
        <v>149</v>
      </c>
    </row>
    <row r="69" spans="1:50">
      <c r="A69" s="64" t="s">
        <v>140</v>
      </c>
      <c r="B69" t="s">
        <v>99</v>
      </c>
      <c r="D69">
        <v>246.75700000000001</v>
      </c>
      <c r="E69">
        <v>504.78100000000001</v>
      </c>
      <c r="F69">
        <v>52656.2</v>
      </c>
      <c r="G69">
        <v>61779.8</v>
      </c>
      <c r="H69">
        <v>107200</v>
      </c>
      <c r="I69">
        <v>160231</v>
      </c>
      <c r="J69">
        <v>666.36099999999999</v>
      </c>
      <c r="K69">
        <v>345.79500000000002</v>
      </c>
      <c r="L69">
        <v>37.300899999999999</v>
      </c>
      <c r="M69">
        <v>9408.5499999999993</v>
      </c>
      <c r="N69">
        <v>481.30700000000002</v>
      </c>
      <c r="O69">
        <v>204.125</v>
      </c>
      <c r="P69">
        <v>267.18799999999999</v>
      </c>
      <c r="Q69">
        <v>86339.4</v>
      </c>
      <c r="R69">
        <v>506.43700000000001</v>
      </c>
      <c r="S69">
        <v>475.52100000000002</v>
      </c>
      <c r="T69">
        <v>44.030099999999997</v>
      </c>
      <c r="U69">
        <v>414.358</v>
      </c>
      <c r="V69">
        <v>1.4262300000000001</v>
      </c>
      <c r="W69">
        <v>0.89898100000000003</v>
      </c>
      <c r="X69">
        <v>0.118864</v>
      </c>
      <c r="Y69" s="1">
        <v>-4.5345499999999997E-31</v>
      </c>
      <c r="Z69">
        <v>34.715600000000002</v>
      </c>
      <c r="AA69">
        <v>6.7004700000000001</v>
      </c>
      <c r="AB69">
        <v>21.972300000000001</v>
      </c>
      <c r="AC69">
        <v>969.80899999999997</v>
      </c>
      <c r="AD69">
        <v>2.42465E-4</v>
      </c>
      <c r="AE69" s="1">
        <v>2.8552599999999999E-7</v>
      </c>
      <c r="AF69">
        <v>0.28083000000000002</v>
      </c>
      <c r="AG69">
        <v>4.7562899999999999</v>
      </c>
      <c r="AI69" s="14" t="s">
        <v>216</v>
      </c>
      <c r="AJ69">
        <v>41.78</v>
      </c>
      <c r="AK69">
        <v>7.23</v>
      </c>
      <c r="AL69" s="5">
        <v>10.72</v>
      </c>
      <c r="AM69">
        <v>18.920000000000002</v>
      </c>
      <c r="AN69">
        <v>7.46</v>
      </c>
      <c r="AO69">
        <v>1.1299999999999999</v>
      </c>
      <c r="AP69">
        <v>12.76</v>
      </c>
      <c r="AR69">
        <f>AJ69*10000</f>
        <v>417800</v>
      </c>
      <c r="AS69">
        <f t="shared" ref="AS69:AX69" si="16">AK69*10000</f>
        <v>72300</v>
      </c>
      <c r="AT69">
        <f t="shared" si="16"/>
        <v>107200</v>
      </c>
      <c r="AU69">
        <f t="shared" si="16"/>
        <v>189200.00000000003</v>
      </c>
      <c r="AV69">
        <f t="shared" si="16"/>
        <v>74600</v>
      </c>
      <c r="AW69">
        <f t="shared" si="16"/>
        <v>11299.999999999998</v>
      </c>
      <c r="AX69">
        <f t="shared" si="16"/>
        <v>127600</v>
      </c>
    </row>
    <row r="70" spans="1:50">
      <c r="A70" s="64"/>
      <c r="B70" t="s">
        <v>100</v>
      </c>
      <c r="D70">
        <v>262.27100000000002</v>
      </c>
      <c r="E70">
        <v>919.221</v>
      </c>
      <c r="F70">
        <v>51060.800000000003</v>
      </c>
      <c r="G70">
        <v>58448.5</v>
      </c>
      <c r="H70">
        <v>107700</v>
      </c>
      <c r="I70">
        <v>151082</v>
      </c>
      <c r="J70">
        <v>97.976100000000002</v>
      </c>
      <c r="K70">
        <v>304.93099999999998</v>
      </c>
      <c r="L70">
        <v>58.270400000000002</v>
      </c>
      <c r="M70">
        <v>8363.2099999999991</v>
      </c>
      <c r="N70">
        <v>325.53100000000001</v>
      </c>
      <c r="O70">
        <v>68.564999999999998</v>
      </c>
      <c r="P70">
        <v>287.22300000000001</v>
      </c>
      <c r="Q70">
        <v>91843.3</v>
      </c>
      <c r="R70">
        <v>452.62799999999999</v>
      </c>
      <c r="S70">
        <v>457.53199999999998</v>
      </c>
      <c r="T70">
        <v>32.430599999999998</v>
      </c>
      <c r="U70">
        <v>401.91199999999998</v>
      </c>
      <c r="V70">
        <v>5.6327699999999998</v>
      </c>
      <c r="W70">
        <v>1.2521800000000001</v>
      </c>
      <c r="X70">
        <v>0.20272200000000001</v>
      </c>
      <c r="Y70">
        <v>43.692100000000003</v>
      </c>
      <c r="Z70">
        <v>26.020199999999999</v>
      </c>
      <c r="AA70">
        <v>6.5317400000000001</v>
      </c>
      <c r="AB70">
        <v>21.811399999999999</v>
      </c>
      <c r="AC70">
        <v>922.00099999999998</v>
      </c>
      <c r="AD70">
        <v>6.2237999999999998E-3</v>
      </c>
      <c r="AE70">
        <v>0.190798</v>
      </c>
      <c r="AF70">
        <v>0.30379</v>
      </c>
      <c r="AG70">
        <v>5.7308300000000001</v>
      </c>
      <c r="AI70" s="8" t="s">
        <v>217</v>
      </c>
      <c r="AJ70" s="6">
        <v>41.92</v>
      </c>
      <c r="AK70" s="6">
        <v>7.27</v>
      </c>
      <c r="AL70" s="7">
        <v>10.77</v>
      </c>
      <c r="AM70" s="6">
        <v>19.149999999999999</v>
      </c>
      <c r="AN70" s="6">
        <v>7.22</v>
      </c>
      <c r="AO70" s="6">
        <v>0.92</v>
      </c>
      <c r="AP70" s="6">
        <v>12.75</v>
      </c>
      <c r="AR70">
        <f t="shared" ref="AR70:AR109" si="17">AJ70*10000</f>
        <v>419200</v>
      </c>
      <c r="AS70">
        <f t="shared" ref="AS70:AS109" si="18">AK70*10000</f>
        <v>72700</v>
      </c>
      <c r="AT70">
        <f t="shared" ref="AT70:AT109" si="19">AL70*10000</f>
        <v>107700</v>
      </c>
      <c r="AU70">
        <f t="shared" ref="AU70:AU109" si="20">AM70*10000</f>
        <v>191500</v>
      </c>
      <c r="AV70">
        <f t="shared" ref="AV70:AV109" si="21">AN70*10000</f>
        <v>72200</v>
      </c>
      <c r="AW70">
        <f t="shared" ref="AW70:AW109" si="22">AO70*10000</f>
        <v>9200</v>
      </c>
      <c r="AX70">
        <f t="shared" ref="AX70:AX109" si="23">AP70*10000</f>
        <v>127500</v>
      </c>
    </row>
    <row r="71" spans="1:50">
      <c r="A71" s="64"/>
      <c r="B71" t="s">
        <v>101</v>
      </c>
      <c r="D71">
        <v>238.08799999999999</v>
      </c>
      <c r="E71">
        <v>464.94099999999997</v>
      </c>
      <c r="F71">
        <v>53735.9</v>
      </c>
      <c r="G71">
        <v>62606.400000000001</v>
      </c>
      <c r="H71">
        <v>114400</v>
      </c>
      <c r="I71">
        <v>150548</v>
      </c>
      <c r="J71">
        <v>859</v>
      </c>
      <c r="K71">
        <v>-18.406300000000002</v>
      </c>
      <c r="L71">
        <v>53.215499999999999</v>
      </c>
      <c r="M71">
        <v>3148.86</v>
      </c>
      <c r="N71">
        <v>179.233</v>
      </c>
      <c r="O71">
        <v>47.687600000000003</v>
      </c>
      <c r="P71">
        <v>288.30700000000002</v>
      </c>
      <c r="Q71">
        <v>84313.3</v>
      </c>
      <c r="R71">
        <v>483.63600000000002</v>
      </c>
      <c r="S71">
        <v>473.911</v>
      </c>
      <c r="T71">
        <v>38.770299999999999</v>
      </c>
      <c r="U71">
        <v>383.86399999999998</v>
      </c>
      <c r="V71">
        <v>-4.91906</v>
      </c>
      <c r="W71">
        <v>0.73458400000000001</v>
      </c>
      <c r="X71">
        <v>2.3668499999999999E-2</v>
      </c>
      <c r="Y71">
        <v>0.101451</v>
      </c>
      <c r="Z71">
        <v>13.8264</v>
      </c>
      <c r="AA71">
        <v>7.3837700000000002</v>
      </c>
      <c r="AB71">
        <v>23.690300000000001</v>
      </c>
      <c r="AC71">
        <v>589.11</v>
      </c>
      <c r="AD71">
        <v>7.99009E-3</v>
      </c>
      <c r="AE71">
        <v>4.04698E-2</v>
      </c>
      <c r="AF71">
        <v>0.46331499999999998</v>
      </c>
      <c r="AG71">
        <v>4.7732099999999997</v>
      </c>
      <c r="AI71" s="8" t="s">
        <v>218</v>
      </c>
      <c r="AJ71" s="6">
        <v>41.88</v>
      </c>
      <c r="AK71" s="6">
        <v>7.51</v>
      </c>
      <c r="AL71" s="7">
        <v>11.44</v>
      </c>
      <c r="AM71" s="6">
        <v>18.920000000000002</v>
      </c>
      <c r="AN71" s="6">
        <v>7.33</v>
      </c>
      <c r="AO71" s="6"/>
      <c r="AP71" s="6">
        <v>12.92</v>
      </c>
      <c r="AR71">
        <f t="shared" si="17"/>
        <v>418800</v>
      </c>
      <c r="AS71">
        <f t="shared" si="18"/>
        <v>75100</v>
      </c>
      <c r="AT71">
        <f t="shared" si="19"/>
        <v>114400</v>
      </c>
      <c r="AU71">
        <f t="shared" si="20"/>
        <v>189200.00000000003</v>
      </c>
      <c r="AV71">
        <f t="shared" si="21"/>
        <v>73300</v>
      </c>
      <c r="AW71">
        <f t="shared" si="22"/>
        <v>0</v>
      </c>
      <c r="AX71">
        <f t="shared" si="23"/>
        <v>129200</v>
      </c>
    </row>
    <row r="72" spans="1:50">
      <c r="A72" s="64"/>
      <c r="B72" t="s">
        <v>102</v>
      </c>
      <c r="D72">
        <v>232.869</v>
      </c>
      <c r="E72">
        <v>735.72299999999996</v>
      </c>
      <c r="F72">
        <v>52107.7</v>
      </c>
      <c r="G72">
        <v>60333.8</v>
      </c>
      <c r="H72">
        <v>107600</v>
      </c>
      <c r="I72">
        <v>159495</v>
      </c>
      <c r="J72">
        <v>92.578000000000003</v>
      </c>
      <c r="K72">
        <v>49.836500000000001</v>
      </c>
      <c r="L72">
        <v>51.383699999999997</v>
      </c>
      <c r="M72">
        <v>9613.1</v>
      </c>
      <c r="N72">
        <v>355.50900000000001</v>
      </c>
      <c r="O72">
        <v>57.702399999999997</v>
      </c>
      <c r="P72">
        <v>233.971</v>
      </c>
      <c r="Q72">
        <v>89281.8</v>
      </c>
      <c r="R72">
        <v>440.11799999999999</v>
      </c>
      <c r="S72">
        <v>470.39100000000002</v>
      </c>
      <c r="T72">
        <v>36.619100000000003</v>
      </c>
      <c r="U72">
        <v>414.03500000000003</v>
      </c>
      <c r="V72">
        <v>-2.7291099999999999</v>
      </c>
      <c r="W72">
        <v>0.92591199999999996</v>
      </c>
      <c r="X72">
        <v>-7.0819999999999998E-4</v>
      </c>
      <c r="Y72" s="1">
        <v>2.3092899999999999E-29</v>
      </c>
      <c r="Z72">
        <v>32.868400000000001</v>
      </c>
      <c r="AA72">
        <v>6.3233300000000003</v>
      </c>
      <c r="AB72">
        <v>26.525700000000001</v>
      </c>
      <c r="AC72">
        <v>887.87699999999995</v>
      </c>
      <c r="AD72">
        <v>2.3202499999999999E-4</v>
      </c>
      <c r="AE72" s="1">
        <v>-1.5071399999999999E-5</v>
      </c>
      <c r="AF72">
        <v>0.31392399999999998</v>
      </c>
      <c r="AG72">
        <v>5.5965400000000001</v>
      </c>
      <c r="AI72" s="8" t="s">
        <v>219</v>
      </c>
      <c r="AJ72" s="6">
        <v>41.89</v>
      </c>
      <c r="AK72" s="6">
        <v>7.34</v>
      </c>
      <c r="AL72" s="7">
        <v>10.76</v>
      </c>
      <c r="AM72" s="6">
        <v>19.059999999999999</v>
      </c>
      <c r="AN72" s="6">
        <v>7.35</v>
      </c>
      <c r="AO72" s="6">
        <v>1.01</v>
      </c>
      <c r="AP72" s="6">
        <v>12.6</v>
      </c>
      <c r="AR72">
        <f t="shared" si="17"/>
        <v>418900</v>
      </c>
      <c r="AS72">
        <f t="shared" si="18"/>
        <v>73400</v>
      </c>
      <c r="AT72">
        <f t="shared" si="19"/>
        <v>107600</v>
      </c>
      <c r="AU72">
        <f t="shared" si="20"/>
        <v>190600</v>
      </c>
      <c r="AV72">
        <f t="shared" si="21"/>
        <v>73500</v>
      </c>
      <c r="AW72">
        <f t="shared" si="22"/>
        <v>10100</v>
      </c>
      <c r="AX72">
        <f t="shared" si="23"/>
        <v>126000</v>
      </c>
    </row>
    <row r="73" spans="1:50">
      <c r="A73" s="64"/>
      <c r="B73" t="s">
        <v>103</v>
      </c>
      <c r="D73">
        <v>249.202</v>
      </c>
      <c r="E73">
        <v>691.59299999999996</v>
      </c>
      <c r="F73">
        <v>49568</v>
      </c>
      <c r="G73">
        <v>58622.5</v>
      </c>
      <c r="H73">
        <v>115200</v>
      </c>
      <c r="I73">
        <v>156313</v>
      </c>
      <c r="J73">
        <v>1057.19</v>
      </c>
      <c r="K73">
        <v>766.93899999999996</v>
      </c>
      <c r="L73">
        <v>61.262</v>
      </c>
      <c r="M73">
        <v>3956.02</v>
      </c>
      <c r="N73">
        <v>206.57300000000001</v>
      </c>
      <c r="O73">
        <v>40.347000000000001</v>
      </c>
      <c r="P73">
        <v>300.69799999999998</v>
      </c>
      <c r="Q73">
        <v>90993.7</v>
      </c>
      <c r="R73">
        <v>531.92999999999995</v>
      </c>
      <c r="S73">
        <v>531.774</v>
      </c>
      <c r="T73">
        <v>36.206800000000001</v>
      </c>
      <c r="U73">
        <v>344.55900000000003</v>
      </c>
      <c r="V73">
        <v>1.1315900000000001</v>
      </c>
      <c r="W73">
        <v>1.53529</v>
      </c>
      <c r="X73">
        <v>0.40140700000000001</v>
      </c>
      <c r="Y73">
        <v>0.14412900000000001</v>
      </c>
      <c r="Z73">
        <v>20.3294</v>
      </c>
      <c r="AA73">
        <v>6.81196</v>
      </c>
      <c r="AB73">
        <v>18.378</v>
      </c>
      <c r="AC73">
        <v>520.45399999999995</v>
      </c>
      <c r="AD73">
        <v>4.8148699999999997E-3</v>
      </c>
      <c r="AE73">
        <v>0.410271</v>
      </c>
      <c r="AF73">
        <v>0.25500200000000001</v>
      </c>
      <c r="AG73">
        <v>5.3444399999999996</v>
      </c>
      <c r="AI73" s="8" t="s">
        <v>220</v>
      </c>
      <c r="AJ73" s="6">
        <v>41.89</v>
      </c>
      <c r="AK73" s="6">
        <v>7.26</v>
      </c>
      <c r="AL73" s="7">
        <v>11.52</v>
      </c>
      <c r="AM73" s="6">
        <v>18.8</v>
      </c>
      <c r="AN73" s="6">
        <v>7.24</v>
      </c>
      <c r="AO73" s="6">
        <v>0.42</v>
      </c>
      <c r="AP73" s="6">
        <v>12.87</v>
      </c>
      <c r="AR73">
        <f t="shared" si="17"/>
        <v>418900</v>
      </c>
      <c r="AS73">
        <f t="shared" si="18"/>
        <v>72600</v>
      </c>
      <c r="AT73">
        <f t="shared" si="19"/>
        <v>115200</v>
      </c>
      <c r="AU73">
        <f t="shared" si="20"/>
        <v>188000</v>
      </c>
      <c r="AV73">
        <f t="shared" si="21"/>
        <v>72400</v>
      </c>
      <c r="AW73">
        <f t="shared" si="22"/>
        <v>4200</v>
      </c>
      <c r="AX73">
        <f t="shared" si="23"/>
        <v>128699.99999999999</v>
      </c>
    </row>
    <row r="74" spans="1:50">
      <c r="A74" s="64"/>
      <c r="B74" t="s">
        <v>104</v>
      </c>
      <c r="D74">
        <v>232.095</v>
      </c>
      <c r="E74">
        <v>580.12800000000004</v>
      </c>
      <c r="F74">
        <v>48863.7</v>
      </c>
      <c r="G74">
        <v>58024.9</v>
      </c>
      <c r="H74">
        <v>106600</v>
      </c>
      <c r="I74">
        <v>149106</v>
      </c>
      <c r="J74">
        <v>-482.24099999999999</v>
      </c>
      <c r="K74">
        <v>95.855199999999996</v>
      </c>
      <c r="L74">
        <v>59.543799999999997</v>
      </c>
      <c r="M74">
        <v>10357.200000000001</v>
      </c>
      <c r="N74">
        <v>396.928</v>
      </c>
      <c r="O74">
        <v>69.302300000000002</v>
      </c>
      <c r="P74">
        <v>242.91200000000001</v>
      </c>
      <c r="Q74">
        <v>90708.1</v>
      </c>
      <c r="R74">
        <v>483.70699999999999</v>
      </c>
      <c r="S74">
        <v>425.16300000000001</v>
      </c>
      <c r="T74">
        <v>39.7532</v>
      </c>
      <c r="U74">
        <v>416.17500000000001</v>
      </c>
      <c r="V74">
        <v>-7.6200299999999999</v>
      </c>
      <c r="W74">
        <v>1.75413</v>
      </c>
      <c r="X74" s="1">
        <v>-3.7299999999999999E-5</v>
      </c>
      <c r="Y74" s="1">
        <v>2.9173000000000001E-28</v>
      </c>
      <c r="Z74">
        <v>32.3292</v>
      </c>
      <c r="AA74">
        <v>5.6514600000000002</v>
      </c>
      <c r="AB74">
        <v>26.763000000000002</v>
      </c>
      <c r="AC74">
        <v>942.60400000000004</v>
      </c>
      <c r="AD74">
        <v>6.0925399999999996E-3</v>
      </c>
      <c r="AE74">
        <v>2.6173600000000002E-2</v>
      </c>
      <c r="AF74">
        <v>0.33325900000000003</v>
      </c>
      <c r="AG74">
        <v>6.4077099999999998</v>
      </c>
      <c r="AI74" s="8" t="s">
        <v>221</v>
      </c>
      <c r="AJ74" s="6">
        <v>41.76</v>
      </c>
      <c r="AK74" s="6">
        <v>7.36</v>
      </c>
      <c r="AL74" s="7">
        <v>10.66</v>
      </c>
      <c r="AM74" s="6">
        <v>18.87</v>
      </c>
      <c r="AN74" s="6">
        <v>7.35</v>
      </c>
      <c r="AO74" s="6">
        <v>1.1200000000000001</v>
      </c>
      <c r="AP74" s="6">
        <v>12.88</v>
      </c>
      <c r="AR74">
        <f t="shared" si="17"/>
        <v>417600</v>
      </c>
      <c r="AS74">
        <f t="shared" si="18"/>
        <v>73600</v>
      </c>
      <c r="AT74">
        <f t="shared" si="19"/>
        <v>106600</v>
      </c>
      <c r="AU74">
        <f t="shared" si="20"/>
        <v>188700</v>
      </c>
      <c r="AV74">
        <f t="shared" si="21"/>
        <v>73500</v>
      </c>
      <c r="AW74">
        <f t="shared" si="22"/>
        <v>11200.000000000002</v>
      </c>
      <c r="AX74">
        <f t="shared" si="23"/>
        <v>128800.00000000001</v>
      </c>
    </row>
    <row r="75" spans="1:50">
      <c r="A75" s="64"/>
      <c r="B75" t="s">
        <v>105</v>
      </c>
      <c r="D75">
        <v>231.029</v>
      </c>
      <c r="E75">
        <v>710.96500000000003</v>
      </c>
      <c r="F75">
        <v>54491.9</v>
      </c>
      <c r="G75">
        <v>60969.9</v>
      </c>
      <c r="H75">
        <v>104800</v>
      </c>
      <c r="I75">
        <v>154243</v>
      </c>
      <c r="J75">
        <v>796.75800000000004</v>
      </c>
      <c r="K75">
        <v>384.45400000000001</v>
      </c>
      <c r="L75">
        <v>55.852600000000002</v>
      </c>
      <c r="M75">
        <v>11743.6</v>
      </c>
      <c r="N75">
        <v>400.48</v>
      </c>
      <c r="O75">
        <v>104.07599999999999</v>
      </c>
      <c r="P75">
        <v>238.114</v>
      </c>
      <c r="Q75">
        <v>91745</v>
      </c>
      <c r="R75">
        <v>462.26799999999997</v>
      </c>
      <c r="S75">
        <v>486.185</v>
      </c>
      <c r="T75">
        <v>39.870199999999997</v>
      </c>
      <c r="U75">
        <v>403.286</v>
      </c>
      <c r="V75">
        <v>3.2177099999999998</v>
      </c>
      <c r="W75">
        <v>1.4518500000000001</v>
      </c>
      <c r="X75">
        <v>0.39372600000000002</v>
      </c>
      <c r="Y75">
        <v>0.17030400000000001</v>
      </c>
      <c r="Z75">
        <v>32.8157</v>
      </c>
      <c r="AA75">
        <v>6.0031299999999996</v>
      </c>
      <c r="AB75">
        <v>26.676200000000001</v>
      </c>
      <c r="AC75">
        <v>869.10900000000004</v>
      </c>
      <c r="AD75" s="1">
        <v>5.9227900000000003E-5</v>
      </c>
      <c r="AE75">
        <v>0.119549</v>
      </c>
      <c r="AF75">
        <v>0.29630200000000001</v>
      </c>
      <c r="AG75">
        <v>6.8471700000000002</v>
      </c>
      <c r="AI75" s="8" t="s">
        <v>222</v>
      </c>
      <c r="AJ75" s="6">
        <v>41.88</v>
      </c>
      <c r="AK75" s="6">
        <v>7.45</v>
      </c>
      <c r="AL75" s="7">
        <v>10.48</v>
      </c>
      <c r="AM75" s="6">
        <v>19.100000000000001</v>
      </c>
      <c r="AN75" s="6">
        <v>7.29</v>
      </c>
      <c r="AO75" s="6">
        <v>1.21</v>
      </c>
      <c r="AP75" s="6">
        <v>12.59</v>
      </c>
      <c r="AR75">
        <f t="shared" si="17"/>
        <v>418800</v>
      </c>
      <c r="AS75">
        <f t="shared" si="18"/>
        <v>74500</v>
      </c>
      <c r="AT75">
        <f t="shared" si="19"/>
        <v>104800</v>
      </c>
      <c r="AU75">
        <f t="shared" si="20"/>
        <v>191000</v>
      </c>
      <c r="AV75">
        <f t="shared" si="21"/>
        <v>72900</v>
      </c>
      <c r="AW75">
        <f t="shared" si="22"/>
        <v>12100</v>
      </c>
      <c r="AX75">
        <f t="shared" si="23"/>
        <v>125900</v>
      </c>
    </row>
    <row r="76" spans="1:50">
      <c r="A76" s="64"/>
      <c r="B76" t="s">
        <v>106</v>
      </c>
      <c r="D76">
        <v>226.32499999999999</v>
      </c>
      <c r="E76">
        <v>898.49300000000005</v>
      </c>
      <c r="F76">
        <v>53804</v>
      </c>
      <c r="G76">
        <v>60807.6</v>
      </c>
      <c r="H76">
        <v>104500</v>
      </c>
      <c r="I76">
        <v>155996</v>
      </c>
      <c r="J76">
        <v>212.779</v>
      </c>
      <c r="K76">
        <v>87.755200000000002</v>
      </c>
      <c r="L76">
        <v>41.206099999999999</v>
      </c>
      <c r="M76">
        <v>11216.5</v>
      </c>
      <c r="N76">
        <v>395.976</v>
      </c>
      <c r="O76">
        <v>83.493899999999996</v>
      </c>
      <c r="P76">
        <v>221.04300000000001</v>
      </c>
      <c r="Q76">
        <v>93392.5</v>
      </c>
      <c r="R76">
        <v>483.06799999999998</v>
      </c>
      <c r="S76">
        <v>505.62</v>
      </c>
      <c r="T76">
        <v>40.152000000000001</v>
      </c>
      <c r="U76">
        <v>428.82400000000001</v>
      </c>
      <c r="V76">
        <v>0.302429</v>
      </c>
      <c r="W76">
        <v>1.51549</v>
      </c>
      <c r="X76">
        <v>3.60066E-2</v>
      </c>
      <c r="Y76">
        <v>0.15554599999999999</v>
      </c>
      <c r="Z76">
        <v>30.875399999999999</v>
      </c>
      <c r="AA76">
        <v>6.0409300000000004</v>
      </c>
      <c r="AB76">
        <v>30.0608</v>
      </c>
      <c r="AC76">
        <v>953.625</v>
      </c>
      <c r="AD76">
        <v>8.7349200000000002E-3</v>
      </c>
      <c r="AE76">
        <v>-3.78547E-3</v>
      </c>
      <c r="AF76">
        <v>0.352605</v>
      </c>
      <c r="AG76">
        <v>7.1095300000000003</v>
      </c>
      <c r="AI76" s="8" t="s">
        <v>223</v>
      </c>
      <c r="AJ76" s="6">
        <v>41.86</v>
      </c>
      <c r="AK76" s="6">
        <v>7.47</v>
      </c>
      <c r="AL76" s="7">
        <v>10.45</v>
      </c>
      <c r="AM76" s="6">
        <v>19.059999999999999</v>
      </c>
      <c r="AN76" s="6">
        <v>7.42</v>
      </c>
      <c r="AO76" s="6">
        <v>1.27</v>
      </c>
      <c r="AP76" s="6">
        <v>12.46</v>
      </c>
      <c r="AR76">
        <f t="shared" si="17"/>
        <v>418600</v>
      </c>
      <c r="AS76">
        <f t="shared" si="18"/>
        <v>74700</v>
      </c>
      <c r="AT76">
        <f t="shared" si="19"/>
        <v>104500</v>
      </c>
      <c r="AU76">
        <f t="shared" si="20"/>
        <v>190600</v>
      </c>
      <c r="AV76">
        <f t="shared" si="21"/>
        <v>74200</v>
      </c>
      <c r="AW76">
        <f t="shared" si="22"/>
        <v>12700</v>
      </c>
      <c r="AX76">
        <f t="shared" si="23"/>
        <v>124600.00000000001</v>
      </c>
    </row>
    <row r="77" spans="1:50">
      <c r="A77" s="64"/>
      <c r="B77" t="s">
        <v>107</v>
      </c>
      <c r="D77">
        <v>242.95400000000001</v>
      </c>
      <c r="E77">
        <v>662.76700000000005</v>
      </c>
      <c r="F77">
        <v>55258.8</v>
      </c>
      <c r="G77">
        <v>61518.8</v>
      </c>
      <c r="H77">
        <v>106900</v>
      </c>
      <c r="I77">
        <v>159366</v>
      </c>
      <c r="J77">
        <v>1037.04</v>
      </c>
      <c r="K77">
        <v>174.209</v>
      </c>
      <c r="L77">
        <v>34.625799999999998</v>
      </c>
      <c r="M77">
        <v>8257.27</v>
      </c>
      <c r="N77">
        <v>284.70299999999997</v>
      </c>
      <c r="O77">
        <v>23.674600000000002</v>
      </c>
      <c r="P77">
        <v>239.256</v>
      </c>
      <c r="Q77">
        <v>97947.8</v>
      </c>
      <c r="R77">
        <v>514.55999999999995</v>
      </c>
      <c r="S77">
        <v>529.64400000000001</v>
      </c>
      <c r="T77">
        <v>44.556600000000003</v>
      </c>
      <c r="U77">
        <v>464.65499999999997</v>
      </c>
      <c r="V77">
        <v>-3.8899599999999999</v>
      </c>
      <c r="W77">
        <v>1.2072400000000001</v>
      </c>
      <c r="X77">
        <v>-7.4802099999999997E-4</v>
      </c>
      <c r="Y77" s="1">
        <v>-1.7212699999999999E-26</v>
      </c>
      <c r="Z77">
        <v>26.704599999999999</v>
      </c>
      <c r="AA77">
        <v>6.0176699999999999</v>
      </c>
      <c r="AB77">
        <v>27.029499999999999</v>
      </c>
      <c r="AC77">
        <v>742.89</v>
      </c>
      <c r="AD77">
        <v>1.0364899999999999E-3</v>
      </c>
      <c r="AE77">
        <v>1.26228E-2</v>
      </c>
      <c r="AF77">
        <v>0.217719</v>
      </c>
      <c r="AG77">
        <v>6.3561500000000004</v>
      </c>
      <c r="AI77" s="8" t="s">
        <v>224</v>
      </c>
      <c r="AJ77" s="6">
        <v>41.83</v>
      </c>
      <c r="AK77" s="6">
        <v>7.51</v>
      </c>
      <c r="AL77" s="7">
        <v>10.69</v>
      </c>
      <c r="AM77" s="6">
        <v>18.95</v>
      </c>
      <c r="AN77" s="6">
        <v>7.41</v>
      </c>
      <c r="AO77" s="6">
        <v>0.99</v>
      </c>
      <c r="AP77" s="6">
        <v>12.62</v>
      </c>
      <c r="AR77">
        <f t="shared" si="17"/>
        <v>418300</v>
      </c>
      <c r="AS77">
        <f t="shared" si="18"/>
        <v>75100</v>
      </c>
      <c r="AT77">
        <f t="shared" si="19"/>
        <v>106900</v>
      </c>
      <c r="AU77">
        <f t="shared" si="20"/>
        <v>189500</v>
      </c>
      <c r="AV77">
        <f t="shared" si="21"/>
        <v>74100</v>
      </c>
      <c r="AW77">
        <f t="shared" si="22"/>
        <v>9900</v>
      </c>
      <c r="AX77">
        <f t="shared" si="23"/>
        <v>126199.99999999999</v>
      </c>
    </row>
    <row r="78" spans="1:50">
      <c r="A78" s="64"/>
      <c r="B78" t="s">
        <v>108</v>
      </c>
      <c r="D78">
        <v>244.21100000000001</v>
      </c>
      <c r="E78">
        <v>933.68200000000002</v>
      </c>
      <c r="F78">
        <v>54012</v>
      </c>
      <c r="G78">
        <v>59161</v>
      </c>
      <c r="H78">
        <v>106600</v>
      </c>
      <c r="I78">
        <v>159503</v>
      </c>
      <c r="J78">
        <v>93.518600000000006</v>
      </c>
      <c r="K78">
        <v>104.846</v>
      </c>
      <c r="L78">
        <v>42.909599999999998</v>
      </c>
      <c r="M78">
        <v>10998</v>
      </c>
      <c r="N78">
        <v>421.21</v>
      </c>
      <c r="O78">
        <v>61.053400000000003</v>
      </c>
      <c r="P78">
        <v>225.142</v>
      </c>
      <c r="Q78">
        <v>91677.4</v>
      </c>
      <c r="R78">
        <v>427.65</v>
      </c>
      <c r="S78">
        <v>491.28100000000001</v>
      </c>
      <c r="T78">
        <v>36.419699999999999</v>
      </c>
      <c r="U78">
        <v>436.42</v>
      </c>
      <c r="V78">
        <v>-0.41353099999999998</v>
      </c>
      <c r="W78">
        <v>2.0776300000000001</v>
      </c>
      <c r="X78">
        <v>-9.7097599999999996E-3</v>
      </c>
      <c r="Y78" s="1">
        <v>-4.0732999999999999E-23</v>
      </c>
      <c r="Z78">
        <v>34.948799999999999</v>
      </c>
      <c r="AA78">
        <v>5.8834499999999998</v>
      </c>
      <c r="AB78">
        <v>27.068100000000001</v>
      </c>
      <c r="AC78">
        <v>975.23599999999999</v>
      </c>
      <c r="AD78">
        <v>4.4856899999999996E-3</v>
      </c>
      <c r="AE78">
        <v>1.38218E-2</v>
      </c>
      <c r="AF78">
        <v>0.33845900000000001</v>
      </c>
      <c r="AG78">
        <v>6.2177800000000003</v>
      </c>
      <c r="AI78" s="8" t="s">
        <v>225</v>
      </c>
      <c r="AJ78" s="6">
        <v>41.91</v>
      </c>
      <c r="AK78" s="6">
        <v>7.3</v>
      </c>
      <c r="AL78" s="7">
        <v>10.66</v>
      </c>
      <c r="AM78" s="6">
        <v>19.04</v>
      </c>
      <c r="AN78" s="6">
        <v>7.36</v>
      </c>
      <c r="AO78" s="6">
        <v>1.29</v>
      </c>
      <c r="AP78" s="6">
        <v>12.44</v>
      </c>
      <c r="AR78">
        <f t="shared" si="17"/>
        <v>419099.99999999994</v>
      </c>
      <c r="AS78">
        <f t="shared" si="18"/>
        <v>73000</v>
      </c>
      <c r="AT78">
        <f t="shared" si="19"/>
        <v>106600</v>
      </c>
      <c r="AU78">
        <f t="shared" si="20"/>
        <v>190400</v>
      </c>
      <c r="AV78">
        <f t="shared" si="21"/>
        <v>73600</v>
      </c>
      <c r="AW78">
        <f t="shared" si="22"/>
        <v>12900</v>
      </c>
      <c r="AX78">
        <f t="shared" si="23"/>
        <v>124400</v>
      </c>
    </row>
    <row r="79" spans="1:50">
      <c r="A79" s="64"/>
      <c r="B79" t="s">
        <v>109</v>
      </c>
      <c r="D79">
        <v>237.35499999999999</v>
      </c>
      <c r="E79">
        <v>813.1</v>
      </c>
      <c r="F79">
        <v>51806.2</v>
      </c>
      <c r="G79">
        <v>58122.2</v>
      </c>
      <c r="H79">
        <v>107000</v>
      </c>
      <c r="I79">
        <v>158098</v>
      </c>
      <c r="J79">
        <v>203.071</v>
      </c>
      <c r="K79">
        <v>204.297</v>
      </c>
      <c r="L79">
        <v>36.561500000000002</v>
      </c>
      <c r="M79">
        <v>10870.9</v>
      </c>
      <c r="N79">
        <v>401.697</v>
      </c>
      <c r="O79">
        <v>75.655299999999997</v>
      </c>
      <c r="P79">
        <v>219.43</v>
      </c>
      <c r="Q79">
        <v>90932.4</v>
      </c>
      <c r="R79">
        <v>466.15</v>
      </c>
      <c r="S79">
        <v>464.51400000000001</v>
      </c>
      <c r="T79">
        <v>39.147500000000001</v>
      </c>
      <c r="U79">
        <v>420.00599999999997</v>
      </c>
      <c r="V79">
        <v>0.17697499999999999</v>
      </c>
      <c r="W79">
        <v>1.90052</v>
      </c>
      <c r="X79">
        <v>-8.8116700000000006E-3</v>
      </c>
      <c r="Y79" s="1">
        <v>1.5013899999999999E-22</v>
      </c>
      <c r="Z79">
        <v>32.897799999999997</v>
      </c>
      <c r="AA79">
        <v>5.6557500000000003</v>
      </c>
      <c r="AB79">
        <v>24.7591</v>
      </c>
      <c r="AC79">
        <v>881.61500000000001</v>
      </c>
      <c r="AD79">
        <v>2.1856100000000002E-3</v>
      </c>
      <c r="AE79">
        <v>-1.79218E-3</v>
      </c>
      <c r="AF79">
        <v>0.43807000000000001</v>
      </c>
      <c r="AG79">
        <v>6.4368699999999999</v>
      </c>
      <c r="AI79" s="8" t="s">
        <v>226</v>
      </c>
      <c r="AJ79" s="6">
        <v>41.82</v>
      </c>
      <c r="AK79" s="6">
        <v>7.34</v>
      </c>
      <c r="AL79" s="7">
        <v>10.7</v>
      </c>
      <c r="AM79" s="6">
        <v>18.95</v>
      </c>
      <c r="AN79" s="6">
        <v>7.46</v>
      </c>
      <c r="AO79" s="6">
        <v>1.1100000000000001</v>
      </c>
      <c r="AP79" s="6">
        <v>12.61</v>
      </c>
      <c r="AR79">
        <f t="shared" si="17"/>
        <v>418200</v>
      </c>
      <c r="AS79">
        <f t="shared" si="18"/>
        <v>73400</v>
      </c>
      <c r="AT79">
        <f t="shared" si="19"/>
        <v>107000</v>
      </c>
      <c r="AU79">
        <f t="shared" si="20"/>
        <v>189500</v>
      </c>
      <c r="AV79">
        <f t="shared" si="21"/>
        <v>74600</v>
      </c>
      <c r="AW79">
        <f t="shared" si="22"/>
        <v>11100.000000000002</v>
      </c>
      <c r="AX79">
        <f t="shared" si="23"/>
        <v>126100</v>
      </c>
    </row>
    <row r="80" spans="1:50">
      <c r="A80" s="64"/>
      <c r="B80" t="s">
        <v>110</v>
      </c>
      <c r="D80">
        <v>237.82400000000001</v>
      </c>
      <c r="E80">
        <v>774.12599999999998</v>
      </c>
      <c r="F80">
        <v>56149.7</v>
      </c>
      <c r="G80">
        <v>60597.599999999999</v>
      </c>
      <c r="H80">
        <v>105700</v>
      </c>
      <c r="I80">
        <v>161494</v>
      </c>
      <c r="J80">
        <v>390.55700000000002</v>
      </c>
      <c r="K80">
        <v>390.625</v>
      </c>
      <c r="L80">
        <v>41.982100000000003</v>
      </c>
      <c r="M80">
        <v>12813.9</v>
      </c>
      <c r="N80">
        <v>448.66199999999998</v>
      </c>
      <c r="O80">
        <v>97.930700000000002</v>
      </c>
      <c r="P80">
        <v>244.56200000000001</v>
      </c>
      <c r="Q80">
        <v>99473.9</v>
      </c>
      <c r="R80">
        <v>549.54300000000001</v>
      </c>
      <c r="S80">
        <v>540.52099999999996</v>
      </c>
      <c r="T80">
        <v>43.503700000000002</v>
      </c>
      <c r="U80">
        <v>474.97</v>
      </c>
      <c r="V80">
        <v>3.7215500000000001</v>
      </c>
      <c r="W80">
        <v>1.48516</v>
      </c>
      <c r="X80">
        <v>7.1037100000000006E-2</v>
      </c>
      <c r="Y80">
        <v>0.120023</v>
      </c>
      <c r="Z80">
        <v>36.268700000000003</v>
      </c>
      <c r="AA80">
        <v>5.96075</v>
      </c>
      <c r="AB80">
        <v>30.443899999999999</v>
      </c>
      <c r="AC80">
        <v>1030.8800000000001</v>
      </c>
      <c r="AD80">
        <v>1.3724999999999999E-2</v>
      </c>
      <c r="AE80">
        <v>2.95559E-2</v>
      </c>
      <c r="AF80">
        <v>0.33094299999999999</v>
      </c>
      <c r="AG80">
        <v>6.7852699999999997</v>
      </c>
      <c r="AI80" s="8" t="s">
        <v>227</v>
      </c>
      <c r="AJ80" s="6">
        <v>41.88</v>
      </c>
      <c r="AK80" s="6">
        <v>7.38</v>
      </c>
      <c r="AL80" s="7">
        <v>10.57</v>
      </c>
      <c r="AM80" s="6">
        <v>19.03</v>
      </c>
      <c r="AN80" s="6">
        <v>7.3</v>
      </c>
      <c r="AO80" s="6">
        <v>1.28</v>
      </c>
      <c r="AP80" s="6">
        <v>12.56</v>
      </c>
      <c r="AR80">
        <f t="shared" si="17"/>
        <v>418800</v>
      </c>
      <c r="AS80">
        <f t="shared" si="18"/>
        <v>73800</v>
      </c>
      <c r="AT80">
        <f t="shared" si="19"/>
        <v>105700</v>
      </c>
      <c r="AU80">
        <f t="shared" si="20"/>
        <v>190300</v>
      </c>
      <c r="AV80">
        <f t="shared" si="21"/>
        <v>73000</v>
      </c>
      <c r="AW80">
        <f t="shared" si="22"/>
        <v>12800</v>
      </c>
      <c r="AX80">
        <f t="shared" si="23"/>
        <v>125600</v>
      </c>
    </row>
    <row r="81" spans="1:50">
      <c r="A81" s="64"/>
      <c r="B81" t="s">
        <v>111</v>
      </c>
      <c r="D81">
        <v>225.25299999999999</v>
      </c>
      <c r="E81">
        <v>875.64300000000003</v>
      </c>
      <c r="F81">
        <v>53350.3</v>
      </c>
      <c r="G81">
        <v>57572.2</v>
      </c>
      <c r="H81">
        <v>105700</v>
      </c>
      <c r="I81">
        <v>162611</v>
      </c>
      <c r="J81">
        <v>825.07799999999997</v>
      </c>
      <c r="K81">
        <v>73.6631</v>
      </c>
      <c r="L81">
        <v>38.193899999999999</v>
      </c>
      <c r="M81">
        <v>12531.8</v>
      </c>
      <c r="N81">
        <v>413.286</v>
      </c>
      <c r="O81">
        <v>100.48099999999999</v>
      </c>
      <c r="P81">
        <v>219.43600000000001</v>
      </c>
      <c r="Q81">
        <v>89094.399999999994</v>
      </c>
      <c r="R81">
        <v>470.49599999999998</v>
      </c>
      <c r="S81">
        <v>512.25199999999995</v>
      </c>
      <c r="T81">
        <v>38.280999999999999</v>
      </c>
      <c r="U81">
        <v>433.13099999999997</v>
      </c>
      <c r="V81">
        <v>2.9558399999999998</v>
      </c>
      <c r="W81">
        <v>1.86541</v>
      </c>
      <c r="X81">
        <v>0.62950300000000003</v>
      </c>
      <c r="Y81">
        <v>230.00800000000001</v>
      </c>
      <c r="Z81">
        <v>33.260399999999997</v>
      </c>
      <c r="AA81">
        <v>5.7802899999999999</v>
      </c>
      <c r="AB81">
        <v>27.171299999999999</v>
      </c>
      <c r="AC81">
        <v>938.78899999999999</v>
      </c>
      <c r="AD81">
        <v>0.18169299999999999</v>
      </c>
      <c r="AE81">
        <v>0.49685600000000002</v>
      </c>
      <c r="AF81">
        <v>0.30979200000000001</v>
      </c>
      <c r="AG81">
        <v>6.38497</v>
      </c>
      <c r="AI81" s="8" t="s">
        <v>228</v>
      </c>
      <c r="AJ81" s="6">
        <v>41.87</v>
      </c>
      <c r="AK81" s="6">
        <v>7.37</v>
      </c>
      <c r="AL81" s="7">
        <v>10.57</v>
      </c>
      <c r="AM81" s="6">
        <v>19.04</v>
      </c>
      <c r="AN81" s="6">
        <v>7.39</v>
      </c>
      <c r="AO81" s="6">
        <v>1.23</v>
      </c>
      <c r="AP81" s="6">
        <v>12.53</v>
      </c>
      <c r="AR81">
        <f t="shared" si="17"/>
        <v>418700</v>
      </c>
      <c r="AS81">
        <f t="shared" si="18"/>
        <v>73700</v>
      </c>
      <c r="AT81">
        <f t="shared" si="19"/>
        <v>105700</v>
      </c>
      <c r="AU81">
        <f t="shared" si="20"/>
        <v>190400</v>
      </c>
      <c r="AV81">
        <f t="shared" si="21"/>
        <v>73900</v>
      </c>
      <c r="AW81">
        <f t="shared" si="22"/>
        <v>12300</v>
      </c>
      <c r="AX81">
        <f t="shared" si="23"/>
        <v>125300</v>
      </c>
    </row>
    <row r="82" spans="1:50">
      <c r="A82" s="64"/>
      <c r="B82" t="s">
        <v>112</v>
      </c>
      <c r="D82">
        <v>217.09399999999999</v>
      </c>
      <c r="E82">
        <v>692.47299999999996</v>
      </c>
      <c r="F82">
        <v>53505.2</v>
      </c>
      <c r="G82">
        <v>58484.4</v>
      </c>
      <c r="H82">
        <v>106000</v>
      </c>
      <c r="I82">
        <v>167776</v>
      </c>
      <c r="J82">
        <v>1061.1600000000001</v>
      </c>
      <c r="K82">
        <v>35.459899999999998</v>
      </c>
      <c r="L82">
        <v>52.432899999999997</v>
      </c>
      <c r="M82">
        <v>11277.6</v>
      </c>
      <c r="N82">
        <v>419.834</v>
      </c>
      <c r="O82">
        <v>44.811300000000003</v>
      </c>
      <c r="P82">
        <v>218.09</v>
      </c>
      <c r="Q82">
        <v>95082.8</v>
      </c>
      <c r="R82">
        <v>471.64800000000002</v>
      </c>
      <c r="S82">
        <v>476.34899999999999</v>
      </c>
      <c r="T82">
        <v>38.220399999999998</v>
      </c>
      <c r="U82">
        <v>437.71199999999999</v>
      </c>
      <c r="V82">
        <v>2.6413099999999998</v>
      </c>
      <c r="W82">
        <v>1.76823</v>
      </c>
      <c r="X82">
        <v>1.5293699999999999E-4</v>
      </c>
      <c r="Y82">
        <v>5.5301099999999999E-2</v>
      </c>
      <c r="Z82">
        <v>28.344100000000001</v>
      </c>
      <c r="AA82">
        <v>5.8729500000000003</v>
      </c>
      <c r="AB82">
        <v>26.161000000000001</v>
      </c>
      <c r="AC82">
        <v>884.85900000000004</v>
      </c>
      <c r="AD82" s="1">
        <v>-7.3563600000000002E-5</v>
      </c>
      <c r="AE82">
        <v>5.7162000000000001E-4</v>
      </c>
      <c r="AF82">
        <v>0.22503000000000001</v>
      </c>
      <c r="AG82">
        <v>7.0856700000000004</v>
      </c>
      <c r="AI82" s="8" t="s">
        <v>229</v>
      </c>
      <c r="AJ82" s="6">
        <v>41.85</v>
      </c>
      <c r="AK82" s="6">
        <v>7.48</v>
      </c>
      <c r="AL82" s="7">
        <v>10.6</v>
      </c>
      <c r="AM82" s="6">
        <v>19</v>
      </c>
      <c r="AN82" s="6">
        <v>7.41</v>
      </c>
      <c r="AO82" s="6">
        <v>1.1200000000000001</v>
      </c>
      <c r="AP82" s="6">
        <v>12.55</v>
      </c>
      <c r="AR82">
        <f t="shared" si="17"/>
        <v>418500</v>
      </c>
      <c r="AS82">
        <f t="shared" si="18"/>
        <v>74800</v>
      </c>
      <c r="AT82">
        <f t="shared" si="19"/>
        <v>106000</v>
      </c>
      <c r="AU82">
        <f t="shared" si="20"/>
        <v>190000</v>
      </c>
      <c r="AV82">
        <f t="shared" si="21"/>
        <v>74100</v>
      </c>
      <c r="AW82">
        <f t="shared" si="22"/>
        <v>11200.000000000002</v>
      </c>
      <c r="AX82">
        <f t="shared" si="23"/>
        <v>125500</v>
      </c>
    </row>
    <row r="83" spans="1:50">
      <c r="A83" s="64"/>
      <c r="B83" t="s">
        <v>113</v>
      </c>
      <c r="D83">
        <v>228.57599999999999</v>
      </c>
      <c r="E83">
        <v>988.80600000000004</v>
      </c>
      <c r="F83">
        <v>55878.3</v>
      </c>
      <c r="G83">
        <v>60018.400000000001</v>
      </c>
      <c r="H83">
        <v>105900</v>
      </c>
      <c r="I83">
        <v>165993</v>
      </c>
      <c r="J83">
        <v>214.98</v>
      </c>
      <c r="K83">
        <v>179.83199999999999</v>
      </c>
      <c r="L83">
        <v>49.706000000000003</v>
      </c>
      <c r="M83">
        <v>12634.5</v>
      </c>
      <c r="N83">
        <v>451.28899999999999</v>
      </c>
      <c r="O83">
        <v>82.593299999999999</v>
      </c>
      <c r="P83">
        <v>215.898</v>
      </c>
      <c r="Q83">
        <v>89287</v>
      </c>
      <c r="R83">
        <v>446.42399999999998</v>
      </c>
      <c r="S83">
        <v>475.56</v>
      </c>
      <c r="T83">
        <v>38.643000000000001</v>
      </c>
      <c r="U83">
        <v>436.15199999999999</v>
      </c>
      <c r="V83">
        <v>2.8393000000000002</v>
      </c>
      <c r="W83">
        <v>1.4761200000000001</v>
      </c>
      <c r="X83" s="1">
        <v>-7.9082499999999994E-5</v>
      </c>
      <c r="Y83">
        <v>0.104148</v>
      </c>
      <c r="Z83">
        <v>30.025099999999998</v>
      </c>
      <c r="AA83">
        <v>5.5715399999999997</v>
      </c>
      <c r="AB83">
        <v>25.788799999999998</v>
      </c>
      <c r="AC83">
        <v>999.072</v>
      </c>
      <c r="AD83">
        <v>2.5998200000000002E-4</v>
      </c>
      <c r="AE83">
        <v>-1.4499200000000001E-4</v>
      </c>
      <c r="AF83">
        <v>0.23408899999999999</v>
      </c>
      <c r="AG83">
        <v>6.1429099999999996</v>
      </c>
      <c r="AI83" s="8" t="s">
        <v>230</v>
      </c>
      <c r="AJ83" s="6">
        <v>41.89</v>
      </c>
      <c r="AK83" s="6">
        <v>7.35</v>
      </c>
      <c r="AL83" s="7">
        <v>10.59</v>
      </c>
      <c r="AM83" s="6">
        <v>19.04</v>
      </c>
      <c r="AN83" s="6">
        <v>7.41</v>
      </c>
      <c r="AO83" s="6">
        <v>1.28</v>
      </c>
      <c r="AP83" s="6">
        <v>12.44</v>
      </c>
      <c r="AR83">
        <f t="shared" si="17"/>
        <v>418900</v>
      </c>
      <c r="AS83">
        <f t="shared" si="18"/>
        <v>73500</v>
      </c>
      <c r="AT83">
        <f t="shared" si="19"/>
        <v>105900</v>
      </c>
      <c r="AU83">
        <f t="shared" si="20"/>
        <v>190400</v>
      </c>
      <c r="AV83">
        <f t="shared" si="21"/>
        <v>74100</v>
      </c>
      <c r="AW83">
        <f t="shared" si="22"/>
        <v>12800</v>
      </c>
      <c r="AX83">
        <f t="shared" si="23"/>
        <v>124400</v>
      </c>
    </row>
    <row r="84" spans="1:50">
      <c r="A84" s="64"/>
      <c r="B84" t="s">
        <v>114</v>
      </c>
      <c r="D84">
        <v>227.89699999999999</v>
      </c>
      <c r="E84">
        <v>845.35400000000004</v>
      </c>
      <c r="F84">
        <v>53362</v>
      </c>
      <c r="G84">
        <v>59009.599999999999</v>
      </c>
      <c r="H84">
        <v>105200</v>
      </c>
      <c r="I84">
        <v>159417</v>
      </c>
      <c r="J84">
        <v>-159.251</v>
      </c>
      <c r="K84">
        <v>49.689</v>
      </c>
      <c r="L84">
        <v>38.976399999999998</v>
      </c>
      <c r="M84">
        <v>13365.8</v>
      </c>
      <c r="N84">
        <v>461.988</v>
      </c>
      <c r="O84">
        <v>94.9191</v>
      </c>
      <c r="P84">
        <v>203.404</v>
      </c>
      <c r="Q84">
        <v>96331.5</v>
      </c>
      <c r="R84">
        <v>475.28699999999998</v>
      </c>
      <c r="S84">
        <v>473.40699999999998</v>
      </c>
      <c r="T84">
        <v>37.063400000000001</v>
      </c>
      <c r="U84">
        <v>417.91300000000001</v>
      </c>
      <c r="V84">
        <v>4.1852</v>
      </c>
      <c r="W84">
        <v>1.8820300000000001</v>
      </c>
      <c r="X84">
        <v>1.6275E-4</v>
      </c>
      <c r="Y84" s="1">
        <v>-1.1166599999999999E-19</v>
      </c>
      <c r="Z84">
        <v>27.262799999999999</v>
      </c>
      <c r="AA84">
        <v>5.3722799999999999</v>
      </c>
      <c r="AB84">
        <v>28.412700000000001</v>
      </c>
      <c r="AC84">
        <v>968.11900000000003</v>
      </c>
      <c r="AD84">
        <v>-1.4224000000000001E-3</v>
      </c>
      <c r="AE84" s="1">
        <v>4.0434900000000001E-5</v>
      </c>
      <c r="AF84">
        <v>0.36895800000000001</v>
      </c>
      <c r="AG84">
        <v>6.5034999999999998</v>
      </c>
      <c r="AI84" s="8" t="s">
        <v>231</v>
      </c>
      <c r="AJ84" s="6">
        <v>42.02</v>
      </c>
      <c r="AK84" s="6">
        <v>7.27</v>
      </c>
      <c r="AL84" s="7">
        <v>10.52</v>
      </c>
      <c r="AM84" s="6">
        <v>19.25</v>
      </c>
      <c r="AN84" s="6">
        <v>7.19</v>
      </c>
      <c r="AO84" s="6">
        <v>1.38</v>
      </c>
      <c r="AP84" s="6">
        <v>12.36</v>
      </c>
      <c r="AR84">
        <f t="shared" si="17"/>
        <v>420200.00000000006</v>
      </c>
      <c r="AS84">
        <f t="shared" si="18"/>
        <v>72700</v>
      </c>
      <c r="AT84">
        <f t="shared" si="19"/>
        <v>105200</v>
      </c>
      <c r="AU84">
        <f t="shared" si="20"/>
        <v>192500</v>
      </c>
      <c r="AV84">
        <f t="shared" si="21"/>
        <v>71900</v>
      </c>
      <c r="AW84">
        <f t="shared" si="22"/>
        <v>13799.999999999998</v>
      </c>
      <c r="AX84">
        <f t="shared" si="23"/>
        <v>123600</v>
      </c>
    </row>
    <row r="85" spans="1:50">
      <c r="A85" s="64"/>
      <c r="B85" t="s">
        <v>115</v>
      </c>
      <c r="D85">
        <v>204.06399999999999</v>
      </c>
      <c r="E85">
        <v>690.06</v>
      </c>
      <c r="F85">
        <v>51500.5</v>
      </c>
      <c r="G85">
        <v>56569.4</v>
      </c>
      <c r="H85">
        <v>104500</v>
      </c>
      <c r="I85">
        <v>162122</v>
      </c>
      <c r="J85">
        <v>122.261</v>
      </c>
      <c r="K85">
        <v>199.08799999999999</v>
      </c>
      <c r="L85">
        <v>43.724400000000003</v>
      </c>
      <c r="M85">
        <v>14245.1</v>
      </c>
      <c r="N85">
        <v>511.113</v>
      </c>
      <c r="O85">
        <v>120.464</v>
      </c>
      <c r="P85">
        <v>216.726</v>
      </c>
      <c r="Q85">
        <v>91173</v>
      </c>
      <c r="R85">
        <v>396.01600000000002</v>
      </c>
      <c r="S85">
        <v>443.65</v>
      </c>
      <c r="T85">
        <v>35.4634</v>
      </c>
      <c r="U85">
        <v>403.02100000000002</v>
      </c>
      <c r="V85">
        <v>-0.32688200000000001</v>
      </c>
      <c r="W85">
        <v>1.6488</v>
      </c>
      <c r="X85">
        <v>-5.5109500000000004E-4</v>
      </c>
      <c r="Y85" s="1">
        <v>4.0655399999999999E-19</v>
      </c>
      <c r="Z85">
        <v>27.0336</v>
      </c>
      <c r="AA85">
        <v>5.2284499999999996</v>
      </c>
      <c r="AB85">
        <v>26.575600000000001</v>
      </c>
      <c r="AC85">
        <v>812.15899999999999</v>
      </c>
      <c r="AD85">
        <v>3.7959199999999999E-3</v>
      </c>
      <c r="AE85" s="1">
        <v>-1.0617300000000001E-5</v>
      </c>
      <c r="AF85">
        <v>0.18617400000000001</v>
      </c>
      <c r="AG85">
        <v>7.1711400000000003</v>
      </c>
      <c r="AI85" s="8" t="s">
        <v>232</v>
      </c>
      <c r="AJ85" s="6">
        <v>41.93</v>
      </c>
      <c r="AK85" s="6">
        <v>7.31</v>
      </c>
      <c r="AL85" s="7">
        <v>10.45</v>
      </c>
      <c r="AM85" s="6">
        <v>19.13</v>
      </c>
      <c r="AN85" s="6">
        <v>7.23</v>
      </c>
      <c r="AO85" s="6">
        <v>1.46</v>
      </c>
      <c r="AP85" s="6">
        <v>12.48</v>
      </c>
      <c r="AR85">
        <f t="shared" si="17"/>
        <v>419300</v>
      </c>
      <c r="AS85">
        <f t="shared" si="18"/>
        <v>73100</v>
      </c>
      <c r="AT85">
        <f t="shared" si="19"/>
        <v>104500</v>
      </c>
      <c r="AU85">
        <f t="shared" si="20"/>
        <v>191300</v>
      </c>
      <c r="AV85">
        <f t="shared" si="21"/>
        <v>72300</v>
      </c>
      <c r="AW85">
        <f t="shared" si="22"/>
        <v>14600</v>
      </c>
      <c r="AX85">
        <f t="shared" si="23"/>
        <v>124800</v>
      </c>
    </row>
    <row r="86" spans="1:50">
      <c r="A86" s="64"/>
      <c r="B86" t="s">
        <v>116</v>
      </c>
      <c r="D86">
        <v>266.20400000000001</v>
      </c>
      <c r="E86">
        <v>790.82100000000003</v>
      </c>
      <c r="F86">
        <v>54989.2</v>
      </c>
      <c r="G86">
        <v>57193</v>
      </c>
      <c r="H86">
        <v>108100</v>
      </c>
      <c r="I86">
        <v>177155</v>
      </c>
      <c r="J86">
        <v>712.65800000000002</v>
      </c>
      <c r="K86">
        <v>170.92</v>
      </c>
      <c r="L86">
        <v>46.024900000000002</v>
      </c>
      <c r="M86">
        <v>13269.6</v>
      </c>
      <c r="N86">
        <v>490.47399999999999</v>
      </c>
      <c r="O86">
        <v>110.624</v>
      </c>
      <c r="P86">
        <v>230.68799999999999</v>
      </c>
      <c r="Q86">
        <v>99430.3</v>
      </c>
      <c r="R86">
        <v>451.79399999999998</v>
      </c>
      <c r="S86">
        <v>501.76799999999997</v>
      </c>
      <c r="T86">
        <v>40.301499999999997</v>
      </c>
      <c r="U86">
        <v>467.51400000000001</v>
      </c>
      <c r="V86">
        <v>-2.1196100000000002</v>
      </c>
      <c r="W86">
        <v>1.62327</v>
      </c>
      <c r="X86">
        <v>2.5740699999999999E-3</v>
      </c>
      <c r="Y86" s="1">
        <v>-1.86984E-18</v>
      </c>
      <c r="Z86">
        <v>29.689499999999999</v>
      </c>
      <c r="AA86">
        <v>5.7667900000000003</v>
      </c>
      <c r="AB86">
        <v>30.0731</v>
      </c>
      <c r="AC86">
        <v>980.83600000000001</v>
      </c>
      <c r="AD86">
        <v>5.7612600000000005E-4</v>
      </c>
      <c r="AE86" s="1">
        <v>3.5748399999999999E-6</v>
      </c>
      <c r="AF86">
        <v>0.305927</v>
      </c>
      <c r="AG86">
        <v>6.3575799999999996</v>
      </c>
      <c r="AI86" s="8" t="s">
        <v>233</v>
      </c>
      <c r="AJ86" s="6">
        <v>41.99</v>
      </c>
      <c r="AK86" s="6">
        <v>7.15</v>
      </c>
      <c r="AL86" s="7">
        <v>10.81</v>
      </c>
      <c r="AM86" s="6">
        <v>19.11</v>
      </c>
      <c r="AN86" s="6">
        <v>7.31</v>
      </c>
      <c r="AO86" s="6">
        <v>1.29</v>
      </c>
      <c r="AP86" s="6">
        <v>12.34</v>
      </c>
      <c r="AR86">
        <f t="shared" si="17"/>
        <v>419900</v>
      </c>
      <c r="AS86">
        <f t="shared" si="18"/>
        <v>71500</v>
      </c>
      <c r="AT86">
        <f t="shared" si="19"/>
        <v>108100</v>
      </c>
      <c r="AU86">
        <f t="shared" si="20"/>
        <v>191100</v>
      </c>
      <c r="AV86">
        <f t="shared" si="21"/>
        <v>73100</v>
      </c>
      <c r="AW86">
        <f t="shared" si="22"/>
        <v>12900</v>
      </c>
      <c r="AX86">
        <f t="shared" si="23"/>
        <v>123400</v>
      </c>
    </row>
    <row r="87" spans="1:50">
      <c r="A87" s="64"/>
      <c r="B87" t="s">
        <v>117</v>
      </c>
      <c r="D87">
        <v>184.98400000000001</v>
      </c>
      <c r="E87">
        <v>565.13199999999995</v>
      </c>
      <c r="F87">
        <v>49531</v>
      </c>
      <c r="G87">
        <v>52218.3</v>
      </c>
      <c r="H87">
        <v>105400</v>
      </c>
      <c r="I87">
        <v>157235</v>
      </c>
      <c r="J87">
        <v>1142.3599999999999</v>
      </c>
      <c r="K87">
        <v>207.893</v>
      </c>
      <c r="L87">
        <v>34.4039</v>
      </c>
      <c r="M87">
        <v>8118.59</v>
      </c>
      <c r="N87">
        <v>297.09300000000002</v>
      </c>
      <c r="O87">
        <v>53.911999999999999</v>
      </c>
      <c r="P87">
        <v>241.005</v>
      </c>
      <c r="Q87">
        <v>86236.7</v>
      </c>
      <c r="R87">
        <v>432.536</v>
      </c>
      <c r="S87">
        <v>465.39299999999997</v>
      </c>
      <c r="T87">
        <v>34.062600000000003</v>
      </c>
      <c r="U87">
        <v>385.27800000000002</v>
      </c>
      <c r="V87">
        <v>1.10114</v>
      </c>
      <c r="W87">
        <v>3.5478800000000001</v>
      </c>
      <c r="X87">
        <v>0.30841099999999999</v>
      </c>
      <c r="Y87">
        <v>82.313400000000001</v>
      </c>
      <c r="Z87">
        <v>20.0243</v>
      </c>
      <c r="AA87">
        <v>4.9358500000000003</v>
      </c>
      <c r="AB87">
        <v>25.205300000000001</v>
      </c>
      <c r="AC87">
        <v>729.26</v>
      </c>
      <c r="AD87">
        <v>1.8025699999999999E-4</v>
      </c>
      <c r="AE87">
        <v>0.24920300000000001</v>
      </c>
      <c r="AF87">
        <v>0.11777700000000001</v>
      </c>
      <c r="AG87">
        <v>3.5894200000000001</v>
      </c>
      <c r="AI87" s="8" t="s">
        <v>234</v>
      </c>
      <c r="AJ87" s="6">
        <v>41.77</v>
      </c>
      <c r="AK87" s="6">
        <v>7.43</v>
      </c>
      <c r="AL87" s="7">
        <v>10.54</v>
      </c>
      <c r="AM87" s="6">
        <v>18.96</v>
      </c>
      <c r="AN87" s="6">
        <v>7.43</v>
      </c>
      <c r="AO87" s="6">
        <v>1.07</v>
      </c>
      <c r="AP87" s="6">
        <v>12.81</v>
      </c>
      <c r="AR87">
        <f t="shared" si="17"/>
        <v>417700.00000000006</v>
      </c>
      <c r="AS87">
        <f t="shared" si="18"/>
        <v>74300</v>
      </c>
      <c r="AT87">
        <f t="shared" si="19"/>
        <v>105399.99999999999</v>
      </c>
      <c r="AU87">
        <f t="shared" si="20"/>
        <v>189600</v>
      </c>
      <c r="AV87">
        <f t="shared" si="21"/>
        <v>74300</v>
      </c>
      <c r="AW87">
        <f t="shared" si="22"/>
        <v>10700</v>
      </c>
      <c r="AX87">
        <f t="shared" si="23"/>
        <v>128100</v>
      </c>
    </row>
    <row r="88" spans="1:50">
      <c r="A88" s="64"/>
      <c r="B88" t="s">
        <v>118</v>
      </c>
      <c r="D88">
        <v>250.643</v>
      </c>
      <c r="E88">
        <v>691.34799999999996</v>
      </c>
      <c r="F88">
        <v>55140.3</v>
      </c>
      <c r="G88">
        <v>55291.3</v>
      </c>
      <c r="H88">
        <v>104400</v>
      </c>
      <c r="I88">
        <v>160621</v>
      </c>
      <c r="J88">
        <v>-344.28100000000001</v>
      </c>
      <c r="K88">
        <v>120.989</v>
      </c>
      <c r="L88">
        <v>45.018700000000003</v>
      </c>
      <c r="M88">
        <v>11568.8</v>
      </c>
      <c r="N88">
        <v>476.387</v>
      </c>
      <c r="O88">
        <v>62.725999999999999</v>
      </c>
      <c r="P88">
        <v>235.74799999999999</v>
      </c>
      <c r="Q88">
        <v>94433.7</v>
      </c>
      <c r="R88">
        <v>472.303</v>
      </c>
      <c r="S88">
        <v>504.25400000000002</v>
      </c>
      <c r="T88">
        <v>40.253799999999998</v>
      </c>
      <c r="U88">
        <v>435.10199999999998</v>
      </c>
      <c r="V88">
        <v>-3.1608399999999999</v>
      </c>
      <c r="W88">
        <v>1.1199399999999999</v>
      </c>
      <c r="X88">
        <v>-6.8368699999999999E-4</v>
      </c>
      <c r="Y88" s="1">
        <v>1.8837999999999999E-14</v>
      </c>
      <c r="Z88">
        <v>28.501200000000001</v>
      </c>
      <c r="AA88">
        <v>6.1236699999999997</v>
      </c>
      <c r="AB88">
        <v>24.585799999999999</v>
      </c>
      <c r="AC88">
        <v>855.41499999999996</v>
      </c>
      <c r="AD88" s="1">
        <v>-6.4763099999999997E-5</v>
      </c>
      <c r="AE88" s="1">
        <v>-2.1041799999999999E-10</v>
      </c>
      <c r="AF88">
        <v>0.33953899999999998</v>
      </c>
      <c r="AG88">
        <v>6.6713199999999997</v>
      </c>
      <c r="AI88" s="8" t="s">
        <v>235</v>
      </c>
      <c r="AJ88" s="6">
        <v>41.81</v>
      </c>
      <c r="AK88" s="6">
        <v>7.61</v>
      </c>
      <c r="AL88" s="7">
        <v>10.44</v>
      </c>
      <c r="AM88" s="6">
        <v>18.989999999999998</v>
      </c>
      <c r="AN88" s="6">
        <v>7.33</v>
      </c>
      <c r="AO88" s="6">
        <v>1.1100000000000001</v>
      </c>
      <c r="AP88" s="6">
        <v>12.71</v>
      </c>
      <c r="AR88">
        <f t="shared" si="17"/>
        <v>418100</v>
      </c>
      <c r="AS88">
        <f t="shared" si="18"/>
        <v>76100</v>
      </c>
      <c r="AT88">
        <f t="shared" si="19"/>
        <v>104400</v>
      </c>
      <c r="AU88">
        <f t="shared" si="20"/>
        <v>189899.99999999997</v>
      </c>
      <c r="AV88">
        <f t="shared" si="21"/>
        <v>73300</v>
      </c>
      <c r="AW88">
        <f t="shared" si="22"/>
        <v>11100.000000000002</v>
      </c>
      <c r="AX88">
        <f t="shared" si="23"/>
        <v>127100.00000000001</v>
      </c>
    </row>
    <row r="89" spans="1:50">
      <c r="A89" s="64"/>
      <c r="B89" t="s">
        <v>119</v>
      </c>
      <c r="D89">
        <v>272.72699999999998</v>
      </c>
      <c r="E89">
        <v>943.06100000000004</v>
      </c>
      <c r="F89">
        <v>53411.7</v>
      </c>
      <c r="G89">
        <v>54514.8</v>
      </c>
      <c r="H89">
        <v>104100</v>
      </c>
      <c r="I89">
        <v>164482</v>
      </c>
      <c r="J89">
        <v>1748.17</v>
      </c>
      <c r="K89">
        <v>1673.77</v>
      </c>
      <c r="L89">
        <v>48.300600000000003</v>
      </c>
      <c r="M89">
        <v>12986.6</v>
      </c>
      <c r="N89">
        <v>495.416</v>
      </c>
      <c r="O89">
        <v>98.964600000000004</v>
      </c>
      <c r="P89">
        <v>248.50800000000001</v>
      </c>
      <c r="Q89">
        <v>96202.6</v>
      </c>
      <c r="R89">
        <v>456.98</v>
      </c>
      <c r="S89">
        <v>479.00599999999997</v>
      </c>
      <c r="T89">
        <v>38.467500000000001</v>
      </c>
      <c r="U89">
        <v>439.24700000000001</v>
      </c>
      <c r="V89">
        <v>44.803600000000003</v>
      </c>
      <c r="W89">
        <v>47.551200000000001</v>
      </c>
      <c r="X89">
        <v>10.002599999999999</v>
      </c>
      <c r="Y89">
        <v>89.532700000000006</v>
      </c>
      <c r="Z89">
        <v>27.937799999999999</v>
      </c>
      <c r="AA89">
        <v>5.8160299999999996</v>
      </c>
      <c r="AB89">
        <v>23.1816</v>
      </c>
      <c r="AC89">
        <v>882.69100000000003</v>
      </c>
      <c r="AD89">
        <v>10.6577</v>
      </c>
      <c r="AE89">
        <v>0.67741399999999996</v>
      </c>
      <c r="AF89">
        <v>0.27141599999999999</v>
      </c>
      <c r="AG89">
        <v>8.2822600000000008</v>
      </c>
      <c r="AI89" s="8" t="s">
        <v>236</v>
      </c>
      <c r="AJ89" s="6">
        <v>41.88</v>
      </c>
      <c r="AK89" s="6">
        <v>7.46</v>
      </c>
      <c r="AL89" s="7">
        <v>10.41</v>
      </c>
      <c r="AM89" s="6">
        <v>19.149999999999999</v>
      </c>
      <c r="AN89" s="6">
        <v>7.28</v>
      </c>
      <c r="AO89" s="6">
        <v>1.18</v>
      </c>
      <c r="AP89" s="6">
        <v>12.65</v>
      </c>
      <c r="AR89">
        <f t="shared" si="17"/>
        <v>418800</v>
      </c>
      <c r="AS89">
        <f t="shared" si="18"/>
        <v>74600</v>
      </c>
      <c r="AT89">
        <f t="shared" si="19"/>
        <v>104100</v>
      </c>
      <c r="AU89">
        <f t="shared" si="20"/>
        <v>191500</v>
      </c>
      <c r="AV89">
        <f t="shared" si="21"/>
        <v>72800</v>
      </c>
      <c r="AW89">
        <f t="shared" si="22"/>
        <v>11800</v>
      </c>
      <c r="AX89">
        <f t="shared" si="23"/>
        <v>126500</v>
      </c>
    </row>
    <row r="90" spans="1:50">
      <c r="A90" s="64"/>
      <c r="B90" t="s">
        <v>120</v>
      </c>
      <c r="D90">
        <v>231.87</v>
      </c>
      <c r="E90">
        <v>740.61</v>
      </c>
      <c r="F90">
        <v>54983.199999999997</v>
      </c>
      <c r="G90">
        <v>57175.8</v>
      </c>
      <c r="H90">
        <v>104600</v>
      </c>
      <c r="I90">
        <v>166385</v>
      </c>
      <c r="J90">
        <v>397.05900000000003</v>
      </c>
      <c r="K90">
        <v>142.739</v>
      </c>
      <c r="L90">
        <v>44.695999999999998</v>
      </c>
      <c r="M90">
        <v>10147.4</v>
      </c>
      <c r="N90">
        <v>420.94299999999998</v>
      </c>
      <c r="O90">
        <v>66.349599999999995</v>
      </c>
      <c r="P90">
        <v>230.51</v>
      </c>
      <c r="Q90">
        <v>98072.5</v>
      </c>
      <c r="R90">
        <v>490.96300000000002</v>
      </c>
      <c r="S90">
        <v>500.93700000000001</v>
      </c>
      <c r="T90">
        <v>42.660800000000002</v>
      </c>
      <c r="U90">
        <v>443.928</v>
      </c>
      <c r="V90">
        <v>-2.0194899999999998</v>
      </c>
      <c r="W90">
        <v>1.2386299999999999</v>
      </c>
      <c r="X90">
        <v>5.0147299999999999E-2</v>
      </c>
      <c r="Y90" s="1">
        <v>2.3263600000000002E-13</v>
      </c>
      <c r="Z90">
        <v>31.028500000000001</v>
      </c>
      <c r="AA90">
        <v>6.5999299999999996</v>
      </c>
      <c r="AB90">
        <v>28.968399999999999</v>
      </c>
      <c r="AC90">
        <v>914.31200000000001</v>
      </c>
      <c r="AD90" s="1">
        <v>1.8084000000000002E-5</v>
      </c>
      <c r="AE90" s="1">
        <v>1.4045000000000001E-9</v>
      </c>
      <c r="AF90">
        <v>0.39313399999999998</v>
      </c>
      <c r="AG90">
        <v>6.5621999999999998</v>
      </c>
      <c r="AI90" s="8" t="s">
        <v>237</v>
      </c>
      <c r="AJ90" s="6">
        <v>41.93</v>
      </c>
      <c r="AK90" s="6">
        <v>7.7</v>
      </c>
      <c r="AL90" s="7">
        <v>10.46</v>
      </c>
      <c r="AM90" s="6">
        <v>19.18</v>
      </c>
      <c r="AN90" s="6">
        <v>7.29</v>
      </c>
      <c r="AO90" s="6">
        <v>0.98</v>
      </c>
      <c r="AP90" s="6">
        <v>12.45</v>
      </c>
      <c r="AR90">
        <f t="shared" si="17"/>
        <v>419300</v>
      </c>
      <c r="AS90">
        <f t="shared" si="18"/>
        <v>77000</v>
      </c>
      <c r="AT90">
        <f t="shared" si="19"/>
        <v>104600.00000000001</v>
      </c>
      <c r="AU90">
        <f t="shared" si="20"/>
        <v>191800</v>
      </c>
      <c r="AV90">
        <f t="shared" si="21"/>
        <v>72900</v>
      </c>
      <c r="AW90">
        <f t="shared" si="22"/>
        <v>9800</v>
      </c>
      <c r="AX90">
        <f t="shared" si="23"/>
        <v>124500</v>
      </c>
    </row>
    <row r="91" spans="1:50">
      <c r="A91" s="64"/>
      <c r="B91" t="s">
        <v>121</v>
      </c>
      <c r="D91">
        <v>290.66899999999998</v>
      </c>
      <c r="E91">
        <v>1054.17</v>
      </c>
      <c r="F91">
        <v>59760.3</v>
      </c>
      <c r="G91">
        <v>58657.9</v>
      </c>
      <c r="H91">
        <v>105400</v>
      </c>
      <c r="I91">
        <v>185471</v>
      </c>
      <c r="J91">
        <v>-29.629799999999999</v>
      </c>
      <c r="K91">
        <v>59.402200000000001</v>
      </c>
      <c r="L91">
        <v>50.2196</v>
      </c>
      <c r="M91">
        <v>12667.1</v>
      </c>
      <c r="N91">
        <v>548.03300000000002</v>
      </c>
      <c r="O91">
        <v>111.474</v>
      </c>
      <c r="P91">
        <v>280.69299999999998</v>
      </c>
      <c r="Q91">
        <v>108129</v>
      </c>
      <c r="R91">
        <v>602.57799999999997</v>
      </c>
      <c r="S91">
        <v>536.16399999999999</v>
      </c>
      <c r="T91">
        <v>42.236899999999999</v>
      </c>
      <c r="U91">
        <v>478.72500000000002</v>
      </c>
      <c r="V91">
        <v>4.4799699999999998</v>
      </c>
      <c r="W91">
        <v>1.8392599999999999</v>
      </c>
      <c r="X91">
        <v>1.1471100000000001</v>
      </c>
      <c r="Y91">
        <v>262.33499999999998</v>
      </c>
      <c r="Z91">
        <v>33.466500000000003</v>
      </c>
      <c r="AA91">
        <v>6.9521199999999999</v>
      </c>
      <c r="AB91">
        <v>24.285799999999998</v>
      </c>
      <c r="AC91">
        <v>1010.7</v>
      </c>
      <c r="AD91" s="1">
        <v>-8.7151999999999995E-5</v>
      </c>
      <c r="AE91">
        <v>1.13568</v>
      </c>
      <c r="AF91">
        <v>0.36822899999999997</v>
      </c>
      <c r="AG91">
        <v>8.4523799999999998</v>
      </c>
      <c r="AI91" s="8" t="s">
        <v>238</v>
      </c>
      <c r="AJ91" s="6">
        <v>41.89</v>
      </c>
      <c r="AK91" s="6">
        <v>7.35</v>
      </c>
      <c r="AL91" s="7">
        <v>10.54</v>
      </c>
      <c r="AM91" s="6">
        <v>19.09</v>
      </c>
      <c r="AN91" s="6">
        <v>7.22</v>
      </c>
      <c r="AO91" s="6">
        <v>1.25</v>
      </c>
      <c r="AP91" s="6">
        <v>12.66</v>
      </c>
      <c r="AR91">
        <f t="shared" si="17"/>
        <v>418900</v>
      </c>
      <c r="AS91">
        <f t="shared" si="18"/>
        <v>73500</v>
      </c>
      <c r="AT91">
        <f t="shared" si="19"/>
        <v>105399.99999999999</v>
      </c>
      <c r="AU91">
        <f t="shared" si="20"/>
        <v>190900</v>
      </c>
      <c r="AV91">
        <f t="shared" si="21"/>
        <v>72200</v>
      </c>
      <c r="AW91">
        <f t="shared" si="22"/>
        <v>12500</v>
      </c>
      <c r="AX91">
        <f t="shared" si="23"/>
        <v>126600</v>
      </c>
    </row>
    <row r="92" spans="1:50">
      <c r="A92" s="64"/>
      <c r="B92" t="s">
        <v>122</v>
      </c>
      <c r="D92">
        <v>240.38900000000001</v>
      </c>
      <c r="E92">
        <v>609.98599999999999</v>
      </c>
      <c r="F92">
        <v>56882.8</v>
      </c>
      <c r="G92">
        <v>56983.7</v>
      </c>
      <c r="H92">
        <v>106900</v>
      </c>
      <c r="I92">
        <v>172360</v>
      </c>
      <c r="J92">
        <v>691.41399999999999</v>
      </c>
      <c r="K92">
        <v>204.59299999999999</v>
      </c>
      <c r="L92">
        <v>41.446300000000001</v>
      </c>
      <c r="M92">
        <v>12472.3</v>
      </c>
      <c r="N92">
        <v>472.48200000000003</v>
      </c>
      <c r="O92">
        <v>110.524</v>
      </c>
      <c r="P92">
        <v>255.61199999999999</v>
      </c>
      <c r="Q92">
        <v>102287</v>
      </c>
      <c r="R92">
        <v>505.351</v>
      </c>
      <c r="S92">
        <v>546.96400000000006</v>
      </c>
      <c r="T92">
        <v>40.084200000000003</v>
      </c>
      <c r="U92">
        <v>451.18799999999999</v>
      </c>
      <c r="V92">
        <v>3.6160800000000002</v>
      </c>
      <c r="W92">
        <v>1.0925199999999999</v>
      </c>
      <c r="X92">
        <v>0.13953099999999999</v>
      </c>
      <c r="Y92">
        <v>2.3990499999999999</v>
      </c>
      <c r="Z92">
        <v>26.925999999999998</v>
      </c>
      <c r="AA92">
        <v>5.8548200000000001</v>
      </c>
      <c r="AB92">
        <v>25.229600000000001</v>
      </c>
      <c r="AC92">
        <v>968.50900000000001</v>
      </c>
      <c r="AD92">
        <v>0.15062999999999999</v>
      </c>
      <c r="AE92">
        <v>4.49909E-2</v>
      </c>
      <c r="AF92">
        <v>0.40712100000000001</v>
      </c>
      <c r="AG92">
        <v>6.8020199999999997</v>
      </c>
      <c r="AI92" s="8" t="s">
        <v>239</v>
      </c>
      <c r="AJ92" s="6">
        <v>41.92</v>
      </c>
      <c r="AK92" s="6">
        <v>7.32</v>
      </c>
      <c r="AL92" s="7">
        <v>10.69</v>
      </c>
      <c r="AM92" s="6">
        <v>19.04</v>
      </c>
      <c r="AN92" s="6">
        <v>7.26</v>
      </c>
      <c r="AO92" s="6">
        <v>1.22</v>
      </c>
      <c r="AP92" s="6">
        <v>12.54</v>
      </c>
      <c r="AR92">
        <f t="shared" si="17"/>
        <v>419200</v>
      </c>
      <c r="AS92">
        <f t="shared" si="18"/>
        <v>73200</v>
      </c>
      <c r="AT92">
        <f t="shared" si="19"/>
        <v>106900</v>
      </c>
      <c r="AU92">
        <f t="shared" si="20"/>
        <v>190400</v>
      </c>
      <c r="AV92">
        <f t="shared" si="21"/>
        <v>72600</v>
      </c>
      <c r="AW92">
        <f t="shared" si="22"/>
        <v>12200</v>
      </c>
      <c r="AX92">
        <f t="shared" si="23"/>
        <v>125399.99999999999</v>
      </c>
    </row>
    <row r="93" spans="1:50">
      <c r="A93" s="64"/>
      <c r="B93" t="s">
        <v>123</v>
      </c>
      <c r="D93">
        <v>251.15700000000001</v>
      </c>
      <c r="E93">
        <v>790.06200000000001</v>
      </c>
      <c r="F93">
        <v>60200.3</v>
      </c>
      <c r="G93">
        <v>58256.9</v>
      </c>
      <c r="H93">
        <v>105500</v>
      </c>
      <c r="I93">
        <v>174549</v>
      </c>
      <c r="J93">
        <v>1794.04</v>
      </c>
      <c r="K93">
        <v>332.46800000000002</v>
      </c>
      <c r="L93">
        <v>47.872199999999999</v>
      </c>
      <c r="M93">
        <v>14541.9</v>
      </c>
      <c r="N93">
        <v>590.17999999999995</v>
      </c>
      <c r="O93">
        <v>236.976</v>
      </c>
      <c r="P93">
        <v>227.13</v>
      </c>
      <c r="Q93">
        <v>104632</v>
      </c>
      <c r="R93">
        <v>538.63699999999994</v>
      </c>
      <c r="S93">
        <v>628.16499999999996</v>
      </c>
      <c r="T93">
        <v>43.083399999999997</v>
      </c>
      <c r="U93">
        <v>499.64</v>
      </c>
      <c r="V93">
        <v>0.59901700000000002</v>
      </c>
      <c r="W93">
        <v>1.302</v>
      </c>
      <c r="X93">
        <v>5.7764500000000003E-2</v>
      </c>
      <c r="Y93">
        <v>15.3034</v>
      </c>
      <c r="Z93">
        <v>28.126000000000001</v>
      </c>
      <c r="AA93">
        <v>5.9649599999999996</v>
      </c>
      <c r="AB93">
        <v>33.432899999999997</v>
      </c>
      <c r="AC93">
        <v>986.5</v>
      </c>
      <c r="AD93">
        <v>-1.86352E-3</v>
      </c>
      <c r="AE93">
        <v>8.3787400000000008E-3</v>
      </c>
      <c r="AF93">
        <v>0.33833200000000002</v>
      </c>
      <c r="AG93">
        <v>6.6179300000000003</v>
      </c>
      <c r="AI93" s="8" t="s">
        <v>240</v>
      </c>
      <c r="AJ93" s="6">
        <v>41.86</v>
      </c>
      <c r="AK93" s="6">
        <v>7.42</v>
      </c>
      <c r="AL93" s="7">
        <v>10.55</v>
      </c>
      <c r="AM93" s="6">
        <v>19</v>
      </c>
      <c r="AN93" s="6">
        <v>7.2</v>
      </c>
      <c r="AO93" s="6">
        <v>1.24</v>
      </c>
      <c r="AP93" s="6">
        <v>12.74</v>
      </c>
      <c r="AR93">
        <f t="shared" si="17"/>
        <v>418600</v>
      </c>
      <c r="AS93">
        <f t="shared" si="18"/>
        <v>74200</v>
      </c>
      <c r="AT93">
        <f t="shared" si="19"/>
        <v>105500</v>
      </c>
      <c r="AU93">
        <f t="shared" si="20"/>
        <v>190000</v>
      </c>
      <c r="AV93">
        <f t="shared" si="21"/>
        <v>72000</v>
      </c>
      <c r="AW93">
        <f t="shared" si="22"/>
        <v>12400</v>
      </c>
      <c r="AX93">
        <f t="shared" si="23"/>
        <v>127400</v>
      </c>
    </row>
    <row r="94" spans="1:50">
      <c r="A94" s="64"/>
      <c r="B94" t="s">
        <v>124</v>
      </c>
      <c r="D94">
        <v>240.77</v>
      </c>
      <c r="E94">
        <v>804.173</v>
      </c>
      <c r="F94">
        <v>56331.5</v>
      </c>
      <c r="G94">
        <v>55922.3</v>
      </c>
      <c r="H94">
        <v>103700</v>
      </c>
      <c r="I94">
        <v>162660</v>
      </c>
      <c r="J94">
        <v>1093.8499999999999</v>
      </c>
      <c r="K94">
        <v>160.191</v>
      </c>
      <c r="L94">
        <v>45.799700000000001</v>
      </c>
      <c r="M94">
        <v>12491.8</v>
      </c>
      <c r="N94">
        <v>484.56799999999998</v>
      </c>
      <c r="O94">
        <v>166.86099999999999</v>
      </c>
      <c r="P94">
        <v>226.053</v>
      </c>
      <c r="Q94">
        <v>97530.2</v>
      </c>
      <c r="R94">
        <v>495.75200000000001</v>
      </c>
      <c r="S94">
        <v>497.52600000000001</v>
      </c>
      <c r="T94">
        <v>37.122300000000003</v>
      </c>
      <c r="U94">
        <v>422.41199999999998</v>
      </c>
      <c r="V94">
        <v>5.8434999999999997</v>
      </c>
      <c r="W94">
        <v>1.69659</v>
      </c>
      <c r="X94">
        <v>0.11636000000000001</v>
      </c>
      <c r="Y94">
        <v>13.1996</v>
      </c>
      <c r="Z94">
        <v>27.811299999999999</v>
      </c>
      <c r="AA94">
        <v>5.9049399999999999</v>
      </c>
      <c r="AB94">
        <v>23.070599999999999</v>
      </c>
      <c r="AC94">
        <v>882.6</v>
      </c>
      <c r="AD94">
        <v>9.8167700000000003E-4</v>
      </c>
      <c r="AE94">
        <v>3.4791799999999998E-2</v>
      </c>
      <c r="AF94">
        <v>0.319797</v>
      </c>
      <c r="AG94">
        <v>6.4963499999999996</v>
      </c>
      <c r="AI94" s="8" t="s">
        <v>241</v>
      </c>
      <c r="AJ94" s="6">
        <v>41.8</v>
      </c>
      <c r="AK94" s="6">
        <v>7.33</v>
      </c>
      <c r="AL94" s="7">
        <v>10.37</v>
      </c>
      <c r="AM94" s="6">
        <v>19.04</v>
      </c>
      <c r="AN94" s="6">
        <v>7.25</v>
      </c>
      <c r="AO94" s="6">
        <v>1.34</v>
      </c>
      <c r="AP94" s="6">
        <v>12.89</v>
      </c>
      <c r="AR94">
        <f t="shared" si="17"/>
        <v>418000</v>
      </c>
      <c r="AS94">
        <f t="shared" si="18"/>
        <v>73300</v>
      </c>
      <c r="AT94">
        <f t="shared" si="19"/>
        <v>103699.99999999999</v>
      </c>
      <c r="AU94">
        <f t="shared" si="20"/>
        <v>190400</v>
      </c>
      <c r="AV94">
        <f t="shared" si="21"/>
        <v>72500</v>
      </c>
      <c r="AW94">
        <f t="shared" si="22"/>
        <v>13400</v>
      </c>
      <c r="AX94">
        <f t="shared" si="23"/>
        <v>128900</v>
      </c>
    </row>
    <row r="95" spans="1:50">
      <c r="A95" s="64"/>
      <c r="B95" t="s">
        <v>125</v>
      </c>
      <c r="D95">
        <v>226.78100000000001</v>
      </c>
      <c r="E95">
        <v>504.97</v>
      </c>
      <c r="F95">
        <v>56457.2</v>
      </c>
      <c r="G95">
        <v>56607.6</v>
      </c>
      <c r="H95">
        <v>105100</v>
      </c>
      <c r="I95">
        <v>166487</v>
      </c>
      <c r="J95">
        <v>66.916200000000003</v>
      </c>
      <c r="K95">
        <v>232.244</v>
      </c>
      <c r="L95">
        <v>43.862000000000002</v>
      </c>
      <c r="M95">
        <v>11587</v>
      </c>
      <c r="N95">
        <v>473.20699999999999</v>
      </c>
      <c r="O95">
        <v>119.861</v>
      </c>
      <c r="P95">
        <v>247.52099999999999</v>
      </c>
      <c r="Q95">
        <v>104782</v>
      </c>
      <c r="R95">
        <v>581.53899999999999</v>
      </c>
      <c r="S95">
        <v>587.851</v>
      </c>
      <c r="T95">
        <v>43.347799999999999</v>
      </c>
      <c r="U95">
        <v>463.55399999999997</v>
      </c>
      <c r="V95">
        <v>6.2795500000000004</v>
      </c>
      <c r="W95">
        <v>0.85275100000000004</v>
      </c>
      <c r="X95">
        <v>8.0181799999999998E-2</v>
      </c>
      <c r="Y95" s="1">
        <v>-1.9218100000000001E-10</v>
      </c>
      <c r="Z95">
        <v>30.0806</v>
      </c>
      <c r="AA95">
        <v>5.9616699999999998</v>
      </c>
      <c r="AB95">
        <v>29.23</v>
      </c>
      <c r="AC95">
        <v>873.31899999999996</v>
      </c>
      <c r="AD95">
        <v>5.2821300000000003E-3</v>
      </c>
      <c r="AE95" s="1">
        <v>-1.11044E-6</v>
      </c>
      <c r="AF95">
        <v>0.40019500000000002</v>
      </c>
      <c r="AG95">
        <v>5.3069300000000004</v>
      </c>
      <c r="AI95" s="8" t="s">
        <v>242</v>
      </c>
      <c r="AJ95" s="6">
        <v>41.84</v>
      </c>
      <c r="AK95" s="6">
        <v>7.56</v>
      </c>
      <c r="AL95" s="7">
        <v>10.51</v>
      </c>
      <c r="AM95" s="6">
        <v>19.010000000000002</v>
      </c>
      <c r="AN95" s="6">
        <v>7.33</v>
      </c>
      <c r="AO95" s="6">
        <v>1.1000000000000001</v>
      </c>
      <c r="AP95" s="6">
        <v>12.66</v>
      </c>
      <c r="AR95">
        <f t="shared" si="17"/>
        <v>418400.00000000006</v>
      </c>
      <c r="AS95">
        <f t="shared" si="18"/>
        <v>75600</v>
      </c>
      <c r="AT95">
        <f t="shared" si="19"/>
        <v>105100</v>
      </c>
      <c r="AU95">
        <f t="shared" si="20"/>
        <v>190100.00000000003</v>
      </c>
      <c r="AV95">
        <f t="shared" si="21"/>
        <v>73300</v>
      </c>
      <c r="AW95">
        <f t="shared" si="22"/>
        <v>11000</v>
      </c>
      <c r="AX95">
        <f t="shared" si="23"/>
        <v>126600</v>
      </c>
    </row>
    <row r="96" spans="1:50">
      <c r="A96" s="64"/>
      <c r="B96" t="s">
        <v>126</v>
      </c>
      <c r="D96">
        <v>309.42</v>
      </c>
      <c r="E96">
        <v>629.84500000000003</v>
      </c>
      <c r="F96">
        <v>62859.199999999997</v>
      </c>
      <c r="G96">
        <v>59498.7</v>
      </c>
      <c r="H96">
        <v>108200</v>
      </c>
      <c r="I96">
        <v>174755</v>
      </c>
      <c r="J96">
        <v>441.66</v>
      </c>
      <c r="K96">
        <v>94.265000000000001</v>
      </c>
      <c r="L96">
        <v>38.524099999999997</v>
      </c>
      <c r="M96">
        <v>9715.15</v>
      </c>
      <c r="N96">
        <v>544.928</v>
      </c>
      <c r="O96">
        <v>46.918300000000002</v>
      </c>
      <c r="P96">
        <v>341.6</v>
      </c>
      <c r="Q96">
        <v>106840</v>
      </c>
      <c r="R96">
        <v>547.16899999999998</v>
      </c>
      <c r="S96">
        <v>581.654</v>
      </c>
      <c r="T96">
        <v>49.668199999999999</v>
      </c>
      <c r="U96">
        <v>485.87400000000002</v>
      </c>
      <c r="V96">
        <v>-8.0542700000000007</v>
      </c>
      <c r="W96">
        <v>1.7864100000000001</v>
      </c>
      <c r="X96">
        <v>0.125421</v>
      </c>
      <c r="Y96" s="1">
        <v>-5.8569699999999998E-7</v>
      </c>
      <c r="Z96">
        <v>52.258499999999998</v>
      </c>
      <c r="AA96">
        <v>8.0653299999999994</v>
      </c>
      <c r="AB96">
        <v>30.666899999999998</v>
      </c>
      <c r="AC96">
        <v>612.125</v>
      </c>
      <c r="AD96">
        <v>1.12274E-2</v>
      </c>
      <c r="AE96">
        <v>-4.74078E-3</v>
      </c>
      <c r="AF96">
        <v>0.31812800000000002</v>
      </c>
      <c r="AG96">
        <v>9.1087100000000003</v>
      </c>
      <c r="AI96" s="8" t="s">
        <v>243</v>
      </c>
      <c r="AJ96" s="6">
        <v>41.97</v>
      </c>
      <c r="AK96" s="6">
        <v>7.52</v>
      </c>
      <c r="AL96" s="7">
        <v>10.82</v>
      </c>
      <c r="AM96" s="6">
        <v>19.07</v>
      </c>
      <c r="AN96" s="6">
        <v>7.12</v>
      </c>
      <c r="AO96" s="6">
        <v>0.92</v>
      </c>
      <c r="AP96" s="6">
        <v>12.58</v>
      </c>
      <c r="AR96">
        <f t="shared" si="17"/>
        <v>419700</v>
      </c>
      <c r="AS96">
        <f t="shared" si="18"/>
        <v>75200</v>
      </c>
      <c r="AT96">
        <f t="shared" si="19"/>
        <v>108200</v>
      </c>
      <c r="AU96">
        <f t="shared" si="20"/>
        <v>190700</v>
      </c>
      <c r="AV96">
        <f t="shared" si="21"/>
        <v>71200</v>
      </c>
      <c r="AW96">
        <f t="shared" si="22"/>
        <v>9200</v>
      </c>
      <c r="AX96">
        <f t="shared" si="23"/>
        <v>125800</v>
      </c>
    </row>
    <row r="97" spans="1:50">
      <c r="A97" s="64"/>
      <c r="B97" t="s">
        <v>127</v>
      </c>
      <c r="D97">
        <v>231.33799999999999</v>
      </c>
      <c r="E97">
        <v>608.73599999999999</v>
      </c>
      <c r="F97">
        <v>47081.4</v>
      </c>
      <c r="G97">
        <v>50152.3</v>
      </c>
      <c r="H97">
        <v>106200</v>
      </c>
      <c r="I97">
        <v>173400</v>
      </c>
      <c r="J97">
        <v>106.33799999999999</v>
      </c>
      <c r="K97">
        <v>194.072</v>
      </c>
      <c r="L97">
        <v>38.226799999999997</v>
      </c>
      <c r="M97">
        <v>17242.3</v>
      </c>
      <c r="N97">
        <v>803.64200000000005</v>
      </c>
      <c r="O97">
        <v>269.065</v>
      </c>
      <c r="P97">
        <v>321.48899999999998</v>
      </c>
      <c r="Q97">
        <v>100000</v>
      </c>
      <c r="R97">
        <v>421.57799999999997</v>
      </c>
      <c r="S97">
        <v>458.62400000000002</v>
      </c>
      <c r="T97">
        <v>37.064900000000002</v>
      </c>
      <c r="U97">
        <v>421.80700000000002</v>
      </c>
      <c r="V97">
        <v>1.3682099999999999</v>
      </c>
      <c r="W97">
        <v>2.6322299999999998</v>
      </c>
      <c r="X97">
        <v>1.5132500000000001E-4</v>
      </c>
      <c r="Y97" s="1">
        <v>1.7725800000000001E-6</v>
      </c>
      <c r="Z97">
        <v>39.111899999999999</v>
      </c>
      <c r="AA97">
        <v>5.8693299999999997</v>
      </c>
      <c r="AB97">
        <v>20.3415</v>
      </c>
      <c r="AC97">
        <v>993.35900000000004</v>
      </c>
      <c r="AD97" s="1">
        <v>-9.4827900000000001E-5</v>
      </c>
      <c r="AE97">
        <v>-2.8629699999999998E-3</v>
      </c>
      <c r="AF97">
        <v>0.298234</v>
      </c>
      <c r="AG97">
        <v>8.66587</v>
      </c>
      <c r="AI97" s="8" t="s">
        <v>244</v>
      </c>
      <c r="AJ97" s="6">
        <v>41.87</v>
      </c>
      <c r="AK97" s="6">
        <v>6.89</v>
      </c>
      <c r="AL97" s="7">
        <v>10.62</v>
      </c>
      <c r="AM97" s="6">
        <v>18.97</v>
      </c>
      <c r="AN97" s="6">
        <v>7.53</v>
      </c>
      <c r="AO97" s="6">
        <v>1.82</v>
      </c>
      <c r="AP97" s="6">
        <v>12.31</v>
      </c>
      <c r="AR97">
        <f t="shared" si="17"/>
        <v>418700</v>
      </c>
      <c r="AS97">
        <f t="shared" si="18"/>
        <v>68900</v>
      </c>
      <c r="AT97">
        <f t="shared" si="19"/>
        <v>106199.99999999999</v>
      </c>
      <c r="AU97">
        <f t="shared" si="20"/>
        <v>189700</v>
      </c>
      <c r="AV97">
        <f t="shared" si="21"/>
        <v>75300</v>
      </c>
      <c r="AW97">
        <f t="shared" si="22"/>
        <v>18200</v>
      </c>
      <c r="AX97">
        <f t="shared" si="23"/>
        <v>123100</v>
      </c>
    </row>
    <row r="98" spans="1:50">
      <c r="A98" s="64"/>
      <c r="B98" t="s">
        <v>128</v>
      </c>
      <c r="D98">
        <v>275.08699999999999</v>
      </c>
      <c r="E98">
        <v>918.47299999999996</v>
      </c>
      <c r="F98">
        <v>56229</v>
      </c>
      <c r="G98">
        <v>53487.1</v>
      </c>
      <c r="H98">
        <v>108300</v>
      </c>
      <c r="I98">
        <v>183585</v>
      </c>
      <c r="J98">
        <v>-321.428</v>
      </c>
      <c r="K98">
        <v>397.15499999999997</v>
      </c>
      <c r="L98">
        <v>40.833799999999997</v>
      </c>
      <c r="M98">
        <v>15185.7</v>
      </c>
      <c r="N98">
        <v>716.57500000000005</v>
      </c>
      <c r="O98">
        <v>168.50800000000001</v>
      </c>
      <c r="P98">
        <v>357.18400000000003</v>
      </c>
      <c r="Q98">
        <v>116159</v>
      </c>
      <c r="R98">
        <v>499.10500000000002</v>
      </c>
      <c r="S98">
        <v>484.40300000000002</v>
      </c>
      <c r="T98">
        <v>44.479399999999998</v>
      </c>
      <c r="U98">
        <v>468.47500000000002</v>
      </c>
      <c r="V98">
        <v>1.65601</v>
      </c>
      <c r="W98">
        <v>2.4764599999999999</v>
      </c>
      <c r="X98">
        <v>9.28948E-2</v>
      </c>
      <c r="Y98">
        <v>0.164939</v>
      </c>
      <c r="Z98">
        <v>43.584400000000002</v>
      </c>
      <c r="AA98">
        <v>7.2878499999999997</v>
      </c>
      <c r="AB98">
        <v>26.192299999999999</v>
      </c>
      <c r="AC98">
        <v>1073.08</v>
      </c>
      <c r="AD98">
        <v>1.25922</v>
      </c>
      <c r="AE98">
        <v>7.6915999999999996E-4</v>
      </c>
      <c r="AF98">
        <v>0.47373700000000002</v>
      </c>
      <c r="AG98">
        <v>8.4979399999999998</v>
      </c>
      <c r="AI98" s="8" t="s">
        <v>245</v>
      </c>
      <c r="AJ98" s="6">
        <v>41.93</v>
      </c>
      <c r="AK98" s="6">
        <v>7.2</v>
      </c>
      <c r="AL98" s="7">
        <v>10.83</v>
      </c>
      <c r="AM98" s="6">
        <v>19.02</v>
      </c>
      <c r="AN98" s="6">
        <v>7.5</v>
      </c>
      <c r="AO98" s="6">
        <v>1.28</v>
      </c>
      <c r="AP98" s="6">
        <v>12.23</v>
      </c>
      <c r="AR98">
        <f t="shared" si="17"/>
        <v>419300</v>
      </c>
      <c r="AS98">
        <f t="shared" si="18"/>
        <v>72000</v>
      </c>
      <c r="AT98">
        <f t="shared" si="19"/>
        <v>108300</v>
      </c>
      <c r="AU98">
        <f t="shared" si="20"/>
        <v>190200</v>
      </c>
      <c r="AV98">
        <f t="shared" si="21"/>
        <v>75000</v>
      </c>
      <c r="AW98">
        <f t="shared" si="22"/>
        <v>12800</v>
      </c>
      <c r="AX98">
        <f t="shared" si="23"/>
        <v>122300</v>
      </c>
    </row>
    <row r="99" spans="1:50">
      <c r="A99" s="64"/>
      <c r="B99" t="s">
        <v>129</v>
      </c>
      <c r="D99">
        <v>253.518</v>
      </c>
      <c r="E99">
        <v>810.56600000000003</v>
      </c>
      <c r="F99">
        <v>55660.800000000003</v>
      </c>
      <c r="G99">
        <v>53264.1</v>
      </c>
      <c r="H99">
        <v>107100</v>
      </c>
      <c r="I99">
        <v>182014</v>
      </c>
      <c r="J99">
        <v>532.51700000000005</v>
      </c>
      <c r="K99">
        <v>162.47999999999999</v>
      </c>
      <c r="L99">
        <v>39.898899999999998</v>
      </c>
      <c r="M99">
        <v>14386.3</v>
      </c>
      <c r="N99">
        <v>688.85599999999999</v>
      </c>
      <c r="O99">
        <v>121.364</v>
      </c>
      <c r="P99">
        <v>318.90899999999999</v>
      </c>
      <c r="Q99">
        <v>103967</v>
      </c>
      <c r="R99">
        <v>510.37700000000001</v>
      </c>
      <c r="S99">
        <v>510.19799999999998</v>
      </c>
      <c r="T99">
        <v>41.87</v>
      </c>
      <c r="U99">
        <v>430.57499999999999</v>
      </c>
      <c r="V99">
        <v>3.6873100000000001</v>
      </c>
      <c r="W99">
        <v>2.3506300000000002</v>
      </c>
      <c r="X99" s="1">
        <v>1.3064000000000001E-5</v>
      </c>
      <c r="Y99" s="1">
        <v>2.72228E-5</v>
      </c>
      <c r="Z99">
        <v>40.962400000000002</v>
      </c>
      <c r="AA99">
        <v>6.4711800000000004</v>
      </c>
      <c r="AB99">
        <v>30.903600000000001</v>
      </c>
      <c r="AC99">
        <v>855.66099999999994</v>
      </c>
      <c r="AD99">
        <v>1.9319399999999999E-4</v>
      </c>
      <c r="AE99">
        <v>-2.0382899999999999E-4</v>
      </c>
      <c r="AF99">
        <v>0.397594</v>
      </c>
      <c r="AG99">
        <v>8.7767099999999996</v>
      </c>
      <c r="AI99" s="8" t="s">
        <v>246</v>
      </c>
      <c r="AJ99" s="6">
        <v>41.84</v>
      </c>
      <c r="AK99" s="6">
        <v>7.06</v>
      </c>
      <c r="AL99" s="7">
        <v>10.71</v>
      </c>
      <c r="AM99" s="6">
        <v>18.97</v>
      </c>
      <c r="AN99" s="6">
        <v>7.51</v>
      </c>
      <c r="AO99" s="6">
        <v>1.43</v>
      </c>
      <c r="AP99" s="6">
        <v>12.49</v>
      </c>
      <c r="AR99">
        <f t="shared" si="17"/>
        <v>418400.00000000006</v>
      </c>
      <c r="AS99">
        <f t="shared" si="18"/>
        <v>70600</v>
      </c>
      <c r="AT99">
        <f t="shared" si="19"/>
        <v>107100.00000000001</v>
      </c>
      <c r="AU99">
        <f t="shared" si="20"/>
        <v>189700</v>
      </c>
      <c r="AV99">
        <f t="shared" si="21"/>
        <v>75100</v>
      </c>
      <c r="AW99">
        <f t="shared" si="22"/>
        <v>14300</v>
      </c>
      <c r="AX99">
        <f t="shared" si="23"/>
        <v>124900</v>
      </c>
    </row>
    <row r="100" spans="1:50">
      <c r="A100" s="64"/>
      <c r="B100" t="s">
        <v>130</v>
      </c>
      <c r="D100">
        <v>253.81299999999999</v>
      </c>
      <c r="E100">
        <v>906.58199999999999</v>
      </c>
      <c r="F100">
        <v>60886.7</v>
      </c>
      <c r="G100">
        <v>55610.400000000001</v>
      </c>
      <c r="H100">
        <v>105000</v>
      </c>
      <c r="I100">
        <v>168771</v>
      </c>
      <c r="J100">
        <v>256.59699999999998</v>
      </c>
      <c r="K100">
        <v>34.777900000000002</v>
      </c>
      <c r="L100">
        <v>38.264600000000002</v>
      </c>
      <c r="M100">
        <v>13971.4</v>
      </c>
      <c r="N100">
        <v>534.44799999999998</v>
      </c>
      <c r="O100">
        <v>59.921599999999998</v>
      </c>
      <c r="P100">
        <v>353.05500000000001</v>
      </c>
      <c r="Q100">
        <v>106674</v>
      </c>
      <c r="R100">
        <v>499.84100000000001</v>
      </c>
      <c r="S100">
        <v>512.73900000000003</v>
      </c>
      <c r="T100">
        <v>38.700099999999999</v>
      </c>
      <c r="U100">
        <v>443.60599999999999</v>
      </c>
      <c r="V100">
        <v>2.9198300000000001</v>
      </c>
      <c r="W100">
        <v>1.7024600000000001</v>
      </c>
      <c r="X100" s="1">
        <v>-2.9149100000000001E-6</v>
      </c>
      <c r="Y100" s="1">
        <v>-8.8209999999999997E-5</v>
      </c>
      <c r="Z100">
        <v>33.030200000000001</v>
      </c>
      <c r="AA100">
        <v>5.85351</v>
      </c>
      <c r="AB100">
        <v>30.421900000000001</v>
      </c>
      <c r="AC100">
        <v>907.64400000000001</v>
      </c>
      <c r="AD100">
        <v>-6.9037799999999996E-4</v>
      </c>
      <c r="AE100" s="1">
        <v>4.5433599999999998E-5</v>
      </c>
      <c r="AF100">
        <v>0.28089999999999998</v>
      </c>
      <c r="AG100">
        <v>7.6770800000000001</v>
      </c>
      <c r="AI100" s="8" t="s">
        <v>247</v>
      </c>
      <c r="AJ100" s="6">
        <v>41.9</v>
      </c>
      <c r="AK100" s="6">
        <v>7.36</v>
      </c>
      <c r="AL100" s="7">
        <v>10.5</v>
      </c>
      <c r="AM100" s="6">
        <v>19.100000000000001</v>
      </c>
      <c r="AN100" s="6">
        <v>7.37</v>
      </c>
      <c r="AO100" s="6">
        <v>1.34</v>
      </c>
      <c r="AP100" s="6">
        <v>12.43</v>
      </c>
      <c r="AR100">
        <f t="shared" si="17"/>
        <v>419000</v>
      </c>
      <c r="AS100">
        <f t="shared" si="18"/>
        <v>73600</v>
      </c>
      <c r="AT100">
        <f t="shared" si="19"/>
        <v>105000</v>
      </c>
      <c r="AU100">
        <f t="shared" si="20"/>
        <v>191000</v>
      </c>
      <c r="AV100">
        <f t="shared" si="21"/>
        <v>73700</v>
      </c>
      <c r="AW100">
        <f t="shared" si="22"/>
        <v>13400</v>
      </c>
      <c r="AX100">
        <f t="shared" si="23"/>
        <v>124300</v>
      </c>
    </row>
    <row r="101" spans="1:50">
      <c r="A101" s="64"/>
      <c r="B101" t="s">
        <v>131</v>
      </c>
      <c r="D101">
        <v>245.52500000000001</v>
      </c>
      <c r="E101">
        <v>767.29399999999998</v>
      </c>
      <c r="F101">
        <v>60934</v>
      </c>
      <c r="G101">
        <v>52287.7</v>
      </c>
      <c r="H101">
        <v>106200</v>
      </c>
      <c r="I101">
        <v>168927</v>
      </c>
      <c r="J101">
        <v>327.35399999999998</v>
      </c>
      <c r="K101">
        <v>268.82600000000002</v>
      </c>
      <c r="L101">
        <v>35.976599999999998</v>
      </c>
      <c r="M101">
        <v>12835.7</v>
      </c>
      <c r="N101">
        <v>525.03800000000001</v>
      </c>
      <c r="O101">
        <v>87.004000000000005</v>
      </c>
      <c r="P101">
        <v>314.69799999999998</v>
      </c>
      <c r="Q101">
        <v>99807.9</v>
      </c>
      <c r="R101">
        <v>505.767</v>
      </c>
      <c r="S101">
        <v>545.02200000000005</v>
      </c>
      <c r="T101">
        <v>41.248100000000001</v>
      </c>
      <c r="U101">
        <v>417.47399999999999</v>
      </c>
      <c r="V101">
        <v>1.55006</v>
      </c>
      <c r="W101">
        <v>1.8178700000000001</v>
      </c>
      <c r="X101" s="1">
        <v>7.4585700000000001E-7</v>
      </c>
      <c r="Y101">
        <v>3.1800200000000001E-4</v>
      </c>
      <c r="Z101">
        <v>33.628599999999999</v>
      </c>
      <c r="AA101">
        <v>6.2881499999999999</v>
      </c>
      <c r="AB101">
        <v>28.671299999999999</v>
      </c>
      <c r="AC101">
        <v>895.90599999999995</v>
      </c>
      <c r="AD101">
        <v>-2.4765E-3</v>
      </c>
      <c r="AE101" s="1">
        <v>-1.13246E-5</v>
      </c>
      <c r="AF101">
        <v>0.29988700000000001</v>
      </c>
      <c r="AG101">
        <v>7.4589100000000004</v>
      </c>
      <c r="AI101" s="8" t="s">
        <v>248</v>
      </c>
      <c r="AJ101" s="6">
        <v>41.92</v>
      </c>
      <c r="AK101" s="6">
        <v>7.39</v>
      </c>
      <c r="AL101" s="7">
        <v>10.62</v>
      </c>
      <c r="AM101" s="6">
        <v>19.100000000000001</v>
      </c>
      <c r="AN101" s="6">
        <v>7.41</v>
      </c>
      <c r="AO101" s="6">
        <v>1.2</v>
      </c>
      <c r="AP101" s="6">
        <v>12.36</v>
      </c>
      <c r="AR101">
        <f t="shared" si="17"/>
        <v>419200</v>
      </c>
      <c r="AS101">
        <f t="shared" si="18"/>
        <v>73900</v>
      </c>
      <c r="AT101">
        <f t="shared" si="19"/>
        <v>106199.99999999999</v>
      </c>
      <c r="AU101">
        <f t="shared" si="20"/>
        <v>191000</v>
      </c>
      <c r="AV101">
        <f t="shared" si="21"/>
        <v>74100</v>
      </c>
      <c r="AW101">
        <f t="shared" si="22"/>
        <v>12000</v>
      </c>
      <c r="AX101">
        <f t="shared" si="23"/>
        <v>123600</v>
      </c>
    </row>
    <row r="102" spans="1:50">
      <c r="A102" s="64"/>
      <c r="B102" t="s">
        <v>132</v>
      </c>
      <c r="D102">
        <v>231.28899999999999</v>
      </c>
      <c r="E102">
        <v>788.15099999999995</v>
      </c>
      <c r="F102">
        <v>60018.7</v>
      </c>
      <c r="G102">
        <v>57718.8</v>
      </c>
      <c r="H102">
        <v>106500</v>
      </c>
      <c r="I102">
        <v>172938</v>
      </c>
      <c r="J102">
        <v>31.591999999999999</v>
      </c>
      <c r="K102">
        <v>176.608</v>
      </c>
      <c r="L102">
        <v>34.618600000000001</v>
      </c>
      <c r="M102">
        <v>12992.3</v>
      </c>
      <c r="N102">
        <v>480.52800000000002</v>
      </c>
      <c r="O102">
        <v>77.619799999999998</v>
      </c>
      <c r="P102">
        <v>302.75299999999999</v>
      </c>
      <c r="Q102">
        <v>101099</v>
      </c>
      <c r="R102">
        <v>467.11</v>
      </c>
      <c r="S102">
        <v>472.79700000000003</v>
      </c>
      <c r="T102">
        <v>39.9099</v>
      </c>
      <c r="U102">
        <v>422.94600000000003</v>
      </c>
      <c r="V102">
        <v>-0.50731700000000002</v>
      </c>
      <c r="W102">
        <v>1.22902</v>
      </c>
      <c r="X102">
        <v>0.104948</v>
      </c>
      <c r="Y102">
        <v>-1.1745799999999999E-3</v>
      </c>
      <c r="Z102">
        <v>32.768999999999998</v>
      </c>
      <c r="AA102">
        <v>6.3854800000000003</v>
      </c>
      <c r="AB102">
        <v>26.8612</v>
      </c>
      <c r="AC102">
        <v>892.47500000000002</v>
      </c>
      <c r="AD102">
        <v>-1.9033500000000001E-3</v>
      </c>
      <c r="AE102" s="1">
        <v>3.0863200000000001E-6</v>
      </c>
      <c r="AF102">
        <v>0.31240899999999999</v>
      </c>
      <c r="AG102">
        <v>8.1126100000000001</v>
      </c>
      <c r="AI102" s="8" t="s">
        <v>249</v>
      </c>
      <c r="AJ102" s="6">
        <v>41.85</v>
      </c>
      <c r="AK102" s="6">
        <v>7.45</v>
      </c>
      <c r="AL102" s="7">
        <v>10.65</v>
      </c>
      <c r="AM102" s="6">
        <v>18.899999999999999</v>
      </c>
      <c r="AN102" s="6">
        <v>7.38</v>
      </c>
      <c r="AO102" s="6">
        <v>1.29</v>
      </c>
      <c r="AP102" s="6">
        <v>12.49</v>
      </c>
      <c r="AR102">
        <f t="shared" si="17"/>
        <v>418500</v>
      </c>
      <c r="AS102">
        <f t="shared" si="18"/>
        <v>74500</v>
      </c>
      <c r="AT102">
        <f t="shared" si="19"/>
        <v>106500</v>
      </c>
      <c r="AU102">
        <f t="shared" si="20"/>
        <v>189000</v>
      </c>
      <c r="AV102">
        <f t="shared" si="21"/>
        <v>73800</v>
      </c>
      <c r="AW102">
        <f t="shared" si="22"/>
        <v>12900</v>
      </c>
      <c r="AX102">
        <f t="shared" si="23"/>
        <v>124900</v>
      </c>
    </row>
    <row r="103" spans="1:50">
      <c r="A103" s="64"/>
      <c r="B103" t="s">
        <v>133</v>
      </c>
      <c r="D103">
        <v>241.536</v>
      </c>
      <c r="E103">
        <v>802.54</v>
      </c>
      <c r="F103">
        <v>62570</v>
      </c>
      <c r="G103">
        <v>56588.800000000003</v>
      </c>
      <c r="H103">
        <v>104400</v>
      </c>
      <c r="I103">
        <v>165705</v>
      </c>
      <c r="J103">
        <v>-456.59199999999998</v>
      </c>
      <c r="K103">
        <v>199.54900000000001</v>
      </c>
      <c r="L103">
        <v>39.303699999999999</v>
      </c>
      <c r="M103">
        <v>14469.9</v>
      </c>
      <c r="N103">
        <v>549.88800000000003</v>
      </c>
      <c r="O103">
        <v>73.900599999999997</v>
      </c>
      <c r="P103">
        <v>317.25</v>
      </c>
      <c r="Q103">
        <v>94958.5</v>
      </c>
      <c r="R103">
        <v>453.00099999999998</v>
      </c>
      <c r="S103">
        <v>480.00099999999998</v>
      </c>
      <c r="T103">
        <v>39.4651</v>
      </c>
      <c r="U103">
        <v>425.10199999999998</v>
      </c>
      <c r="V103">
        <v>-3.65872E-2</v>
      </c>
      <c r="W103">
        <v>2.0177399999999999</v>
      </c>
      <c r="X103" s="1">
        <v>5.3680799999999999E-8</v>
      </c>
      <c r="Y103">
        <v>4.5322899999999996E-3</v>
      </c>
      <c r="Z103">
        <v>30.941400000000002</v>
      </c>
      <c r="AA103">
        <v>5.6464499999999997</v>
      </c>
      <c r="AB103">
        <v>32.157499999999999</v>
      </c>
      <c r="AC103">
        <v>955.37800000000004</v>
      </c>
      <c r="AD103">
        <v>6.3941800000000002E-3</v>
      </c>
      <c r="AE103" s="1">
        <v>-8.3575999999999996E-7</v>
      </c>
      <c r="AF103">
        <v>0.32146000000000002</v>
      </c>
      <c r="AG103">
        <v>8.88917</v>
      </c>
      <c r="AI103" s="8" t="s">
        <v>250</v>
      </c>
      <c r="AJ103" s="6">
        <v>41.83</v>
      </c>
      <c r="AK103" s="6">
        <v>7.4</v>
      </c>
      <c r="AL103" s="7">
        <v>10.44</v>
      </c>
      <c r="AM103" s="6">
        <v>19.010000000000002</v>
      </c>
      <c r="AN103" s="6">
        <v>7.42</v>
      </c>
      <c r="AO103" s="6">
        <v>1.36</v>
      </c>
      <c r="AP103" s="6">
        <v>12.55</v>
      </c>
      <c r="AR103">
        <f t="shared" si="17"/>
        <v>418300</v>
      </c>
      <c r="AS103">
        <f t="shared" si="18"/>
        <v>74000</v>
      </c>
      <c r="AT103">
        <f t="shared" si="19"/>
        <v>104400</v>
      </c>
      <c r="AU103">
        <f t="shared" si="20"/>
        <v>190100.00000000003</v>
      </c>
      <c r="AV103">
        <f t="shared" si="21"/>
        <v>74200</v>
      </c>
      <c r="AW103">
        <f t="shared" si="22"/>
        <v>13600.000000000002</v>
      </c>
      <c r="AX103">
        <f t="shared" si="23"/>
        <v>125500</v>
      </c>
    </row>
    <row r="104" spans="1:50">
      <c r="A104" s="64"/>
      <c r="B104" t="s">
        <v>134</v>
      </c>
      <c r="D104">
        <v>260.78399999999999</v>
      </c>
      <c r="E104">
        <v>859.48199999999997</v>
      </c>
      <c r="F104">
        <v>52896.9</v>
      </c>
      <c r="G104">
        <v>49917.4</v>
      </c>
      <c r="H104">
        <v>104800</v>
      </c>
      <c r="I104">
        <v>165281</v>
      </c>
      <c r="J104">
        <v>1151.5899999999999</v>
      </c>
      <c r="K104">
        <v>230.96299999999999</v>
      </c>
      <c r="L104">
        <v>28.798200000000001</v>
      </c>
      <c r="M104">
        <v>13091</v>
      </c>
      <c r="N104">
        <v>546.99800000000005</v>
      </c>
      <c r="O104">
        <v>99.649900000000002</v>
      </c>
      <c r="P104">
        <v>396.84300000000002</v>
      </c>
      <c r="Q104">
        <v>105142</v>
      </c>
      <c r="R104">
        <v>469.83199999999999</v>
      </c>
      <c r="S104">
        <v>635.38</v>
      </c>
      <c r="T104">
        <v>40.784999999999997</v>
      </c>
      <c r="U104">
        <v>437.10199999999998</v>
      </c>
      <c r="V104">
        <v>2.0813799999999998</v>
      </c>
      <c r="W104">
        <v>1.80521</v>
      </c>
      <c r="X104" s="1">
        <v>-1.6756699999999999E-8</v>
      </c>
      <c r="Y104">
        <v>-2.7199500000000001E-2</v>
      </c>
      <c r="Z104">
        <v>34.474600000000002</v>
      </c>
      <c r="AA104">
        <v>6.3383000000000003</v>
      </c>
      <c r="AB104">
        <v>27.173100000000002</v>
      </c>
      <c r="AC104">
        <v>908.17200000000003</v>
      </c>
      <c r="AD104">
        <v>1.4368799999999999E-2</v>
      </c>
      <c r="AE104" s="1">
        <v>2.60798E-7</v>
      </c>
      <c r="AF104">
        <v>0.43854399999999999</v>
      </c>
      <c r="AG104">
        <v>8.6419899999999998</v>
      </c>
      <c r="AI104" s="8" t="s">
        <v>251</v>
      </c>
      <c r="AJ104" s="6">
        <v>41.76</v>
      </c>
      <c r="AK104" s="6">
        <v>7.16</v>
      </c>
      <c r="AL104" s="7">
        <v>10.48</v>
      </c>
      <c r="AM104" s="6">
        <v>19</v>
      </c>
      <c r="AN104" s="6">
        <v>7.26</v>
      </c>
      <c r="AO104" s="6">
        <v>1.29</v>
      </c>
      <c r="AP104" s="6">
        <v>13.05</v>
      </c>
      <c r="AR104">
        <f t="shared" si="17"/>
        <v>417600</v>
      </c>
      <c r="AS104">
        <f t="shared" si="18"/>
        <v>71600</v>
      </c>
      <c r="AT104">
        <f t="shared" si="19"/>
        <v>104800</v>
      </c>
      <c r="AU104">
        <f t="shared" si="20"/>
        <v>190000</v>
      </c>
      <c r="AV104">
        <f t="shared" si="21"/>
        <v>72600</v>
      </c>
      <c r="AW104">
        <f t="shared" si="22"/>
        <v>12900</v>
      </c>
      <c r="AX104">
        <f t="shared" si="23"/>
        <v>130500</v>
      </c>
    </row>
    <row r="105" spans="1:50">
      <c r="A105" s="64"/>
      <c r="B105" t="s">
        <v>135</v>
      </c>
      <c r="D105">
        <v>271.28300000000002</v>
      </c>
      <c r="E105">
        <v>1496.11</v>
      </c>
      <c r="F105">
        <v>60558.5</v>
      </c>
      <c r="G105">
        <v>57210.2</v>
      </c>
      <c r="H105">
        <v>104700</v>
      </c>
      <c r="I105">
        <v>183673</v>
      </c>
      <c r="J105">
        <v>749.82299999999998</v>
      </c>
      <c r="K105">
        <v>449.923</v>
      </c>
      <c r="L105">
        <v>32.094700000000003</v>
      </c>
      <c r="M105">
        <v>11629.9</v>
      </c>
      <c r="N105">
        <v>511.32100000000003</v>
      </c>
      <c r="O105">
        <v>204.82599999999999</v>
      </c>
      <c r="P105">
        <v>474.33300000000003</v>
      </c>
      <c r="Q105">
        <v>132005</v>
      </c>
      <c r="R105">
        <v>589.04600000000005</v>
      </c>
      <c r="S105">
        <v>553.28499999999997</v>
      </c>
      <c r="T105">
        <v>47.734699999999997</v>
      </c>
      <c r="U105">
        <v>417.73</v>
      </c>
      <c r="V105">
        <v>14.8849</v>
      </c>
      <c r="W105">
        <v>4.1669999999999998</v>
      </c>
      <c r="X105">
        <v>8.8071800000000006E-2</v>
      </c>
      <c r="Y105" s="1">
        <v>2.61398E-5</v>
      </c>
      <c r="Z105">
        <v>32.246400000000001</v>
      </c>
      <c r="AA105">
        <v>6.1893900000000004</v>
      </c>
      <c r="AB105">
        <v>29.063800000000001</v>
      </c>
      <c r="AC105">
        <v>888.774</v>
      </c>
      <c r="AD105" s="1">
        <v>-5.9781600000000004E-6</v>
      </c>
      <c r="AE105" s="1">
        <v>-2.2283300000000001E-8</v>
      </c>
      <c r="AF105">
        <v>0.35381299999999999</v>
      </c>
      <c r="AG105">
        <v>14.936</v>
      </c>
      <c r="AI105" s="8" t="s">
        <v>252</v>
      </c>
      <c r="AJ105" s="6">
        <v>41.94</v>
      </c>
      <c r="AK105" s="6">
        <v>7.47</v>
      </c>
      <c r="AL105" s="7">
        <v>10.47</v>
      </c>
      <c r="AM105" s="6">
        <v>19.170000000000002</v>
      </c>
      <c r="AN105" s="6">
        <v>6.99</v>
      </c>
      <c r="AO105" s="6">
        <v>1.1499999999999999</v>
      </c>
      <c r="AP105" s="6">
        <v>12.82</v>
      </c>
      <c r="AR105">
        <f t="shared" si="17"/>
        <v>419400</v>
      </c>
      <c r="AS105">
        <f t="shared" si="18"/>
        <v>74700</v>
      </c>
      <c r="AT105">
        <f t="shared" si="19"/>
        <v>104700</v>
      </c>
      <c r="AU105">
        <f t="shared" si="20"/>
        <v>191700.00000000003</v>
      </c>
      <c r="AV105">
        <f t="shared" si="21"/>
        <v>69900</v>
      </c>
      <c r="AW105">
        <f t="shared" si="22"/>
        <v>11500</v>
      </c>
      <c r="AX105">
        <f t="shared" si="23"/>
        <v>128200</v>
      </c>
    </row>
    <row r="106" spans="1:50">
      <c r="A106" s="64"/>
      <c r="B106" t="s">
        <v>136</v>
      </c>
      <c r="D106">
        <v>254.06</v>
      </c>
      <c r="E106">
        <v>783.58699999999999</v>
      </c>
      <c r="F106">
        <v>61634.5</v>
      </c>
      <c r="G106">
        <v>52698.400000000001</v>
      </c>
      <c r="H106">
        <v>103000</v>
      </c>
      <c r="I106">
        <v>181767</v>
      </c>
      <c r="J106">
        <v>1525.3</v>
      </c>
      <c r="K106">
        <v>150.988</v>
      </c>
      <c r="L106">
        <v>32.792999999999999</v>
      </c>
      <c r="M106">
        <v>13465.8</v>
      </c>
      <c r="N106">
        <v>505.85</v>
      </c>
      <c r="O106">
        <v>264.041</v>
      </c>
      <c r="P106">
        <v>445.24099999999999</v>
      </c>
      <c r="Q106">
        <v>112214</v>
      </c>
      <c r="R106">
        <v>546.47199999999998</v>
      </c>
      <c r="S106">
        <v>519.40499999999997</v>
      </c>
      <c r="T106">
        <v>43.178800000000003</v>
      </c>
      <c r="U106">
        <v>453.08300000000003</v>
      </c>
      <c r="V106">
        <v>-1.1232800000000001</v>
      </c>
      <c r="W106">
        <v>1.4304300000000001</v>
      </c>
      <c r="X106" s="1">
        <v>1.7388599999999999E-12</v>
      </c>
      <c r="Y106" s="1">
        <v>-6.7098900000000001E-6</v>
      </c>
      <c r="Z106">
        <v>34.681399999999996</v>
      </c>
      <c r="AA106">
        <v>6.9874099999999997</v>
      </c>
      <c r="AB106">
        <v>25.970300000000002</v>
      </c>
      <c r="AC106">
        <v>976.69399999999996</v>
      </c>
      <c r="AD106" s="1">
        <v>1.55339E-6</v>
      </c>
      <c r="AE106" s="1">
        <v>7.1432100000000006E-8</v>
      </c>
      <c r="AF106">
        <v>0.359877</v>
      </c>
      <c r="AG106">
        <v>8.6828400000000006</v>
      </c>
      <c r="AI106" s="8" t="s">
        <v>253</v>
      </c>
      <c r="AJ106" s="6">
        <v>41.65</v>
      </c>
      <c r="AK106" s="6">
        <v>7.27</v>
      </c>
      <c r="AL106" s="7">
        <v>10.3</v>
      </c>
      <c r="AM106" s="6">
        <v>18.940000000000001</v>
      </c>
      <c r="AN106" s="6">
        <v>7.41</v>
      </c>
      <c r="AO106" s="6">
        <v>1.24</v>
      </c>
      <c r="AP106" s="6">
        <v>13.19</v>
      </c>
      <c r="AR106">
        <f t="shared" si="17"/>
        <v>416500</v>
      </c>
      <c r="AS106">
        <f t="shared" si="18"/>
        <v>72700</v>
      </c>
      <c r="AT106">
        <f t="shared" si="19"/>
        <v>103000</v>
      </c>
      <c r="AU106">
        <f t="shared" si="20"/>
        <v>189400</v>
      </c>
      <c r="AV106">
        <f t="shared" si="21"/>
        <v>74100</v>
      </c>
      <c r="AW106">
        <f t="shared" si="22"/>
        <v>12400</v>
      </c>
      <c r="AX106">
        <f t="shared" si="23"/>
        <v>131900</v>
      </c>
    </row>
    <row r="107" spans="1:50">
      <c r="A107" s="64"/>
      <c r="B107" t="s">
        <v>137</v>
      </c>
      <c r="D107">
        <v>215.51599999999999</v>
      </c>
      <c r="E107">
        <v>382.01799999999997</v>
      </c>
      <c r="F107">
        <v>53981.7</v>
      </c>
      <c r="G107">
        <v>51993</v>
      </c>
      <c r="H107">
        <v>105000</v>
      </c>
      <c r="I107">
        <v>195062</v>
      </c>
      <c r="J107">
        <v>-207.10599999999999</v>
      </c>
      <c r="K107">
        <v>292.41399999999999</v>
      </c>
      <c r="L107">
        <v>31.1327</v>
      </c>
      <c r="M107">
        <v>11109.4</v>
      </c>
      <c r="N107">
        <v>454.834</v>
      </c>
      <c r="O107">
        <v>194.947</v>
      </c>
      <c r="P107">
        <v>416.80900000000003</v>
      </c>
      <c r="Q107">
        <v>107310</v>
      </c>
      <c r="R107">
        <v>517.50400000000002</v>
      </c>
      <c r="S107">
        <v>550.30899999999997</v>
      </c>
      <c r="T107">
        <v>43.480800000000002</v>
      </c>
      <c r="U107">
        <v>457.78899999999999</v>
      </c>
      <c r="V107">
        <v>7.5839699999999999</v>
      </c>
      <c r="W107">
        <v>0.841978</v>
      </c>
      <c r="X107">
        <v>4.5818999999999999E-2</v>
      </c>
      <c r="Y107" s="1">
        <v>1.6684899999999999E-6</v>
      </c>
      <c r="Z107">
        <v>31.578499999999998</v>
      </c>
      <c r="AA107">
        <v>6.7732700000000001</v>
      </c>
      <c r="AB107">
        <v>31.8811</v>
      </c>
      <c r="AC107">
        <v>900.31700000000001</v>
      </c>
      <c r="AD107">
        <v>1.11025E-2</v>
      </c>
      <c r="AE107" s="1">
        <v>-2.5537899999999997E-7</v>
      </c>
      <c r="AF107">
        <v>0.26228099999999999</v>
      </c>
      <c r="AG107">
        <v>9.8129000000000008</v>
      </c>
      <c r="AI107" s="8" t="s">
        <v>254</v>
      </c>
      <c r="AJ107" s="6">
        <v>41.76</v>
      </c>
      <c r="AK107" s="6">
        <v>7.32</v>
      </c>
      <c r="AL107" s="7">
        <v>10.5</v>
      </c>
      <c r="AM107" s="6">
        <v>18.98</v>
      </c>
      <c r="AN107" s="6">
        <v>7.31</v>
      </c>
      <c r="AO107" s="6">
        <v>1.1299999999999999</v>
      </c>
      <c r="AP107" s="6">
        <v>13</v>
      </c>
      <c r="AR107">
        <f t="shared" si="17"/>
        <v>417600</v>
      </c>
      <c r="AS107">
        <f t="shared" si="18"/>
        <v>73200</v>
      </c>
      <c r="AT107">
        <f t="shared" si="19"/>
        <v>105000</v>
      </c>
      <c r="AU107">
        <f t="shared" si="20"/>
        <v>189800</v>
      </c>
      <c r="AV107">
        <f t="shared" si="21"/>
        <v>73100</v>
      </c>
      <c r="AW107">
        <f t="shared" si="22"/>
        <v>11299.999999999998</v>
      </c>
      <c r="AX107">
        <f t="shared" si="23"/>
        <v>130000</v>
      </c>
    </row>
    <row r="108" spans="1:50">
      <c r="A108" s="64"/>
      <c r="B108" t="s">
        <v>138</v>
      </c>
      <c r="D108">
        <v>276.22399999999999</v>
      </c>
      <c r="E108">
        <v>604.90200000000004</v>
      </c>
      <c r="F108">
        <v>59646.2</v>
      </c>
      <c r="G108">
        <v>52750.2</v>
      </c>
      <c r="H108">
        <v>105500</v>
      </c>
      <c r="I108">
        <v>185090</v>
      </c>
      <c r="J108">
        <v>-1004.53</v>
      </c>
      <c r="K108">
        <v>90.121200000000002</v>
      </c>
      <c r="L108">
        <v>37.901400000000002</v>
      </c>
      <c r="M108">
        <v>12992.3</v>
      </c>
      <c r="N108">
        <v>526.803</v>
      </c>
      <c r="O108">
        <v>126.337</v>
      </c>
      <c r="P108">
        <v>433.55700000000002</v>
      </c>
      <c r="Q108">
        <v>121854</v>
      </c>
      <c r="R108">
        <v>502.017</v>
      </c>
      <c r="S108">
        <v>525.84</v>
      </c>
      <c r="T108">
        <v>45.540799999999997</v>
      </c>
      <c r="U108">
        <v>455.56200000000001</v>
      </c>
      <c r="V108">
        <v>-1.04962</v>
      </c>
      <c r="W108">
        <v>1.3225899999999999</v>
      </c>
      <c r="X108" s="1">
        <v>1.5463799999999999E-13</v>
      </c>
      <c r="Y108" s="1">
        <v>-6.0114900000000003E-7</v>
      </c>
      <c r="Z108">
        <v>36.158000000000001</v>
      </c>
      <c r="AA108">
        <v>7.6185200000000002</v>
      </c>
      <c r="AB108">
        <v>33.089500000000001</v>
      </c>
      <c r="AC108">
        <v>1064.1400000000001</v>
      </c>
      <c r="AD108" s="1">
        <v>6.2689800000000003E-7</v>
      </c>
      <c r="AE108" s="1">
        <v>1.19899E-6</v>
      </c>
      <c r="AF108">
        <v>0.368892</v>
      </c>
      <c r="AG108">
        <v>5.7574300000000003</v>
      </c>
      <c r="AI108" s="8" t="s">
        <v>255</v>
      </c>
      <c r="AJ108" s="6">
        <v>41.64</v>
      </c>
      <c r="AK108" s="6">
        <v>7.12</v>
      </c>
      <c r="AL108" s="7">
        <v>10.55</v>
      </c>
      <c r="AM108" s="6">
        <v>18.87</v>
      </c>
      <c r="AN108" s="6">
        <v>7.56</v>
      </c>
      <c r="AO108" s="6">
        <v>1.1299999999999999</v>
      </c>
      <c r="AP108" s="6">
        <v>13.13</v>
      </c>
      <c r="AR108">
        <f t="shared" si="17"/>
        <v>416400</v>
      </c>
      <c r="AS108">
        <f t="shared" si="18"/>
        <v>71200</v>
      </c>
      <c r="AT108">
        <f t="shared" si="19"/>
        <v>105500</v>
      </c>
      <c r="AU108">
        <f t="shared" si="20"/>
        <v>188700</v>
      </c>
      <c r="AV108">
        <f t="shared" si="21"/>
        <v>75600</v>
      </c>
      <c r="AW108">
        <f t="shared" si="22"/>
        <v>11299.999999999998</v>
      </c>
      <c r="AX108">
        <f t="shared" si="23"/>
        <v>131300</v>
      </c>
    </row>
    <row r="109" spans="1:50">
      <c r="A109" s="64"/>
      <c r="B109" t="s">
        <v>139</v>
      </c>
      <c r="D109">
        <v>251.21199999999999</v>
      </c>
      <c r="E109">
        <v>625.029</v>
      </c>
      <c r="F109">
        <v>58928.6</v>
      </c>
      <c r="G109">
        <v>54704.1</v>
      </c>
      <c r="H109">
        <v>104700</v>
      </c>
      <c r="I109">
        <v>186884</v>
      </c>
      <c r="J109">
        <v>-7.4535600000000004</v>
      </c>
      <c r="K109">
        <v>115.92400000000001</v>
      </c>
      <c r="L109">
        <v>36.837899999999998</v>
      </c>
      <c r="M109">
        <v>13309.5</v>
      </c>
      <c r="N109">
        <v>561.04700000000003</v>
      </c>
      <c r="O109">
        <v>114.018</v>
      </c>
      <c r="P109">
        <v>453.65800000000002</v>
      </c>
      <c r="Q109">
        <v>125293</v>
      </c>
      <c r="R109">
        <v>525.26499999999999</v>
      </c>
      <c r="S109">
        <v>644.94299999999998</v>
      </c>
      <c r="T109">
        <v>47.995899999999999</v>
      </c>
      <c r="U109">
        <v>499.83100000000002</v>
      </c>
      <c r="V109">
        <v>-2.1455600000000001</v>
      </c>
      <c r="W109">
        <v>0.63898600000000005</v>
      </c>
      <c r="X109" s="1">
        <v>-4.3353600000000001E-14</v>
      </c>
      <c r="Y109" s="1">
        <v>1.6586600000000001E-7</v>
      </c>
      <c r="Z109">
        <v>35.640799999999999</v>
      </c>
      <c r="AA109">
        <v>7.6902100000000004</v>
      </c>
      <c r="AB109">
        <v>28.289300000000001</v>
      </c>
      <c r="AC109">
        <v>1060.29</v>
      </c>
      <c r="AD109">
        <v>0.23798800000000001</v>
      </c>
      <c r="AE109">
        <v>3.7046700000000002E-2</v>
      </c>
      <c r="AF109">
        <v>0.43075400000000003</v>
      </c>
      <c r="AG109">
        <v>5.0875899999999996</v>
      </c>
      <c r="AI109" s="8" t="s">
        <v>256</v>
      </c>
      <c r="AJ109" s="6">
        <v>41.8</v>
      </c>
      <c r="AK109" s="6">
        <v>7.25</v>
      </c>
      <c r="AL109" s="7">
        <v>10.47</v>
      </c>
      <c r="AM109" s="6">
        <v>19.12</v>
      </c>
      <c r="AN109" s="6">
        <v>7.46</v>
      </c>
      <c r="AO109" s="6">
        <v>1.1399999999999999</v>
      </c>
      <c r="AP109" s="6">
        <v>12.76</v>
      </c>
      <c r="AR109">
        <f t="shared" si="17"/>
        <v>418000</v>
      </c>
      <c r="AS109">
        <f t="shared" si="18"/>
        <v>72500</v>
      </c>
      <c r="AT109">
        <f t="shared" si="19"/>
        <v>104700</v>
      </c>
      <c r="AU109">
        <f t="shared" si="20"/>
        <v>191200</v>
      </c>
      <c r="AV109">
        <f t="shared" si="21"/>
        <v>74600</v>
      </c>
      <c r="AW109">
        <f t="shared" si="22"/>
        <v>11399.999999999998</v>
      </c>
      <c r="AX109">
        <f t="shared" si="23"/>
        <v>127600</v>
      </c>
    </row>
    <row r="110" spans="1:50">
      <c r="AI110" s="15"/>
    </row>
    <row r="111" spans="1:50">
      <c r="AI111" s="15"/>
    </row>
    <row r="112" spans="1:50">
      <c r="AI112" s="15"/>
    </row>
    <row r="113" spans="35:35">
      <c r="AI113" s="15"/>
    </row>
    <row r="114" spans="35:35">
      <c r="AI114" s="15"/>
    </row>
    <row r="115" spans="35:35">
      <c r="AI115" s="15"/>
    </row>
    <row r="116" spans="35:35">
      <c r="AI116" s="15"/>
    </row>
    <row r="117" spans="35:35">
      <c r="AI117" s="15"/>
    </row>
    <row r="118" spans="35:35">
      <c r="AI118" s="15"/>
    </row>
    <row r="119" spans="35:35">
      <c r="AI119" s="15"/>
    </row>
    <row r="120" spans="35:35">
      <c r="AI120" s="15"/>
    </row>
    <row r="121" spans="35:35">
      <c r="AI121" s="15"/>
    </row>
    <row r="122" spans="35:35">
      <c r="AI122" s="15"/>
    </row>
    <row r="123" spans="35:35">
      <c r="AI123" s="15"/>
    </row>
    <row r="124" spans="35:35">
      <c r="AI124" s="15"/>
    </row>
    <row r="125" spans="35:35">
      <c r="AI125" s="15"/>
    </row>
    <row r="126" spans="35:35">
      <c r="AI126" s="15"/>
    </row>
    <row r="127" spans="35:35">
      <c r="AI127" s="15"/>
    </row>
    <row r="128" spans="35:35">
      <c r="AI128" s="15"/>
    </row>
    <row r="129" spans="35:35">
      <c r="AI129" s="15"/>
    </row>
    <row r="130" spans="35:35">
      <c r="AI130" s="15"/>
    </row>
    <row r="131" spans="35:35">
      <c r="AI131" s="15"/>
    </row>
    <row r="132" spans="35:35">
      <c r="AI132" s="15"/>
    </row>
    <row r="133" spans="35:35">
      <c r="AI133" s="15"/>
    </row>
    <row r="134" spans="35:35">
      <c r="AI134" s="15"/>
    </row>
    <row r="135" spans="35:35">
      <c r="AI135" s="15"/>
    </row>
    <row r="136" spans="35:35">
      <c r="AI136" s="15"/>
    </row>
    <row r="137" spans="35:35">
      <c r="AI137" s="15"/>
    </row>
    <row r="138" spans="35:35">
      <c r="AI138" s="15"/>
    </row>
    <row r="139" spans="35:35">
      <c r="AI139" s="15"/>
    </row>
    <row r="140" spans="35:35">
      <c r="AI140" s="15"/>
    </row>
    <row r="141" spans="35:35">
      <c r="AI141" s="15"/>
    </row>
    <row r="142" spans="35:35">
      <c r="AI142" s="15"/>
    </row>
    <row r="143" spans="35:35">
      <c r="AI143" s="15"/>
    </row>
    <row r="144" spans="35:35">
      <c r="AI144" s="15"/>
    </row>
    <row r="145" spans="35:35">
      <c r="AI145" s="15"/>
    </row>
    <row r="146" spans="35:35">
      <c r="AI146" s="15"/>
    </row>
    <row r="147" spans="35:35">
      <c r="AI147" s="15"/>
    </row>
    <row r="148" spans="35:35">
      <c r="AI148" s="15"/>
    </row>
    <row r="149" spans="35:35">
      <c r="AI149" s="15"/>
    </row>
    <row r="150" spans="35:35">
      <c r="AI150" s="15"/>
    </row>
    <row r="151" spans="35:35">
      <c r="AI151" s="15"/>
    </row>
    <row r="152" spans="35:35">
      <c r="AI152" s="15"/>
    </row>
    <row r="153" spans="35:35">
      <c r="AI153" s="15"/>
    </row>
    <row r="154" spans="35:35">
      <c r="AI154" s="15"/>
    </row>
    <row r="155" spans="35:35">
      <c r="AI155" s="15"/>
    </row>
    <row r="156" spans="35:35">
      <c r="AI156" s="15"/>
    </row>
    <row r="157" spans="35:35">
      <c r="AI157" s="15"/>
    </row>
    <row r="158" spans="35:35">
      <c r="AI158" s="15"/>
    </row>
    <row r="159" spans="35:35">
      <c r="AI159" s="15"/>
    </row>
    <row r="160" spans="35:35">
      <c r="AI160" s="15"/>
    </row>
    <row r="161" spans="35:35">
      <c r="AI161" s="15"/>
    </row>
    <row r="162" spans="35:35">
      <c r="AI162" s="15"/>
    </row>
    <row r="163" spans="35:35">
      <c r="AI163" s="15"/>
    </row>
    <row r="164" spans="35:35">
      <c r="AI164" s="15"/>
    </row>
    <row r="165" spans="35:35">
      <c r="AI165" s="15"/>
    </row>
    <row r="166" spans="35:35">
      <c r="AI166" s="15"/>
    </row>
    <row r="167" spans="35:35">
      <c r="AI167" s="15"/>
    </row>
    <row r="168" spans="35:35">
      <c r="AI168" s="15"/>
    </row>
    <row r="169" spans="35:35">
      <c r="AI169" s="15"/>
    </row>
    <row r="170" spans="35:35">
      <c r="AI170" s="15"/>
    </row>
    <row r="171" spans="35:35">
      <c r="AI171" s="15"/>
    </row>
    <row r="172" spans="35:35">
      <c r="AI172" s="15"/>
    </row>
    <row r="173" spans="35:35">
      <c r="AI173" s="15"/>
    </row>
    <row r="174" spans="35:35">
      <c r="AI174" s="15"/>
    </row>
    <row r="175" spans="35:35">
      <c r="AI175" s="15"/>
    </row>
    <row r="176" spans="35:35">
      <c r="AI176" s="15"/>
    </row>
    <row r="177" spans="35:35">
      <c r="AI177" s="15"/>
    </row>
    <row r="178" spans="35:35">
      <c r="AI178" s="15"/>
    </row>
    <row r="179" spans="35:35">
      <c r="AI179" s="15"/>
    </row>
    <row r="180" spans="35:35">
      <c r="AI180" s="15"/>
    </row>
    <row r="181" spans="35:35">
      <c r="AI181" s="15"/>
    </row>
    <row r="182" spans="35:35">
      <c r="AI182" s="15"/>
    </row>
    <row r="183" spans="35:35">
      <c r="AI183" s="15"/>
    </row>
    <row r="184" spans="35:35">
      <c r="AI184" s="15"/>
    </row>
    <row r="185" spans="35:35">
      <c r="AI185" s="15"/>
    </row>
    <row r="186" spans="35:35">
      <c r="AI186" s="15"/>
    </row>
    <row r="187" spans="35:35">
      <c r="AI187" s="15"/>
    </row>
    <row r="188" spans="35:35">
      <c r="AI188" s="15"/>
    </row>
    <row r="189" spans="35:35">
      <c r="AI189" s="15"/>
    </row>
    <row r="190" spans="35:35">
      <c r="AI190" s="15"/>
    </row>
    <row r="191" spans="35:35">
      <c r="AI191" s="15"/>
    </row>
    <row r="192" spans="35:35">
      <c r="AI192" s="15"/>
    </row>
    <row r="193" spans="35:35">
      <c r="AI193" s="15"/>
    </row>
    <row r="194" spans="35:35">
      <c r="AI194" s="15"/>
    </row>
    <row r="195" spans="35:35">
      <c r="AI195" s="15"/>
    </row>
    <row r="196" spans="35:35">
      <c r="AI196" s="15"/>
    </row>
    <row r="197" spans="35:35">
      <c r="AI197" s="15"/>
    </row>
    <row r="198" spans="35:35">
      <c r="AI198" s="15"/>
    </row>
    <row r="199" spans="35:35">
      <c r="AI199" s="15"/>
    </row>
    <row r="200" spans="35:35">
      <c r="AI200" s="15"/>
    </row>
    <row r="201" spans="35:35">
      <c r="AI201" s="15"/>
    </row>
    <row r="202" spans="35:35">
      <c r="AI202" s="15"/>
    </row>
    <row r="203" spans="35:35">
      <c r="AI203" s="15"/>
    </row>
    <row r="204" spans="35:35">
      <c r="AI204" s="15"/>
    </row>
    <row r="205" spans="35:35">
      <c r="AI205" s="15"/>
    </row>
    <row r="206" spans="35:35">
      <c r="AI206" s="15"/>
    </row>
    <row r="207" spans="35:35">
      <c r="AI207" s="15"/>
    </row>
    <row r="208" spans="35:35">
      <c r="AI208" s="15"/>
    </row>
    <row r="209" spans="35:35">
      <c r="AI209" s="15"/>
    </row>
    <row r="210" spans="35:35">
      <c r="AI210" s="15"/>
    </row>
    <row r="211" spans="35:35">
      <c r="AI211" s="15"/>
    </row>
    <row r="212" spans="35:35">
      <c r="AI212" s="15"/>
    </row>
    <row r="213" spans="35:35">
      <c r="AI213" s="15"/>
    </row>
    <row r="214" spans="35:35">
      <c r="AI214" s="15"/>
    </row>
    <row r="215" spans="35:35">
      <c r="AI215" s="15"/>
    </row>
    <row r="216" spans="35:35">
      <c r="AI216" s="15"/>
    </row>
    <row r="217" spans="35:35">
      <c r="AI217" s="15"/>
    </row>
    <row r="218" spans="35:35">
      <c r="AI218" s="15"/>
    </row>
    <row r="219" spans="35:35">
      <c r="AI219" s="15"/>
    </row>
    <row r="220" spans="35:35">
      <c r="AI220" s="15"/>
    </row>
    <row r="221" spans="35:35">
      <c r="AI221" s="15"/>
    </row>
    <row r="222" spans="35:35">
      <c r="AI222" s="15"/>
    </row>
    <row r="223" spans="35:35">
      <c r="AI223" s="15"/>
    </row>
    <row r="224" spans="35:35">
      <c r="AI224" s="15"/>
    </row>
    <row r="225" spans="35:35">
      <c r="AI225" s="15"/>
    </row>
    <row r="226" spans="35:35">
      <c r="AI226" s="15"/>
    </row>
    <row r="227" spans="35:35">
      <c r="AI227" s="15"/>
    </row>
    <row r="228" spans="35:35">
      <c r="AI228" s="15"/>
    </row>
    <row r="229" spans="35:35">
      <c r="AI229" s="15"/>
    </row>
    <row r="230" spans="35:35">
      <c r="AI230" s="15"/>
    </row>
    <row r="231" spans="35:35">
      <c r="AI231" s="15"/>
    </row>
    <row r="232" spans="35:35">
      <c r="AI232" s="15"/>
    </row>
    <row r="233" spans="35:35">
      <c r="AI233" s="15"/>
    </row>
    <row r="234" spans="35:35">
      <c r="AI234" s="15"/>
    </row>
    <row r="235" spans="35:35">
      <c r="AI235" s="15"/>
    </row>
    <row r="236" spans="35:35">
      <c r="AI236" s="15"/>
    </row>
    <row r="237" spans="35:35">
      <c r="AI237" s="15"/>
    </row>
    <row r="238" spans="35:35">
      <c r="AI238" s="15"/>
    </row>
    <row r="239" spans="35:35">
      <c r="AI239" s="15"/>
    </row>
    <row r="240" spans="35:35">
      <c r="AI240" s="15"/>
    </row>
    <row r="241" spans="35:35">
      <c r="AI241" s="15"/>
    </row>
    <row r="242" spans="35:35">
      <c r="AI242" s="15"/>
    </row>
    <row r="243" spans="35:35">
      <c r="AI243" s="15"/>
    </row>
    <row r="244" spans="35:35">
      <c r="AI244" s="15"/>
    </row>
    <row r="245" spans="35:35">
      <c r="AI245" s="15"/>
    </row>
    <row r="246" spans="35:35">
      <c r="AI246" s="15"/>
    </row>
    <row r="247" spans="35:35">
      <c r="AI247" s="15"/>
    </row>
    <row r="248" spans="35:35">
      <c r="AI248" s="15"/>
    </row>
    <row r="249" spans="35:35">
      <c r="AI249" s="15"/>
    </row>
    <row r="250" spans="35:35">
      <c r="AI250" s="15"/>
    </row>
    <row r="251" spans="35:35">
      <c r="AI251" s="15"/>
    </row>
    <row r="252" spans="35:35">
      <c r="AI252" s="15"/>
    </row>
    <row r="253" spans="35:35">
      <c r="AI253" s="15"/>
    </row>
    <row r="254" spans="35:35">
      <c r="AI254" s="15"/>
    </row>
    <row r="255" spans="35:35">
      <c r="AI255" s="15"/>
    </row>
    <row r="256" spans="35:35">
      <c r="AI256" s="15"/>
    </row>
    <row r="257" spans="35:35">
      <c r="AI257" s="15"/>
    </row>
    <row r="258" spans="35:35">
      <c r="AI258" s="15"/>
    </row>
    <row r="259" spans="35:35">
      <c r="AI259" s="15"/>
    </row>
    <row r="260" spans="35:35">
      <c r="AI260" s="15"/>
    </row>
    <row r="261" spans="35:35">
      <c r="AI261" s="15"/>
    </row>
    <row r="262" spans="35:35">
      <c r="AI262" s="15"/>
    </row>
    <row r="263" spans="35:35">
      <c r="AI263" s="15"/>
    </row>
    <row r="264" spans="35:35">
      <c r="AI264" s="15"/>
    </row>
    <row r="265" spans="35:35">
      <c r="AI265" s="15"/>
    </row>
    <row r="266" spans="35:35">
      <c r="AI266" s="15"/>
    </row>
    <row r="267" spans="35:35">
      <c r="AI267" s="15"/>
    </row>
    <row r="268" spans="35:35">
      <c r="AI268" s="15"/>
    </row>
    <row r="269" spans="35:35">
      <c r="AI269" s="15"/>
    </row>
    <row r="270" spans="35:35">
      <c r="AI270" s="15"/>
    </row>
    <row r="271" spans="35:35">
      <c r="AI271" s="15"/>
    </row>
    <row r="272" spans="35:35">
      <c r="AI272" s="15"/>
    </row>
    <row r="273" spans="35:35">
      <c r="AI273" s="15"/>
    </row>
    <row r="274" spans="35:35">
      <c r="AI274" s="15"/>
    </row>
    <row r="275" spans="35:35">
      <c r="AI275" s="15"/>
    </row>
    <row r="276" spans="35:35">
      <c r="AI276" s="15"/>
    </row>
    <row r="277" spans="35:35">
      <c r="AI277" s="15"/>
    </row>
    <row r="278" spans="35:35">
      <c r="AI278" s="15"/>
    </row>
    <row r="279" spans="35:35">
      <c r="AI279" s="15"/>
    </row>
    <row r="280" spans="35:35">
      <c r="AI280" s="15"/>
    </row>
    <row r="281" spans="35:35">
      <c r="AI281" s="15"/>
    </row>
    <row r="282" spans="35:35">
      <c r="AI282" s="15"/>
    </row>
    <row r="283" spans="35:35">
      <c r="AI283" s="15"/>
    </row>
    <row r="284" spans="35:35">
      <c r="AI284" s="15"/>
    </row>
    <row r="285" spans="35:35">
      <c r="AI285" s="15"/>
    </row>
    <row r="286" spans="35:35">
      <c r="AI286" s="15"/>
    </row>
    <row r="287" spans="35:35">
      <c r="AI287" s="15"/>
    </row>
    <row r="288" spans="35:35">
      <c r="AI288" s="15"/>
    </row>
    <row r="289" spans="35:35">
      <c r="AI289" s="15"/>
    </row>
    <row r="290" spans="35:35">
      <c r="AI290" s="15"/>
    </row>
    <row r="291" spans="35:35">
      <c r="AI291" s="15"/>
    </row>
    <row r="292" spans="35:35">
      <c r="AI292" s="15"/>
    </row>
    <row r="293" spans="35:35">
      <c r="AI293" s="15"/>
    </row>
    <row r="294" spans="35:35">
      <c r="AI294" s="15"/>
    </row>
    <row r="295" spans="35:35">
      <c r="AI295" s="15"/>
    </row>
    <row r="296" spans="35:35">
      <c r="AI296" s="15"/>
    </row>
    <row r="297" spans="35:35">
      <c r="AI297" s="15"/>
    </row>
    <row r="298" spans="35:35">
      <c r="AI298" s="15"/>
    </row>
    <row r="299" spans="35:35">
      <c r="AI299" s="15"/>
    </row>
    <row r="300" spans="35:35">
      <c r="AI300" s="15"/>
    </row>
    <row r="301" spans="35:35">
      <c r="AI301" s="15"/>
    </row>
    <row r="302" spans="35:35">
      <c r="AI302" s="15"/>
    </row>
    <row r="303" spans="35:35">
      <c r="AI303" s="15"/>
    </row>
    <row r="304" spans="35:35">
      <c r="AI304" s="15"/>
    </row>
    <row r="305" spans="35:35">
      <c r="AI305" s="15"/>
    </row>
    <row r="306" spans="35:35">
      <c r="AI306" s="15"/>
    </row>
    <row r="307" spans="35:35">
      <c r="AI307" s="15"/>
    </row>
    <row r="308" spans="35:35">
      <c r="AI308" s="15"/>
    </row>
    <row r="309" spans="35:35">
      <c r="AI309" s="15"/>
    </row>
    <row r="310" spans="35:35">
      <c r="AI310" s="15"/>
    </row>
    <row r="311" spans="35:35">
      <c r="AI311" s="15"/>
    </row>
    <row r="312" spans="35:35">
      <c r="AI312" s="15"/>
    </row>
    <row r="313" spans="35:35">
      <c r="AI313" s="15"/>
    </row>
    <row r="314" spans="35:35">
      <c r="AI314" s="15"/>
    </row>
    <row r="315" spans="35:35">
      <c r="AI315" s="15"/>
    </row>
    <row r="316" spans="35:35">
      <c r="AI316" s="15"/>
    </row>
    <row r="317" spans="35:35">
      <c r="AI317" s="15"/>
    </row>
    <row r="318" spans="35:35">
      <c r="AI318" s="15"/>
    </row>
    <row r="319" spans="35:35">
      <c r="AI319" s="15"/>
    </row>
    <row r="320" spans="35:35">
      <c r="AI320" s="15"/>
    </row>
    <row r="321" spans="35:35">
      <c r="AI321" s="15"/>
    </row>
    <row r="322" spans="35:35">
      <c r="AI322" s="15"/>
    </row>
    <row r="323" spans="35:35">
      <c r="AI323" s="15"/>
    </row>
    <row r="324" spans="35:35">
      <c r="AI324" s="15"/>
    </row>
    <row r="325" spans="35:35">
      <c r="AI325" s="15"/>
    </row>
    <row r="326" spans="35:35">
      <c r="AI326" s="15"/>
    </row>
    <row r="327" spans="35:35">
      <c r="AI327" s="15"/>
    </row>
    <row r="328" spans="35:35">
      <c r="AI328" s="15"/>
    </row>
    <row r="329" spans="35:35">
      <c r="AI329" s="15"/>
    </row>
    <row r="330" spans="35:35">
      <c r="AI330" s="15"/>
    </row>
    <row r="331" spans="35:35">
      <c r="AI331" s="15"/>
    </row>
    <row r="332" spans="35:35">
      <c r="AI332" s="15"/>
    </row>
    <row r="333" spans="35:35">
      <c r="AI333" s="15"/>
    </row>
    <row r="334" spans="35:35">
      <c r="AI334" s="15"/>
    </row>
    <row r="335" spans="35:35">
      <c r="AI335" s="15"/>
    </row>
    <row r="336" spans="35:35">
      <c r="AI336" s="15"/>
    </row>
    <row r="337" spans="35:35">
      <c r="AI337" s="15"/>
    </row>
    <row r="338" spans="35:35">
      <c r="AI338" s="15"/>
    </row>
    <row r="339" spans="35:35">
      <c r="AI339" s="15"/>
    </row>
    <row r="340" spans="35:35">
      <c r="AI340" s="15"/>
    </row>
    <row r="341" spans="35:35">
      <c r="AI341" s="15"/>
    </row>
    <row r="342" spans="35:35">
      <c r="AI342" s="15"/>
    </row>
    <row r="343" spans="35:35">
      <c r="AI343" s="15"/>
    </row>
    <row r="344" spans="35:35">
      <c r="AI344" s="15"/>
    </row>
    <row r="345" spans="35:35">
      <c r="AI345" s="15"/>
    </row>
    <row r="346" spans="35:35">
      <c r="AI346" s="15"/>
    </row>
    <row r="347" spans="35:35">
      <c r="AI347" s="15"/>
    </row>
    <row r="348" spans="35:35">
      <c r="AI348" s="15"/>
    </row>
    <row r="349" spans="35:35">
      <c r="AI349" s="15"/>
    </row>
    <row r="350" spans="35:35">
      <c r="AI350" s="15"/>
    </row>
    <row r="351" spans="35:35">
      <c r="AI351" s="15"/>
    </row>
    <row r="352" spans="35:35">
      <c r="AI352" s="15"/>
    </row>
    <row r="353" spans="35:35">
      <c r="AI353" s="15"/>
    </row>
    <row r="354" spans="35:35">
      <c r="AI354" s="15"/>
    </row>
    <row r="355" spans="35:35">
      <c r="AI355" s="15"/>
    </row>
    <row r="356" spans="35:35">
      <c r="AI356" s="15"/>
    </row>
    <row r="357" spans="35:35">
      <c r="AI357" s="15"/>
    </row>
    <row r="358" spans="35:35">
      <c r="AI358" s="15"/>
    </row>
    <row r="359" spans="35:35">
      <c r="AI359" s="15"/>
    </row>
    <row r="360" spans="35:35">
      <c r="AI360" s="15"/>
    </row>
    <row r="361" spans="35:35">
      <c r="AI361" s="15"/>
    </row>
    <row r="362" spans="35:35">
      <c r="AI362" s="15"/>
    </row>
    <row r="363" spans="35:35">
      <c r="AI363" s="15"/>
    </row>
    <row r="364" spans="35:35">
      <c r="AI364" s="15"/>
    </row>
    <row r="365" spans="35:35">
      <c r="AI365" s="15"/>
    </row>
    <row r="366" spans="35:35">
      <c r="AI366" s="15"/>
    </row>
    <row r="367" spans="35:35">
      <c r="AI367" s="15"/>
    </row>
    <row r="368" spans="35:35">
      <c r="AI368" s="15"/>
    </row>
    <row r="369" spans="35:35">
      <c r="AI369" s="15"/>
    </row>
    <row r="370" spans="35:35">
      <c r="AI370" s="15"/>
    </row>
    <row r="371" spans="35:35">
      <c r="AI371" s="15"/>
    </row>
    <row r="372" spans="35:35">
      <c r="AI372" s="15"/>
    </row>
    <row r="373" spans="35:35">
      <c r="AI373" s="15"/>
    </row>
    <row r="374" spans="35:35">
      <c r="AI374" s="15"/>
    </row>
    <row r="375" spans="35:35">
      <c r="AI375" s="15"/>
    </row>
    <row r="376" spans="35:35">
      <c r="AI376" s="15"/>
    </row>
    <row r="377" spans="35:35">
      <c r="AI377" s="15"/>
    </row>
    <row r="378" spans="35:35">
      <c r="AI378" s="15"/>
    </row>
    <row r="379" spans="35:35">
      <c r="AI379" s="15"/>
    </row>
    <row r="380" spans="35:35">
      <c r="AI380" s="15"/>
    </row>
    <row r="381" spans="35:35">
      <c r="AI381" s="15"/>
    </row>
    <row r="382" spans="35:35">
      <c r="AI382" s="15"/>
    </row>
    <row r="383" spans="35:35">
      <c r="AI383" s="15"/>
    </row>
    <row r="384" spans="35:35">
      <c r="AI384" s="15"/>
    </row>
    <row r="385" spans="35:35">
      <c r="AI385" s="15"/>
    </row>
    <row r="386" spans="35:35">
      <c r="AI386" s="15"/>
    </row>
    <row r="387" spans="35:35">
      <c r="AI387" s="15"/>
    </row>
    <row r="388" spans="35:35">
      <c r="AI388" s="15"/>
    </row>
    <row r="389" spans="35:35">
      <c r="AI389" s="15"/>
    </row>
    <row r="390" spans="35:35">
      <c r="AI390" s="15"/>
    </row>
    <row r="391" spans="35:35">
      <c r="AI391" s="15"/>
    </row>
    <row r="392" spans="35:35">
      <c r="AI392" s="15"/>
    </row>
    <row r="393" spans="35:35">
      <c r="AI393" s="15"/>
    </row>
    <row r="394" spans="35:35">
      <c r="AI394" s="15"/>
    </row>
    <row r="395" spans="35:35">
      <c r="AI395" s="15"/>
    </row>
    <row r="396" spans="35:35">
      <c r="AI396" s="15"/>
    </row>
    <row r="397" spans="35:35">
      <c r="AI397" s="15"/>
    </row>
    <row r="398" spans="35:35">
      <c r="AI398" s="15"/>
    </row>
    <row r="399" spans="35:35">
      <c r="AI399" s="15"/>
    </row>
    <row r="400" spans="35:35">
      <c r="AI400" s="15"/>
    </row>
    <row r="401" spans="35:35">
      <c r="AI401" s="15"/>
    </row>
    <row r="402" spans="35:35">
      <c r="AI402" s="15"/>
    </row>
    <row r="403" spans="35:35">
      <c r="AI403" s="15"/>
    </row>
    <row r="404" spans="35:35">
      <c r="AI404" s="15"/>
    </row>
    <row r="405" spans="35:35">
      <c r="AI405" s="15"/>
    </row>
    <row r="406" spans="35:35">
      <c r="AI406" s="15"/>
    </row>
    <row r="407" spans="35:35">
      <c r="AI407" s="15"/>
    </row>
    <row r="408" spans="35:35">
      <c r="AI408" s="15"/>
    </row>
    <row r="409" spans="35:35">
      <c r="AI409" s="15"/>
    </row>
    <row r="410" spans="35:35">
      <c r="AI410" s="15"/>
    </row>
    <row r="411" spans="35:35">
      <c r="AI411" s="15"/>
    </row>
    <row r="412" spans="35:35">
      <c r="AI412" s="15"/>
    </row>
    <row r="413" spans="35:35">
      <c r="AI413" s="15"/>
    </row>
    <row r="414" spans="35:35">
      <c r="AI414" s="15"/>
    </row>
    <row r="415" spans="35:35">
      <c r="AI415" s="15"/>
    </row>
    <row r="416" spans="35:35">
      <c r="AI416" s="15"/>
    </row>
    <row r="417" spans="35:35">
      <c r="AI417" s="15"/>
    </row>
    <row r="418" spans="35:35">
      <c r="AI418" s="15"/>
    </row>
    <row r="419" spans="35:35">
      <c r="AI419" s="15"/>
    </row>
    <row r="420" spans="35:35">
      <c r="AI420" s="15"/>
    </row>
    <row r="421" spans="35:35">
      <c r="AI421" s="15"/>
    </row>
    <row r="422" spans="35:35">
      <c r="AI422" s="15"/>
    </row>
    <row r="423" spans="35:35">
      <c r="AI423" s="15"/>
    </row>
    <row r="424" spans="35:35">
      <c r="AI424" s="15"/>
    </row>
    <row r="425" spans="35:35">
      <c r="AI425" s="15"/>
    </row>
    <row r="426" spans="35:35">
      <c r="AI426" s="15"/>
    </row>
    <row r="427" spans="35:35">
      <c r="AI427" s="15"/>
    </row>
    <row r="428" spans="35:35">
      <c r="AI428" s="15"/>
    </row>
    <row r="429" spans="35:35">
      <c r="AI429" s="15"/>
    </row>
    <row r="430" spans="35:35">
      <c r="AI430" s="15"/>
    </row>
    <row r="431" spans="35:35">
      <c r="AI431" s="15"/>
    </row>
    <row r="432" spans="35:35">
      <c r="AI432" s="15"/>
    </row>
    <row r="433" spans="35:35">
      <c r="AI433" s="15"/>
    </row>
    <row r="434" spans="35:35">
      <c r="AI434" s="15"/>
    </row>
    <row r="435" spans="35:35">
      <c r="AI435" s="15"/>
    </row>
    <row r="436" spans="35:35">
      <c r="AI436" s="15"/>
    </row>
    <row r="437" spans="35:35">
      <c r="AI437" s="15"/>
    </row>
    <row r="438" spans="35:35">
      <c r="AI438" s="15"/>
    </row>
    <row r="439" spans="35:35">
      <c r="AI439" s="15"/>
    </row>
    <row r="440" spans="35:35">
      <c r="AI440" s="15"/>
    </row>
    <row r="441" spans="35:35">
      <c r="AI441" s="15"/>
    </row>
    <row r="442" spans="35:35">
      <c r="AI442" s="15"/>
    </row>
    <row r="443" spans="35:35">
      <c r="AI443" s="15"/>
    </row>
    <row r="444" spans="35:35">
      <c r="AI444" s="15"/>
    </row>
    <row r="445" spans="35:35">
      <c r="AI445" s="15"/>
    </row>
    <row r="446" spans="35:35">
      <c r="AI446" s="15"/>
    </row>
    <row r="447" spans="35:35">
      <c r="AI447" s="15"/>
    </row>
    <row r="448" spans="35:35">
      <c r="AI448" s="15"/>
    </row>
    <row r="449" spans="35:35">
      <c r="AI449" s="15"/>
    </row>
    <row r="450" spans="35:35">
      <c r="AI450" s="15"/>
    </row>
    <row r="451" spans="35:35">
      <c r="AI451" s="15"/>
    </row>
    <row r="452" spans="35:35">
      <c r="AI452" s="15"/>
    </row>
    <row r="453" spans="35:35">
      <c r="AI453" s="15"/>
    </row>
    <row r="454" spans="35:35">
      <c r="AI454" s="15"/>
    </row>
    <row r="455" spans="35:35">
      <c r="AI455" s="15"/>
    </row>
    <row r="456" spans="35:35">
      <c r="AI456" s="15"/>
    </row>
    <row r="457" spans="35:35">
      <c r="AI457" s="15"/>
    </row>
    <row r="458" spans="35:35">
      <c r="AI458" s="15"/>
    </row>
    <row r="459" spans="35:35">
      <c r="AI459" s="15"/>
    </row>
    <row r="460" spans="35:35">
      <c r="AI460" s="15"/>
    </row>
    <row r="461" spans="35:35">
      <c r="AI461" s="15"/>
    </row>
    <row r="462" spans="35:35">
      <c r="AI462" s="15"/>
    </row>
    <row r="463" spans="35:35">
      <c r="AI463" s="15"/>
    </row>
    <row r="464" spans="35:35">
      <c r="AI464" s="15"/>
    </row>
    <row r="465" spans="35:35">
      <c r="AI465" s="15"/>
    </row>
    <row r="466" spans="35:35">
      <c r="AI466" s="15"/>
    </row>
    <row r="467" spans="35:35">
      <c r="AI467" s="15"/>
    </row>
    <row r="468" spans="35:35">
      <c r="AI468" s="15"/>
    </row>
    <row r="469" spans="35:35">
      <c r="AI469" s="15"/>
    </row>
    <row r="470" spans="35:35">
      <c r="AI470" s="15"/>
    </row>
    <row r="471" spans="35:35">
      <c r="AI471" s="15"/>
    </row>
    <row r="472" spans="35:35">
      <c r="AI472" s="15"/>
    </row>
    <row r="473" spans="35:35">
      <c r="AI473" s="15"/>
    </row>
    <row r="474" spans="35:35">
      <c r="AI474" s="15"/>
    </row>
    <row r="475" spans="35:35">
      <c r="AI475" s="15"/>
    </row>
    <row r="476" spans="35:35">
      <c r="AI476" s="15"/>
    </row>
    <row r="477" spans="35:35">
      <c r="AI477" s="15"/>
    </row>
    <row r="478" spans="35:35">
      <c r="AI478" s="15"/>
    </row>
    <row r="479" spans="35:35">
      <c r="AI479" s="15"/>
    </row>
    <row r="480" spans="35:35">
      <c r="AI480" s="15"/>
    </row>
    <row r="481" spans="35:35">
      <c r="AI481" s="15"/>
    </row>
    <row r="482" spans="35:35">
      <c r="AI482" s="15"/>
    </row>
    <row r="483" spans="35:35">
      <c r="AI483" s="15"/>
    </row>
    <row r="484" spans="35:35">
      <c r="AI484" s="15"/>
    </row>
    <row r="485" spans="35:35">
      <c r="AI485" s="15"/>
    </row>
    <row r="486" spans="35:35">
      <c r="AI486" s="15"/>
    </row>
  </sheetData>
  <mergeCells count="3">
    <mergeCell ref="A2:A34"/>
    <mergeCell ref="A36:A67"/>
    <mergeCell ref="A69:A10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EEB38-16FD-45C5-BF48-57339675E5EA}">
  <dimension ref="A1:BN225"/>
  <sheetViews>
    <sheetView zoomScale="40" zoomScaleNormal="40" workbookViewId="0">
      <selection activeCell="A2" sqref="A2:A34"/>
    </sheetView>
  </sheetViews>
  <sheetFormatPr defaultRowHeight="14.4"/>
  <cols>
    <col min="12" max="12" width="9.33203125" bestFit="1" customWidth="1"/>
    <col min="13" max="23" width="9.44140625" bestFit="1" customWidth="1"/>
    <col min="24" max="25" width="10.88671875" bestFit="1" customWidth="1"/>
    <col min="26" max="29" width="9.5546875" bestFit="1" customWidth="1"/>
    <col min="30" max="30" width="11" bestFit="1" customWidth="1"/>
    <col min="31" max="31" width="10.44140625" bestFit="1" customWidth="1"/>
    <col min="32" max="32" width="10" bestFit="1" customWidth="1"/>
    <col min="33" max="33" width="9.5546875" bestFit="1" customWidth="1"/>
    <col min="35" max="36" width="9.33203125" bestFit="1" customWidth="1"/>
    <col min="37" max="37" width="10.44140625" bestFit="1" customWidth="1"/>
    <col min="38" max="38" width="9.5546875" bestFit="1" customWidth="1"/>
    <col min="39" max="39" width="12" bestFit="1" customWidth="1"/>
    <col min="40" max="40" width="11.109375" bestFit="1" customWidth="1"/>
    <col min="41" max="41" width="12" bestFit="1" customWidth="1"/>
    <col min="42" max="42" width="13" bestFit="1" customWidth="1"/>
    <col min="43" max="45" width="9.44140625" bestFit="1" customWidth="1"/>
    <col min="46" max="47" width="11.109375" bestFit="1" customWidth="1"/>
    <col min="48" max="49" width="10.109375" bestFit="1" customWidth="1"/>
    <col min="50" max="50" width="12" bestFit="1" customWidth="1"/>
    <col min="51" max="52" width="10.109375" bestFit="1" customWidth="1"/>
    <col min="53" max="54" width="11.109375" bestFit="1" customWidth="1"/>
    <col min="55" max="55" width="9.88671875" bestFit="1" customWidth="1"/>
    <col min="56" max="56" width="11.109375" bestFit="1" customWidth="1"/>
    <col min="57" max="58" width="18" bestFit="1" customWidth="1"/>
    <col min="59" max="59" width="9.44140625" bestFit="1" customWidth="1"/>
    <col min="60" max="60" width="9.33203125" bestFit="1" customWidth="1"/>
    <col min="61" max="61" width="10" bestFit="1" customWidth="1"/>
    <col min="62" max="62" width="9.33203125" bestFit="1" customWidth="1"/>
    <col min="63" max="64" width="14.44140625" bestFit="1" customWidth="1"/>
    <col min="65" max="65" width="10.6640625" bestFit="1" customWidth="1"/>
    <col min="66" max="66" width="9.33203125" bestFit="1" customWidth="1"/>
  </cols>
  <sheetData>
    <row r="1" spans="1:41">
      <c r="A1" s="2"/>
      <c r="B1" s="2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16" t="s">
        <v>258</v>
      </c>
      <c r="AI1" s="10" t="s">
        <v>142</v>
      </c>
      <c r="AJ1" s="10" t="s">
        <v>143</v>
      </c>
      <c r="AK1" s="10" t="s">
        <v>144</v>
      </c>
      <c r="AL1" s="10" t="s">
        <v>145</v>
      </c>
      <c r="AM1" s="10" t="s">
        <v>146</v>
      </c>
      <c r="AN1" s="10" t="s">
        <v>148</v>
      </c>
      <c r="AO1" s="10" t="s">
        <v>149</v>
      </c>
    </row>
    <row r="2" spans="1:41">
      <c r="A2" s="63" t="s">
        <v>65</v>
      </c>
      <c r="B2" t="s">
        <v>31</v>
      </c>
      <c r="D2">
        <v>198.68299999999999</v>
      </c>
      <c r="E2">
        <v>524.73699999999997</v>
      </c>
      <c r="F2">
        <v>38378.400000000001</v>
      </c>
      <c r="G2">
        <v>39453</v>
      </c>
      <c r="H2">
        <v>109500</v>
      </c>
      <c r="I2">
        <v>179243</v>
      </c>
      <c r="J2" s="17">
        <v>697.44399999999996</v>
      </c>
      <c r="K2" s="17">
        <v>341.846</v>
      </c>
      <c r="L2">
        <v>21.112100000000002</v>
      </c>
      <c r="M2">
        <v>12334.9</v>
      </c>
      <c r="N2">
        <v>2.4002500000000002</v>
      </c>
      <c r="O2" s="17">
        <v>2.8005900000000001</v>
      </c>
      <c r="P2">
        <v>1878.12</v>
      </c>
      <c r="Q2">
        <v>145245</v>
      </c>
      <c r="R2">
        <v>547.53599999999994</v>
      </c>
      <c r="S2">
        <v>554.78700000000003</v>
      </c>
      <c r="T2">
        <v>40.570900000000002</v>
      </c>
      <c r="U2">
        <v>441.40100000000001</v>
      </c>
      <c r="V2" s="17">
        <v>5.3773600000000004</v>
      </c>
      <c r="W2">
        <v>0.66604200000000002</v>
      </c>
      <c r="X2">
        <v>6.123E-2</v>
      </c>
      <c r="Y2">
        <v>2.4143999999999999E-4</v>
      </c>
      <c r="Z2">
        <v>50.352499999999999</v>
      </c>
      <c r="AA2">
        <v>2.7218599999999999</v>
      </c>
      <c r="AB2">
        <v>6.8292400000000004</v>
      </c>
      <c r="AC2">
        <v>1254.5</v>
      </c>
      <c r="AD2">
        <v>5.5519100000000002E-3</v>
      </c>
      <c r="AE2" s="1">
        <v>1.36797E-9</v>
      </c>
      <c r="AF2">
        <v>5.1803200000000004E-3</v>
      </c>
      <c r="AG2">
        <v>3.8418000000000001</v>
      </c>
      <c r="AI2">
        <v>412600</v>
      </c>
      <c r="AJ2">
        <v>51800</v>
      </c>
      <c r="AK2">
        <v>109500</v>
      </c>
      <c r="AL2">
        <v>188900</v>
      </c>
      <c r="AM2">
        <v>77700</v>
      </c>
      <c r="AN2">
        <v>11399.999999999998</v>
      </c>
      <c r="AO2">
        <v>148200</v>
      </c>
    </row>
    <row r="3" spans="1:41">
      <c r="A3" s="63"/>
      <c r="B3" t="s">
        <v>32</v>
      </c>
      <c r="D3">
        <v>182.916</v>
      </c>
      <c r="E3">
        <v>492.12200000000001</v>
      </c>
      <c r="F3">
        <v>35844.699999999997</v>
      </c>
      <c r="G3">
        <v>37647.9</v>
      </c>
      <c r="H3">
        <v>109700</v>
      </c>
      <c r="I3">
        <v>172026</v>
      </c>
      <c r="J3" s="17">
        <v>275.07600000000002</v>
      </c>
      <c r="K3" s="17">
        <v>201.07300000000001</v>
      </c>
      <c r="L3">
        <v>20.432500000000001</v>
      </c>
      <c r="M3">
        <v>14162</v>
      </c>
      <c r="N3">
        <v>3.0891899999999999</v>
      </c>
      <c r="O3" s="17">
        <v>1.49969</v>
      </c>
      <c r="P3">
        <v>1760.36</v>
      </c>
      <c r="Q3">
        <v>134137</v>
      </c>
      <c r="R3">
        <v>569.428</v>
      </c>
      <c r="S3">
        <v>574.81399999999996</v>
      </c>
      <c r="T3">
        <v>35.504300000000001</v>
      </c>
      <c r="U3">
        <v>438.70400000000001</v>
      </c>
      <c r="V3" s="17">
        <v>1.41557</v>
      </c>
      <c r="W3">
        <v>0.69955800000000001</v>
      </c>
      <c r="X3">
        <v>0.245972</v>
      </c>
      <c r="Y3">
        <v>0.18501200000000001</v>
      </c>
      <c r="Z3">
        <v>41.805100000000003</v>
      </c>
      <c r="AA3">
        <v>2.3417400000000002</v>
      </c>
      <c r="AB3">
        <v>8.5096299999999996</v>
      </c>
      <c r="AC3">
        <v>1345.99</v>
      </c>
      <c r="AD3">
        <v>2.75526E-2</v>
      </c>
      <c r="AE3">
        <v>2.5299599999999998E-2</v>
      </c>
      <c r="AF3">
        <v>3.1709399999999999E-2</v>
      </c>
      <c r="AG3">
        <v>3.8002899999999999</v>
      </c>
      <c r="AI3">
        <v>411900</v>
      </c>
      <c r="AJ3">
        <v>51500</v>
      </c>
      <c r="AK3">
        <v>109700</v>
      </c>
      <c r="AL3">
        <v>187200</v>
      </c>
      <c r="AM3">
        <v>78400</v>
      </c>
      <c r="AN3">
        <v>12700</v>
      </c>
      <c r="AO3">
        <v>148500</v>
      </c>
    </row>
    <row r="4" spans="1:41">
      <c r="A4" s="63"/>
      <c r="B4" t="s">
        <v>33</v>
      </c>
      <c r="D4">
        <v>205.983</v>
      </c>
      <c r="E4">
        <v>573.09900000000005</v>
      </c>
      <c r="F4">
        <v>39585.9</v>
      </c>
      <c r="G4">
        <v>39852.5</v>
      </c>
      <c r="H4">
        <v>108300</v>
      </c>
      <c r="I4">
        <v>175267</v>
      </c>
      <c r="J4" s="17">
        <v>405.03100000000001</v>
      </c>
      <c r="K4" s="17">
        <v>154.14500000000001</v>
      </c>
      <c r="L4">
        <v>22.113099999999999</v>
      </c>
      <c r="M4">
        <v>15595.8</v>
      </c>
      <c r="N4">
        <v>3.1933699999999998</v>
      </c>
      <c r="O4" s="17">
        <v>0.96187800000000001</v>
      </c>
      <c r="P4">
        <v>1956.54</v>
      </c>
      <c r="Q4">
        <v>153722</v>
      </c>
      <c r="R4">
        <v>607.47900000000004</v>
      </c>
      <c r="S4">
        <v>637.83399999999995</v>
      </c>
      <c r="T4">
        <v>38.763100000000001</v>
      </c>
      <c r="U4">
        <v>493.32799999999997</v>
      </c>
      <c r="V4" s="17">
        <v>-0.70204599999999995</v>
      </c>
      <c r="W4">
        <v>0.82196000000000002</v>
      </c>
      <c r="X4">
        <v>6.3238500000000003E-2</v>
      </c>
      <c r="Y4">
        <v>3.4671400000000001E-3</v>
      </c>
      <c r="Z4">
        <v>45.291600000000003</v>
      </c>
      <c r="AA4">
        <v>2.55802</v>
      </c>
      <c r="AB4">
        <v>9.15822</v>
      </c>
      <c r="AC4">
        <v>1293.51</v>
      </c>
      <c r="AD4">
        <v>1.8691699999999999E-2</v>
      </c>
      <c r="AE4" s="1">
        <v>2.0103600000000001E-8</v>
      </c>
      <c r="AF4">
        <v>5.0072699999999998E-2</v>
      </c>
      <c r="AG4">
        <v>3.83731</v>
      </c>
      <c r="AI4">
        <v>413100</v>
      </c>
      <c r="AJ4">
        <v>52600</v>
      </c>
      <c r="AK4">
        <v>108300</v>
      </c>
      <c r="AL4">
        <v>189600</v>
      </c>
      <c r="AM4">
        <v>78000</v>
      </c>
      <c r="AN4">
        <v>12600</v>
      </c>
      <c r="AO4">
        <v>145900</v>
      </c>
    </row>
    <row r="5" spans="1:41">
      <c r="A5" s="63"/>
      <c r="B5" t="s">
        <v>34</v>
      </c>
      <c r="D5">
        <v>194.02199999999999</v>
      </c>
      <c r="E5">
        <v>690.64300000000003</v>
      </c>
      <c r="F5">
        <v>33823.300000000003</v>
      </c>
      <c r="G5">
        <v>37755.699999999997</v>
      </c>
      <c r="H5">
        <v>107200</v>
      </c>
      <c r="I5">
        <v>167475</v>
      </c>
      <c r="J5" s="17">
        <v>-146.99600000000001</v>
      </c>
      <c r="K5" s="17">
        <v>91.732699999999994</v>
      </c>
      <c r="L5">
        <v>22.8659</v>
      </c>
      <c r="M5">
        <v>14762.2</v>
      </c>
      <c r="N5">
        <v>2.6022799999999999</v>
      </c>
      <c r="O5" s="17">
        <v>1.62632</v>
      </c>
      <c r="P5">
        <v>1840.81</v>
      </c>
      <c r="Q5">
        <v>141139</v>
      </c>
      <c r="R5">
        <v>591.68499999999995</v>
      </c>
      <c r="S5">
        <v>555.35299999999995</v>
      </c>
      <c r="T5">
        <v>35.981999999999999</v>
      </c>
      <c r="U5">
        <v>448.24400000000003</v>
      </c>
      <c r="V5" s="17">
        <v>-6.8164400000000001</v>
      </c>
      <c r="W5" s="17">
        <v>0.62870400000000004</v>
      </c>
      <c r="X5">
        <v>0.37069600000000003</v>
      </c>
      <c r="Y5" s="17">
        <v>0.15102499999999999</v>
      </c>
      <c r="Z5">
        <v>56.095300000000002</v>
      </c>
      <c r="AA5">
        <v>2.3814899999999999</v>
      </c>
      <c r="AB5">
        <v>6.5484799999999996</v>
      </c>
      <c r="AC5">
        <v>1250.97</v>
      </c>
      <c r="AD5">
        <v>5.72176E-2</v>
      </c>
      <c r="AE5">
        <v>5.0681299999999997E-3</v>
      </c>
      <c r="AF5">
        <v>2.1585699999999999E-2</v>
      </c>
      <c r="AG5">
        <v>4.1633300000000002</v>
      </c>
      <c r="AI5">
        <v>411599.99999999994</v>
      </c>
      <c r="AJ5">
        <v>52000</v>
      </c>
      <c r="AK5">
        <v>107200</v>
      </c>
      <c r="AL5">
        <v>187000</v>
      </c>
      <c r="AM5">
        <v>76400</v>
      </c>
      <c r="AN5">
        <v>15300</v>
      </c>
      <c r="AO5">
        <v>150600</v>
      </c>
    </row>
    <row r="6" spans="1:41">
      <c r="A6" s="63"/>
      <c r="B6" t="s">
        <v>35</v>
      </c>
      <c r="D6">
        <v>206.34200000000001</v>
      </c>
      <c r="E6">
        <v>806.32600000000002</v>
      </c>
      <c r="F6">
        <v>37424.400000000001</v>
      </c>
      <c r="G6">
        <v>38776.300000000003</v>
      </c>
      <c r="H6">
        <v>107000</v>
      </c>
      <c r="I6">
        <v>175893</v>
      </c>
      <c r="J6" s="17">
        <v>-932.85199999999998</v>
      </c>
      <c r="K6" s="17">
        <v>254.47</v>
      </c>
      <c r="L6">
        <v>21.494900000000001</v>
      </c>
      <c r="M6">
        <v>15963.9</v>
      </c>
      <c r="N6">
        <v>2.9309099999999999</v>
      </c>
      <c r="O6" s="17">
        <v>1.1058399999999999</v>
      </c>
      <c r="P6">
        <v>1945.24</v>
      </c>
      <c r="Q6">
        <v>140608</v>
      </c>
      <c r="R6">
        <v>534.79700000000003</v>
      </c>
      <c r="S6">
        <v>649.34400000000005</v>
      </c>
      <c r="T6">
        <v>38.6265</v>
      </c>
      <c r="U6">
        <v>446.04399999999998</v>
      </c>
      <c r="V6" s="17">
        <v>-1.2876700000000001</v>
      </c>
      <c r="W6" s="15">
        <v>0.97267599999999999</v>
      </c>
      <c r="X6">
        <v>1.7129300000000001</v>
      </c>
      <c r="Y6" s="17">
        <v>2.8482E-2</v>
      </c>
      <c r="Z6">
        <v>64.371300000000005</v>
      </c>
      <c r="AA6">
        <v>2.3272699999999999</v>
      </c>
      <c r="AB6">
        <v>7.3463900000000004</v>
      </c>
      <c r="AC6">
        <v>1237.1600000000001</v>
      </c>
      <c r="AD6">
        <v>0.13431299999999999</v>
      </c>
      <c r="AE6">
        <v>5.1932699999999998E-2</v>
      </c>
      <c r="AF6">
        <v>5.1738399999999997E-2</v>
      </c>
      <c r="AG6">
        <v>4.7561099999999996</v>
      </c>
      <c r="AI6">
        <v>409300</v>
      </c>
      <c r="AJ6">
        <v>52100</v>
      </c>
      <c r="AK6">
        <v>107000</v>
      </c>
      <c r="AL6">
        <v>185400</v>
      </c>
      <c r="AM6">
        <v>77200</v>
      </c>
      <c r="AN6">
        <v>11500</v>
      </c>
      <c r="AO6">
        <v>157500</v>
      </c>
    </row>
    <row r="7" spans="1:41">
      <c r="A7" s="63"/>
      <c r="B7" t="s">
        <v>36</v>
      </c>
      <c r="D7">
        <v>189.77199999999999</v>
      </c>
      <c r="E7">
        <v>557.42600000000004</v>
      </c>
      <c r="F7">
        <v>34456.6</v>
      </c>
      <c r="G7">
        <v>38826.300000000003</v>
      </c>
      <c r="H7">
        <v>107200</v>
      </c>
      <c r="I7">
        <v>168949</v>
      </c>
      <c r="J7" s="17">
        <v>-14.1906</v>
      </c>
      <c r="K7" s="17">
        <v>154.82400000000001</v>
      </c>
      <c r="L7">
        <v>22.8749</v>
      </c>
      <c r="M7">
        <v>15500.7</v>
      </c>
      <c r="N7">
        <v>2.3736700000000002</v>
      </c>
      <c r="O7" s="17">
        <v>2.3089400000000002</v>
      </c>
      <c r="P7">
        <v>1733.38</v>
      </c>
      <c r="Q7">
        <v>137334</v>
      </c>
      <c r="R7">
        <v>555.38699999999994</v>
      </c>
      <c r="S7">
        <v>637.28300000000002</v>
      </c>
      <c r="T7">
        <v>37.2761</v>
      </c>
      <c r="U7">
        <v>465.709</v>
      </c>
      <c r="V7" s="17">
        <v>-0.93690200000000001</v>
      </c>
      <c r="W7">
        <v>0.61307400000000001</v>
      </c>
      <c r="X7">
        <v>0.146088</v>
      </c>
      <c r="Y7" s="17">
        <v>-1.4170500000000001E-2</v>
      </c>
      <c r="Z7">
        <v>51.412999999999997</v>
      </c>
      <c r="AA7">
        <v>2.4653499999999999</v>
      </c>
      <c r="AB7">
        <v>8.7987099999999998</v>
      </c>
      <c r="AC7">
        <v>1236.97</v>
      </c>
      <c r="AD7">
        <v>1.6219799999999999E-2</v>
      </c>
      <c r="AE7" s="18">
        <v>-9.2217300000000003E-7</v>
      </c>
      <c r="AF7">
        <v>6.3327400000000006E-2</v>
      </c>
      <c r="AG7">
        <v>3.63693</v>
      </c>
      <c r="AI7">
        <v>411400</v>
      </c>
      <c r="AJ7">
        <v>49500</v>
      </c>
      <c r="AK7">
        <v>107200</v>
      </c>
      <c r="AL7">
        <v>188000</v>
      </c>
      <c r="AM7">
        <v>76900</v>
      </c>
      <c r="AN7">
        <v>15200</v>
      </c>
      <c r="AO7">
        <v>151900</v>
      </c>
    </row>
    <row r="8" spans="1:41">
      <c r="A8" s="63"/>
      <c r="B8" t="s">
        <v>37</v>
      </c>
      <c r="D8">
        <v>180.45</v>
      </c>
      <c r="E8">
        <v>596.98599999999999</v>
      </c>
      <c r="F8">
        <v>34305.199999999997</v>
      </c>
      <c r="G8">
        <v>37530.699999999997</v>
      </c>
      <c r="H8">
        <v>106200</v>
      </c>
      <c r="I8">
        <v>150480</v>
      </c>
      <c r="J8" s="17">
        <v>-93.491900000000001</v>
      </c>
      <c r="K8" s="17">
        <v>210.489</v>
      </c>
      <c r="L8">
        <v>19.6112</v>
      </c>
      <c r="M8">
        <v>13471.9</v>
      </c>
      <c r="N8">
        <v>2.2490800000000002</v>
      </c>
      <c r="O8" s="17">
        <v>0.75836800000000004</v>
      </c>
      <c r="P8">
        <v>1633.78</v>
      </c>
      <c r="Q8">
        <v>121458</v>
      </c>
      <c r="R8">
        <v>485.29199999999997</v>
      </c>
      <c r="S8">
        <v>515.64200000000005</v>
      </c>
      <c r="T8">
        <v>35.673400000000001</v>
      </c>
      <c r="U8">
        <v>426.89600000000002</v>
      </c>
      <c r="V8" s="17">
        <v>-0.805643</v>
      </c>
      <c r="W8">
        <v>0.58141799999999999</v>
      </c>
      <c r="X8">
        <v>0.13814100000000001</v>
      </c>
      <c r="Y8">
        <v>2.6936500000000001E-3</v>
      </c>
      <c r="Z8">
        <v>52.415900000000001</v>
      </c>
      <c r="AA8">
        <v>2.02271</v>
      </c>
      <c r="AB8">
        <v>8.7874499999999998</v>
      </c>
      <c r="AC8">
        <v>1163.3</v>
      </c>
      <c r="AD8">
        <v>3.9813100000000001E-3</v>
      </c>
      <c r="AE8" s="1">
        <v>3.2103399999999998E-6</v>
      </c>
      <c r="AF8">
        <v>3.4749299999999997E-2</v>
      </c>
      <c r="AG8">
        <v>3.7971300000000001</v>
      </c>
      <c r="AI8">
        <v>410000</v>
      </c>
      <c r="AJ8">
        <v>52400</v>
      </c>
      <c r="AK8">
        <v>106199.99999999999</v>
      </c>
      <c r="AL8">
        <v>185600</v>
      </c>
      <c r="AM8">
        <v>76800</v>
      </c>
      <c r="AN8">
        <v>14200</v>
      </c>
      <c r="AO8">
        <v>154800</v>
      </c>
    </row>
    <row r="9" spans="1:41">
      <c r="A9" s="63"/>
      <c r="B9" t="s">
        <v>38</v>
      </c>
      <c r="D9">
        <v>177.77500000000001</v>
      </c>
      <c r="E9">
        <v>613.15200000000004</v>
      </c>
      <c r="F9">
        <v>36906.400000000001</v>
      </c>
      <c r="G9">
        <v>41082.300000000003</v>
      </c>
      <c r="H9">
        <v>108800</v>
      </c>
      <c r="I9">
        <v>170255</v>
      </c>
      <c r="J9" s="17">
        <v>-548.11300000000006</v>
      </c>
      <c r="K9" s="17">
        <v>199.154</v>
      </c>
      <c r="L9">
        <v>23.263100000000001</v>
      </c>
      <c r="M9">
        <v>13113.8</v>
      </c>
      <c r="N9">
        <v>4.4205699999999997</v>
      </c>
      <c r="O9" s="17">
        <v>1.90866</v>
      </c>
      <c r="P9">
        <v>1777.99</v>
      </c>
      <c r="Q9">
        <v>142059</v>
      </c>
      <c r="R9">
        <v>578.827</v>
      </c>
      <c r="S9">
        <v>646.04899999999998</v>
      </c>
      <c r="T9">
        <v>38.585299999999997</v>
      </c>
      <c r="U9">
        <v>471.536</v>
      </c>
      <c r="V9" s="17">
        <v>0.91739499999999996</v>
      </c>
      <c r="W9">
        <v>0.73605900000000002</v>
      </c>
      <c r="X9">
        <v>5.4347699999999999E-2</v>
      </c>
      <c r="Y9">
        <v>0.27483000000000002</v>
      </c>
      <c r="Z9">
        <v>55.327599999999997</v>
      </c>
      <c r="AA9">
        <v>2.3658899999999998</v>
      </c>
      <c r="AB9">
        <v>6.9708600000000001</v>
      </c>
      <c r="AC9">
        <v>1247.44</v>
      </c>
      <c r="AD9">
        <v>9.5833499999999992E-3</v>
      </c>
      <c r="AE9" s="18">
        <v>-1.38828E-5</v>
      </c>
      <c r="AF9">
        <v>5.8543900000000003E-2</v>
      </c>
      <c r="AG9">
        <v>4.2423200000000003</v>
      </c>
      <c r="AI9">
        <v>412400</v>
      </c>
      <c r="AJ9">
        <v>51800</v>
      </c>
      <c r="AK9">
        <v>108800.00000000001</v>
      </c>
      <c r="AL9">
        <v>188900</v>
      </c>
      <c r="AM9">
        <v>80800</v>
      </c>
      <c r="AN9">
        <v>12600</v>
      </c>
      <c r="AO9">
        <v>144700</v>
      </c>
    </row>
    <row r="10" spans="1:41">
      <c r="A10" s="63"/>
      <c r="B10" t="s">
        <v>39</v>
      </c>
      <c r="D10">
        <v>211.18</v>
      </c>
      <c r="E10">
        <v>714.78700000000003</v>
      </c>
      <c r="F10">
        <v>39633</v>
      </c>
      <c r="G10">
        <v>43524.800000000003</v>
      </c>
      <c r="H10">
        <v>106700</v>
      </c>
      <c r="I10">
        <v>189772</v>
      </c>
      <c r="J10" s="17">
        <v>169.905</v>
      </c>
      <c r="K10" s="17">
        <v>153.864</v>
      </c>
      <c r="L10">
        <v>23.3141</v>
      </c>
      <c r="M10">
        <v>17498.5</v>
      </c>
      <c r="N10">
        <v>2.9948299999999999</v>
      </c>
      <c r="O10" s="17">
        <v>0.98352099999999998</v>
      </c>
      <c r="P10">
        <v>1970.77</v>
      </c>
      <c r="Q10">
        <v>149329</v>
      </c>
      <c r="R10">
        <v>653.72</v>
      </c>
      <c r="S10">
        <v>727.24400000000003</v>
      </c>
      <c r="T10">
        <v>41.235399999999998</v>
      </c>
      <c r="U10">
        <v>480.05599999999998</v>
      </c>
      <c r="V10" s="17">
        <v>1.15771</v>
      </c>
      <c r="W10">
        <v>0.84277299999999999</v>
      </c>
      <c r="X10">
        <v>0.62699400000000005</v>
      </c>
      <c r="Y10">
        <v>2.3562499999999999E-4</v>
      </c>
      <c r="Z10">
        <v>65.867500000000007</v>
      </c>
      <c r="AA10">
        <v>2.5039400000000001</v>
      </c>
      <c r="AB10">
        <v>6.8488100000000003</v>
      </c>
      <c r="AC10">
        <v>1505.44</v>
      </c>
      <c r="AD10">
        <v>4.7197099999999999E-2</v>
      </c>
      <c r="AE10" s="1">
        <v>5.3907499999999998E-5</v>
      </c>
      <c r="AF10">
        <v>6.1526299999999999E-2</v>
      </c>
      <c r="AG10">
        <v>4.0352800000000002</v>
      </c>
      <c r="AI10">
        <v>411200</v>
      </c>
      <c r="AJ10">
        <v>53000</v>
      </c>
      <c r="AK10">
        <v>106700</v>
      </c>
      <c r="AL10">
        <v>187200</v>
      </c>
      <c r="AM10">
        <v>77100</v>
      </c>
      <c r="AN10">
        <v>13799.999999999998</v>
      </c>
      <c r="AO10">
        <v>151000</v>
      </c>
    </row>
    <row r="11" spans="1:41">
      <c r="A11" s="63"/>
      <c r="B11" t="s">
        <v>40</v>
      </c>
      <c r="D11">
        <v>158.77199999999999</v>
      </c>
      <c r="E11">
        <v>522.24300000000005</v>
      </c>
      <c r="F11">
        <v>32906.6</v>
      </c>
      <c r="G11">
        <v>36309.4</v>
      </c>
      <c r="H11">
        <v>106500</v>
      </c>
      <c r="I11">
        <v>160078</v>
      </c>
      <c r="J11" s="17">
        <v>297.20800000000003</v>
      </c>
      <c r="K11" s="17">
        <v>301.49400000000003</v>
      </c>
      <c r="L11">
        <v>23.2743</v>
      </c>
      <c r="M11">
        <v>11892</v>
      </c>
      <c r="N11">
        <v>3.0782799999999999</v>
      </c>
      <c r="O11" s="17">
        <v>-1.42109</v>
      </c>
      <c r="P11">
        <v>1471.13</v>
      </c>
      <c r="Q11">
        <v>117349</v>
      </c>
      <c r="R11">
        <v>469.99200000000002</v>
      </c>
      <c r="S11">
        <v>534.26400000000001</v>
      </c>
      <c r="T11">
        <v>36.277799999999999</v>
      </c>
      <c r="U11">
        <v>419.50799999999998</v>
      </c>
      <c r="V11" s="17">
        <v>2.3522799999999999</v>
      </c>
      <c r="W11">
        <v>1.3407100000000001</v>
      </c>
      <c r="X11">
        <v>8.3709900000000004E-2</v>
      </c>
      <c r="Y11" s="1">
        <v>7.9589300000000002E-8</v>
      </c>
      <c r="Z11">
        <v>40.934800000000003</v>
      </c>
      <c r="AA11">
        <v>2.403</v>
      </c>
      <c r="AB11">
        <v>11.294499999999999</v>
      </c>
      <c r="AC11">
        <v>1194.7</v>
      </c>
      <c r="AD11">
        <v>1.1234900000000001E-2</v>
      </c>
      <c r="AE11" s="17">
        <v>-5.6189100000000004E-3</v>
      </c>
      <c r="AF11">
        <v>0.153277</v>
      </c>
      <c r="AG11">
        <v>3.9197799999999998</v>
      </c>
      <c r="AI11">
        <v>412900</v>
      </c>
      <c r="AJ11">
        <v>52699.999999999993</v>
      </c>
      <c r="AK11">
        <v>106500</v>
      </c>
      <c r="AL11">
        <v>189200.00000000003</v>
      </c>
      <c r="AM11">
        <v>75900</v>
      </c>
      <c r="AN11">
        <v>15100</v>
      </c>
      <c r="AO11">
        <v>147800</v>
      </c>
    </row>
    <row r="12" spans="1:41">
      <c r="A12" s="63"/>
      <c r="B12" t="s">
        <v>41</v>
      </c>
      <c r="D12">
        <v>189.32900000000001</v>
      </c>
      <c r="E12">
        <v>627.39599999999996</v>
      </c>
      <c r="F12">
        <v>35831.800000000003</v>
      </c>
      <c r="G12">
        <v>41901.599999999999</v>
      </c>
      <c r="H12">
        <v>107500</v>
      </c>
      <c r="I12">
        <v>169046</v>
      </c>
      <c r="J12" s="17">
        <v>-77.752499999999998</v>
      </c>
      <c r="K12" s="17">
        <v>255.684</v>
      </c>
      <c r="L12">
        <v>22.035499999999999</v>
      </c>
      <c r="M12">
        <v>14270.3</v>
      </c>
      <c r="N12">
        <v>3.2782800000000001</v>
      </c>
      <c r="O12" s="17">
        <v>2.3085</v>
      </c>
      <c r="P12">
        <v>1727.82</v>
      </c>
      <c r="Q12">
        <v>129539</v>
      </c>
      <c r="R12">
        <v>578.85400000000004</v>
      </c>
      <c r="S12">
        <v>605.77200000000005</v>
      </c>
      <c r="T12">
        <v>37.426400000000001</v>
      </c>
      <c r="U12">
        <v>445.69299999999998</v>
      </c>
      <c r="V12" s="17">
        <v>-2.2387999999999999</v>
      </c>
      <c r="W12">
        <v>0.57835999999999999</v>
      </c>
      <c r="X12">
        <v>4.0788900000000003E-2</v>
      </c>
      <c r="Y12" s="18">
        <v>-2.2866000000000001E-8</v>
      </c>
      <c r="Z12">
        <v>46.834299999999999</v>
      </c>
      <c r="AA12">
        <v>2.44374</v>
      </c>
      <c r="AB12">
        <v>8.8657800000000009</v>
      </c>
      <c r="AC12">
        <v>1388.84</v>
      </c>
      <c r="AD12">
        <v>5.0472599999999996E-3</v>
      </c>
      <c r="AE12" s="17">
        <v>-2.0428500000000001E-3</v>
      </c>
      <c r="AF12">
        <v>5.40162E-2</v>
      </c>
      <c r="AG12">
        <v>3.3517299999999999</v>
      </c>
      <c r="AI12">
        <v>411000</v>
      </c>
      <c r="AJ12">
        <v>50800</v>
      </c>
      <c r="AK12">
        <v>107500</v>
      </c>
      <c r="AL12">
        <v>187700</v>
      </c>
      <c r="AM12">
        <v>75800</v>
      </c>
      <c r="AN12">
        <v>12200</v>
      </c>
      <c r="AO12">
        <v>154800</v>
      </c>
    </row>
    <row r="13" spans="1:41">
      <c r="A13" s="63"/>
      <c r="B13" t="s">
        <v>42</v>
      </c>
      <c r="D13">
        <v>183.536</v>
      </c>
      <c r="E13">
        <v>526.96600000000001</v>
      </c>
      <c r="F13">
        <v>39758</v>
      </c>
      <c r="G13">
        <v>43078.2</v>
      </c>
      <c r="H13">
        <v>107400</v>
      </c>
      <c r="I13">
        <v>192716</v>
      </c>
      <c r="J13" s="17">
        <v>1171.5</v>
      </c>
      <c r="K13" s="17">
        <v>180.92599999999999</v>
      </c>
      <c r="L13">
        <v>22.256399999999999</v>
      </c>
      <c r="M13">
        <v>13698.9</v>
      </c>
      <c r="N13">
        <v>3.22</v>
      </c>
      <c r="O13" s="17">
        <v>8.5920300000000005E-2</v>
      </c>
      <c r="P13">
        <v>1993.62</v>
      </c>
      <c r="Q13">
        <v>137626</v>
      </c>
      <c r="R13">
        <v>643.54999999999995</v>
      </c>
      <c r="S13">
        <v>611.19200000000001</v>
      </c>
      <c r="T13">
        <v>41.821599999999997</v>
      </c>
      <c r="U13">
        <v>563.75</v>
      </c>
      <c r="V13" s="17">
        <v>0.124972</v>
      </c>
      <c r="W13">
        <v>0.49049300000000001</v>
      </c>
      <c r="X13">
        <v>0.28156599999999998</v>
      </c>
      <c r="Y13" s="1">
        <v>6.52046E-9</v>
      </c>
      <c r="Z13">
        <v>33.718699999999998</v>
      </c>
      <c r="AA13">
        <v>2.7201399999999998</v>
      </c>
      <c r="AB13">
        <v>24.8094</v>
      </c>
      <c r="AC13">
        <v>1297.93</v>
      </c>
      <c r="AD13" s="17">
        <v>7.3806599999999998E-3</v>
      </c>
      <c r="AE13">
        <v>4.4815000000000002E-4</v>
      </c>
      <c r="AF13">
        <v>6.8330600000000005E-2</v>
      </c>
      <c r="AG13">
        <v>3.1660599999999999</v>
      </c>
      <c r="AI13">
        <v>413600</v>
      </c>
      <c r="AJ13">
        <v>52000</v>
      </c>
      <c r="AK13">
        <v>107400</v>
      </c>
      <c r="AL13">
        <v>191500</v>
      </c>
      <c r="AM13">
        <v>78400</v>
      </c>
      <c r="AN13">
        <v>12300</v>
      </c>
      <c r="AO13">
        <v>144900</v>
      </c>
    </row>
    <row r="14" spans="1:41">
      <c r="A14" s="63"/>
      <c r="B14" t="s">
        <v>43</v>
      </c>
      <c r="D14">
        <v>185.81200000000001</v>
      </c>
      <c r="E14">
        <v>518.34199999999998</v>
      </c>
      <c r="F14">
        <v>38094.9</v>
      </c>
      <c r="G14">
        <v>41696.699999999997</v>
      </c>
      <c r="H14">
        <v>109200</v>
      </c>
      <c r="I14">
        <v>167358</v>
      </c>
      <c r="J14" s="17">
        <v>690.09100000000001</v>
      </c>
      <c r="K14" s="17">
        <v>118.49299999999999</v>
      </c>
      <c r="L14">
        <v>20.028500000000001</v>
      </c>
      <c r="M14">
        <v>13085.1</v>
      </c>
      <c r="N14">
        <v>3.25285</v>
      </c>
      <c r="O14" s="17">
        <v>1.07653</v>
      </c>
      <c r="P14">
        <v>1684.84</v>
      </c>
      <c r="Q14">
        <v>120654</v>
      </c>
      <c r="R14">
        <v>518.05399999999997</v>
      </c>
      <c r="S14">
        <v>575.38900000000001</v>
      </c>
      <c r="T14">
        <v>37.120100000000001</v>
      </c>
      <c r="U14">
        <v>432.24200000000002</v>
      </c>
      <c r="V14" s="17">
        <v>8.3458600000000001</v>
      </c>
      <c r="W14">
        <v>0.83743299999999998</v>
      </c>
      <c r="X14">
        <v>5.0266199999999997E-2</v>
      </c>
      <c r="Y14">
        <v>0.194997</v>
      </c>
      <c r="Z14">
        <v>48.777099999999997</v>
      </c>
      <c r="AA14">
        <v>2.4497300000000002</v>
      </c>
      <c r="AB14">
        <v>5.6765299999999996</v>
      </c>
      <c r="AC14">
        <v>1325.63</v>
      </c>
      <c r="AD14">
        <v>2.1726499999999999E-2</v>
      </c>
      <c r="AE14" s="17">
        <v>-1.12459E-4</v>
      </c>
      <c r="AF14">
        <v>3.1588999999999999E-2</v>
      </c>
      <c r="AG14">
        <v>3.83961</v>
      </c>
      <c r="AI14">
        <v>413700</v>
      </c>
      <c r="AJ14">
        <v>52600</v>
      </c>
      <c r="AK14">
        <v>109200</v>
      </c>
      <c r="AL14">
        <v>190600</v>
      </c>
      <c r="AM14">
        <v>75700</v>
      </c>
      <c r="AN14">
        <v>10700</v>
      </c>
      <c r="AO14">
        <v>147500</v>
      </c>
    </row>
    <row r="15" spans="1:41">
      <c r="A15" s="63"/>
      <c r="B15" t="s">
        <v>44</v>
      </c>
      <c r="D15">
        <v>173.77600000000001</v>
      </c>
      <c r="E15">
        <v>636.40099999999995</v>
      </c>
      <c r="F15">
        <v>36312.1</v>
      </c>
      <c r="G15">
        <v>41270.6</v>
      </c>
      <c r="H15">
        <v>107700</v>
      </c>
      <c r="I15">
        <v>160061</v>
      </c>
      <c r="J15" s="17">
        <v>723.13800000000003</v>
      </c>
      <c r="K15" s="17">
        <v>353.49599999999998</v>
      </c>
      <c r="L15">
        <v>19.258099999999999</v>
      </c>
      <c r="M15">
        <v>11532.2</v>
      </c>
      <c r="N15">
        <v>2.9008699999999998</v>
      </c>
      <c r="O15" s="17">
        <v>-0.48794300000000002</v>
      </c>
      <c r="P15">
        <v>1647.11</v>
      </c>
      <c r="Q15">
        <v>114977</v>
      </c>
      <c r="R15">
        <v>543.79700000000003</v>
      </c>
      <c r="S15">
        <v>552.90700000000004</v>
      </c>
      <c r="T15">
        <v>37.433700000000002</v>
      </c>
      <c r="U15">
        <v>397.99900000000002</v>
      </c>
      <c r="V15" s="17">
        <v>7.04</v>
      </c>
      <c r="W15">
        <v>1.62077</v>
      </c>
      <c r="X15">
        <v>7.0916999999999994E-2</v>
      </c>
      <c r="Y15" s="1">
        <v>4.2690300000000002E-10</v>
      </c>
      <c r="Z15">
        <v>38.456699999999998</v>
      </c>
      <c r="AA15">
        <v>2.56406</v>
      </c>
      <c r="AB15">
        <v>7.9651500000000004</v>
      </c>
      <c r="AC15">
        <v>1296.6400000000001</v>
      </c>
      <c r="AD15">
        <v>1.55412E-2</v>
      </c>
      <c r="AE15" s="1">
        <v>2.9192399999999999E-5</v>
      </c>
      <c r="AF15">
        <v>0.131133</v>
      </c>
      <c r="AG15">
        <v>3.57972</v>
      </c>
      <c r="AI15">
        <v>412500</v>
      </c>
      <c r="AJ15">
        <v>53200</v>
      </c>
      <c r="AK15">
        <v>107700</v>
      </c>
      <c r="AL15">
        <v>188500</v>
      </c>
      <c r="AM15">
        <v>76300</v>
      </c>
      <c r="AN15">
        <v>13000</v>
      </c>
      <c r="AO15">
        <v>148800</v>
      </c>
    </row>
    <row r="16" spans="1:41">
      <c r="A16" s="63"/>
      <c r="B16" t="s">
        <v>45</v>
      </c>
      <c r="D16">
        <v>210.196</v>
      </c>
      <c r="E16">
        <v>653.14499999999998</v>
      </c>
      <c r="F16">
        <v>38534.9</v>
      </c>
      <c r="G16">
        <v>41856.9</v>
      </c>
      <c r="H16">
        <v>108600</v>
      </c>
      <c r="I16">
        <v>170679</v>
      </c>
      <c r="J16" s="17">
        <v>-140.66800000000001</v>
      </c>
      <c r="K16" s="17">
        <v>287.71199999999999</v>
      </c>
      <c r="L16">
        <v>22.750399999999999</v>
      </c>
      <c r="M16">
        <v>13374.3</v>
      </c>
      <c r="N16">
        <v>2.6256300000000001</v>
      </c>
      <c r="O16" s="17">
        <v>3.7917900000000002</v>
      </c>
      <c r="P16">
        <v>1835.73</v>
      </c>
      <c r="Q16">
        <v>138485</v>
      </c>
      <c r="R16">
        <v>638.32799999999997</v>
      </c>
      <c r="S16">
        <v>668.78499999999997</v>
      </c>
      <c r="T16">
        <v>38.272599999999997</v>
      </c>
      <c r="U16">
        <v>444.25599999999997</v>
      </c>
      <c r="V16" s="17">
        <v>3.8570700000000002</v>
      </c>
      <c r="W16">
        <v>0.96175600000000006</v>
      </c>
      <c r="X16">
        <v>0.18724199999999999</v>
      </c>
      <c r="Y16" s="18">
        <v>-1.25644E-10</v>
      </c>
      <c r="Z16">
        <v>52.475700000000003</v>
      </c>
      <c r="AA16">
        <v>2.5968399999999998</v>
      </c>
      <c r="AB16">
        <v>7.2858299999999998</v>
      </c>
      <c r="AC16">
        <v>1395.94</v>
      </c>
      <c r="AD16">
        <v>9.6830200000000005E-3</v>
      </c>
      <c r="AE16" s="18">
        <v>-8.2644800000000005E-6</v>
      </c>
      <c r="AF16">
        <v>5.3682000000000001E-2</v>
      </c>
      <c r="AG16">
        <v>3.4735299999999998</v>
      </c>
      <c r="AI16">
        <v>412700.00000000006</v>
      </c>
      <c r="AJ16">
        <v>52400</v>
      </c>
      <c r="AK16">
        <v>108600</v>
      </c>
      <c r="AL16">
        <v>188400</v>
      </c>
      <c r="AM16">
        <v>74600</v>
      </c>
      <c r="AN16">
        <v>13000</v>
      </c>
      <c r="AO16">
        <v>150300</v>
      </c>
    </row>
    <row r="17" spans="1:41">
      <c r="A17" s="63"/>
      <c r="B17" t="s">
        <v>46</v>
      </c>
      <c r="D17">
        <v>192.28299999999999</v>
      </c>
      <c r="E17">
        <v>526.61599999999999</v>
      </c>
      <c r="F17">
        <v>34965.800000000003</v>
      </c>
      <c r="G17">
        <v>39851.5</v>
      </c>
      <c r="H17">
        <v>107900</v>
      </c>
      <c r="I17">
        <v>173529</v>
      </c>
      <c r="J17" s="17">
        <v>-74.241900000000001</v>
      </c>
      <c r="K17" s="17">
        <v>250.24799999999999</v>
      </c>
      <c r="L17">
        <v>20.505299999999998</v>
      </c>
      <c r="M17">
        <v>14489.3</v>
      </c>
      <c r="N17">
        <v>3.2112500000000002</v>
      </c>
      <c r="O17" s="17">
        <v>1.8155699999999999</v>
      </c>
      <c r="P17">
        <v>1702.42</v>
      </c>
      <c r="Q17">
        <v>118472</v>
      </c>
      <c r="R17">
        <v>606.97400000000005</v>
      </c>
      <c r="S17">
        <v>613.16899999999998</v>
      </c>
      <c r="T17">
        <v>36.117600000000003</v>
      </c>
      <c r="U17">
        <v>420.54899999999998</v>
      </c>
      <c r="V17" s="17">
        <v>-0.81049499999999997</v>
      </c>
      <c r="W17">
        <v>0.80776999999999999</v>
      </c>
      <c r="X17">
        <v>1.6183300000000001E-4</v>
      </c>
      <c r="Y17" s="1">
        <v>3.1451599999999998E-11</v>
      </c>
      <c r="Z17">
        <v>45.735900000000001</v>
      </c>
      <c r="AA17">
        <v>2.5765699999999998</v>
      </c>
      <c r="AB17">
        <v>5.3215899999999996</v>
      </c>
      <c r="AC17">
        <v>1407.33</v>
      </c>
      <c r="AD17" s="17">
        <v>1.1928599999999999E-2</v>
      </c>
      <c r="AE17" s="1">
        <v>1.35027E-6</v>
      </c>
      <c r="AF17">
        <v>5.89603E-2</v>
      </c>
      <c r="AG17">
        <v>3.1771199999999999</v>
      </c>
      <c r="AI17">
        <v>414000</v>
      </c>
      <c r="AJ17">
        <v>50100</v>
      </c>
      <c r="AK17">
        <v>107899.99999999999</v>
      </c>
      <c r="AL17">
        <v>190799.99999999997</v>
      </c>
      <c r="AM17">
        <v>74200</v>
      </c>
      <c r="AN17">
        <v>15300</v>
      </c>
      <c r="AO17">
        <v>147700</v>
      </c>
    </row>
    <row r="18" spans="1:41">
      <c r="A18" s="63"/>
      <c r="B18" t="s">
        <v>47</v>
      </c>
      <c r="D18">
        <v>194.791</v>
      </c>
      <c r="E18">
        <v>708.49099999999999</v>
      </c>
      <c r="F18">
        <v>36044.5</v>
      </c>
      <c r="G18">
        <v>40442.400000000001</v>
      </c>
      <c r="H18">
        <v>107400</v>
      </c>
      <c r="I18">
        <v>177570</v>
      </c>
      <c r="J18" s="17">
        <v>-1099.71</v>
      </c>
      <c r="K18" s="17">
        <v>159.08799999999999</v>
      </c>
      <c r="L18">
        <v>21.620699999999999</v>
      </c>
      <c r="M18">
        <v>14426.8</v>
      </c>
      <c r="N18">
        <v>2.7902999999999998</v>
      </c>
      <c r="O18" s="17">
        <v>4.6898400000000002</v>
      </c>
      <c r="P18">
        <v>1781.04</v>
      </c>
      <c r="Q18">
        <v>122838</v>
      </c>
      <c r="R18">
        <v>576.06799999999998</v>
      </c>
      <c r="S18">
        <v>627.36900000000003</v>
      </c>
      <c r="T18">
        <v>38.507800000000003</v>
      </c>
      <c r="U18">
        <v>428.71199999999999</v>
      </c>
      <c r="V18" s="17">
        <v>1.8865700000000001</v>
      </c>
      <c r="W18">
        <v>0.60705399999999998</v>
      </c>
      <c r="X18" s="17">
        <v>-6.0545200000000003E-4</v>
      </c>
      <c r="Y18">
        <v>0.119768</v>
      </c>
      <c r="Z18">
        <v>58.164000000000001</v>
      </c>
      <c r="AA18">
        <v>2.5488499999999998</v>
      </c>
      <c r="AB18">
        <v>4.73292</v>
      </c>
      <c r="AC18">
        <v>1418.9</v>
      </c>
      <c r="AD18">
        <v>7.9279399999999996E-3</v>
      </c>
      <c r="AE18" s="1">
        <v>2.3598100000000001E-6</v>
      </c>
      <c r="AF18">
        <v>5.7334200000000002E-2</v>
      </c>
      <c r="AG18">
        <v>4.1862599999999999</v>
      </c>
      <c r="AI18">
        <v>412900</v>
      </c>
      <c r="AJ18">
        <v>52300.000000000007</v>
      </c>
      <c r="AK18">
        <v>107400</v>
      </c>
      <c r="AL18">
        <v>189800</v>
      </c>
      <c r="AM18">
        <v>77300</v>
      </c>
      <c r="AN18">
        <v>13000</v>
      </c>
      <c r="AO18">
        <v>147200</v>
      </c>
    </row>
    <row r="19" spans="1:41">
      <c r="A19" s="63"/>
      <c r="B19" t="s">
        <v>48</v>
      </c>
      <c r="D19">
        <v>160.05699999999999</v>
      </c>
      <c r="E19">
        <v>472.738</v>
      </c>
      <c r="F19">
        <v>35319.300000000003</v>
      </c>
      <c r="G19">
        <v>38220.1</v>
      </c>
      <c r="H19">
        <v>98900</v>
      </c>
      <c r="I19">
        <v>159771</v>
      </c>
      <c r="J19" s="17">
        <v>302.91000000000003</v>
      </c>
      <c r="K19" s="17">
        <v>209.577</v>
      </c>
      <c r="L19">
        <v>21.744299999999999</v>
      </c>
      <c r="M19">
        <v>10850.9</v>
      </c>
      <c r="N19">
        <v>3.3874300000000002</v>
      </c>
      <c r="O19" s="17">
        <v>2.9334699999999998</v>
      </c>
      <c r="P19">
        <v>1558.31</v>
      </c>
      <c r="Q19">
        <v>111138</v>
      </c>
      <c r="R19">
        <v>499.00599999999997</v>
      </c>
      <c r="S19">
        <v>561.82500000000005</v>
      </c>
      <c r="T19">
        <v>36.715899999999998</v>
      </c>
      <c r="U19">
        <v>455.34899999999999</v>
      </c>
      <c r="V19" s="17">
        <v>-1.1442699999999999</v>
      </c>
      <c r="W19">
        <v>1.10016</v>
      </c>
      <c r="X19">
        <v>0.17278199999999999</v>
      </c>
      <c r="Y19" s="1">
        <v>2.0914300000000001E-12</v>
      </c>
      <c r="Z19">
        <v>31.286999999999999</v>
      </c>
      <c r="AA19">
        <v>2.5043700000000002</v>
      </c>
      <c r="AB19">
        <v>19.842700000000001</v>
      </c>
      <c r="AC19">
        <v>1090.8499999999999</v>
      </c>
      <c r="AD19">
        <v>5.2698500000000002E-2</v>
      </c>
      <c r="AE19" s="18">
        <v>-1.09954E-5</v>
      </c>
      <c r="AF19">
        <v>3.4507500000000003E-2</v>
      </c>
      <c r="AG19">
        <v>4.1735800000000003</v>
      </c>
      <c r="AI19">
        <v>394900</v>
      </c>
      <c r="AJ19">
        <v>46500</v>
      </c>
      <c r="AK19">
        <v>98900</v>
      </c>
      <c r="AL19">
        <v>172000</v>
      </c>
      <c r="AM19">
        <v>82700</v>
      </c>
      <c r="AN19">
        <v>12400</v>
      </c>
      <c r="AO19">
        <v>192600.00000000003</v>
      </c>
    </row>
    <row r="20" spans="1:41">
      <c r="A20" s="63"/>
      <c r="B20" t="s">
        <v>49</v>
      </c>
      <c r="D20">
        <v>156.11799999999999</v>
      </c>
      <c r="E20">
        <v>315.44600000000003</v>
      </c>
      <c r="F20">
        <v>34921.599999999999</v>
      </c>
      <c r="G20">
        <v>36662.6</v>
      </c>
      <c r="H20">
        <v>99100</v>
      </c>
      <c r="I20">
        <v>152339</v>
      </c>
      <c r="J20" s="17">
        <v>986.75599999999997</v>
      </c>
      <c r="K20" s="17">
        <v>154.51499999999999</v>
      </c>
      <c r="L20">
        <v>20.340800000000002</v>
      </c>
      <c r="M20">
        <v>10228.700000000001</v>
      </c>
      <c r="N20">
        <v>2.98563</v>
      </c>
      <c r="O20" s="17">
        <v>-0.38073200000000001</v>
      </c>
      <c r="P20">
        <v>1668.35</v>
      </c>
      <c r="Q20">
        <v>115084</v>
      </c>
      <c r="R20">
        <v>561.55899999999997</v>
      </c>
      <c r="S20">
        <v>626.43700000000001</v>
      </c>
      <c r="T20">
        <v>37.6569</v>
      </c>
      <c r="U20">
        <v>491.91800000000001</v>
      </c>
      <c r="V20" s="17">
        <v>-2.31447</v>
      </c>
      <c r="W20">
        <v>0.74392800000000003</v>
      </c>
      <c r="X20">
        <v>0.124512</v>
      </c>
      <c r="Y20" s="1">
        <v>1.53404E-15</v>
      </c>
      <c r="Z20">
        <v>28.933</v>
      </c>
      <c r="AA20">
        <v>1.91961</v>
      </c>
      <c r="AB20">
        <v>20.424900000000001</v>
      </c>
      <c r="AC20">
        <v>872.80899999999997</v>
      </c>
      <c r="AD20">
        <v>1.3716000000000001E-2</v>
      </c>
      <c r="AE20">
        <v>6.4055199999999996E-3</v>
      </c>
      <c r="AF20">
        <v>5.1961899999999998E-2</v>
      </c>
      <c r="AG20">
        <v>4.21997</v>
      </c>
      <c r="AI20">
        <v>395000</v>
      </c>
      <c r="AJ20">
        <v>47100</v>
      </c>
      <c r="AK20">
        <v>99100</v>
      </c>
      <c r="AL20">
        <v>171900</v>
      </c>
      <c r="AM20">
        <v>82800</v>
      </c>
      <c r="AN20">
        <v>12300</v>
      </c>
      <c r="AO20">
        <v>191800</v>
      </c>
    </row>
    <row r="21" spans="1:41">
      <c r="A21" s="63"/>
      <c r="B21" t="s">
        <v>50</v>
      </c>
      <c r="D21">
        <v>154.322</v>
      </c>
      <c r="E21">
        <v>368.74099999999999</v>
      </c>
      <c r="F21">
        <v>35177.9</v>
      </c>
      <c r="G21">
        <v>37418</v>
      </c>
      <c r="H21">
        <v>98400</v>
      </c>
      <c r="I21">
        <v>154926</v>
      </c>
      <c r="J21" s="17">
        <v>521.52300000000002</v>
      </c>
      <c r="K21" s="17">
        <v>266.88900000000001</v>
      </c>
      <c r="L21">
        <v>19.265799999999999</v>
      </c>
      <c r="M21">
        <v>11211.4</v>
      </c>
      <c r="N21">
        <v>3.0272199999999998</v>
      </c>
      <c r="O21" s="17">
        <v>-1.1222399999999999</v>
      </c>
      <c r="P21">
        <v>1577.85</v>
      </c>
      <c r="Q21">
        <v>110797</v>
      </c>
      <c r="R21">
        <v>579.37599999999998</v>
      </c>
      <c r="S21">
        <v>591.197</v>
      </c>
      <c r="T21">
        <v>35.351799999999997</v>
      </c>
      <c r="U21">
        <v>451.28399999999999</v>
      </c>
      <c r="V21" s="17">
        <v>3.5757599999999998</v>
      </c>
      <c r="W21">
        <v>0.72089099999999995</v>
      </c>
      <c r="X21">
        <v>4.5617600000000001E-2</v>
      </c>
      <c r="Y21" s="1">
        <v>-3.0695800000000001E-15</v>
      </c>
      <c r="Z21">
        <v>33.1706</v>
      </c>
      <c r="AA21">
        <v>2.2545899999999999</v>
      </c>
      <c r="AB21">
        <v>19.267800000000001</v>
      </c>
      <c r="AC21">
        <v>927.98199999999997</v>
      </c>
      <c r="AD21">
        <v>2.7356100000000001E-2</v>
      </c>
      <c r="AE21">
        <v>1.3217E-2</v>
      </c>
      <c r="AF21">
        <v>6.80843E-2</v>
      </c>
      <c r="AG21">
        <v>3.51362</v>
      </c>
      <c r="AI21">
        <v>395900.00000000006</v>
      </c>
      <c r="AJ21">
        <v>46600</v>
      </c>
      <c r="AK21">
        <v>98400</v>
      </c>
      <c r="AL21">
        <v>173400</v>
      </c>
      <c r="AM21">
        <v>83100</v>
      </c>
      <c r="AN21">
        <v>13300</v>
      </c>
      <c r="AO21">
        <v>189300</v>
      </c>
    </row>
    <row r="22" spans="1:41">
      <c r="A22" s="63"/>
      <c r="B22" t="s">
        <v>51</v>
      </c>
      <c r="D22">
        <v>164.60900000000001</v>
      </c>
      <c r="E22">
        <v>176.74600000000001</v>
      </c>
      <c r="F22">
        <v>34210.800000000003</v>
      </c>
      <c r="G22">
        <v>38237.1</v>
      </c>
      <c r="H22">
        <v>99800</v>
      </c>
      <c r="I22">
        <v>169784</v>
      </c>
      <c r="J22" s="17">
        <v>380.58199999999999</v>
      </c>
      <c r="K22" s="17">
        <v>206.876</v>
      </c>
      <c r="L22">
        <v>24.829000000000001</v>
      </c>
      <c r="M22">
        <v>13270.5</v>
      </c>
      <c r="N22">
        <v>3.8286899999999999</v>
      </c>
      <c r="O22" s="17">
        <v>0.18604499999999999</v>
      </c>
      <c r="P22">
        <v>1788.08</v>
      </c>
      <c r="Q22">
        <v>115492</v>
      </c>
      <c r="R22">
        <v>568.83199999999999</v>
      </c>
      <c r="S22">
        <v>675.06600000000003</v>
      </c>
      <c r="T22">
        <v>38.393799999999999</v>
      </c>
      <c r="U22">
        <v>477.05599999999998</v>
      </c>
      <c r="V22" s="17">
        <v>1.49318</v>
      </c>
      <c r="W22">
        <v>0.98964099999999999</v>
      </c>
      <c r="X22">
        <v>0.15615799999999999</v>
      </c>
      <c r="Y22">
        <v>3.9724000000000002E-2</v>
      </c>
      <c r="Z22">
        <v>33.604599999999998</v>
      </c>
      <c r="AA22">
        <v>2.2681300000000002</v>
      </c>
      <c r="AB22">
        <v>22.884899999999998</v>
      </c>
      <c r="AC22">
        <v>1092.4000000000001</v>
      </c>
      <c r="AD22">
        <v>1.47356E-2</v>
      </c>
      <c r="AE22" s="17">
        <v>1.82691E-2</v>
      </c>
      <c r="AF22">
        <v>4.8601900000000003E-2</v>
      </c>
      <c r="AG22">
        <v>4.4626299999999999</v>
      </c>
      <c r="AI22">
        <v>396200</v>
      </c>
      <c r="AJ22">
        <v>45100</v>
      </c>
      <c r="AK22">
        <v>99800</v>
      </c>
      <c r="AL22">
        <v>173400</v>
      </c>
      <c r="AM22">
        <v>82100.000000000015</v>
      </c>
      <c r="AN22">
        <v>13700.000000000002</v>
      </c>
      <c r="AO22">
        <v>189700</v>
      </c>
    </row>
    <row r="23" spans="1:41">
      <c r="A23" s="63"/>
      <c r="B23" t="s">
        <v>52</v>
      </c>
      <c r="D23">
        <v>179.06700000000001</v>
      </c>
      <c r="E23">
        <v>484.24299999999999</v>
      </c>
      <c r="F23">
        <v>35832.9</v>
      </c>
      <c r="G23">
        <v>37814.699999999997</v>
      </c>
      <c r="H23">
        <v>98200</v>
      </c>
      <c r="I23">
        <v>164173</v>
      </c>
      <c r="J23" s="17">
        <v>529.66399999999999</v>
      </c>
      <c r="K23" s="17">
        <v>112.309</v>
      </c>
      <c r="L23">
        <v>19.9605</v>
      </c>
      <c r="M23">
        <v>11753.6</v>
      </c>
      <c r="N23">
        <v>3.3056899999999998</v>
      </c>
      <c r="O23" s="17">
        <v>-0.22937399999999999</v>
      </c>
      <c r="P23">
        <v>1636.3</v>
      </c>
      <c r="Q23">
        <v>114045</v>
      </c>
      <c r="R23">
        <v>592.14599999999996</v>
      </c>
      <c r="S23">
        <v>695.78099999999995</v>
      </c>
      <c r="T23">
        <v>35.688499999999998</v>
      </c>
      <c r="U23">
        <v>474.61900000000003</v>
      </c>
      <c r="V23" s="17">
        <v>9.4892500000000005E-2</v>
      </c>
      <c r="W23">
        <v>0.33152900000000002</v>
      </c>
      <c r="X23" s="17">
        <v>-1.1364900000000001E-2</v>
      </c>
      <c r="Y23">
        <v>0.33087800000000001</v>
      </c>
      <c r="Z23">
        <v>38.632100000000001</v>
      </c>
      <c r="AA23">
        <v>2.1695099999999998</v>
      </c>
      <c r="AB23">
        <v>10.6236</v>
      </c>
      <c r="AC23">
        <v>1153.8900000000001</v>
      </c>
      <c r="AD23">
        <v>9.4418200000000001E-3</v>
      </c>
      <c r="AE23" s="17">
        <v>-2.4671599999999999E-3</v>
      </c>
      <c r="AF23" s="17">
        <v>1.8154E-2</v>
      </c>
      <c r="AG23">
        <v>3.2570899999999998</v>
      </c>
      <c r="AI23">
        <v>395400</v>
      </c>
      <c r="AJ23">
        <v>46400</v>
      </c>
      <c r="AK23">
        <v>98200</v>
      </c>
      <c r="AL23">
        <v>172900</v>
      </c>
      <c r="AM23">
        <v>83600</v>
      </c>
      <c r="AN23">
        <v>13600.000000000002</v>
      </c>
      <c r="AO23">
        <v>189800</v>
      </c>
    </row>
    <row r="24" spans="1:41">
      <c r="A24" s="63"/>
      <c r="B24" t="s">
        <v>53</v>
      </c>
      <c r="D24">
        <v>183.41300000000001</v>
      </c>
      <c r="E24">
        <v>560.14</v>
      </c>
      <c r="F24">
        <v>33673.5</v>
      </c>
      <c r="G24">
        <v>37279.1</v>
      </c>
      <c r="H24">
        <v>97800</v>
      </c>
      <c r="I24">
        <v>156572</v>
      </c>
      <c r="J24" s="17">
        <v>239.036</v>
      </c>
      <c r="K24" s="17">
        <v>-24.9956</v>
      </c>
      <c r="L24">
        <v>21.372499999999999</v>
      </c>
      <c r="M24">
        <v>11956.1</v>
      </c>
      <c r="N24">
        <v>3.1814100000000001</v>
      </c>
      <c r="O24" s="17">
        <v>0.36219699999999999</v>
      </c>
      <c r="P24">
        <v>1762.75</v>
      </c>
      <c r="Q24">
        <v>116322</v>
      </c>
      <c r="R24">
        <v>566.59799999999996</v>
      </c>
      <c r="S24">
        <v>615.18299999999999</v>
      </c>
      <c r="T24">
        <v>35.311</v>
      </c>
      <c r="U24">
        <v>449.73</v>
      </c>
      <c r="V24" s="17">
        <v>-1.0941000000000001</v>
      </c>
      <c r="W24">
        <v>0.74557899999999999</v>
      </c>
      <c r="X24" s="17">
        <v>-8.5088200000000003E-3</v>
      </c>
      <c r="Y24" s="1">
        <v>1.65774E-13</v>
      </c>
      <c r="Z24">
        <v>47.716999999999999</v>
      </c>
      <c r="AA24">
        <v>2.1586599999999998</v>
      </c>
      <c r="AB24">
        <v>11.6126</v>
      </c>
      <c r="AC24">
        <v>1043.3</v>
      </c>
      <c r="AD24" s="17">
        <v>5.1015699999999997E-3</v>
      </c>
      <c r="AE24">
        <v>5.8003799999999995E-4</v>
      </c>
      <c r="AF24">
        <v>6.5202300000000005E-2</v>
      </c>
      <c r="AG24">
        <v>3.6216200000000001</v>
      </c>
      <c r="AI24">
        <v>395500</v>
      </c>
      <c r="AJ24">
        <v>45500</v>
      </c>
      <c r="AK24">
        <v>97800</v>
      </c>
      <c r="AL24">
        <v>172900</v>
      </c>
      <c r="AM24">
        <v>82899.999999999985</v>
      </c>
      <c r="AN24">
        <v>15100</v>
      </c>
      <c r="AO24">
        <v>190300</v>
      </c>
    </row>
    <row r="25" spans="1:41">
      <c r="A25" s="63"/>
      <c r="B25" t="s">
        <v>54</v>
      </c>
      <c r="D25">
        <v>132.911</v>
      </c>
      <c r="E25">
        <v>428.23899999999998</v>
      </c>
      <c r="F25">
        <v>27757.1</v>
      </c>
      <c r="G25">
        <v>28536.7</v>
      </c>
      <c r="H25">
        <v>98800</v>
      </c>
      <c r="I25">
        <v>146202</v>
      </c>
      <c r="J25" s="17">
        <v>462.27800000000002</v>
      </c>
      <c r="K25" s="17">
        <v>93.334000000000003</v>
      </c>
      <c r="L25">
        <v>23.6813</v>
      </c>
      <c r="M25">
        <v>11753.9</v>
      </c>
      <c r="N25">
        <v>2.9794100000000001</v>
      </c>
      <c r="O25" s="17">
        <v>-0.20263200000000001</v>
      </c>
      <c r="P25">
        <v>1429.55</v>
      </c>
      <c r="Q25">
        <v>88453.1</v>
      </c>
      <c r="R25">
        <v>430.71499999999997</v>
      </c>
      <c r="S25">
        <v>486.12099999999998</v>
      </c>
      <c r="T25">
        <v>34.963299999999997</v>
      </c>
      <c r="U25">
        <v>405.26600000000002</v>
      </c>
      <c r="V25" s="17">
        <v>-2.1128900000000002</v>
      </c>
      <c r="W25">
        <v>3.0599799999999999</v>
      </c>
      <c r="X25">
        <v>0.110112</v>
      </c>
      <c r="Y25" s="18">
        <v>-5.5784900000000002E-13</v>
      </c>
      <c r="Z25">
        <v>36.570999999999998</v>
      </c>
      <c r="AA25">
        <v>2.55158</v>
      </c>
      <c r="AB25">
        <v>12.129</v>
      </c>
      <c r="AC25">
        <v>1159.98</v>
      </c>
      <c r="AD25">
        <v>6.4544900000000002E-3</v>
      </c>
      <c r="AE25" s="17">
        <v>-2.8025499999999998E-4</v>
      </c>
      <c r="AF25">
        <v>0.31104599999999999</v>
      </c>
      <c r="AG25">
        <v>5.0174599999999998</v>
      </c>
      <c r="AI25">
        <v>395000</v>
      </c>
      <c r="AJ25">
        <v>44900</v>
      </c>
      <c r="AK25">
        <v>98800.000000000015</v>
      </c>
      <c r="AL25">
        <v>171700.00000000003</v>
      </c>
      <c r="AM25">
        <v>82899.999999999985</v>
      </c>
      <c r="AN25">
        <v>15400</v>
      </c>
      <c r="AO25">
        <v>191300</v>
      </c>
    </row>
    <row r="26" spans="1:41">
      <c r="A26" s="63"/>
      <c r="B26" t="s">
        <v>55</v>
      </c>
      <c r="D26">
        <v>164.85900000000001</v>
      </c>
      <c r="E26">
        <v>301.74900000000002</v>
      </c>
      <c r="F26">
        <v>33055.5</v>
      </c>
      <c r="G26">
        <v>33462.9</v>
      </c>
      <c r="H26">
        <v>98100</v>
      </c>
      <c r="I26">
        <v>152917</v>
      </c>
      <c r="J26" s="17">
        <v>234.15</v>
      </c>
      <c r="K26" s="17">
        <v>234.21799999999999</v>
      </c>
      <c r="L26">
        <v>21.912700000000001</v>
      </c>
      <c r="M26">
        <v>14540.9</v>
      </c>
      <c r="N26">
        <v>3.66262</v>
      </c>
      <c r="O26" s="17">
        <v>2.2696700000000001</v>
      </c>
      <c r="P26">
        <v>1625.92</v>
      </c>
      <c r="Q26">
        <v>103393</v>
      </c>
      <c r="R26">
        <v>479.863</v>
      </c>
      <c r="S26">
        <v>566.44299999999998</v>
      </c>
      <c r="T26">
        <v>30.936499999999999</v>
      </c>
      <c r="U26">
        <v>450.18799999999999</v>
      </c>
      <c r="V26" s="17">
        <v>2.18404</v>
      </c>
      <c r="W26">
        <v>0.54551700000000003</v>
      </c>
      <c r="X26">
        <v>3.2486399999999999E-2</v>
      </c>
      <c r="Y26">
        <v>0.10174900000000001</v>
      </c>
      <c r="Z26">
        <v>41.453299999999999</v>
      </c>
      <c r="AA26">
        <v>2.0814400000000002</v>
      </c>
      <c r="AB26">
        <v>16.725899999999999</v>
      </c>
      <c r="AC26">
        <v>924.14400000000001</v>
      </c>
      <c r="AD26">
        <v>2.1448499999999999E-4</v>
      </c>
      <c r="AE26">
        <v>5.6253499999999997E-4</v>
      </c>
      <c r="AF26">
        <v>4.4550199999999998E-2</v>
      </c>
      <c r="AG26">
        <v>3.32077</v>
      </c>
      <c r="AI26">
        <v>395100</v>
      </c>
      <c r="AJ26">
        <v>43200</v>
      </c>
      <c r="AK26">
        <v>98100</v>
      </c>
      <c r="AL26">
        <v>172100</v>
      </c>
      <c r="AM26">
        <v>83200</v>
      </c>
      <c r="AN26">
        <v>17600</v>
      </c>
      <c r="AO26">
        <v>190900</v>
      </c>
    </row>
    <row r="27" spans="1:41">
      <c r="A27" s="63"/>
      <c r="B27" t="s">
        <v>56</v>
      </c>
      <c r="D27">
        <v>167.88200000000001</v>
      </c>
      <c r="E27">
        <v>509.23500000000001</v>
      </c>
      <c r="F27">
        <v>32508.1</v>
      </c>
      <c r="G27">
        <v>34448.300000000003</v>
      </c>
      <c r="H27">
        <v>98400</v>
      </c>
      <c r="I27">
        <v>145716</v>
      </c>
      <c r="J27" s="17">
        <v>-125.378</v>
      </c>
      <c r="K27" s="17">
        <v>334.98700000000002</v>
      </c>
      <c r="L27">
        <v>20.007200000000001</v>
      </c>
      <c r="M27">
        <v>11421.7</v>
      </c>
      <c r="N27">
        <v>2.8181500000000002</v>
      </c>
      <c r="O27" s="17">
        <v>1.83429</v>
      </c>
      <c r="P27">
        <v>1669.55</v>
      </c>
      <c r="Q27">
        <v>108144</v>
      </c>
      <c r="R27">
        <v>524.029</v>
      </c>
      <c r="S27">
        <v>611.20000000000005</v>
      </c>
      <c r="T27">
        <v>33.077500000000001</v>
      </c>
      <c r="U27">
        <v>439.33</v>
      </c>
      <c r="V27" s="17">
        <v>-5.1375900000000003</v>
      </c>
      <c r="W27">
        <v>0.449293</v>
      </c>
      <c r="X27">
        <v>8.3520800000000006E-2</v>
      </c>
      <c r="Y27" s="18">
        <v>-7.5829299999999995E-12</v>
      </c>
      <c r="Z27">
        <v>43.919800000000002</v>
      </c>
      <c r="AA27">
        <v>2.1122800000000002</v>
      </c>
      <c r="AB27">
        <v>15.723000000000001</v>
      </c>
      <c r="AC27">
        <v>943.06399999999996</v>
      </c>
      <c r="AD27">
        <v>9.3220999999999998E-3</v>
      </c>
      <c r="AE27" s="17">
        <v>-2.82651E-3</v>
      </c>
      <c r="AF27">
        <v>5.4824499999999998E-2</v>
      </c>
      <c r="AG27">
        <v>3.8287800000000001</v>
      </c>
      <c r="AI27">
        <v>395500</v>
      </c>
      <c r="AJ27">
        <v>45700</v>
      </c>
      <c r="AK27">
        <v>98400</v>
      </c>
      <c r="AL27">
        <v>172600.00000000003</v>
      </c>
      <c r="AM27">
        <v>82300</v>
      </c>
      <c r="AN27">
        <v>14700</v>
      </c>
      <c r="AO27">
        <v>190799.99999999997</v>
      </c>
    </row>
    <row r="28" spans="1:41">
      <c r="A28" s="63"/>
      <c r="B28" t="s">
        <v>57</v>
      </c>
      <c r="D28">
        <v>148.72800000000001</v>
      </c>
      <c r="E28">
        <v>286.74200000000002</v>
      </c>
      <c r="F28">
        <v>29975.9</v>
      </c>
      <c r="G28">
        <v>32963.1</v>
      </c>
      <c r="H28">
        <v>99500</v>
      </c>
      <c r="I28">
        <v>134563</v>
      </c>
      <c r="J28" s="17">
        <v>359.70699999999999</v>
      </c>
      <c r="K28" s="17">
        <v>210.221</v>
      </c>
      <c r="L28">
        <v>16.953299999999999</v>
      </c>
      <c r="M28">
        <v>10466.6</v>
      </c>
      <c r="N28">
        <v>3.3808400000000001</v>
      </c>
      <c r="O28" s="17">
        <v>1.1937199999999999</v>
      </c>
      <c r="P28">
        <v>1485.91</v>
      </c>
      <c r="Q28">
        <v>94302.3</v>
      </c>
      <c r="R28">
        <v>432.28300000000002</v>
      </c>
      <c r="S28">
        <v>532.91399999999999</v>
      </c>
      <c r="T28">
        <v>29.349599999999999</v>
      </c>
      <c r="U28">
        <v>400.36799999999999</v>
      </c>
      <c r="V28" s="17">
        <v>-2.31189</v>
      </c>
      <c r="W28">
        <v>0.80467599999999995</v>
      </c>
      <c r="X28">
        <v>0.100398</v>
      </c>
      <c r="Y28" s="1">
        <v>2.4583700000000001E-11</v>
      </c>
      <c r="Z28">
        <v>35.518900000000002</v>
      </c>
      <c r="AA28">
        <v>1.8582000000000001</v>
      </c>
      <c r="AB28">
        <v>18.809899999999999</v>
      </c>
      <c r="AC28">
        <v>817.91300000000001</v>
      </c>
      <c r="AD28">
        <v>1.40573E-2</v>
      </c>
      <c r="AE28">
        <v>2.8924100000000001E-2</v>
      </c>
      <c r="AF28">
        <v>5.15474E-2</v>
      </c>
      <c r="AG28">
        <v>3.60955</v>
      </c>
      <c r="AI28">
        <v>394900</v>
      </c>
      <c r="AJ28">
        <v>45900</v>
      </c>
      <c r="AK28">
        <v>99500</v>
      </c>
      <c r="AL28">
        <v>171000</v>
      </c>
      <c r="AM28">
        <v>83000</v>
      </c>
      <c r="AN28">
        <v>14200</v>
      </c>
      <c r="AO28">
        <v>191400</v>
      </c>
    </row>
    <row r="29" spans="1:41">
      <c r="A29" s="63"/>
      <c r="B29" t="s">
        <v>58</v>
      </c>
      <c r="D29">
        <v>165.55699999999999</v>
      </c>
      <c r="E29">
        <v>312.32</v>
      </c>
      <c r="F29">
        <v>32978.800000000003</v>
      </c>
      <c r="G29">
        <v>34936.9</v>
      </c>
      <c r="H29">
        <v>97700</v>
      </c>
      <c r="I29">
        <v>154665</v>
      </c>
      <c r="J29" s="17">
        <v>-562.94600000000003</v>
      </c>
      <c r="K29" s="17">
        <v>8.8679699999999997</v>
      </c>
      <c r="L29">
        <v>19.686199999999999</v>
      </c>
      <c r="M29">
        <v>12767.4</v>
      </c>
      <c r="N29">
        <v>3.3827099999999999</v>
      </c>
      <c r="O29" s="17">
        <v>2.6618300000000001</v>
      </c>
      <c r="P29">
        <v>1827.58</v>
      </c>
      <c r="Q29">
        <v>116400</v>
      </c>
      <c r="R29">
        <v>564.29100000000005</v>
      </c>
      <c r="S29">
        <v>559.43100000000004</v>
      </c>
      <c r="T29">
        <v>35.682299999999998</v>
      </c>
      <c r="U29">
        <v>470.86200000000002</v>
      </c>
      <c r="V29" s="17">
        <v>4.69414</v>
      </c>
      <c r="W29">
        <v>0.80661499999999997</v>
      </c>
      <c r="X29" s="17">
        <v>-8.1137399999999995E-3</v>
      </c>
      <c r="Y29">
        <v>0.113862</v>
      </c>
      <c r="Z29">
        <v>43.002899999999997</v>
      </c>
      <c r="AA29">
        <v>2.0406399999999998</v>
      </c>
      <c r="AB29">
        <v>19.763400000000001</v>
      </c>
      <c r="AC29">
        <v>960.72699999999998</v>
      </c>
      <c r="AD29" s="1">
        <v>2.1500200000000001E-5</v>
      </c>
      <c r="AE29" s="17">
        <v>-1.14814E-4</v>
      </c>
      <c r="AF29">
        <v>3.0631100000000001E-2</v>
      </c>
      <c r="AG29">
        <v>3.8963000000000001</v>
      </c>
      <c r="AI29">
        <v>394400</v>
      </c>
      <c r="AJ29">
        <v>45700</v>
      </c>
      <c r="AK29">
        <v>97700</v>
      </c>
      <c r="AL29">
        <v>171500</v>
      </c>
      <c r="AM29">
        <v>83100</v>
      </c>
      <c r="AN29">
        <v>14600</v>
      </c>
      <c r="AO29">
        <v>193100</v>
      </c>
    </row>
    <row r="30" spans="1:41">
      <c r="A30" s="63"/>
      <c r="B30" t="s">
        <v>59</v>
      </c>
      <c r="D30">
        <v>166.28299999999999</v>
      </c>
      <c r="E30">
        <v>301.71100000000001</v>
      </c>
      <c r="F30">
        <v>32702.3</v>
      </c>
      <c r="G30">
        <v>35120.300000000003</v>
      </c>
      <c r="H30">
        <v>98100</v>
      </c>
      <c r="I30">
        <v>143182</v>
      </c>
      <c r="J30" s="17">
        <v>1265.1400000000001</v>
      </c>
      <c r="K30" s="17">
        <v>211.095</v>
      </c>
      <c r="L30">
        <v>20.2318</v>
      </c>
      <c r="M30">
        <v>12931.2</v>
      </c>
      <c r="N30">
        <v>3.7094999999999998</v>
      </c>
      <c r="O30" s="17">
        <v>9.1085399999999997E-2</v>
      </c>
      <c r="P30">
        <v>1821.68</v>
      </c>
      <c r="Q30">
        <v>111990</v>
      </c>
      <c r="R30">
        <v>509.745</v>
      </c>
      <c r="S30">
        <v>555.07399999999996</v>
      </c>
      <c r="T30">
        <v>32.319699999999997</v>
      </c>
      <c r="U30">
        <v>446.87299999999999</v>
      </c>
      <c r="V30" s="17">
        <v>1.3930899999999999</v>
      </c>
      <c r="W30">
        <v>0.83336900000000003</v>
      </c>
      <c r="X30">
        <v>1.9598299999999999E-2</v>
      </c>
      <c r="Y30">
        <v>9.5239000000000004E-2</v>
      </c>
      <c r="Z30">
        <v>39.203400000000002</v>
      </c>
      <c r="AA30">
        <v>2.1341899999999998</v>
      </c>
      <c r="AB30">
        <v>19.232099999999999</v>
      </c>
      <c r="AC30">
        <v>1051.3800000000001</v>
      </c>
      <c r="AD30">
        <v>1.0315599999999999E-2</v>
      </c>
      <c r="AE30">
        <v>4.7937199999999996E-3</v>
      </c>
      <c r="AF30">
        <v>4.8202299999999997E-2</v>
      </c>
      <c r="AG30">
        <v>3.3429000000000002</v>
      </c>
      <c r="AI30">
        <v>395500</v>
      </c>
      <c r="AJ30">
        <v>45100</v>
      </c>
      <c r="AK30">
        <v>98100</v>
      </c>
      <c r="AL30">
        <v>172500</v>
      </c>
      <c r="AM30">
        <v>82000</v>
      </c>
      <c r="AN30">
        <v>15700</v>
      </c>
      <c r="AO30">
        <v>191000</v>
      </c>
    </row>
    <row r="31" spans="1:41">
      <c r="A31" s="63"/>
      <c r="B31" t="s">
        <v>60</v>
      </c>
      <c r="D31">
        <v>151.96199999999999</v>
      </c>
      <c r="E31">
        <v>274.483</v>
      </c>
      <c r="F31">
        <v>31051.3</v>
      </c>
      <c r="G31">
        <v>32769.1</v>
      </c>
      <c r="H31">
        <v>97700</v>
      </c>
      <c r="I31">
        <v>139046</v>
      </c>
      <c r="J31" s="17">
        <v>336.71800000000002</v>
      </c>
      <c r="K31" s="17">
        <v>294.24200000000002</v>
      </c>
      <c r="L31">
        <v>18.6234</v>
      </c>
      <c r="M31">
        <v>12189.1</v>
      </c>
      <c r="N31">
        <v>3.5292599999999998</v>
      </c>
      <c r="O31" s="17">
        <v>0.44051800000000002</v>
      </c>
      <c r="P31">
        <v>1518.03</v>
      </c>
      <c r="Q31">
        <v>94841.600000000006</v>
      </c>
      <c r="R31">
        <v>460.59</v>
      </c>
      <c r="S31">
        <v>523.21900000000005</v>
      </c>
      <c r="T31">
        <v>31.666799999999999</v>
      </c>
      <c r="U31">
        <v>423.85700000000003</v>
      </c>
      <c r="V31" s="17">
        <v>-0.78959599999999996</v>
      </c>
      <c r="W31">
        <v>0.70343900000000004</v>
      </c>
      <c r="X31">
        <v>0.12138699999999999</v>
      </c>
      <c r="Y31" s="1">
        <v>1.03473E-6</v>
      </c>
      <c r="Z31">
        <v>35.3688</v>
      </c>
      <c r="AA31">
        <v>1.79637</v>
      </c>
      <c r="AB31">
        <v>19.704999999999998</v>
      </c>
      <c r="AC31">
        <v>899.67700000000002</v>
      </c>
      <c r="AD31">
        <v>1.74168E-2</v>
      </c>
      <c r="AE31" s="18">
        <v>-8.157E-6</v>
      </c>
      <c r="AF31">
        <v>4.2568500000000002E-2</v>
      </c>
      <c r="AG31">
        <v>2.6103299999999998</v>
      </c>
      <c r="AI31">
        <v>394400</v>
      </c>
      <c r="AJ31">
        <v>44800.000000000007</v>
      </c>
      <c r="AK31">
        <v>97700</v>
      </c>
      <c r="AL31">
        <v>171000</v>
      </c>
      <c r="AM31">
        <v>82600</v>
      </c>
      <c r="AN31">
        <v>16400</v>
      </c>
      <c r="AO31">
        <v>193000</v>
      </c>
    </row>
    <row r="32" spans="1:41">
      <c r="A32" s="63"/>
      <c r="B32" t="s">
        <v>61</v>
      </c>
      <c r="D32">
        <v>172.916</v>
      </c>
      <c r="E32">
        <v>528.33199999999999</v>
      </c>
      <c r="F32">
        <v>35852.699999999997</v>
      </c>
      <c r="G32">
        <v>37829.5</v>
      </c>
      <c r="H32">
        <v>98100</v>
      </c>
      <c r="I32">
        <v>167595</v>
      </c>
      <c r="J32" s="17">
        <v>406.05200000000002</v>
      </c>
      <c r="K32" s="17">
        <v>238.149</v>
      </c>
      <c r="L32">
        <v>17.511700000000001</v>
      </c>
      <c r="M32">
        <v>12160.2</v>
      </c>
      <c r="N32">
        <v>21.2529</v>
      </c>
      <c r="O32" s="17">
        <v>1.5022800000000001</v>
      </c>
      <c r="P32">
        <v>1766.25</v>
      </c>
      <c r="Q32">
        <v>112787</v>
      </c>
      <c r="R32">
        <v>513.38400000000001</v>
      </c>
      <c r="S32">
        <v>554.56500000000005</v>
      </c>
      <c r="T32">
        <v>37.348199999999999</v>
      </c>
      <c r="U32">
        <v>460.30500000000001</v>
      </c>
      <c r="V32" s="17">
        <v>0.61272599999999999</v>
      </c>
      <c r="W32">
        <v>0.51500400000000002</v>
      </c>
      <c r="X32">
        <v>1.4357000000000001E-4</v>
      </c>
      <c r="Y32">
        <v>3.9661500000000002E-2</v>
      </c>
      <c r="Z32">
        <v>48.584400000000002</v>
      </c>
      <c r="AA32">
        <v>2.0024000000000002</v>
      </c>
      <c r="AB32">
        <v>7.5369000000000002</v>
      </c>
      <c r="AC32">
        <v>877.69100000000003</v>
      </c>
      <c r="AD32" s="17">
        <v>-1.6272000000000001E-3</v>
      </c>
      <c r="AE32" s="1">
        <v>2.40964E-6</v>
      </c>
      <c r="AF32">
        <v>3.7725399999999999E-2</v>
      </c>
      <c r="AG32">
        <v>3.6244900000000002</v>
      </c>
      <c r="AI32">
        <v>396000</v>
      </c>
      <c r="AJ32">
        <v>46700</v>
      </c>
      <c r="AK32">
        <v>98100</v>
      </c>
      <c r="AL32">
        <v>173299.99999999997</v>
      </c>
      <c r="AM32">
        <v>83300</v>
      </c>
      <c r="AN32">
        <v>14300</v>
      </c>
      <c r="AO32">
        <v>188299.99999999997</v>
      </c>
    </row>
    <row r="33" spans="1:41">
      <c r="A33" s="63"/>
      <c r="B33" t="s">
        <v>62</v>
      </c>
      <c r="D33">
        <v>162.994</v>
      </c>
      <c r="E33">
        <v>482.15499999999997</v>
      </c>
      <c r="F33">
        <v>36132.1</v>
      </c>
      <c r="G33">
        <v>38566.1</v>
      </c>
      <c r="H33">
        <v>98500</v>
      </c>
      <c r="I33">
        <v>162042</v>
      </c>
      <c r="J33" s="17">
        <v>0.53021499999999999</v>
      </c>
      <c r="K33" s="17">
        <v>312.49400000000003</v>
      </c>
      <c r="L33">
        <v>15.2639</v>
      </c>
      <c r="M33">
        <v>12332.4</v>
      </c>
      <c r="N33">
        <v>21.098800000000001</v>
      </c>
      <c r="O33" s="17">
        <v>0.80912600000000001</v>
      </c>
      <c r="P33">
        <v>1545.23</v>
      </c>
      <c r="Q33">
        <v>101901</v>
      </c>
      <c r="R33">
        <v>543.91099999999994</v>
      </c>
      <c r="S33">
        <v>526.65200000000004</v>
      </c>
      <c r="T33">
        <v>36.004800000000003</v>
      </c>
      <c r="U33">
        <v>473.83699999999999</v>
      </c>
      <c r="V33" s="17">
        <v>6.6831500000000004</v>
      </c>
      <c r="W33">
        <v>0.37094100000000002</v>
      </c>
      <c r="X33" s="18">
        <v>-4.0244699999999998E-5</v>
      </c>
      <c r="Y33" s="1">
        <v>1.6577799999999999E-5</v>
      </c>
      <c r="Z33">
        <v>47.133899999999997</v>
      </c>
      <c r="AA33">
        <v>2.1471900000000002</v>
      </c>
      <c r="AB33">
        <v>12.6409</v>
      </c>
      <c r="AC33">
        <v>1004.33</v>
      </c>
      <c r="AD33">
        <v>5.0488599999999996E-3</v>
      </c>
      <c r="AE33" s="18">
        <v>-6.6121299999999995E-7</v>
      </c>
      <c r="AF33">
        <v>3.8675099999999997E-2</v>
      </c>
      <c r="AG33">
        <v>3.0743999999999998</v>
      </c>
      <c r="AI33">
        <v>396200</v>
      </c>
      <c r="AJ33">
        <v>47200</v>
      </c>
      <c r="AK33">
        <v>98500</v>
      </c>
      <c r="AL33">
        <v>173200</v>
      </c>
      <c r="AM33">
        <v>82600</v>
      </c>
      <c r="AN33">
        <v>14100</v>
      </c>
      <c r="AO33">
        <v>188200</v>
      </c>
    </row>
    <row r="34" spans="1:41">
      <c r="A34" s="63"/>
      <c r="B34" t="s">
        <v>63</v>
      </c>
      <c r="D34">
        <v>179.76900000000001</v>
      </c>
      <c r="E34">
        <v>449.03699999999998</v>
      </c>
      <c r="F34">
        <v>37670.6</v>
      </c>
      <c r="G34">
        <v>42069</v>
      </c>
      <c r="H34">
        <v>98900</v>
      </c>
      <c r="I34">
        <v>166037</v>
      </c>
      <c r="J34" s="17">
        <v>-81.2958</v>
      </c>
      <c r="K34" s="17">
        <v>395.75</v>
      </c>
      <c r="L34">
        <v>15.3972</v>
      </c>
      <c r="M34">
        <v>12574.2</v>
      </c>
      <c r="N34">
        <v>23.888000000000002</v>
      </c>
      <c r="O34" s="17">
        <v>-2.4721700000000002</v>
      </c>
      <c r="P34">
        <v>1832.3</v>
      </c>
      <c r="Q34">
        <v>114356</v>
      </c>
      <c r="R34">
        <v>580.721</v>
      </c>
      <c r="S34">
        <v>610.25300000000004</v>
      </c>
      <c r="T34">
        <v>41.247799999999998</v>
      </c>
      <c r="U34">
        <v>513.24599999999998</v>
      </c>
      <c r="V34" s="17">
        <v>-0.39713599999999999</v>
      </c>
      <c r="W34">
        <v>1.10486</v>
      </c>
      <c r="X34">
        <v>7.2577100000000005E-2</v>
      </c>
      <c r="Y34">
        <v>0.20785200000000001</v>
      </c>
      <c r="Z34">
        <v>51.631799999999998</v>
      </c>
      <c r="AA34">
        <v>2.0704600000000002</v>
      </c>
      <c r="AB34">
        <v>17.542999999999999</v>
      </c>
      <c r="AC34">
        <v>867.38400000000001</v>
      </c>
      <c r="AD34">
        <v>1.6472000000000001E-2</v>
      </c>
      <c r="AE34">
        <v>1.5181200000000001E-2</v>
      </c>
      <c r="AF34">
        <v>6.7399399999999998E-2</v>
      </c>
      <c r="AG34">
        <v>4.4833299999999996</v>
      </c>
      <c r="AI34">
        <v>396500</v>
      </c>
      <c r="AJ34">
        <v>46600</v>
      </c>
      <c r="AK34">
        <v>98900</v>
      </c>
      <c r="AL34">
        <v>173600</v>
      </c>
      <c r="AM34">
        <v>82800</v>
      </c>
      <c r="AN34">
        <v>14000</v>
      </c>
      <c r="AO34">
        <v>186200</v>
      </c>
    </row>
    <row r="35" spans="1:41">
      <c r="A35" s="2"/>
      <c r="B35" s="2"/>
      <c r="C35" s="2" t="s">
        <v>0</v>
      </c>
      <c r="D35" s="2" t="s">
        <v>1</v>
      </c>
      <c r="E35" s="2" t="s">
        <v>2</v>
      </c>
      <c r="F35" s="2" t="s">
        <v>3</v>
      </c>
      <c r="G35" s="2" t="s">
        <v>4</v>
      </c>
      <c r="H35" s="2" t="s">
        <v>5</v>
      </c>
      <c r="I35" s="2" t="s">
        <v>6</v>
      </c>
      <c r="J35" s="2" t="s">
        <v>7</v>
      </c>
      <c r="K35" s="2" t="s">
        <v>8</v>
      </c>
      <c r="L35" s="2" t="s">
        <v>9</v>
      </c>
      <c r="M35" s="2" t="s">
        <v>10</v>
      </c>
      <c r="N35" s="2" t="s">
        <v>11</v>
      </c>
      <c r="O35" s="2" t="s">
        <v>12</v>
      </c>
      <c r="P35" s="2" t="s">
        <v>13</v>
      </c>
      <c r="Q35" s="2" t="s">
        <v>14</v>
      </c>
      <c r="R35" s="2" t="s">
        <v>15</v>
      </c>
      <c r="S35" s="2" t="s">
        <v>16</v>
      </c>
      <c r="T35" s="2" t="s">
        <v>17</v>
      </c>
      <c r="U35" s="2" t="s">
        <v>18</v>
      </c>
      <c r="V35" s="2" t="s">
        <v>19</v>
      </c>
      <c r="W35" s="2" t="s">
        <v>20</v>
      </c>
      <c r="X35" s="2" t="s">
        <v>21</v>
      </c>
      <c r="Y35" s="2" t="s">
        <v>22</v>
      </c>
      <c r="Z35" s="2" t="s">
        <v>23</v>
      </c>
      <c r="AA35" s="2" t="s">
        <v>24</v>
      </c>
      <c r="AB35" s="2" t="s">
        <v>25</v>
      </c>
      <c r="AC35" s="2" t="s">
        <v>26</v>
      </c>
      <c r="AD35" s="2" t="s">
        <v>27</v>
      </c>
      <c r="AE35" s="2" t="s">
        <v>28</v>
      </c>
      <c r="AF35" s="2" t="s">
        <v>29</v>
      </c>
      <c r="AG35" s="2" t="s">
        <v>30</v>
      </c>
      <c r="AH35" s="16" t="s">
        <v>258</v>
      </c>
      <c r="AI35" s="10" t="s">
        <v>142</v>
      </c>
      <c r="AJ35" s="10" t="s">
        <v>143</v>
      </c>
      <c r="AK35" s="10" t="s">
        <v>144</v>
      </c>
      <c r="AL35" s="10" t="s">
        <v>145</v>
      </c>
      <c r="AM35" s="10" t="s">
        <v>146</v>
      </c>
      <c r="AN35" s="10" t="s">
        <v>148</v>
      </c>
      <c r="AO35" s="10" t="s">
        <v>149</v>
      </c>
    </row>
    <row r="36" spans="1:41">
      <c r="A36" s="64" t="s">
        <v>98</v>
      </c>
      <c r="B36" t="s">
        <v>66</v>
      </c>
      <c r="D36">
        <v>174.696</v>
      </c>
      <c r="E36">
        <v>2737.93</v>
      </c>
      <c r="F36">
        <v>34252.6</v>
      </c>
      <c r="G36">
        <v>34379.1</v>
      </c>
      <c r="H36">
        <v>107900</v>
      </c>
      <c r="I36">
        <v>162365</v>
      </c>
      <c r="J36" s="17">
        <v>2104.7399999999998</v>
      </c>
      <c r="K36" s="17">
        <v>1227.31</v>
      </c>
      <c r="L36">
        <v>17.4358</v>
      </c>
      <c r="M36">
        <v>9288.99</v>
      </c>
      <c r="N36">
        <v>217.42699999999999</v>
      </c>
      <c r="O36" s="15">
        <v>189.65199999999999</v>
      </c>
      <c r="P36">
        <v>1869.64</v>
      </c>
      <c r="Q36">
        <v>99529</v>
      </c>
      <c r="R36">
        <v>573.15200000000004</v>
      </c>
      <c r="S36">
        <v>539.41899999999998</v>
      </c>
      <c r="T36">
        <v>32.6556</v>
      </c>
      <c r="U36">
        <v>319.065</v>
      </c>
      <c r="V36" s="17">
        <v>31.98</v>
      </c>
      <c r="W36">
        <v>24.9956</v>
      </c>
      <c r="X36">
        <v>2.1263699999999998E-3</v>
      </c>
      <c r="Y36" s="17">
        <v>-1.4144699999999999E-3</v>
      </c>
      <c r="Z36">
        <v>26.3078</v>
      </c>
      <c r="AA36">
        <v>1.06264</v>
      </c>
      <c r="AB36">
        <v>15.697900000000001</v>
      </c>
      <c r="AC36">
        <v>598.49599999999998</v>
      </c>
      <c r="AD36">
        <v>1.04663E-2</v>
      </c>
      <c r="AE36" s="17">
        <v>-2.7870500000000001E-3</v>
      </c>
      <c r="AF36">
        <v>0.15074499999999999</v>
      </c>
      <c r="AG36">
        <v>4.1593799999999996</v>
      </c>
      <c r="AI36">
        <v>408200</v>
      </c>
      <c r="AJ36">
        <v>52800</v>
      </c>
      <c r="AK36">
        <v>107899.99999999999</v>
      </c>
      <c r="AL36">
        <v>183600</v>
      </c>
      <c r="AM36">
        <v>75900</v>
      </c>
      <c r="AN36">
        <v>9700</v>
      </c>
      <c r="AO36">
        <v>162100</v>
      </c>
    </row>
    <row r="37" spans="1:41">
      <c r="A37" s="64"/>
      <c r="B37" t="s">
        <v>67</v>
      </c>
      <c r="D37">
        <v>174.63</v>
      </c>
      <c r="E37">
        <v>644.36599999999999</v>
      </c>
      <c r="F37">
        <v>39583.300000000003</v>
      </c>
      <c r="G37">
        <v>39681.5</v>
      </c>
      <c r="H37">
        <v>106400</v>
      </c>
      <c r="I37">
        <v>160633</v>
      </c>
      <c r="J37" s="17">
        <v>-76.045400000000001</v>
      </c>
      <c r="K37" s="17">
        <v>113.325</v>
      </c>
      <c r="L37">
        <v>15.7332</v>
      </c>
      <c r="M37">
        <v>9893.33</v>
      </c>
      <c r="N37">
        <v>237.541</v>
      </c>
      <c r="O37" s="15">
        <v>55.706000000000003</v>
      </c>
      <c r="P37">
        <v>1712.62</v>
      </c>
      <c r="Q37">
        <v>103362</v>
      </c>
      <c r="R37">
        <v>616.13900000000001</v>
      </c>
      <c r="S37">
        <v>609.80799999999999</v>
      </c>
      <c r="T37">
        <v>33.0822</v>
      </c>
      <c r="U37">
        <v>409.88799999999998</v>
      </c>
      <c r="V37" s="17">
        <v>3.90402</v>
      </c>
      <c r="W37">
        <v>0.71957499999999996</v>
      </c>
      <c r="X37">
        <v>1.86413E-2</v>
      </c>
      <c r="Y37">
        <v>4.5037699999999998E-3</v>
      </c>
      <c r="Z37">
        <v>25.667999999999999</v>
      </c>
      <c r="AA37">
        <v>1.1533199999999999</v>
      </c>
      <c r="AB37">
        <v>21.401800000000001</v>
      </c>
      <c r="AC37">
        <v>781.68899999999996</v>
      </c>
      <c r="AD37">
        <v>9.5500399999999992E-3</v>
      </c>
      <c r="AE37">
        <v>1.5559399999999999E-2</v>
      </c>
      <c r="AF37">
        <v>0.14501500000000001</v>
      </c>
      <c r="AG37">
        <v>3.1295199999999999</v>
      </c>
      <c r="AI37">
        <v>409900</v>
      </c>
      <c r="AJ37">
        <v>58300</v>
      </c>
      <c r="AK37">
        <v>106400</v>
      </c>
      <c r="AL37">
        <v>185000</v>
      </c>
      <c r="AM37">
        <v>76300</v>
      </c>
      <c r="AN37">
        <v>9000</v>
      </c>
      <c r="AO37">
        <v>155200</v>
      </c>
    </row>
    <row r="38" spans="1:41">
      <c r="A38" s="64"/>
      <c r="B38" t="s">
        <v>68</v>
      </c>
      <c r="D38">
        <v>169.952</v>
      </c>
      <c r="E38">
        <v>535.82100000000003</v>
      </c>
      <c r="F38">
        <v>37022.300000000003</v>
      </c>
      <c r="G38">
        <v>36777.699999999997</v>
      </c>
      <c r="H38">
        <v>104900</v>
      </c>
      <c r="I38">
        <v>154574</v>
      </c>
      <c r="J38" s="17">
        <v>787.12</v>
      </c>
      <c r="K38" s="17">
        <v>238.76</v>
      </c>
      <c r="L38">
        <v>15.412800000000001</v>
      </c>
      <c r="M38">
        <v>13072</v>
      </c>
      <c r="N38">
        <v>981.50400000000002</v>
      </c>
      <c r="O38" s="15">
        <v>448.86500000000001</v>
      </c>
      <c r="P38">
        <v>1748.8</v>
      </c>
      <c r="Q38">
        <v>100036</v>
      </c>
      <c r="R38">
        <v>617.79899999999998</v>
      </c>
      <c r="S38">
        <v>641.51800000000003</v>
      </c>
      <c r="T38">
        <v>29.640699999999999</v>
      </c>
      <c r="U38">
        <v>349.10300000000001</v>
      </c>
      <c r="V38" s="17">
        <v>-2.8671799999999998</v>
      </c>
      <c r="W38">
        <v>0.61891700000000005</v>
      </c>
      <c r="X38">
        <v>6.3125899999999999E-2</v>
      </c>
      <c r="Y38" s="17">
        <v>-2.8083799999999999E-2</v>
      </c>
      <c r="Z38">
        <v>22.708100000000002</v>
      </c>
      <c r="AA38">
        <v>1.05697</v>
      </c>
      <c r="AB38">
        <v>18.878799999999998</v>
      </c>
      <c r="AC38">
        <v>1088.4100000000001</v>
      </c>
      <c r="AD38">
        <v>1.14559E-2</v>
      </c>
      <c r="AE38">
        <v>6.6363799999999999E-3</v>
      </c>
      <c r="AF38">
        <v>0.19377800000000001</v>
      </c>
      <c r="AG38">
        <v>2.95669</v>
      </c>
      <c r="AI38">
        <v>408900</v>
      </c>
      <c r="AJ38">
        <v>53400</v>
      </c>
      <c r="AK38">
        <v>104900</v>
      </c>
      <c r="AL38">
        <v>184700</v>
      </c>
      <c r="AM38">
        <v>77000</v>
      </c>
      <c r="AN38">
        <v>13899.999999999998</v>
      </c>
      <c r="AO38">
        <v>155200</v>
      </c>
    </row>
    <row r="39" spans="1:41">
      <c r="A39" s="64"/>
      <c r="B39" t="s">
        <v>69</v>
      </c>
      <c r="D39">
        <v>157.56100000000001</v>
      </c>
      <c r="E39">
        <v>486.52800000000002</v>
      </c>
      <c r="F39">
        <v>37926.800000000003</v>
      </c>
      <c r="G39">
        <v>38432.300000000003</v>
      </c>
      <c r="H39">
        <v>107600</v>
      </c>
      <c r="I39">
        <v>150493</v>
      </c>
      <c r="J39" s="17">
        <v>770.83799999999997</v>
      </c>
      <c r="K39" s="17">
        <v>55.671999999999997</v>
      </c>
      <c r="L39">
        <v>7.7153200000000002</v>
      </c>
      <c r="M39">
        <v>8364.9</v>
      </c>
      <c r="N39">
        <v>282.017</v>
      </c>
      <c r="O39" s="15">
        <v>281.98</v>
      </c>
      <c r="P39">
        <v>1583.61</v>
      </c>
      <c r="Q39">
        <v>98801.1</v>
      </c>
      <c r="R39">
        <v>586.63199999999995</v>
      </c>
      <c r="S39">
        <v>544.30899999999997</v>
      </c>
      <c r="T39">
        <v>30.6067</v>
      </c>
      <c r="U39">
        <v>381.13600000000002</v>
      </c>
      <c r="V39" s="17">
        <v>-4.3322700000000003</v>
      </c>
      <c r="W39">
        <v>0.38018200000000002</v>
      </c>
      <c r="X39">
        <v>3.0732700000000002E-2</v>
      </c>
      <c r="Y39">
        <v>95.398899999999998</v>
      </c>
      <c r="Z39">
        <v>10.5435</v>
      </c>
      <c r="AA39">
        <v>1.0134799999999999</v>
      </c>
      <c r="AB39">
        <v>18.39</v>
      </c>
      <c r="AC39">
        <v>843.58900000000006</v>
      </c>
      <c r="AD39" s="1">
        <v>1.50608E-5</v>
      </c>
      <c r="AE39">
        <v>5.2796099999999999E-2</v>
      </c>
      <c r="AF39">
        <v>4.1307000000000003E-2</v>
      </c>
      <c r="AG39">
        <v>2.41906</v>
      </c>
      <c r="AI39">
        <v>409400</v>
      </c>
      <c r="AJ39">
        <v>57300.000000000007</v>
      </c>
      <c r="AK39">
        <v>107600</v>
      </c>
      <c r="AL39">
        <v>183500</v>
      </c>
      <c r="AM39">
        <v>78200</v>
      </c>
      <c r="AN39">
        <v>10200</v>
      </c>
      <c r="AO39">
        <v>153800</v>
      </c>
    </row>
    <row r="40" spans="1:41">
      <c r="A40" s="64"/>
      <c r="B40" t="s">
        <v>70</v>
      </c>
      <c r="D40">
        <v>164.97900000000001</v>
      </c>
      <c r="E40">
        <v>457.96899999999999</v>
      </c>
      <c r="F40">
        <v>40634.6</v>
      </c>
      <c r="G40">
        <v>40002.9</v>
      </c>
      <c r="H40">
        <v>108600</v>
      </c>
      <c r="I40">
        <v>168276</v>
      </c>
      <c r="J40" s="17">
        <v>411.07799999999997</v>
      </c>
      <c r="K40" s="17">
        <v>356.13400000000001</v>
      </c>
      <c r="L40">
        <v>7.8380099999999997</v>
      </c>
      <c r="M40">
        <v>10901.5</v>
      </c>
      <c r="N40">
        <v>443.82900000000001</v>
      </c>
      <c r="O40" s="15">
        <v>268.505</v>
      </c>
      <c r="P40">
        <v>1660.68</v>
      </c>
      <c r="Q40">
        <v>108901</v>
      </c>
      <c r="R40">
        <v>584.85199999999998</v>
      </c>
      <c r="S40">
        <v>588.274</v>
      </c>
      <c r="T40">
        <v>32.5747</v>
      </c>
      <c r="U40">
        <v>493.024</v>
      </c>
      <c r="V40" s="17">
        <v>0.597746</v>
      </c>
      <c r="W40">
        <v>0.99217</v>
      </c>
      <c r="X40">
        <v>7.1451399999999998E-2</v>
      </c>
      <c r="Y40">
        <v>3.6602399999999999E-3</v>
      </c>
      <c r="Z40">
        <v>4.1888100000000001</v>
      </c>
      <c r="AA40">
        <v>1.00268</v>
      </c>
      <c r="AB40">
        <v>23.976600000000001</v>
      </c>
      <c r="AC40">
        <v>923.35699999999997</v>
      </c>
      <c r="AD40">
        <v>9.9336300000000006E-3</v>
      </c>
      <c r="AE40">
        <v>2.4675599999999999E-2</v>
      </c>
      <c r="AF40">
        <v>3.5347400000000001E-2</v>
      </c>
      <c r="AG40">
        <v>1.91056</v>
      </c>
      <c r="AI40">
        <v>412100</v>
      </c>
      <c r="AJ40">
        <v>57000</v>
      </c>
      <c r="AK40">
        <v>108600</v>
      </c>
      <c r="AL40">
        <v>186600</v>
      </c>
      <c r="AM40">
        <v>77600</v>
      </c>
      <c r="AN40">
        <v>11200.000000000002</v>
      </c>
      <c r="AO40">
        <v>147000</v>
      </c>
    </row>
    <row r="41" spans="1:41">
      <c r="A41" s="64"/>
      <c r="B41" t="s">
        <v>71</v>
      </c>
      <c r="D41">
        <v>169.422</v>
      </c>
      <c r="E41">
        <v>639.572</v>
      </c>
      <c r="F41">
        <v>40900.199999999997</v>
      </c>
      <c r="G41">
        <v>38780.300000000003</v>
      </c>
      <c r="H41">
        <v>99900</v>
      </c>
      <c r="I41">
        <v>151964</v>
      </c>
      <c r="J41" s="17">
        <v>-1337.72</v>
      </c>
      <c r="K41" s="17">
        <v>-1288.19</v>
      </c>
      <c r="L41">
        <v>13.047800000000001</v>
      </c>
      <c r="M41">
        <v>12139.9</v>
      </c>
      <c r="N41">
        <v>261.27300000000002</v>
      </c>
      <c r="O41" s="15">
        <v>71.303600000000003</v>
      </c>
      <c r="P41">
        <v>1931.2</v>
      </c>
      <c r="Q41">
        <v>93782.7</v>
      </c>
      <c r="R41">
        <v>532.47299999999996</v>
      </c>
      <c r="S41">
        <v>563.30899999999997</v>
      </c>
      <c r="T41">
        <v>32.134399999999999</v>
      </c>
      <c r="U41">
        <v>482.38099999999997</v>
      </c>
      <c r="V41" s="17">
        <v>-1.7302500000000001</v>
      </c>
      <c r="W41">
        <v>0.87604300000000002</v>
      </c>
      <c r="X41">
        <v>0.12232999999999999</v>
      </c>
      <c r="Y41" s="17">
        <v>-7.3351700000000004E-4</v>
      </c>
      <c r="Z41">
        <v>20.851800000000001</v>
      </c>
      <c r="AA41">
        <v>2.0225399999999998</v>
      </c>
      <c r="AB41">
        <v>20.833600000000001</v>
      </c>
      <c r="AC41">
        <v>1120.43</v>
      </c>
      <c r="AD41">
        <v>1.04507E-2</v>
      </c>
      <c r="AE41" s="17">
        <v>-0.12654000000000001</v>
      </c>
      <c r="AF41">
        <v>6.6416199999999995E-2</v>
      </c>
      <c r="AG41">
        <v>3.1475200000000001</v>
      </c>
      <c r="AI41">
        <v>401400</v>
      </c>
      <c r="AJ41">
        <v>53800</v>
      </c>
      <c r="AK41">
        <v>99900</v>
      </c>
      <c r="AL41">
        <v>177600.00000000003</v>
      </c>
      <c r="AM41">
        <v>79600</v>
      </c>
      <c r="AN41">
        <v>12500</v>
      </c>
      <c r="AO41">
        <v>175100.00000000003</v>
      </c>
    </row>
    <row r="42" spans="1:41">
      <c r="A42" s="64"/>
      <c r="B42" t="s">
        <v>72</v>
      </c>
      <c r="D42">
        <v>168.21199999999999</v>
      </c>
      <c r="E42">
        <v>683.29700000000003</v>
      </c>
      <c r="F42">
        <v>41804.699999999997</v>
      </c>
      <c r="G42">
        <v>39914.300000000003</v>
      </c>
      <c r="H42">
        <v>101100</v>
      </c>
      <c r="I42">
        <v>150462</v>
      </c>
      <c r="J42" s="17">
        <v>-1188.98</v>
      </c>
      <c r="K42" s="17">
        <v>-597.34900000000005</v>
      </c>
      <c r="L42">
        <v>14.671099999999999</v>
      </c>
      <c r="M42">
        <v>11706.8</v>
      </c>
      <c r="N42">
        <v>256.65699999999998</v>
      </c>
      <c r="O42" s="15">
        <v>183.13800000000001</v>
      </c>
      <c r="P42">
        <v>1988.68</v>
      </c>
      <c r="Q42">
        <v>99619</v>
      </c>
      <c r="R42">
        <v>555.05799999999999</v>
      </c>
      <c r="S42">
        <v>537.51599999999996</v>
      </c>
      <c r="T42">
        <v>31.8292</v>
      </c>
      <c r="U42">
        <v>495.517</v>
      </c>
      <c r="V42" s="17">
        <v>4.0956000000000001</v>
      </c>
      <c r="W42">
        <v>1.4530799999999999</v>
      </c>
      <c r="X42">
        <v>0.28079199999999999</v>
      </c>
      <c r="Y42" s="17">
        <v>-1.0686199999999999E-3</v>
      </c>
      <c r="Z42">
        <v>32.909100000000002</v>
      </c>
      <c r="AA42">
        <v>1.60005</v>
      </c>
      <c r="AB42">
        <v>21.597799999999999</v>
      </c>
      <c r="AC42">
        <v>1192.96</v>
      </c>
      <c r="AD42">
        <v>2.21405E-2</v>
      </c>
      <c r="AE42" s="17">
        <v>-9.3750799999999995E-2</v>
      </c>
      <c r="AF42">
        <v>0.16295399999999999</v>
      </c>
      <c r="AG42">
        <v>3.54474</v>
      </c>
      <c r="AI42">
        <v>401599.99999999994</v>
      </c>
      <c r="AJ42">
        <v>53800</v>
      </c>
      <c r="AK42">
        <v>101100</v>
      </c>
      <c r="AL42">
        <v>176400</v>
      </c>
      <c r="AM42">
        <v>79800</v>
      </c>
      <c r="AN42">
        <v>14000</v>
      </c>
      <c r="AO42">
        <v>173299.99999999997</v>
      </c>
    </row>
    <row r="43" spans="1:41">
      <c r="A43" s="64"/>
      <c r="B43" t="s">
        <v>73</v>
      </c>
      <c r="D43">
        <v>170.23099999999999</v>
      </c>
      <c r="E43">
        <v>648.93399999999997</v>
      </c>
      <c r="F43">
        <v>41136.9</v>
      </c>
      <c r="G43">
        <v>40863.300000000003</v>
      </c>
      <c r="H43">
        <v>99800</v>
      </c>
      <c r="I43">
        <v>168931</v>
      </c>
      <c r="J43" s="17">
        <v>475.99599999999998</v>
      </c>
      <c r="K43" s="17">
        <v>475.94499999999999</v>
      </c>
      <c r="L43">
        <v>14.0183</v>
      </c>
      <c r="M43">
        <v>9963.07</v>
      </c>
      <c r="N43">
        <v>142.56899999999999</v>
      </c>
      <c r="O43" s="15">
        <v>43.770299999999999</v>
      </c>
      <c r="P43">
        <v>2232.65</v>
      </c>
      <c r="Q43">
        <v>100553</v>
      </c>
      <c r="R43">
        <v>607.91899999999998</v>
      </c>
      <c r="S43">
        <v>560.28099999999995</v>
      </c>
      <c r="T43">
        <v>32.606400000000001</v>
      </c>
      <c r="U43">
        <v>497.08800000000002</v>
      </c>
      <c r="V43" s="17">
        <v>-0.65018500000000001</v>
      </c>
      <c r="W43">
        <v>0.56709500000000002</v>
      </c>
      <c r="X43">
        <v>1.8124700000000001E-2</v>
      </c>
      <c r="Y43">
        <v>5.2004499999999997E-3</v>
      </c>
      <c r="Z43">
        <v>17.7895</v>
      </c>
      <c r="AA43">
        <v>2.16235</v>
      </c>
      <c r="AB43">
        <v>22.580100000000002</v>
      </c>
      <c r="AC43">
        <v>897.58799999999997</v>
      </c>
      <c r="AD43">
        <v>6.89662E-3</v>
      </c>
      <c r="AE43">
        <v>2.6202900000000001E-2</v>
      </c>
      <c r="AF43">
        <v>7.6787999999999995E-2</v>
      </c>
      <c r="AG43">
        <v>3.9518499999999999</v>
      </c>
      <c r="AI43">
        <v>401800</v>
      </c>
      <c r="AJ43">
        <v>56300</v>
      </c>
      <c r="AK43">
        <v>99800</v>
      </c>
      <c r="AL43">
        <v>178400</v>
      </c>
      <c r="AM43">
        <v>81900</v>
      </c>
      <c r="AN43">
        <v>10400</v>
      </c>
      <c r="AO43">
        <v>171500</v>
      </c>
    </row>
    <row r="44" spans="1:41">
      <c r="A44" s="64"/>
      <c r="B44" t="s">
        <v>74</v>
      </c>
      <c r="D44">
        <v>147.142</v>
      </c>
      <c r="E44">
        <v>592.99599999999998</v>
      </c>
      <c r="F44">
        <v>41638.300000000003</v>
      </c>
      <c r="G44">
        <v>41831.800000000003</v>
      </c>
      <c r="H44">
        <v>100900</v>
      </c>
      <c r="I44">
        <v>162795</v>
      </c>
      <c r="J44" s="17">
        <v>1569.16</v>
      </c>
      <c r="K44" s="17">
        <v>73.027600000000007</v>
      </c>
      <c r="L44">
        <v>13.898400000000001</v>
      </c>
      <c r="M44">
        <v>8255.41</v>
      </c>
      <c r="N44">
        <v>180.85400000000001</v>
      </c>
      <c r="O44" s="15">
        <v>69.467699999999994</v>
      </c>
      <c r="P44">
        <v>1887.41</v>
      </c>
      <c r="Q44">
        <v>94878.9</v>
      </c>
      <c r="R44">
        <v>581.75900000000001</v>
      </c>
      <c r="S44">
        <v>536.50199999999995</v>
      </c>
      <c r="T44">
        <v>35.527299999999997</v>
      </c>
      <c r="U44">
        <v>455.09</v>
      </c>
      <c r="V44" s="17">
        <v>2.8514400000000002</v>
      </c>
      <c r="W44">
        <v>0.67573899999999998</v>
      </c>
      <c r="X44">
        <v>4.1105700000000002E-2</v>
      </c>
      <c r="Y44" s="17">
        <v>-2.4285600000000001E-2</v>
      </c>
      <c r="Z44">
        <v>15.721500000000001</v>
      </c>
      <c r="AA44">
        <v>1.94058</v>
      </c>
      <c r="AB44">
        <v>19.816400000000002</v>
      </c>
      <c r="AC44">
        <v>907.44899999999996</v>
      </c>
      <c r="AD44">
        <v>2.7491799999999999E-3</v>
      </c>
      <c r="AE44" s="17">
        <v>-6.0588300000000003E-3</v>
      </c>
      <c r="AF44">
        <v>8.93983E-2</v>
      </c>
      <c r="AG44">
        <v>2.7117</v>
      </c>
      <c r="AI44">
        <v>401500</v>
      </c>
      <c r="AJ44">
        <v>56200</v>
      </c>
      <c r="AK44">
        <v>100900</v>
      </c>
      <c r="AL44">
        <v>177500</v>
      </c>
      <c r="AM44">
        <v>81500</v>
      </c>
      <c r="AN44">
        <v>9800</v>
      </c>
      <c r="AO44">
        <v>172800</v>
      </c>
    </row>
    <row r="45" spans="1:41">
      <c r="A45" s="64"/>
      <c r="B45" t="s">
        <v>75</v>
      </c>
      <c r="D45">
        <v>156.18100000000001</v>
      </c>
      <c r="E45">
        <v>570.29</v>
      </c>
      <c r="F45">
        <v>41421.199999999997</v>
      </c>
      <c r="G45">
        <v>40865.800000000003</v>
      </c>
      <c r="H45">
        <v>98100</v>
      </c>
      <c r="I45">
        <v>163961</v>
      </c>
      <c r="J45" s="17">
        <v>389.77300000000002</v>
      </c>
      <c r="K45" s="17">
        <v>169.11</v>
      </c>
      <c r="L45">
        <v>18.604199999999999</v>
      </c>
      <c r="M45">
        <v>11049.1</v>
      </c>
      <c r="N45">
        <v>251.42500000000001</v>
      </c>
      <c r="O45" s="15">
        <v>127.798</v>
      </c>
      <c r="P45">
        <v>2294.65</v>
      </c>
      <c r="Q45">
        <v>99794.8</v>
      </c>
      <c r="R45">
        <v>559.46100000000001</v>
      </c>
      <c r="S45">
        <v>632.73699999999997</v>
      </c>
      <c r="T45">
        <v>36.115000000000002</v>
      </c>
      <c r="U45">
        <v>494.82299999999998</v>
      </c>
      <c r="V45" s="17">
        <v>2.7243300000000001</v>
      </c>
      <c r="W45">
        <v>0.75861100000000004</v>
      </c>
      <c r="X45">
        <v>6.0528800000000001E-2</v>
      </c>
      <c r="Y45" s="17">
        <v>5.90228E-2</v>
      </c>
      <c r="Z45">
        <v>29.261800000000001</v>
      </c>
      <c r="AA45">
        <v>2.0165799999999998</v>
      </c>
      <c r="AB45">
        <v>23.492699999999999</v>
      </c>
      <c r="AC45">
        <v>837.55399999999997</v>
      </c>
      <c r="AD45" s="18">
        <v>-5.1064400000000002E-6</v>
      </c>
      <c r="AE45" s="18">
        <v>-1.4837100000000001E-5</v>
      </c>
      <c r="AF45">
        <v>0.12956100000000001</v>
      </c>
      <c r="AG45">
        <v>3.1434299999999999</v>
      </c>
      <c r="AI45">
        <v>401500</v>
      </c>
      <c r="AJ45">
        <v>55700</v>
      </c>
      <c r="AK45">
        <v>98100</v>
      </c>
      <c r="AL45">
        <v>178400</v>
      </c>
      <c r="AM45">
        <v>80500</v>
      </c>
      <c r="AN45">
        <v>12200</v>
      </c>
      <c r="AO45">
        <v>173600</v>
      </c>
    </row>
    <row r="46" spans="1:41">
      <c r="A46" s="64"/>
      <c r="B46" t="s">
        <v>76</v>
      </c>
      <c r="D46">
        <v>152.36000000000001</v>
      </c>
      <c r="E46">
        <v>654.50699999999995</v>
      </c>
      <c r="F46">
        <v>42315.3</v>
      </c>
      <c r="G46">
        <v>40522.400000000001</v>
      </c>
      <c r="H46">
        <v>103300</v>
      </c>
      <c r="I46">
        <v>163267</v>
      </c>
      <c r="J46" s="17">
        <v>1146.8699999999999</v>
      </c>
      <c r="K46" s="17">
        <v>193.45400000000001</v>
      </c>
      <c r="L46">
        <v>24.7195</v>
      </c>
      <c r="M46">
        <v>11373.2</v>
      </c>
      <c r="N46">
        <v>370.86799999999999</v>
      </c>
      <c r="O46" s="15">
        <v>353.47800000000001</v>
      </c>
      <c r="P46">
        <v>2045.41</v>
      </c>
      <c r="Q46">
        <v>103784</v>
      </c>
      <c r="R46">
        <v>535.36400000000003</v>
      </c>
      <c r="S46">
        <v>530.505</v>
      </c>
      <c r="T46">
        <v>38.655500000000004</v>
      </c>
      <c r="U46">
        <v>509.51900000000001</v>
      </c>
      <c r="V46" s="17">
        <v>-2.8277399999999999</v>
      </c>
      <c r="W46">
        <v>1.22119</v>
      </c>
      <c r="X46">
        <v>0.119003</v>
      </c>
      <c r="Y46">
        <v>4.9573399999999997E-2</v>
      </c>
      <c r="Z46">
        <v>17.127600000000001</v>
      </c>
      <c r="AA46">
        <v>2.4578899999999999</v>
      </c>
      <c r="AB46">
        <v>23.053799999999999</v>
      </c>
      <c r="AC46">
        <v>1093.2</v>
      </c>
      <c r="AD46" s="1">
        <v>1.35899E-6</v>
      </c>
      <c r="AE46" s="1">
        <v>4.6322500000000002E-5</v>
      </c>
      <c r="AF46">
        <v>0.19153400000000001</v>
      </c>
      <c r="AG46">
        <v>2.7290100000000002</v>
      </c>
      <c r="AI46">
        <v>405200.00000000006</v>
      </c>
      <c r="AJ46">
        <v>52100</v>
      </c>
      <c r="AK46">
        <v>103300</v>
      </c>
      <c r="AL46">
        <v>181600</v>
      </c>
      <c r="AM46">
        <v>81600</v>
      </c>
      <c r="AN46">
        <v>13200</v>
      </c>
      <c r="AO46">
        <v>163000</v>
      </c>
    </row>
    <row r="47" spans="1:41">
      <c r="A47" s="64"/>
      <c r="B47" t="s">
        <v>77</v>
      </c>
      <c r="D47">
        <v>163.51400000000001</v>
      </c>
      <c r="E47">
        <v>695.78700000000003</v>
      </c>
      <c r="F47">
        <v>39842.800000000003</v>
      </c>
      <c r="G47">
        <v>40317.4</v>
      </c>
      <c r="H47">
        <v>101200</v>
      </c>
      <c r="I47">
        <v>178090</v>
      </c>
      <c r="J47" s="17">
        <v>2621.92</v>
      </c>
      <c r="K47" s="17">
        <v>1244.0999999999999</v>
      </c>
      <c r="L47">
        <v>23.6189</v>
      </c>
      <c r="M47">
        <v>12988.9</v>
      </c>
      <c r="N47">
        <v>340.47</v>
      </c>
      <c r="O47" s="15">
        <v>273.56299999999999</v>
      </c>
      <c r="P47">
        <v>2034.57</v>
      </c>
      <c r="Q47">
        <v>104324</v>
      </c>
      <c r="R47">
        <v>580.81600000000003</v>
      </c>
      <c r="S47">
        <v>589.53800000000001</v>
      </c>
      <c r="T47">
        <v>37.573500000000003</v>
      </c>
      <c r="U47">
        <v>476.16399999999999</v>
      </c>
      <c r="V47" s="17">
        <v>11.348599999999999</v>
      </c>
      <c r="W47">
        <v>10.8117</v>
      </c>
      <c r="X47">
        <v>1.5394099999999999</v>
      </c>
      <c r="Y47">
        <v>4.5861399999999998E-3</v>
      </c>
      <c r="Z47">
        <v>50.823599999999999</v>
      </c>
      <c r="AA47">
        <v>2.5432399999999999</v>
      </c>
      <c r="AB47">
        <v>25.442599999999999</v>
      </c>
      <c r="AC47">
        <v>1111.74</v>
      </c>
      <c r="AD47">
        <v>6.5018599999999996E-2</v>
      </c>
      <c r="AE47">
        <v>5.9786899999999997E-2</v>
      </c>
      <c r="AF47">
        <v>0.16362099999999999</v>
      </c>
      <c r="AG47">
        <v>4.5506000000000002</v>
      </c>
      <c r="AI47">
        <v>405600</v>
      </c>
      <c r="AJ47">
        <v>54600</v>
      </c>
      <c r="AK47">
        <v>101199.99999999999</v>
      </c>
      <c r="AL47">
        <v>182500</v>
      </c>
      <c r="AM47">
        <v>74000</v>
      </c>
      <c r="AN47">
        <v>11500</v>
      </c>
      <c r="AO47">
        <v>170700</v>
      </c>
    </row>
    <row r="48" spans="1:41">
      <c r="A48" s="64"/>
      <c r="B48" t="s">
        <v>78</v>
      </c>
      <c r="D48">
        <v>127.77500000000001</v>
      </c>
      <c r="E48">
        <v>629.56700000000001</v>
      </c>
      <c r="F48">
        <v>34515.5</v>
      </c>
      <c r="G48">
        <v>34017.699999999997</v>
      </c>
      <c r="H48">
        <v>100700</v>
      </c>
      <c r="I48">
        <v>156605</v>
      </c>
      <c r="J48" s="17">
        <v>26.523900000000001</v>
      </c>
      <c r="K48" s="17">
        <v>337.59800000000001</v>
      </c>
      <c r="L48">
        <v>22.4026</v>
      </c>
      <c r="M48">
        <v>7915.26</v>
      </c>
      <c r="N48">
        <v>269.286</v>
      </c>
      <c r="O48" s="15">
        <v>315.54500000000002</v>
      </c>
      <c r="P48">
        <v>1634.04</v>
      </c>
      <c r="Q48">
        <v>82693.2</v>
      </c>
      <c r="R48">
        <v>448.87700000000001</v>
      </c>
      <c r="S48">
        <v>439.77300000000002</v>
      </c>
      <c r="T48">
        <v>34.624899999999997</v>
      </c>
      <c r="U48">
        <v>410.51</v>
      </c>
      <c r="V48" s="17">
        <v>0.22514600000000001</v>
      </c>
      <c r="W48">
        <v>2.3952599999999999</v>
      </c>
      <c r="X48">
        <v>0.123845</v>
      </c>
      <c r="Y48">
        <v>7.5780700000000006E-2</v>
      </c>
      <c r="Z48">
        <v>9.0875500000000002</v>
      </c>
      <c r="AA48">
        <v>2.39263</v>
      </c>
      <c r="AB48">
        <v>17.129899999999999</v>
      </c>
      <c r="AC48">
        <v>935.79899999999998</v>
      </c>
      <c r="AD48">
        <v>7.7644899999999998E-3</v>
      </c>
      <c r="AE48">
        <v>5.8399999999999999E-4</v>
      </c>
      <c r="AF48">
        <v>0.30081999999999998</v>
      </c>
      <c r="AG48">
        <v>2.5181499999999999</v>
      </c>
      <c r="AI48">
        <v>402500</v>
      </c>
      <c r="AJ48">
        <v>54600</v>
      </c>
      <c r="AK48">
        <v>100700</v>
      </c>
      <c r="AL48">
        <v>179000</v>
      </c>
      <c r="AM48">
        <v>79700</v>
      </c>
      <c r="AN48">
        <v>10900</v>
      </c>
      <c r="AO48">
        <v>172700</v>
      </c>
    </row>
    <row r="49" spans="1:41">
      <c r="A49" s="64"/>
      <c r="B49" t="s">
        <v>79</v>
      </c>
      <c r="D49">
        <v>160.15700000000001</v>
      </c>
      <c r="E49">
        <v>828.495</v>
      </c>
      <c r="F49">
        <v>40282.400000000001</v>
      </c>
      <c r="G49">
        <v>39223.9</v>
      </c>
      <c r="H49">
        <v>98200</v>
      </c>
      <c r="I49">
        <v>160675</v>
      </c>
      <c r="J49" s="17">
        <v>372.33</v>
      </c>
      <c r="K49" s="17">
        <v>219.51300000000001</v>
      </c>
      <c r="L49">
        <v>24.0608</v>
      </c>
      <c r="M49">
        <v>16307.4</v>
      </c>
      <c r="N49">
        <v>260.988</v>
      </c>
      <c r="O49" s="15">
        <v>141.721</v>
      </c>
      <c r="P49">
        <v>1964.37</v>
      </c>
      <c r="Q49">
        <v>100669</v>
      </c>
      <c r="R49">
        <v>518.11699999999996</v>
      </c>
      <c r="S49">
        <v>476.50299999999999</v>
      </c>
      <c r="T49">
        <v>36.9968</v>
      </c>
      <c r="U49">
        <v>515.61099999999999</v>
      </c>
      <c r="V49" s="17">
        <v>0.27804499999999999</v>
      </c>
      <c r="W49">
        <v>1.10486</v>
      </c>
      <c r="X49">
        <v>4.6580000000000003E-2</v>
      </c>
      <c r="Y49">
        <v>0.15454799999999999</v>
      </c>
      <c r="Z49">
        <v>50.459800000000001</v>
      </c>
      <c r="AA49">
        <v>2.3862899999999998</v>
      </c>
      <c r="AB49">
        <v>21.119700000000002</v>
      </c>
      <c r="AC49">
        <v>1202.42</v>
      </c>
      <c r="AD49" s="1">
        <v>5.6730400000000001E-8</v>
      </c>
      <c r="AE49" s="17">
        <v>-2.9456299999999999E-3</v>
      </c>
      <c r="AF49">
        <v>0.232211</v>
      </c>
      <c r="AG49">
        <v>4.7629799999999998</v>
      </c>
      <c r="AI49">
        <v>401500</v>
      </c>
      <c r="AJ49">
        <v>51700</v>
      </c>
      <c r="AK49">
        <v>98200</v>
      </c>
      <c r="AL49">
        <v>177000</v>
      </c>
      <c r="AM49">
        <v>78900</v>
      </c>
      <c r="AN49">
        <v>18900</v>
      </c>
      <c r="AO49">
        <v>173800</v>
      </c>
    </row>
    <row r="50" spans="1:41">
      <c r="A50" s="64"/>
      <c r="B50" t="s">
        <v>80</v>
      </c>
      <c r="D50">
        <v>171.07499999999999</v>
      </c>
      <c r="E50">
        <v>707.1</v>
      </c>
      <c r="F50">
        <v>42612.9</v>
      </c>
      <c r="G50">
        <v>40386.400000000001</v>
      </c>
      <c r="H50">
        <v>104200</v>
      </c>
      <c r="I50">
        <v>174698</v>
      </c>
      <c r="J50" s="17">
        <v>168.339</v>
      </c>
      <c r="K50" s="17">
        <v>172.88</v>
      </c>
      <c r="L50">
        <v>21.682300000000001</v>
      </c>
      <c r="M50">
        <v>10996.4</v>
      </c>
      <c r="N50">
        <v>280.04000000000002</v>
      </c>
      <c r="O50" s="15">
        <v>115.999</v>
      </c>
      <c r="P50">
        <v>2105.31</v>
      </c>
      <c r="Q50">
        <v>102511</v>
      </c>
      <c r="R50">
        <v>571.60400000000004</v>
      </c>
      <c r="S50">
        <v>638.99300000000005</v>
      </c>
      <c r="T50">
        <v>42.014699999999998</v>
      </c>
      <c r="U50">
        <v>528.88900000000001</v>
      </c>
      <c r="V50" s="17">
        <v>-1.0073300000000001</v>
      </c>
      <c r="W50">
        <v>1.2501199999999999</v>
      </c>
      <c r="X50">
        <v>6.9326600000000002E-2</v>
      </c>
      <c r="Y50">
        <v>0.149313</v>
      </c>
      <c r="Z50">
        <v>13.678599999999999</v>
      </c>
      <c r="AA50">
        <v>2.3465500000000001</v>
      </c>
      <c r="AB50">
        <v>22.551400000000001</v>
      </c>
      <c r="AC50">
        <v>1161.33</v>
      </c>
      <c r="AD50">
        <v>1.67344E-2</v>
      </c>
      <c r="AE50">
        <v>3.2203000000000002E-3</v>
      </c>
      <c r="AF50">
        <v>0.127248</v>
      </c>
      <c r="AG50">
        <v>3.2516099999999999</v>
      </c>
      <c r="AI50">
        <v>402900</v>
      </c>
      <c r="AJ50">
        <v>53099.999999999993</v>
      </c>
      <c r="AK50">
        <v>104200</v>
      </c>
      <c r="AL50">
        <v>177600.00000000003</v>
      </c>
      <c r="AM50">
        <v>81100</v>
      </c>
      <c r="AN50">
        <v>11600</v>
      </c>
      <c r="AO50">
        <v>169500</v>
      </c>
    </row>
    <row r="51" spans="1:41">
      <c r="A51" s="64"/>
      <c r="B51" t="s">
        <v>81</v>
      </c>
      <c r="D51">
        <v>143.71899999999999</v>
      </c>
      <c r="E51">
        <v>453.83800000000002</v>
      </c>
      <c r="F51">
        <v>36552.800000000003</v>
      </c>
      <c r="G51">
        <v>37239.699999999997</v>
      </c>
      <c r="H51">
        <v>100600</v>
      </c>
      <c r="I51">
        <v>134015</v>
      </c>
      <c r="J51" s="17">
        <v>389.20600000000002</v>
      </c>
      <c r="K51" s="17">
        <v>301.49400000000003</v>
      </c>
      <c r="L51">
        <v>13.0495</v>
      </c>
      <c r="M51">
        <v>9495.0499999999993</v>
      </c>
      <c r="N51">
        <v>266.964</v>
      </c>
      <c r="O51" s="15">
        <v>257.74799999999999</v>
      </c>
      <c r="P51">
        <v>1776.63</v>
      </c>
      <c r="Q51">
        <v>92430.6</v>
      </c>
      <c r="R51">
        <v>492.84100000000001</v>
      </c>
      <c r="S51">
        <v>472.19200000000001</v>
      </c>
      <c r="T51">
        <v>33.427399999999999</v>
      </c>
      <c r="U51">
        <v>441.072</v>
      </c>
      <c r="V51" s="17">
        <v>5.6143299999999998</v>
      </c>
      <c r="W51">
        <v>0.57466600000000001</v>
      </c>
      <c r="X51" s="18">
        <v>-3.0332799999999999E-5</v>
      </c>
      <c r="Y51" s="1">
        <v>1.7558600000000002E-5</v>
      </c>
      <c r="Z51">
        <v>17.298200000000001</v>
      </c>
      <c r="AA51">
        <v>2.3437299999999999</v>
      </c>
      <c r="AB51">
        <v>19.6524</v>
      </c>
      <c r="AC51">
        <v>1078.25</v>
      </c>
      <c r="AD51">
        <v>7.8408699999999998E-3</v>
      </c>
      <c r="AE51">
        <v>2.8154599999999998E-4</v>
      </c>
      <c r="AF51">
        <v>0.15948000000000001</v>
      </c>
      <c r="AG51">
        <v>2.4379300000000002</v>
      </c>
      <c r="AI51">
        <v>400700</v>
      </c>
      <c r="AJ51">
        <v>54800.000000000007</v>
      </c>
      <c r="AK51">
        <v>100600</v>
      </c>
      <c r="AL51">
        <v>176400</v>
      </c>
      <c r="AM51">
        <v>83000</v>
      </c>
      <c r="AN51">
        <v>11600</v>
      </c>
      <c r="AO51">
        <v>172900</v>
      </c>
    </row>
    <row r="52" spans="1:41">
      <c r="A52" s="64"/>
      <c r="B52" t="s">
        <v>82</v>
      </c>
      <c r="D52">
        <v>140.88300000000001</v>
      </c>
      <c r="E52">
        <v>521.82299999999998</v>
      </c>
      <c r="F52">
        <v>40327.699999999997</v>
      </c>
      <c r="G52">
        <v>39342.199999999997</v>
      </c>
      <c r="H52">
        <v>102200</v>
      </c>
      <c r="I52">
        <v>159617</v>
      </c>
      <c r="J52" s="17">
        <v>1034.8699999999999</v>
      </c>
      <c r="K52" s="17">
        <v>190.95099999999999</v>
      </c>
      <c r="L52">
        <v>12.914099999999999</v>
      </c>
      <c r="M52">
        <v>9425.9</v>
      </c>
      <c r="N52">
        <v>295.78100000000001</v>
      </c>
      <c r="O52" s="15">
        <v>148.71199999999999</v>
      </c>
      <c r="P52">
        <v>2051.6</v>
      </c>
      <c r="Q52">
        <v>98076</v>
      </c>
      <c r="R52">
        <v>503.41500000000002</v>
      </c>
      <c r="S52">
        <v>549.245</v>
      </c>
      <c r="T52">
        <v>36.735799999999998</v>
      </c>
      <c r="U52">
        <v>484.06400000000002</v>
      </c>
      <c r="V52" s="17">
        <v>6.5123600000000001</v>
      </c>
      <c r="W52">
        <v>0.39778400000000003</v>
      </c>
      <c r="X52">
        <v>8.1475800000000001E-2</v>
      </c>
      <c r="Y52">
        <v>0.13688800000000001</v>
      </c>
      <c r="Z52">
        <v>7.59117</v>
      </c>
      <c r="AA52">
        <v>2.3479100000000002</v>
      </c>
      <c r="AB52">
        <v>21.317599999999999</v>
      </c>
      <c r="AC52">
        <v>868.77099999999996</v>
      </c>
      <c r="AD52">
        <v>5.5595699999999998E-3</v>
      </c>
      <c r="AE52">
        <v>5.8308299999999997E-4</v>
      </c>
      <c r="AF52">
        <v>9.2072100000000004E-2</v>
      </c>
      <c r="AG52">
        <v>3.2040199999999999</v>
      </c>
      <c r="AI52">
        <v>403300</v>
      </c>
      <c r="AJ52">
        <v>54500</v>
      </c>
      <c r="AK52">
        <v>102200</v>
      </c>
      <c r="AL52">
        <v>179000</v>
      </c>
      <c r="AM52">
        <v>79200</v>
      </c>
      <c r="AN52">
        <v>11299.999999999998</v>
      </c>
      <c r="AO52">
        <v>170500</v>
      </c>
    </row>
    <row r="53" spans="1:41">
      <c r="A53" s="64"/>
      <c r="B53" t="s">
        <v>83</v>
      </c>
      <c r="D53">
        <v>171.917</v>
      </c>
      <c r="E53">
        <v>404.33300000000003</v>
      </c>
      <c r="F53">
        <v>43062.7</v>
      </c>
      <c r="G53">
        <v>43670.2</v>
      </c>
      <c r="H53">
        <v>100400</v>
      </c>
      <c r="I53">
        <v>167507</v>
      </c>
      <c r="J53" s="17">
        <v>-274.411</v>
      </c>
      <c r="K53" s="17">
        <v>201.73400000000001</v>
      </c>
      <c r="L53">
        <v>15.4786</v>
      </c>
      <c r="M53">
        <v>11051.7</v>
      </c>
      <c r="N53">
        <v>288.76100000000002</v>
      </c>
      <c r="O53" s="15">
        <v>194.25299999999999</v>
      </c>
      <c r="P53">
        <v>1943.07</v>
      </c>
      <c r="Q53">
        <v>105989</v>
      </c>
      <c r="R53">
        <v>576.28499999999997</v>
      </c>
      <c r="S53">
        <v>562.86099999999999</v>
      </c>
      <c r="T53">
        <v>38.692599999999999</v>
      </c>
      <c r="U53">
        <v>514.15300000000002</v>
      </c>
      <c r="V53" s="17">
        <v>1.21116</v>
      </c>
      <c r="W53">
        <v>0.88758899999999996</v>
      </c>
      <c r="X53" s="18">
        <v>-2.7628E-6</v>
      </c>
      <c r="Y53" s="1">
        <v>1.58644E-6</v>
      </c>
      <c r="Z53">
        <v>13.2506</v>
      </c>
      <c r="AA53">
        <v>1.92231</v>
      </c>
      <c r="AB53">
        <v>20.047899999999998</v>
      </c>
      <c r="AC53">
        <v>1252.24</v>
      </c>
      <c r="AD53">
        <v>8.5666300000000004E-3</v>
      </c>
      <c r="AE53" s="17">
        <v>-3.6972799999999998E-3</v>
      </c>
      <c r="AF53">
        <v>6.0178099999999998E-2</v>
      </c>
      <c r="AG53">
        <v>2.4409100000000001</v>
      </c>
      <c r="AI53">
        <v>400000</v>
      </c>
      <c r="AJ53">
        <v>56300</v>
      </c>
      <c r="AK53">
        <v>100399.99999999999</v>
      </c>
      <c r="AL53">
        <v>180300</v>
      </c>
      <c r="AM53">
        <v>86400</v>
      </c>
      <c r="AN53">
        <v>0</v>
      </c>
      <c r="AO53">
        <v>176600</v>
      </c>
    </row>
    <row r="54" spans="1:41">
      <c r="A54" s="64"/>
      <c r="B54" t="s">
        <v>84</v>
      </c>
      <c r="D54">
        <v>214.26599999999999</v>
      </c>
      <c r="E54">
        <v>608.75199999999995</v>
      </c>
      <c r="F54">
        <v>45489.4</v>
      </c>
      <c r="G54">
        <v>43974.5</v>
      </c>
      <c r="H54">
        <v>105300</v>
      </c>
      <c r="I54">
        <v>172957</v>
      </c>
      <c r="J54" s="17">
        <v>1187.53</v>
      </c>
      <c r="K54" s="17">
        <v>1505.96</v>
      </c>
      <c r="L54">
        <v>22.604299999999999</v>
      </c>
      <c r="M54">
        <v>11722.4</v>
      </c>
      <c r="N54">
        <v>311.64499999999998</v>
      </c>
      <c r="O54" s="15">
        <v>117.50700000000001</v>
      </c>
      <c r="P54">
        <v>2230</v>
      </c>
      <c r="Q54">
        <v>117294</v>
      </c>
      <c r="R54">
        <v>579.61300000000006</v>
      </c>
      <c r="S54">
        <v>583.529</v>
      </c>
      <c r="T54">
        <v>47.782200000000003</v>
      </c>
      <c r="U54">
        <v>566.89</v>
      </c>
      <c r="V54" s="17">
        <v>9.6860900000000001</v>
      </c>
      <c r="W54">
        <v>9.6454000000000004</v>
      </c>
      <c r="X54">
        <v>12.7399</v>
      </c>
      <c r="Y54">
        <v>9.8261399999999999E-2</v>
      </c>
      <c r="Z54">
        <v>29.8626</v>
      </c>
      <c r="AA54">
        <v>5.0977300000000003</v>
      </c>
      <c r="AB54">
        <v>25.619399999999999</v>
      </c>
      <c r="AC54">
        <v>841.25699999999995</v>
      </c>
      <c r="AD54">
        <v>127.68600000000001</v>
      </c>
      <c r="AE54">
        <v>0.64293699999999998</v>
      </c>
      <c r="AF54">
        <v>0.17799599999999999</v>
      </c>
      <c r="AG54">
        <v>8.3919700000000006</v>
      </c>
      <c r="AI54">
        <v>402600</v>
      </c>
      <c r="AJ54">
        <v>50300</v>
      </c>
      <c r="AK54">
        <v>105300</v>
      </c>
      <c r="AL54">
        <v>180600</v>
      </c>
      <c r="AM54">
        <v>76900</v>
      </c>
      <c r="AN54">
        <v>0</v>
      </c>
      <c r="AO54">
        <v>170300</v>
      </c>
    </row>
    <row r="55" spans="1:41">
      <c r="A55" s="64"/>
      <c r="B55" t="s">
        <v>85</v>
      </c>
      <c r="D55">
        <v>183.65799999999999</v>
      </c>
      <c r="E55">
        <v>758.15300000000002</v>
      </c>
      <c r="F55">
        <v>44339.4</v>
      </c>
      <c r="G55">
        <v>42878.9</v>
      </c>
      <c r="H55">
        <v>100100</v>
      </c>
      <c r="I55">
        <v>162885</v>
      </c>
      <c r="J55" s="17">
        <v>-84.677099999999996</v>
      </c>
      <c r="K55" s="17">
        <v>49.554400000000001</v>
      </c>
      <c r="L55">
        <v>19.3627</v>
      </c>
      <c r="M55">
        <v>10374.299999999999</v>
      </c>
      <c r="N55">
        <v>262.58600000000001</v>
      </c>
      <c r="O55" s="15">
        <v>164.35</v>
      </c>
      <c r="P55">
        <v>1874.89</v>
      </c>
      <c r="Q55">
        <v>108714</v>
      </c>
      <c r="R55">
        <v>538.09</v>
      </c>
      <c r="S55">
        <v>550.26199999999994</v>
      </c>
      <c r="T55">
        <v>39.7134</v>
      </c>
      <c r="U55">
        <v>535.32100000000003</v>
      </c>
      <c r="V55" s="17">
        <v>2.7065700000000001</v>
      </c>
      <c r="W55">
        <v>0.43532100000000001</v>
      </c>
      <c r="X55" s="1">
        <v>1.83911E-10</v>
      </c>
      <c r="Y55" s="18">
        <v>-1.64217E-10</v>
      </c>
      <c r="Z55">
        <v>25.896799999999999</v>
      </c>
      <c r="AA55">
        <v>2.4256000000000002</v>
      </c>
      <c r="AB55">
        <v>25.246600000000001</v>
      </c>
      <c r="AC55">
        <v>916.79300000000001</v>
      </c>
      <c r="AD55" s="17">
        <v>-1.14405E-3</v>
      </c>
      <c r="AE55" s="18">
        <v>-1.67216E-6</v>
      </c>
      <c r="AF55">
        <v>8.4029300000000001E-2</v>
      </c>
      <c r="AG55">
        <v>3.0257000000000001</v>
      </c>
      <c r="AI55">
        <v>399900</v>
      </c>
      <c r="AJ55">
        <v>56300</v>
      </c>
      <c r="AK55">
        <v>100100</v>
      </c>
      <c r="AL55">
        <v>180100.00000000003</v>
      </c>
      <c r="AM55">
        <v>84300</v>
      </c>
      <c r="AN55">
        <v>0</v>
      </c>
      <c r="AO55">
        <v>179400</v>
      </c>
    </row>
    <row r="56" spans="1:41">
      <c r="A56" s="64"/>
      <c r="B56" t="s">
        <v>86</v>
      </c>
      <c r="D56">
        <v>174.69</v>
      </c>
      <c r="E56">
        <v>1007.42</v>
      </c>
      <c r="F56">
        <v>40158.1</v>
      </c>
      <c r="G56">
        <v>41815</v>
      </c>
      <c r="H56">
        <v>101000</v>
      </c>
      <c r="I56">
        <v>164974</v>
      </c>
      <c r="J56" s="17">
        <v>510.30900000000003</v>
      </c>
      <c r="K56" s="17">
        <v>234.49799999999999</v>
      </c>
      <c r="L56">
        <v>15.6022</v>
      </c>
      <c r="M56">
        <v>9117.49</v>
      </c>
      <c r="N56">
        <v>293.19</v>
      </c>
      <c r="O56" s="15">
        <v>133.036</v>
      </c>
      <c r="P56">
        <v>1677.5</v>
      </c>
      <c r="Q56">
        <v>93822.2</v>
      </c>
      <c r="R56">
        <v>494.05799999999999</v>
      </c>
      <c r="S56">
        <v>518.11800000000005</v>
      </c>
      <c r="T56">
        <v>34.4587</v>
      </c>
      <c r="U56">
        <v>466.87299999999999</v>
      </c>
      <c r="V56" s="17">
        <v>0.84140700000000002</v>
      </c>
      <c r="W56">
        <v>4.1852</v>
      </c>
      <c r="X56">
        <v>7.6663800000000004E-2</v>
      </c>
      <c r="Y56">
        <v>7.9524899999999996E-2</v>
      </c>
      <c r="Z56">
        <v>14.355</v>
      </c>
      <c r="AA56">
        <v>1.8887100000000001</v>
      </c>
      <c r="AB56">
        <v>22.268899999999999</v>
      </c>
      <c r="AC56">
        <v>869.09400000000005</v>
      </c>
      <c r="AD56">
        <v>7.5748600000000001E-3</v>
      </c>
      <c r="AE56" s="1">
        <v>2.86173E-6</v>
      </c>
      <c r="AF56">
        <v>6.3094200000000003E-2</v>
      </c>
      <c r="AG56">
        <v>3.1920099999999998</v>
      </c>
      <c r="AI56">
        <v>400600</v>
      </c>
      <c r="AJ56">
        <v>55900</v>
      </c>
      <c r="AK56">
        <v>101000</v>
      </c>
      <c r="AL56">
        <v>180700</v>
      </c>
      <c r="AM56">
        <v>85500</v>
      </c>
      <c r="AN56">
        <v>0</v>
      </c>
      <c r="AO56">
        <v>176300</v>
      </c>
    </row>
    <row r="57" spans="1:41">
      <c r="A57" s="64"/>
      <c r="B57" t="s">
        <v>87</v>
      </c>
      <c r="D57">
        <v>166.92500000000001</v>
      </c>
      <c r="E57">
        <v>720.15700000000004</v>
      </c>
      <c r="F57">
        <v>38082.199999999997</v>
      </c>
      <c r="G57">
        <v>39364.5</v>
      </c>
      <c r="H57">
        <v>98600</v>
      </c>
      <c r="I57">
        <v>167880</v>
      </c>
      <c r="J57" s="17">
        <v>-53.987900000000003</v>
      </c>
      <c r="K57" s="17">
        <v>202.684</v>
      </c>
      <c r="L57">
        <v>18.327500000000001</v>
      </c>
      <c r="M57">
        <v>12984.6</v>
      </c>
      <c r="N57">
        <v>321.83999999999997</v>
      </c>
      <c r="O57" s="15">
        <v>178.66800000000001</v>
      </c>
      <c r="P57">
        <v>1937.62</v>
      </c>
      <c r="Q57">
        <v>100560</v>
      </c>
      <c r="R57">
        <v>469.464</v>
      </c>
      <c r="S57">
        <v>533.97799999999995</v>
      </c>
      <c r="T57">
        <v>37.360199999999999</v>
      </c>
      <c r="U57">
        <v>475.79399999999998</v>
      </c>
      <c r="V57" s="17">
        <v>-0.69235100000000005</v>
      </c>
      <c r="W57">
        <v>1.48169</v>
      </c>
      <c r="X57">
        <v>7.7519299999999999E-2</v>
      </c>
      <c r="Y57" s="18">
        <v>-1.14157E-11</v>
      </c>
      <c r="Z57">
        <v>19.254999999999999</v>
      </c>
      <c r="AA57">
        <v>2.0510999999999999</v>
      </c>
      <c r="AB57">
        <v>21.9069</v>
      </c>
      <c r="AC57">
        <v>861.80499999999995</v>
      </c>
      <c r="AD57" s="17">
        <v>2.147E-3</v>
      </c>
      <c r="AE57">
        <v>1.03249E-2</v>
      </c>
      <c r="AF57">
        <v>8.9183899999999997E-2</v>
      </c>
      <c r="AG57">
        <v>2.6366499999999999</v>
      </c>
      <c r="AI57">
        <v>399600</v>
      </c>
      <c r="AJ57">
        <v>53200</v>
      </c>
      <c r="AK57">
        <v>98600</v>
      </c>
      <c r="AL57">
        <v>175900</v>
      </c>
      <c r="AM57">
        <v>84100</v>
      </c>
      <c r="AN57">
        <v>13899.999999999998</v>
      </c>
      <c r="AO57">
        <v>174700</v>
      </c>
    </row>
    <row r="58" spans="1:41">
      <c r="A58" s="64"/>
      <c r="B58" t="s">
        <v>88</v>
      </c>
      <c r="D58">
        <v>159.67099999999999</v>
      </c>
      <c r="E58">
        <v>667.65800000000002</v>
      </c>
      <c r="F58">
        <v>38033.9</v>
      </c>
      <c r="G58">
        <v>38136</v>
      </c>
      <c r="H58">
        <v>97800</v>
      </c>
      <c r="I58">
        <v>158367</v>
      </c>
      <c r="J58" s="17">
        <v>245.50800000000001</v>
      </c>
      <c r="K58" s="17">
        <v>144.45599999999999</v>
      </c>
      <c r="L58">
        <v>22.984400000000001</v>
      </c>
      <c r="M58">
        <v>12025.3</v>
      </c>
      <c r="N58">
        <v>366.625</v>
      </c>
      <c r="O58" s="15">
        <v>209.78100000000001</v>
      </c>
      <c r="P58">
        <v>1879.06</v>
      </c>
      <c r="Q58">
        <v>103388</v>
      </c>
      <c r="R58">
        <v>497.50299999999999</v>
      </c>
      <c r="S58">
        <v>535.30899999999997</v>
      </c>
      <c r="T58">
        <v>36.356499999999997</v>
      </c>
      <c r="U58">
        <v>419.18900000000002</v>
      </c>
      <c r="V58" s="17">
        <v>-0.58339600000000003</v>
      </c>
      <c r="W58">
        <v>0.65152600000000005</v>
      </c>
      <c r="X58">
        <v>0.104841</v>
      </c>
      <c r="Y58" s="1">
        <v>2.9828399999999998E-12</v>
      </c>
      <c r="Z58">
        <v>28.9742</v>
      </c>
      <c r="AA58">
        <v>1.84859</v>
      </c>
      <c r="AB58">
        <v>19.748899999999999</v>
      </c>
      <c r="AC58">
        <v>1369.95</v>
      </c>
      <c r="AD58">
        <v>5.5671899999999996E-3</v>
      </c>
      <c r="AE58" s="1">
        <v>3.3069299999999999E-5</v>
      </c>
      <c r="AF58">
        <v>0.38672299999999998</v>
      </c>
      <c r="AG58">
        <v>3.2262499999999998</v>
      </c>
      <c r="AI58">
        <v>399200</v>
      </c>
      <c r="AJ58">
        <v>53800</v>
      </c>
      <c r="AK58">
        <v>97800</v>
      </c>
      <c r="AL58">
        <v>174899.99999999997</v>
      </c>
      <c r="AM58">
        <v>82200</v>
      </c>
      <c r="AN58">
        <v>15000</v>
      </c>
      <c r="AO58">
        <v>177000</v>
      </c>
    </row>
    <row r="59" spans="1:41">
      <c r="A59" s="64"/>
      <c r="B59" t="s">
        <v>89</v>
      </c>
      <c r="D59">
        <v>169.22200000000001</v>
      </c>
      <c r="E59">
        <v>586.404</v>
      </c>
      <c r="F59">
        <v>37207.199999999997</v>
      </c>
      <c r="G59">
        <v>37976.6</v>
      </c>
      <c r="H59">
        <v>101600</v>
      </c>
      <c r="I59">
        <v>162972</v>
      </c>
      <c r="J59" s="17">
        <v>-198.46199999999999</v>
      </c>
      <c r="K59" s="17">
        <v>137.49100000000001</v>
      </c>
      <c r="L59">
        <v>8.6030800000000003</v>
      </c>
      <c r="M59">
        <v>9955.73</v>
      </c>
      <c r="N59">
        <v>397.88</v>
      </c>
      <c r="O59" s="15">
        <v>273.923</v>
      </c>
      <c r="P59">
        <v>1610.47</v>
      </c>
      <c r="Q59">
        <v>98245.4</v>
      </c>
      <c r="R59">
        <v>430.608</v>
      </c>
      <c r="S59">
        <v>536.91499999999996</v>
      </c>
      <c r="T59">
        <v>27.660799999999998</v>
      </c>
      <c r="U59">
        <v>361.411</v>
      </c>
      <c r="V59" s="17">
        <v>-3.7174100000000001</v>
      </c>
      <c r="W59">
        <v>0.469746</v>
      </c>
      <c r="X59" s="18">
        <v>-1.55618E-8</v>
      </c>
      <c r="Y59" s="18">
        <v>-7.3488300000000001E-13</v>
      </c>
      <c r="Z59">
        <v>12.9657</v>
      </c>
      <c r="AA59">
        <v>1.01932</v>
      </c>
      <c r="AB59">
        <v>18.3933</v>
      </c>
      <c r="AC59">
        <v>1069.18</v>
      </c>
      <c r="AD59">
        <v>5.9606800000000003E-3</v>
      </c>
      <c r="AE59" s="17">
        <v>-1.1403100000000001E-4</v>
      </c>
      <c r="AF59">
        <v>9.1437500000000005E-2</v>
      </c>
      <c r="AG59">
        <v>3.0185599999999999</v>
      </c>
      <c r="AI59">
        <v>399000</v>
      </c>
      <c r="AJ59">
        <v>54100</v>
      </c>
      <c r="AK59">
        <v>101600</v>
      </c>
      <c r="AL59">
        <v>178800</v>
      </c>
      <c r="AM59">
        <v>85900</v>
      </c>
      <c r="AN59">
        <v>0</v>
      </c>
      <c r="AO59">
        <v>180700</v>
      </c>
    </row>
    <row r="60" spans="1:41">
      <c r="A60" s="64"/>
      <c r="B60" t="s">
        <v>90</v>
      </c>
      <c r="D60">
        <v>182.256</v>
      </c>
      <c r="E60">
        <v>609.45000000000005</v>
      </c>
      <c r="F60">
        <v>37916.1</v>
      </c>
      <c r="G60">
        <v>38096.9</v>
      </c>
      <c r="H60">
        <v>102600</v>
      </c>
      <c r="I60">
        <v>157466</v>
      </c>
      <c r="J60" s="17">
        <v>45.656399999999998</v>
      </c>
      <c r="K60" s="17">
        <v>144.09100000000001</v>
      </c>
      <c r="L60">
        <v>6.9230799999999997</v>
      </c>
      <c r="M60">
        <v>10437.1</v>
      </c>
      <c r="N60">
        <v>432.85300000000001</v>
      </c>
      <c r="O60" s="15">
        <v>336.35399999999998</v>
      </c>
      <c r="P60">
        <v>1729.94</v>
      </c>
      <c r="Q60">
        <v>102500</v>
      </c>
      <c r="R60">
        <v>469.44200000000001</v>
      </c>
      <c r="S60">
        <v>522.06700000000001</v>
      </c>
      <c r="T60">
        <v>28.415900000000001</v>
      </c>
      <c r="U60">
        <v>406.89100000000002</v>
      </c>
      <c r="V60" s="17">
        <v>-2.6295700000000002</v>
      </c>
      <c r="W60">
        <v>0.68452800000000003</v>
      </c>
      <c r="X60">
        <v>1.5066899999999999E-2</v>
      </c>
      <c r="Y60" s="1">
        <v>2.1131900000000001E-13</v>
      </c>
      <c r="Z60">
        <v>9.9093499999999999</v>
      </c>
      <c r="AA60">
        <v>1.04291</v>
      </c>
      <c r="AB60">
        <v>19.6691</v>
      </c>
      <c r="AC60">
        <v>980.36500000000001</v>
      </c>
      <c r="AD60" s="17">
        <v>-1.2759499999999999E-4</v>
      </c>
      <c r="AE60">
        <v>4.4224100000000001E-4</v>
      </c>
      <c r="AF60">
        <v>7.7436599999999994E-2</v>
      </c>
      <c r="AG60">
        <v>2.1966399999999999</v>
      </c>
      <c r="AI60">
        <v>399500</v>
      </c>
      <c r="AJ60">
        <v>53400</v>
      </c>
      <c r="AK60">
        <v>102600</v>
      </c>
      <c r="AL60">
        <v>179200.00000000003</v>
      </c>
      <c r="AM60">
        <v>86000</v>
      </c>
      <c r="AN60">
        <v>0</v>
      </c>
      <c r="AO60">
        <v>179300</v>
      </c>
    </row>
    <row r="61" spans="1:41">
      <c r="A61" s="64"/>
      <c r="B61" t="s">
        <v>91</v>
      </c>
      <c r="D61">
        <v>161.839</v>
      </c>
      <c r="E61">
        <v>647.00800000000004</v>
      </c>
      <c r="F61">
        <v>39366.199999999997</v>
      </c>
      <c r="G61">
        <v>39461.1</v>
      </c>
      <c r="H61">
        <v>100000</v>
      </c>
      <c r="I61">
        <v>155730</v>
      </c>
      <c r="J61" s="17">
        <v>-232.334</v>
      </c>
      <c r="K61" s="17">
        <v>62.201300000000003</v>
      </c>
      <c r="L61">
        <v>10.819599999999999</v>
      </c>
      <c r="M61">
        <v>10271.1</v>
      </c>
      <c r="N61">
        <v>504.173</v>
      </c>
      <c r="O61" s="15">
        <v>247.691</v>
      </c>
      <c r="P61">
        <v>1637.88</v>
      </c>
      <c r="Q61">
        <v>104015</v>
      </c>
      <c r="R61">
        <v>510.92500000000001</v>
      </c>
      <c r="S61">
        <v>519.68200000000002</v>
      </c>
      <c r="T61">
        <v>30.744800000000001</v>
      </c>
      <c r="U61">
        <v>353.55900000000003</v>
      </c>
      <c r="V61" s="17">
        <v>0.86248599999999997</v>
      </c>
      <c r="W61">
        <v>0.83123800000000003</v>
      </c>
      <c r="X61">
        <v>9.8420800000000003E-2</v>
      </c>
      <c r="Y61" s="18">
        <v>-5.2992899999999999E-14</v>
      </c>
      <c r="Z61">
        <v>20.7546</v>
      </c>
      <c r="AA61">
        <v>1.0083899999999999</v>
      </c>
      <c r="AB61">
        <v>17.0123</v>
      </c>
      <c r="AC61">
        <v>1016.03</v>
      </c>
      <c r="AD61">
        <v>2.3913E-4</v>
      </c>
      <c r="AE61" s="17">
        <v>-2.4827999999999999E-3</v>
      </c>
      <c r="AF61">
        <v>0.106391</v>
      </c>
      <c r="AG61">
        <v>2.8345899999999999</v>
      </c>
      <c r="AI61">
        <v>398000</v>
      </c>
      <c r="AJ61">
        <v>53500</v>
      </c>
      <c r="AK61">
        <v>100000</v>
      </c>
      <c r="AL61">
        <v>178700</v>
      </c>
      <c r="AM61">
        <v>85600</v>
      </c>
      <c r="AN61">
        <v>0</v>
      </c>
      <c r="AO61">
        <v>184300</v>
      </c>
    </row>
    <row r="62" spans="1:41">
      <c r="A62" s="64"/>
      <c r="B62" t="s">
        <v>92</v>
      </c>
      <c r="D62">
        <v>187.82300000000001</v>
      </c>
      <c r="E62">
        <v>751.90899999999999</v>
      </c>
      <c r="F62">
        <v>41568.400000000001</v>
      </c>
      <c r="G62">
        <v>41244.400000000001</v>
      </c>
      <c r="H62">
        <v>99600</v>
      </c>
      <c r="I62">
        <v>160337</v>
      </c>
      <c r="J62" s="17">
        <v>-471.41399999999999</v>
      </c>
      <c r="K62" s="17">
        <v>34.258899999999997</v>
      </c>
      <c r="L62">
        <v>16.7852</v>
      </c>
      <c r="M62">
        <v>15131.7</v>
      </c>
      <c r="N62">
        <v>671.97400000000005</v>
      </c>
      <c r="O62" s="15">
        <v>489.39699999999999</v>
      </c>
      <c r="P62">
        <v>1840.79</v>
      </c>
      <c r="Q62">
        <v>114099</v>
      </c>
      <c r="R62">
        <v>472.44400000000002</v>
      </c>
      <c r="S62">
        <v>543.37900000000002</v>
      </c>
      <c r="T62">
        <v>33.892400000000002</v>
      </c>
      <c r="U62">
        <v>343.423</v>
      </c>
      <c r="V62" s="17">
        <v>1.73054</v>
      </c>
      <c r="W62">
        <v>1.4367399999999999</v>
      </c>
      <c r="X62">
        <v>2.2704100000000001E-2</v>
      </c>
      <c r="Y62" s="1">
        <v>1.4776999999999999E-14</v>
      </c>
      <c r="Z62">
        <v>38.735399999999998</v>
      </c>
      <c r="AA62">
        <v>1.5103200000000001</v>
      </c>
      <c r="AB62">
        <v>24.471699999999998</v>
      </c>
      <c r="AC62">
        <v>1084.31</v>
      </c>
      <c r="AD62" s="17">
        <v>3.7331999999999999E-3</v>
      </c>
      <c r="AE62" s="17">
        <v>-5.6802099999999998E-3</v>
      </c>
      <c r="AF62">
        <v>0.19262399999999999</v>
      </c>
      <c r="AG62">
        <v>3.8540800000000002</v>
      </c>
      <c r="AI62">
        <v>397800</v>
      </c>
      <c r="AJ62">
        <v>53000</v>
      </c>
      <c r="AK62">
        <v>99600.000000000015</v>
      </c>
      <c r="AL62">
        <v>178900</v>
      </c>
      <c r="AM62">
        <v>86000</v>
      </c>
      <c r="AN62">
        <v>0</v>
      </c>
      <c r="AO62">
        <v>184700</v>
      </c>
    </row>
    <row r="63" spans="1:41">
      <c r="A63" s="64"/>
      <c r="B63" t="s">
        <v>93</v>
      </c>
      <c r="D63">
        <v>166.11500000000001</v>
      </c>
      <c r="E63">
        <v>558.51900000000001</v>
      </c>
      <c r="F63">
        <v>35063</v>
      </c>
      <c r="G63">
        <v>35595.300000000003</v>
      </c>
      <c r="H63">
        <v>98800</v>
      </c>
      <c r="I63">
        <v>144456</v>
      </c>
      <c r="J63" s="17">
        <v>248.41200000000001</v>
      </c>
      <c r="K63" s="17">
        <v>503.80500000000001</v>
      </c>
      <c r="L63">
        <v>14.051399999999999</v>
      </c>
      <c r="M63">
        <v>9086.5300000000007</v>
      </c>
      <c r="N63">
        <v>513.83900000000006</v>
      </c>
      <c r="O63" s="15">
        <v>336.46600000000001</v>
      </c>
      <c r="P63">
        <v>1604.16</v>
      </c>
      <c r="Q63">
        <v>98435.199999999997</v>
      </c>
      <c r="R63">
        <v>457.37900000000002</v>
      </c>
      <c r="S63">
        <v>499.74299999999999</v>
      </c>
      <c r="T63">
        <v>32.322200000000002</v>
      </c>
      <c r="U63">
        <v>281.97699999999998</v>
      </c>
      <c r="V63" s="17">
        <v>2.3543500000000002</v>
      </c>
      <c r="W63">
        <v>2.55437</v>
      </c>
      <c r="X63">
        <v>2.7028099999999999</v>
      </c>
      <c r="Y63">
        <v>1.9585699999999999</v>
      </c>
      <c r="Z63">
        <v>15.52</v>
      </c>
      <c r="AA63">
        <v>1.3224400000000001</v>
      </c>
      <c r="AB63">
        <v>14.7608</v>
      </c>
      <c r="AC63">
        <v>997.76599999999996</v>
      </c>
      <c r="AD63">
        <v>7.9420099999999998</v>
      </c>
      <c r="AE63">
        <v>5.94231E-2</v>
      </c>
      <c r="AF63">
        <v>0.105505</v>
      </c>
      <c r="AG63">
        <v>2.6209600000000002</v>
      </c>
      <c r="AI63">
        <v>398500</v>
      </c>
      <c r="AJ63">
        <v>51600</v>
      </c>
      <c r="AK63">
        <v>98800.000000000015</v>
      </c>
      <c r="AL63">
        <v>174899.99999999997</v>
      </c>
      <c r="AM63">
        <v>83400</v>
      </c>
      <c r="AN63">
        <v>13400</v>
      </c>
      <c r="AO63">
        <v>179600</v>
      </c>
    </row>
    <row r="64" spans="1:41">
      <c r="A64" s="64"/>
      <c r="B64" t="s">
        <v>94</v>
      </c>
      <c r="D64">
        <v>156.89099999999999</v>
      </c>
      <c r="E64">
        <v>637.53300000000002</v>
      </c>
      <c r="F64">
        <v>34772.400000000001</v>
      </c>
      <c r="G64">
        <v>35491.699999999997</v>
      </c>
      <c r="H64">
        <v>98700</v>
      </c>
      <c r="I64">
        <v>140921</v>
      </c>
      <c r="J64" s="17">
        <v>-511.995</v>
      </c>
      <c r="K64" s="17">
        <v>172.59800000000001</v>
      </c>
      <c r="L64">
        <v>7.6189200000000001</v>
      </c>
      <c r="M64">
        <v>8851.89</v>
      </c>
      <c r="N64">
        <v>489.38499999999999</v>
      </c>
      <c r="O64" s="15">
        <v>230.50800000000001</v>
      </c>
      <c r="P64">
        <v>1550.91</v>
      </c>
      <c r="Q64">
        <v>99070.9</v>
      </c>
      <c r="R64">
        <v>478.20600000000002</v>
      </c>
      <c r="S64">
        <v>535.78399999999999</v>
      </c>
      <c r="T64">
        <v>28.945799999999998</v>
      </c>
      <c r="U64">
        <v>316.80799999999999</v>
      </c>
      <c r="V64" s="17">
        <v>7.6670400000000001</v>
      </c>
      <c r="W64">
        <v>0.55907099999999998</v>
      </c>
      <c r="X64" s="17">
        <v>-8.8764699999999992E-3</v>
      </c>
      <c r="Y64">
        <v>7.2188000000000002E-2</v>
      </c>
      <c r="Z64">
        <v>14.7857</v>
      </c>
      <c r="AA64">
        <v>0.97854200000000002</v>
      </c>
      <c r="AB64">
        <v>14.8809</v>
      </c>
      <c r="AC64">
        <v>887.75400000000002</v>
      </c>
      <c r="AD64">
        <v>2.07595E-3</v>
      </c>
      <c r="AE64">
        <v>3.73164E-3</v>
      </c>
      <c r="AF64">
        <v>0.109527</v>
      </c>
      <c r="AG64">
        <v>2.54948</v>
      </c>
      <c r="AI64">
        <v>399000</v>
      </c>
      <c r="AJ64">
        <v>52900</v>
      </c>
      <c r="AK64">
        <v>98699.999999999985</v>
      </c>
      <c r="AL64">
        <v>175100.00000000003</v>
      </c>
      <c r="AM64">
        <v>82899.999999999985</v>
      </c>
      <c r="AN64">
        <v>13200</v>
      </c>
      <c r="AO64">
        <v>178100</v>
      </c>
    </row>
    <row r="65" spans="1:41">
      <c r="A65" s="64"/>
      <c r="B65" t="s">
        <v>95</v>
      </c>
      <c r="D65">
        <v>168.64500000000001</v>
      </c>
      <c r="E65">
        <v>556.61199999999997</v>
      </c>
      <c r="F65">
        <v>37122.6</v>
      </c>
      <c r="G65">
        <v>36836.5</v>
      </c>
      <c r="H65">
        <v>100400</v>
      </c>
      <c r="I65">
        <v>142826</v>
      </c>
      <c r="J65" s="17">
        <v>422.298</v>
      </c>
      <c r="K65" s="17">
        <v>155.02000000000001</v>
      </c>
      <c r="L65">
        <v>9.0328999999999997</v>
      </c>
      <c r="M65">
        <v>9823.58</v>
      </c>
      <c r="N65">
        <v>481.726</v>
      </c>
      <c r="O65" s="15">
        <v>228.32499999999999</v>
      </c>
      <c r="P65">
        <v>1489.7</v>
      </c>
      <c r="Q65">
        <v>99915.4</v>
      </c>
      <c r="R65">
        <v>447.77100000000002</v>
      </c>
      <c r="S65">
        <v>539.928</v>
      </c>
      <c r="T65">
        <v>27.602699999999999</v>
      </c>
      <c r="U65">
        <v>343.64400000000001</v>
      </c>
      <c r="V65" s="17">
        <v>-0.13286200000000001</v>
      </c>
      <c r="W65">
        <v>0.76328499999999999</v>
      </c>
      <c r="X65" s="17">
        <v>-7.5977900000000001E-3</v>
      </c>
      <c r="Y65" s="1">
        <v>3.1057700000000002E-19</v>
      </c>
      <c r="Z65">
        <v>15.978899999999999</v>
      </c>
      <c r="AA65">
        <v>0.85983399999999999</v>
      </c>
      <c r="AB65">
        <v>16.264399999999998</v>
      </c>
      <c r="AC65">
        <v>863.24</v>
      </c>
      <c r="AD65" s="18">
        <v>-8.2082599999999999E-9</v>
      </c>
      <c r="AE65" s="1">
        <v>1.0719900000000001E-7</v>
      </c>
      <c r="AF65">
        <v>0.177921</v>
      </c>
      <c r="AG65">
        <v>2.6351499999999999</v>
      </c>
      <c r="AI65">
        <v>399099.99999999994</v>
      </c>
      <c r="AJ65">
        <v>54100</v>
      </c>
      <c r="AK65">
        <v>100399.99999999999</v>
      </c>
      <c r="AL65">
        <v>179700</v>
      </c>
      <c r="AM65">
        <v>85300</v>
      </c>
      <c r="AN65">
        <v>0</v>
      </c>
      <c r="AO65">
        <v>181400</v>
      </c>
    </row>
    <row r="66" spans="1:41">
      <c r="A66" s="64"/>
      <c r="B66" t="s">
        <v>96</v>
      </c>
      <c r="D66">
        <v>171.66200000000001</v>
      </c>
      <c r="E66">
        <v>561.21199999999999</v>
      </c>
      <c r="F66">
        <v>37942.9</v>
      </c>
      <c r="G66">
        <v>36566.800000000003</v>
      </c>
      <c r="H66">
        <v>100100</v>
      </c>
      <c r="I66">
        <v>154833</v>
      </c>
      <c r="J66" s="17">
        <v>506.37599999999998</v>
      </c>
      <c r="K66" s="17">
        <v>254.97800000000001</v>
      </c>
      <c r="L66">
        <v>9.8910400000000003</v>
      </c>
      <c r="M66">
        <v>12628.8</v>
      </c>
      <c r="N66">
        <v>626.48</v>
      </c>
      <c r="O66" s="15">
        <v>329.14100000000002</v>
      </c>
      <c r="P66">
        <v>1757.16</v>
      </c>
      <c r="Q66">
        <v>114421</v>
      </c>
      <c r="R66">
        <v>485.14600000000002</v>
      </c>
      <c r="S66">
        <v>520.09</v>
      </c>
      <c r="T66">
        <v>29.8504</v>
      </c>
      <c r="U66">
        <v>363.18099999999998</v>
      </c>
      <c r="V66" s="17">
        <v>-1.6380999999999999</v>
      </c>
      <c r="W66">
        <v>0.85987999999999998</v>
      </c>
      <c r="X66">
        <v>1.7812399999999999E-3</v>
      </c>
      <c r="Y66" s="18">
        <v>-9.0029199999999997E-20</v>
      </c>
      <c r="Z66">
        <v>16.848099999999999</v>
      </c>
      <c r="AA66">
        <v>0.80957299999999999</v>
      </c>
      <c r="AB66">
        <v>19.537600000000001</v>
      </c>
      <c r="AC66">
        <v>1005.03</v>
      </c>
      <c r="AD66">
        <v>5.2789400000000002E-3</v>
      </c>
      <c r="AE66" s="18">
        <v>-3.0928399999999999E-8</v>
      </c>
      <c r="AF66">
        <v>0.139265</v>
      </c>
      <c r="AG66">
        <v>2.9266200000000002</v>
      </c>
      <c r="AI66">
        <v>398400.00000000006</v>
      </c>
      <c r="AJ66">
        <v>52000</v>
      </c>
      <c r="AK66">
        <v>100100</v>
      </c>
      <c r="AL66">
        <v>179800</v>
      </c>
      <c r="AM66">
        <v>85500</v>
      </c>
      <c r="AN66">
        <v>0</v>
      </c>
      <c r="AO66">
        <v>184100</v>
      </c>
    </row>
    <row r="67" spans="1:41">
      <c r="A67" s="64"/>
      <c r="B67" t="s">
        <v>97</v>
      </c>
      <c r="D67">
        <v>154.78200000000001</v>
      </c>
      <c r="E67">
        <v>565.57899999999995</v>
      </c>
      <c r="F67">
        <v>37591.199999999997</v>
      </c>
      <c r="G67">
        <v>39438.800000000003</v>
      </c>
      <c r="H67">
        <v>100200</v>
      </c>
      <c r="I67">
        <v>146692</v>
      </c>
      <c r="J67" s="17">
        <v>778.50400000000002</v>
      </c>
      <c r="K67" s="17">
        <v>60.690199999999997</v>
      </c>
      <c r="L67">
        <v>8.2187800000000006</v>
      </c>
      <c r="M67">
        <v>9682.27</v>
      </c>
      <c r="N67">
        <v>504.80200000000002</v>
      </c>
      <c r="O67" s="15">
        <v>248.249</v>
      </c>
      <c r="P67">
        <v>1657.03</v>
      </c>
      <c r="Q67">
        <v>108470</v>
      </c>
      <c r="R67">
        <v>484.73</v>
      </c>
      <c r="S67">
        <v>543.904</v>
      </c>
      <c r="T67">
        <v>29.514299999999999</v>
      </c>
      <c r="U67">
        <v>318.78699999999998</v>
      </c>
      <c r="V67" s="17">
        <v>3.4538700000000002</v>
      </c>
      <c r="W67">
        <v>0.479576</v>
      </c>
      <c r="X67">
        <v>3.4575700000000001E-2</v>
      </c>
      <c r="Y67" s="1">
        <v>2.3739599999999999E-20</v>
      </c>
      <c r="Z67">
        <v>13.2849</v>
      </c>
      <c r="AA67">
        <v>0.90355799999999997</v>
      </c>
      <c r="AB67">
        <v>15.099600000000001</v>
      </c>
      <c r="AC67">
        <v>887.05899999999997</v>
      </c>
      <c r="AD67" s="18">
        <v>-1.0550700000000001E-6</v>
      </c>
      <c r="AE67" s="1">
        <v>8.33225E-9</v>
      </c>
      <c r="AF67">
        <v>0.27496599999999999</v>
      </c>
      <c r="AG67">
        <v>1.96299</v>
      </c>
      <c r="AI67">
        <v>398500</v>
      </c>
      <c r="AJ67">
        <v>53900</v>
      </c>
      <c r="AK67">
        <v>100200</v>
      </c>
      <c r="AL67">
        <v>179100</v>
      </c>
      <c r="AM67">
        <v>85600</v>
      </c>
      <c r="AN67">
        <v>0</v>
      </c>
      <c r="AO67">
        <v>182800</v>
      </c>
    </row>
    <row r="68" spans="1:41">
      <c r="A68" s="4"/>
      <c r="B68" s="2"/>
      <c r="C68" s="2" t="s">
        <v>0</v>
      </c>
      <c r="D68" s="2" t="s">
        <v>1</v>
      </c>
      <c r="E68" s="2" t="s">
        <v>2</v>
      </c>
      <c r="F68" s="2" t="s">
        <v>3</v>
      </c>
      <c r="G68" s="2" t="s">
        <v>4</v>
      </c>
      <c r="H68" s="2" t="s">
        <v>5</v>
      </c>
      <c r="I68" s="2" t="s">
        <v>6</v>
      </c>
      <c r="J68" s="2" t="s">
        <v>7</v>
      </c>
      <c r="K68" s="2" t="s">
        <v>8</v>
      </c>
      <c r="L68" s="2" t="s">
        <v>9</v>
      </c>
      <c r="M68" s="2" t="s">
        <v>10</v>
      </c>
      <c r="N68" s="2" t="s">
        <v>11</v>
      </c>
      <c r="O68" s="2" t="s">
        <v>12</v>
      </c>
      <c r="P68" s="2" t="s">
        <v>13</v>
      </c>
      <c r="Q68" s="2" t="s">
        <v>14</v>
      </c>
      <c r="R68" s="2" t="s">
        <v>15</v>
      </c>
      <c r="S68" s="2" t="s">
        <v>16</v>
      </c>
      <c r="T68" s="2" t="s">
        <v>17</v>
      </c>
      <c r="U68" s="2" t="s">
        <v>18</v>
      </c>
      <c r="V68" s="2" t="s">
        <v>19</v>
      </c>
      <c r="W68" s="2" t="s">
        <v>20</v>
      </c>
      <c r="X68" s="2" t="s">
        <v>21</v>
      </c>
      <c r="Y68" s="2" t="s">
        <v>22</v>
      </c>
      <c r="Z68" s="2" t="s">
        <v>23</v>
      </c>
      <c r="AA68" s="2" t="s">
        <v>24</v>
      </c>
      <c r="AB68" s="2" t="s">
        <v>25</v>
      </c>
      <c r="AC68" s="2" t="s">
        <v>26</v>
      </c>
      <c r="AD68" s="2" t="s">
        <v>27</v>
      </c>
      <c r="AE68" s="2" t="s">
        <v>28</v>
      </c>
      <c r="AF68" s="2" t="s">
        <v>29</v>
      </c>
      <c r="AG68" s="2" t="s">
        <v>30</v>
      </c>
      <c r="AH68" s="16" t="s">
        <v>258</v>
      </c>
      <c r="AI68" s="10" t="s">
        <v>142</v>
      </c>
      <c r="AJ68" s="10" t="s">
        <v>143</v>
      </c>
      <c r="AK68" s="10" t="s">
        <v>144</v>
      </c>
      <c r="AL68" s="10" t="s">
        <v>145</v>
      </c>
      <c r="AM68" s="10" t="s">
        <v>146</v>
      </c>
      <c r="AN68" s="10" t="s">
        <v>148</v>
      </c>
      <c r="AO68" s="10" t="s">
        <v>149</v>
      </c>
    </row>
    <row r="69" spans="1:41">
      <c r="A69" s="64" t="s">
        <v>140</v>
      </c>
      <c r="B69" t="s">
        <v>99</v>
      </c>
      <c r="D69">
        <v>246.75700000000001</v>
      </c>
      <c r="E69">
        <v>504.78100000000001</v>
      </c>
      <c r="F69">
        <v>52656.2</v>
      </c>
      <c r="G69">
        <v>61779.8</v>
      </c>
      <c r="H69">
        <v>107200</v>
      </c>
      <c r="I69">
        <v>160231</v>
      </c>
      <c r="J69" s="17">
        <v>666.36099999999999</v>
      </c>
      <c r="K69" s="17">
        <v>345.79500000000002</v>
      </c>
      <c r="L69">
        <v>37.300899999999999</v>
      </c>
      <c r="M69">
        <v>9408.5499999999993</v>
      </c>
      <c r="N69">
        <v>481.30700000000002</v>
      </c>
      <c r="O69" s="15">
        <v>204.125</v>
      </c>
      <c r="P69">
        <v>267.18799999999999</v>
      </c>
      <c r="Q69">
        <v>86339.4</v>
      </c>
      <c r="R69">
        <v>506.43700000000001</v>
      </c>
      <c r="S69">
        <v>475.52100000000002</v>
      </c>
      <c r="T69">
        <v>44.030099999999997</v>
      </c>
      <c r="U69">
        <v>414.358</v>
      </c>
      <c r="V69" s="17">
        <v>1.4262300000000001</v>
      </c>
      <c r="W69">
        <v>0.89898100000000003</v>
      </c>
      <c r="X69">
        <v>0.118864</v>
      </c>
      <c r="Y69" s="18">
        <v>-4.5345499999999997E-31</v>
      </c>
      <c r="Z69">
        <v>34.715600000000002</v>
      </c>
      <c r="AA69">
        <v>6.7004700000000001</v>
      </c>
      <c r="AB69">
        <v>21.972300000000001</v>
      </c>
      <c r="AC69">
        <v>969.80899999999997</v>
      </c>
      <c r="AD69">
        <v>2.42465E-4</v>
      </c>
      <c r="AE69" s="1">
        <v>2.8552599999999999E-7</v>
      </c>
      <c r="AF69">
        <v>0.28083000000000002</v>
      </c>
      <c r="AG69">
        <v>4.7562899999999999</v>
      </c>
      <c r="AI69">
        <v>417800</v>
      </c>
      <c r="AJ69">
        <v>72300</v>
      </c>
      <c r="AK69">
        <v>107200</v>
      </c>
      <c r="AL69">
        <v>189200.00000000003</v>
      </c>
      <c r="AM69">
        <v>74600</v>
      </c>
      <c r="AN69">
        <v>11299.999999999998</v>
      </c>
      <c r="AO69">
        <v>127600</v>
      </c>
    </row>
    <row r="70" spans="1:41">
      <c r="A70" s="64"/>
      <c r="B70" t="s">
        <v>100</v>
      </c>
      <c r="D70">
        <v>262.27100000000002</v>
      </c>
      <c r="E70">
        <v>919.221</v>
      </c>
      <c r="F70">
        <v>51060.800000000003</v>
      </c>
      <c r="G70">
        <v>58448.5</v>
      </c>
      <c r="H70">
        <v>107700</v>
      </c>
      <c r="I70">
        <v>151082</v>
      </c>
      <c r="J70" s="17">
        <v>97.976100000000002</v>
      </c>
      <c r="K70" s="17">
        <v>304.93099999999998</v>
      </c>
      <c r="L70">
        <v>58.270400000000002</v>
      </c>
      <c r="M70">
        <v>8363.2099999999991</v>
      </c>
      <c r="N70">
        <v>325.53100000000001</v>
      </c>
      <c r="O70" s="15">
        <v>68.564999999999998</v>
      </c>
      <c r="P70">
        <v>287.22300000000001</v>
      </c>
      <c r="Q70">
        <v>91843.3</v>
      </c>
      <c r="R70">
        <v>452.62799999999999</v>
      </c>
      <c r="S70">
        <v>457.53199999999998</v>
      </c>
      <c r="T70">
        <v>32.430599999999998</v>
      </c>
      <c r="U70">
        <v>401.91199999999998</v>
      </c>
      <c r="V70" s="17">
        <v>5.6327699999999998</v>
      </c>
      <c r="W70">
        <v>1.2521800000000001</v>
      </c>
      <c r="X70">
        <v>0.20272200000000001</v>
      </c>
      <c r="Y70">
        <v>43.692100000000003</v>
      </c>
      <c r="Z70">
        <v>26.020199999999999</v>
      </c>
      <c r="AA70">
        <v>6.5317400000000001</v>
      </c>
      <c r="AB70">
        <v>21.811399999999999</v>
      </c>
      <c r="AC70">
        <v>922.00099999999998</v>
      </c>
      <c r="AD70" s="17">
        <v>6.2237999999999998E-3</v>
      </c>
      <c r="AE70">
        <v>0.190798</v>
      </c>
      <c r="AF70">
        <v>0.30379</v>
      </c>
      <c r="AG70">
        <v>5.7308300000000001</v>
      </c>
      <c r="AI70">
        <v>419200</v>
      </c>
      <c r="AJ70">
        <v>72700</v>
      </c>
      <c r="AK70">
        <v>107700</v>
      </c>
      <c r="AL70">
        <v>191500</v>
      </c>
      <c r="AM70">
        <v>72200</v>
      </c>
      <c r="AN70">
        <v>9200</v>
      </c>
      <c r="AO70">
        <v>127500</v>
      </c>
    </row>
    <row r="71" spans="1:41">
      <c r="A71" s="64"/>
      <c r="B71" t="s">
        <v>101</v>
      </c>
      <c r="D71">
        <v>238.08799999999999</v>
      </c>
      <c r="E71">
        <v>464.94099999999997</v>
      </c>
      <c r="F71">
        <v>53735.9</v>
      </c>
      <c r="G71">
        <v>62606.400000000001</v>
      </c>
      <c r="H71">
        <v>114400</v>
      </c>
      <c r="I71">
        <v>150548</v>
      </c>
      <c r="J71" s="17">
        <v>859</v>
      </c>
      <c r="K71" s="17">
        <v>-18.406300000000002</v>
      </c>
      <c r="L71">
        <v>53.215499999999999</v>
      </c>
      <c r="M71">
        <v>3148.86</v>
      </c>
      <c r="N71">
        <v>179.233</v>
      </c>
      <c r="O71" s="15">
        <v>47.687600000000003</v>
      </c>
      <c r="P71">
        <v>288.30700000000002</v>
      </c>
      <c r="Q71">
        <v>84313.3</v>
      </c>
      <c r="R71">
        <v>483.63600000000002</v>
      </c>
      <c r="S71">
        <v>473.911</v>
      </c>
      <c r="T71">
        <v>38.770299999999999</v>
      </c>
      <c r="U71">
        <v>383.86399999999998</v>
      </c>
      <c r="V71" s="17">
        <v>-4.91906</v>
      </c>
      <c r="W71">
        <v>0.73458400000000001</v>
      </c>
      <c r="X71">
        <v>2.3668499999999999E-2</v>
      </c>
      <c r="Y71">
        <v>0.101451</v>
      </c>
      <c r="Z71">
        <v>13.8264</v>
      </c>
      <c r="AA71">
        <v>7.3837700000000002</v>
      </c>
      <c r="AB71">
        <v>23.690300000000001</v>
      </c>
      <c r="AC71">
        <v>589.11</v>
      </c>
      <c r="AD71">
        <v>7.99009E-3</v>
      </c>
      <c r="AE71">
        <v>4.04698E-2</v>
      </c>
      <c r="AF71">
        <v>0.46331499999999998</v>
      </c>
      <c r="AG71">
        <v>4.7732099999999997</v>
      </c>
      <c r="AI71">
        <v>418800</v>
      </c>
      <c r="AJ71">
        <v>75100</v>
      </c>
      <c r="AK71">
        <v>114400</v>
      </c>
      <c r="AL71">
        <v>189200.00000000003</v>
      </c>
      <c r="AM71">
        <v>73300</v>
      </c>
      <c r="AN71">
        <v>0</v>
      </c>
      <c r="AO71">
        <v>129200</v>
      </c>
    </row>
    <row r="72" spans="1:41">
      <c r="A72" s="64"/>
      <c r="B72" t="s">
        <v>102</v>
      </c>
      <c r="D72">
        <v>232.869</v>
      </c>
      <c r="E72">
        <v>735.72299999999996</v>
      </c>
      <c r="F72">
        <v>52107.7</v>
      </c>
      <c r="G72">
        <v>60333.8</v>
      </c>
      <c r="H72">
        <v>107600</v>
      </c>
      <c r="I72">
        <v>159495</v>
      </c>
      <c r="J72" s="17">
        <v>92.578000000000003</v>
      </c>
      <c r="K72" s="17">
        <v>49.836500000000001</v>
      </c>
      <c r="L72">
        <v>51.383699999999997</v>
      </c>
      <c r="M72">
        <v>9613.1</v>
      </c>
      <c r="N72">
        <v>355.50900000000001</v>
      </c>
      <c r="O72" s="15">
        <v>57.702399999999997</v>
      </c>
      <c r="P72">
        <v>233.971</v>
      </c>
      <c r="Q72">
        <v>89281.8</v>
      </c>
      <c r="R72">
        <v>440.11799999999999</v>
      </c>
      <c r="S72">
        <v>470.39100000000002</v>
      </c>
      <c r="T72">
        <v>36.619100000000003</v>
      </c>
      <c r="U72">
        <v>414.03500000000003</v>
      </c>
      <c r="V72" s="17">
        <v>-2.7291099999999999</v>
      </c>
      <c r="W72">
        <v>0.92591199999999996</v>
      </c>
      <c r="X72" s="17">
        <v>-7.0819999999999998E-4</v>
      </c>
      <c r="Y72" s="1">
        <v>2.3092899999999999E-29</v>
      </c>
      <c r="Z72">
        <v>32.868400000000001</v>
      </c>
      <c r="AA72">
        <v>6.3233300000000003</v>
      </c>
      <c r="AB72">
        <v>26.525700000000001</v>
      </c>
      <c r="AC72">
        <v>887.87699999999995</v>
      </c>
      <c r="AD72">
        <v>2.3202499999999999E-4</v>
      </c>
      <c r="AE72" s="18">
        <v>-1.5071399999999999E-5</v>
      </c>
      <c r="AF72">
        <v>0.31392399999999998</v>
      </c>
      <c r="AG72">
        <v>5.5965400000000001</v>
      </c>
      <c r="AI72">
        <v>418900</v>
      </c>
      <c r="AJ72">
        <v>73400</v>
      </c>
      <c r="AK72">
        <v>107600</v>
      </c>
      <c r="AL72">
        <v>190600</v>
      </c>
      <c r="AM72">
        <v>73500</v>
      </c>
      <c r="AN72">
        <v>10100</v>
      </c>
      <c r="AO72">
        <v>126000</v>
      </c>
    </row>
    <row r="73" spans="1:41">
      <c r="A73" s="64"/>
      <c r="B73" t="s">
        <v>103</v>
      </c>
      <c r="D73">
        <v>249.202</v>
      </c>
      <c r="E73">
        <v>691.59299999999996</v>
      </c>
      <c r="F73">
        <v>49568</v>
      </c>
      <c r="G73">
        <v>58622.5</v>
      </c>
      <c r="H73">
        <v>115200</v>
      </c>
      <c r="I73">
        <v>156313</v>
      </c>
      <c r="J73" s="17">
        <v>1057.19</v>
      </c>
      <c r="K73" s="17">
        <v>766.93899999999996</v>
      </c>
      <c r="L73">
        <v>61.262</v>
      </c>
      <c r="M73">
        <v>3956.02</v>
      </c>
      <c r="N73">
        <v>206.57300000000001</v>
      </c>
      <c r="O73" s="15">
        <v>40.347000000000001</v>
      </c>
      <c r="P73">
        <v>300.69799999999998</v>
      </c>
      <c r="Q73">
        <v>90993.7</v>
      </c>
      <c r="R73">
        <v>531.92999999999995</v>
      </c>
      <c r="S73">
        <v>531.774</v>
      </c>
      <c r="T73">
        <v>36.206800000000001</v>
      </c>
      <c r="U73">
        <v>344.55900000000003</v>
      </c>
      <c r="V73" s="17">
        <v>1.1315900000000001</v>
      </c>
      <c r="W73">
        <v>1.53529</v>
      </c>
      <c r="X73">
        <v>0.40140700000000001</v>
      </c>
      <c r="Y73">
        <v>0.14412900000000001</v>
      </c>
      <c r="Z73">
        <v>20.3294</v>
      </c>
      <c r="AA73">
        <v>6.81196</v>
      </c>
      <c r="AB73">
        <v>18.378</v>
      </c>
      <c r="AC73">
        <v>520.45399999999995</v>
      </c>
      <c r="AD73">
        <v>4.8148699999999997E-3</v>
      </c>
      <c r="AE73">
        <v>0.410271</v>
      </c>
      <c r="AF73">
        <v>0.25500200000000001</v>
      </c>
      <c r="AG73">
        <v>5.3444399999999996</v>
      </c>
      <c r="AI73">
        <v>418900</v>
      </c>
      <c r="AJ73">
        <v>72600</v>
      </c>
      <c r="AK73">
        <v>115200</v>
      </c>
      <c r="AL73">
        <v>188000</v>
      </c>
      <c r="AM73">
        <v>72400</v>
      </c>
      <c r="AN73">
        <v>4200</v>
      </c>
      <c r="AO73">
        <v>128699.99999999999</v>
      </c>
    </row>
    <row r="74" spans="1:41">
      <c r="A74" s="64"/>
      <c r="B74" t="s">
        <v>104</v>
      </c>
      <c r="D74">
        <v>232.095</v>
      </c>
      <c r="E74">
        <v>580.12800000000004</v>
      </c>
      <c r="F74">
        <v>48863.7</v>
      </c>
      <c r="G74">
        <v>58024.9</v>
      </c>
      <c r="H74">
        <v>106600</v>
      </c>
      <c r="I74">
        <v>149106</v>
      </c>
      <c r="J74" s="17">
        <v>-482.24099999999999</v>
      </c>
      <c r="K74" s="17">
        <v>95.855199999999996</v>
      </c>
      <c r="L74">
        <v>59.543799999999997</v>
      </c>
      <c r="M74">
        <v>10357.200000000001</v>
      </c>
      <c r="N74">
        <v>396.928</v>
      </c>
      <c r="O74" s="15">
        <v>69.302300000000002</v>
      </c>
      <c r="P74">
        <v>242.91200000000001</v>
      </c>
      <c r="Q74">
        <v>90708.1</v>
      </c>
      <c r="R74">
        <v>483.70699999999999</v>
      </c>
      <c r="S74">
        <v>425.16300000000001</v>
      </c>
      <c r="T74">
        <v>39.7532</v>
      </c>
      <c r="U74">
        <v>416.17500000000001</v>
      </c>
      <c r="V74" s="17">
        <v>-7.6200299999999999</v>
      </c>
      <c r="W74">
        <v>1.75413</v>
      </c>
      <c r="X74" s="18">
        <v>-3.7299999999999999E-5</v>
      </c>
      <c r="Y74" s="1">
        <v>2.9173000000000001E-28</v>
      </c>
      <c r="Z74">
        <v>32.3292</v>
      </c>
      <c r="AA74">
        <v>5.6514600000000002</v>
      </c>
      <c r="AB74">
        <v>26.763000000000002</v>
      </c>
      <c r="AC74">
        <v>942.60400000000004</v>
      </c>
      <c r="AD74">
        <v>6.0925399999999996E-3</v>
      </c>
      <c r="AE74">
        <v>2.6173600000000002E-2</v>
      </c>
      <c r="AF74">
        <v>0.33325900000000003</v>
      </c>
      <c r="AG74">
        <v>6.4077099999999998</v>
      </c>
      <c r="AI74">
        <v>417600</v>
      </c>
      <c r="AJ74">
        <v>73600</v>
      </c>
      <c r="AK74">
        <v>106600</v>
      </c>
      <c r="AL74">
        <v>188700</v>
      </c>
      <c r="AM74">
        <v>73500</v>
      </c>
      <c r="AN74">
        <v>11200.000000000002</v>
      </c>
      <c r="AO74">
        <v>128800.00000000001</v>
      </c>
    </row>
    <row r="75" spans="1:41">
      <c r="A75" s="64"/>
      <c r="B75" t="s">
        <v>105</v>
      </c>
      <c r="D75">
        <v>231.029</v>
      </c>
      <c r="E75">
        <v>710.96500000000003</v>
      </c>
      <c r="F75">
        <v>54491.9</v>
      </c>
      <c r="G75">
        <v>60969.9</v>
      </c>
      <c r="H75">
        <v>104800</v>
      </c>
      <c r="I75">
        <v>154243</v>
      </c>
      <c r="J75" s="17">
        <v>796.75800000000004</v>
      </c>
      <c r="K75" s="17">
        <v>384.45400000000001</v>
      </c>
      <c r="L75">
        <v>55.852600000000002</v>
      </c>
      <c r="M75">
        <v>11743.6</v>
      </c>
      <c r="N75">
        <v>400.48</v>
      </c>
      <c r="O75" s="15">
        <v>104.07599999999999</v>
      </c>
      <c r="P75">
        <v>238.114</v>
      </c>
      <c r="Q75">
        <v>91745</v>
      </c>
      <c r="R75">
        <v>462.26799999999997</v>
      </c>
      <c r="S75">
        <v>486.185</v>
      </c>
      <c r="T75">
        <v>39.870199999999997</v>
      </c>
      <c r="U75">
        <v>403.286</v>
      </c>
      <c r="V75" s="17">
        <v>3.2177099999999998</v>
      </c>
      <c r="W75">
        <v>1.4518500000000001</v>
      </c>
      <c r="X75">
        <v>0.39372600000000002</v>
      </c>
      <c r="Y75">
        <v>0.17030400000000001</v>
      </c>
      <c r="Z75">
        <v>32.8157</v>
      </c>
      <c r="AA75">
        <v>6.0031299999999996</v>
      </c>
      <c r="AB75">
        <v>26.676200000000001</v>
      </c>
      <c r="AC75">
        <v>869.10900000000004</v>
      </c>
      <c r="AD75" s="1">
        <v>5.9227900000000003E-5</v>
      </c>
      <c r="AE75">
        <v>0.119549</v>
      </c>
      <c r="AF75">
        <v>0.29630200000000001</v>
      </c>
      <c r="AG75">
        <v>6.8471700000000002</v>
      </c>
      <c r="AI75">
        <v>418800</v>
      </c>
      <c r="AJ75">
        <v>74500</v>
      </c>
      <c r="AK75">
        <v>104800</v>
      </c>
      <c r="AL75">
        <v>191000</v>
      </c>
      <c r="AM75">
        <v>72900</v>
      </c>
      <c r="AN75">
        <v>12100</v>
      </c>
      <c r="AO75">
        <v>125900</v>
      </c>
    </row>
    <row r="76" spans="1:41">
      <c r="A76" s="64"/>
      <c r="B76" t="s">
        <v>106</v>
      </c>
      <c r="D76">
        <v>226.32499999999999</v>
      </c>
      <c r="E76">
        <v>898.49300000000005</v>
      </c>
      <c r="F76">
        <v>53804</v>
      </c>
      <c r="G76">
        <v>60807.6</v>
      </c>
      <c r="H76">
        <v>104500</v>
      </c>
      <c r="I76">
        <v>155996</v>
      </c>
      <c r="J76" s="17">
        <v>212.779</v>
      </c>
      <c r="K76" s="17">
        <v>87.755200000000002</v>
      </c>
      <c r="L76">
        <v>41.206099999999999</v>
      </c>
      <c r="M76">
        <v>11216.5</v>
      </c>
      <c r="N76">
        <v>395.976</v>
      </c>
      <c r="O76" s="15">
        <v>83.493899999999996</v>
      </c>
      <c r="P76">
        <v>221.04300000000001</v>
      </c>
      <c r="Q76">
        <v>93392.5</v>
      </c>
      <c r="R76">
        <v>483.06799999999998</v>
      </c>
      <c r="S76">
        <v>505.62</v>
      </c>
      <c r="T76">
        <v>40.152000000000001</v>
      </c>
      <c r="U76">
        <v>428.82400000000001</v>
      </c>
      <c r="V76" s="17">
        <v>0.302429</v>
      </c>
      <c r="W76">
        <v>1.51549</v>
      </c>
      <c r="X76">
        <v>3.60066E-2</v>
      </c>
      <c r="Y76">
        <v>0.15554599999999999</v>
      </c>
      <c r="Z76">
        <v>30.875399999999999</v>
      </c>
      <c r="AA76">
        <v>6.0409300000000004</v>
      </c>
      <c r="AB76">
        <v>30.0608</v>
      </c>
      <c r="AC76">
        <v>953.625</v>
      </c>
      <c r="AD76">
        <v>8.7349200000000002E-3</v>
      </c>
      <c r="AE76" s="17">
        <v>-3.78547E-3</v>
      </c>
      <c r="AF76">
        <v>0.352605</v>
      </c>
      <c r="AG76">
        <v>7.1095300000000003</v>
      </c>
      <c r="AI76">
        <v>418600</v>
      </c>
      <c r="AJ76">
        <v>74700</v>
      </c>
      <c r="AK76">
        <v>104500</v>
      </c>
      <c r="AL76">
        <v>190600</v>
      </c>
      <c r="AM76">
        <v>74200</v>
      </c>
      <c r="AN76">
        <v>12700</v>
      </c>
      <c r="AO76">
        <v>124600.00000000001</v>
      </c>
    </row>
    <row r="77" spans="1:41">
      <c r="A77" s="64"/>
      <c r="B77" t="s">
        <v>107</v>
      </c>
      <c r="D77">
        <v>242.95400000000001</v>
      </c>
      <c r="E77">
        <v>662.76700000000005</v>
      </c>
      <c r="F77">
        <v>55258.8</v>
      </c>
      <c r="G77">
        <v>61518.8</v>
      </c>
      <c r="H77">
        <v>106900</v>
      </c>
      <c r="I77">
        <v>159366</v>
      </c>
      <c r="J77" s="17">
        <v>1037.04</v>
      </c>
      <c r="K77" s="17">
        <v>174.209</v>
      </c>
      <c r="L77">
        <v>34.625799999999998</v>
      </c>
      <c r="M77">
        <v>8257.27</v>
      </c>
      <c r="N77">
        <v>284.70299999999997</v>
      </c>
      <c r="O77" s="15">
        <v>23.674600000000002</v>
      </c>
      <c r="P77">
        <v>239.256</v>
      </c>
      <c r="Q77">
        <v>97947.8</v>
      </c>
      <c r="R77">
        <v>514.55999999999995</v>
      </c>
      <c r="S77">
        <v>529.64400000000001</v>
      </c>
      <c r="T77">
        <v>44.556600000000003</v>
      </c>
      <c r="U77">
        <v>464.65499999999997</v>
      </c>
      <c r="V77" s="17">
        <v>-3.8899599999999999</v>
      </c>
      <c r="W77">
        <v>1.2072400000000001</v>
      </c>
      <c r="X77" s="17">
        <v>-7.4802099999999997E-4</v>
      </c>
      <c r="Y77" s="18">
        <v>-1.7212699999999999E-26</v>
      </c>
      <c r="Z77">
        <v>26.704599999999999</v>
      </c>
      <c r="AA77">
        <v>6.0176699999999999</v>
      </c>
      <c r="AB77">
        <v>27.029499999999999</v>
      </c>
      <c r="AC77">
        <v>742.89</v>
      </c>
      <c r="AD77">
        <v>1.0364899999999999E-3</v>
      </c>
      <c r="AE77">
        <v>1.26228E-2</v>
      </c>
      <c r="AF77">
        <v>0.217719</v>
      </c>
      <c r="AG77">
        <v>6.3561500000000004</v>
      </c>
      <c r="AI77">
        <v>418300</v>
      </c>
      <c r="AJ77">
        <v>75100</v>
      </c>
      <c r="AK77">
        <v>106900</v>
      </c>
      <c r="AL77">
        <v>189500</v>
      </c>
      <c r="AM77">
        <v>74100</v>
      </c>
      <c r="AN77">
        <v>9900</v>
      </c>
      <c r="AO77">
        <v>126199.99999999999</v>
      </c>
    </row>
    <row r="78" spans="1:41">
      <c r="A78" s="64"/>
      <c r="B78" t="s">
        <v>108</v>
      </c>
      <c r="D78">
        <v>244.21100000000001</v>
      </c>
      <c r="E78">
        <v>933.68200000000002</v>
      </c>
      <c r="F78">
        <v>54012</v>
      </c>
      <c r="G78">
        <v>59161</v>
      </c>
      <c r="H78">
        <v>106600</v>
      </c>
      <c r="I78">
        <v>159503</v>
      </c>
      <c r="J78" s="17">
        <v>93.518600000000006</v>
      </c>
      <c r="K78" s="17">
        <v>104.846</v>
      </c>
      <c r="L78">
        <v>42.909599999999998</v>
      </c>
      <c r="M78">
        <v>10998</v>
      </c>
      <c r="N78">
        <v>421.21</v>
      </c>
      <c r="O78" s="15">
        <v>61.053400000000003</v>
      </c>
      <c r="P78">
        <v>225.142</v>
      </c>
      <c r="Q78">
        <v>91677.4</v>
      </c>
      <c r="R78">
        <v>427.65</v>
      </c>
      <c r="S78">
        <v>491.28100000000001</v>
      </c>
      <c r="T78">
        <v>36.419699999999999</v>
      </c>
      <c r="U78">
        <v>436.42</v>
      </c>
      <c r="V78" s="17">
        <v>-0.41353099999999998</v>
      </c>
      <c r="W78">
        <v>2.0776300000000001</v>
      </c>
      <c r="X78" s="17">
        <v>-9.7097599999999996E-3</v>
      </c>
      <c r="Y78" s="18">
        <v>-4.0732999999999999E-23</v>
      </c>
      <c r="Z78">
        <v>34.948799999999999</v>
      </c>
      <c r="AA78">
        <v>5.8834499999999998</v>
      </c>
      <c r="AB78">
        <v>27.068100000000001</v>
      </c>
      <c r="AC78">
        <v>975.23599999999999</v>
      </c>
      <c r="AD78">
        <v>4.4856899999999996E-3</v>
      </c>
      <c r="AE78" s="17">
        <v>1.38218E-2</v>
      </c>
      <c r="AF78">
        <v>0.33845900000000001</v>
      </c>
      <c r="AG78">
        <v>6.2177800000000003</v>
      </c>
      <c r="AI78">
        <v>419099.99999999994</v>
      </c>
      <c r="AJ78">
        <v>73000</v>
      </c>
      <c r="AK78">
        <v>106600</v>
      </c>
      <c r="AL78">
        <v>190400</v>
      </c>
      <c r="AM78">
        <v>73600</v>
      </c>
      <c r="AN78">
        <v>12900</v>
      </c>
      <c r="AO78">
        <v>124400</v>
      </c>
    </row>
    <row r="79" spans="1:41">
      <c r="A79" s="64"/>
      <c r="B79" t="s">
        <v>109</v>
      </c>
      <c r="D79">
        <v>237.35499999999999</v>
      </c>
      <c r="E79">
        <v>813.1</v>
      </c>
      <c r="F79">
        <v>51806.2</v>
      </c>
      <c r="G79">
        <v>58122.2</v>
      </c>
      <c r="H79">
        <v>107000</v>
      </c>
      <c r="I79">
        <v>158098</v>
      </c>
      <c r="J79" s="17">
        <v>203.071</v>
      </c>
      <c r="K79" s="17">
        <v>204.297</v>
      </c>
      <c r="L79">
        <v>36.561500000000002</v>
      </c>
      <c r="M79">
        <v>10870.9</v>
      </c>
      <c r="N79">
        <v>401.697</v>
      </c>
      <c r="O79" s="15">
        <v>75.655299999999997</v>
      </c>
      <c r="P79">
        <v>219.43</v>
      </c>
      <c r="Q79">
        <v>90932.4</v>
      </c>
      <c r="R79">
        <v>466.15</v>
      </c>
      <c r="S79">
        <v>464.51400000000001</v>
      </c>
      <c r="T79">
        <v>39.147500000000001</v>
      </c>
      <c r="U79">
        <v>420.00599999999997</v>
      </c>
      <c r="V79" s="17">
        <v>0.17697499999999999</v>
      </c>
      <c r="W79">
        <v>1.90052</v>
      </c>
      <c r="X79" s="17">
        <v>-8.8116700000000006E-3</v>
      </c>
      <c r="Y79" s="1">
        <v>1.5013899999999999E-22</v>
      </c>
      <c r="Z79">
        <v>32.897799999999997</v>
      </c>
      <c r="AA79">
        <v>5.6557500000000003</v>
      </c>
      <c r="AB79">
        <v>24.7591</v>
      </c>
      <c r="AC79">
        <v>881.61500000000001</v>
      </c>
      <c r="AD79">
        <v>2.1856100000000002E-3</v>
      </c>
      <c r="AE79" s="17">
        <v>-1.79218E-3</v>
      </c>
      <c r="AF79">
        <v>0.43807000000000001</v>
      </c>
      <c r="AG79">
        <v>6.4368699999999999</v>
      </c>
      <c r="AI79">
        <v>418200</v>
      </c>
      <c r="AJ79">
        <v>73400</v>
      </c>
      <c r="AK79">
        <v>107000</v>
      </c>
      <c r="AL79">
        <v>189500</v>
      </c>
      <c r="AM79">
        <v>74600</v>
      </c>
      <c r="AN79">
        <v>11100.000000000002</v>
      </c>
      <c r="AO79">
        <v>126100</v>
      </c>
    </row>
    <row r="80" spans="1:41">
      <c r="A80" s="64"/>
      <c r="B80" t="s">
        <v>110</v>
      </c>
      <c r="D80">
        <v>237.82400000000001</v>
      </c>
      <c r="E80">
        <v>774.12599999999998</v>
      </c>
      <c r="F80">
        <v>56149.7</v>
      </c>
      <c r="G80">
        <v>60597.599999999999</v>
      </c>
      <c r="H80">
        <v>105700</v>
      </c>
      <c r="I80">
        <v>161494</v>
      </c>
      <c r="J80" s="17">
        <v>390.55700000000002</v>
      </c>
      <c r="K80" s="17">
        <v>390.625</v>
      </c>
      <c r="L80">
        <v>41.982100000000003</v>
      </c>
      <c r="M80">
        <v>12813.9</v>
      </c>
      <c r="N80">
        <v>448.66199999999998</v>
      </c>
      <c r="O80" s="15">
        <v>97.930700000000002</v>
      </c>
      <c r="P80">
        <v>244.56200000000001</v>
      </c>
      <c r="Q80">
        <v>99473.9</v>
      </c>
      <c r="R80">
        <v>549.54300000000001</v>
      </c>
      <c r="S80">
        <v>540.52099999999996</v>
      </c>
      <c r="T80">
        <v>43.503700000000002</v>
      </c>
      <c r="U80">
        <v>474.97</v>
      </c>
      <c r="V80" s="17">
        <v>3.7215500000000001</v>
      </c>
      <c r="W80">
        <v>1.48516</v>
      </c>
      <c r="X80">
        <v>7.1037100000000006E-2</v>
      </c>
      <c r="Y80">
        <v>0.120023</v>
      </c>
      <c r="Z80">
        <v>36.268700000000003</v>
      </c>
      <c r="AA80">
        <v>5.96075</v>
      </c>
      <c r="AB80">
        <v>30.443899999999999</v>
      </c>
      <c r="AC80">
        <v>1030.8800000000001</v>
      </c>
      <c r="AD80">
        <v>1.3724999999999999E-2</v>
      </c>
      <c r="AE80">
        <v>2.95559E-2</v>
      </c>
      <c r="AF80">
        <v>0.33094299999999999</v>
      </c>
      <c r="AG80">
        <v>6.7852699999999997</v>
      </c>
      <c r="AI80">
        <v>418800</v>
      </c>
      <c r="AJ80">
        <v>73800</v>
      </c>
      <c r="AK80">
        <v>105700</v>
      </c>
      <c r="AL80">
        <v>190300</v>
      </c>
      <c r="AM80">
        <v>73000</v>
      </c>
      <c r="AN80">
        <v>12800</v>
      </c>
      <c r="AO80">
        <v>125600</v>
      </c>
    </row>
    <row r="81" spans="1:41">
      <c r="A81" s="64"/>
      <c r="B81" t="s">
        <v>111</v>
      </c>
      <c r="D81">
        <v>225.25299999999999</v>
      </c>
      <c r="E81">
        <v>875.64300000000003</v>
      </c>
      <c r="F81">
        <v>53350.3</v>
      </c>
      <c r="G81">
        <v>57572.2</v>
      </c>
      <c r="H81">
        <v>105700</v>
      </c>
      <c r="I81">
        <v>162611</v>
      </c>
      <c r="J81" s="17">
        <v>825.07799999999997</v>
      </c>
      <c r="K81" s="17">
        <v>73.6631</v>
      </c>
      <c r="L81">
        <v>38.193899999999999</v>
      </c>
      <c r="M81">
        <v>12531.8</v>
      </c>
      <c r="N81">
        <v>413.286</v>
      </c>
      <c r="O81" s="15">
        <v>100.48099999999999</v>
      </c>
      <c r="P81">
        <v>219.43600000000001</v>
      </c>
      <c r="Q81">
        <v>89094.399999999994</v>
      </c>
      <c r="R81">
        <v>470.49599999999998</v>
      </c>
      <c r="S81">
        <v>512.25199999999995</v>
      </c>
      <c r="T81">
        <v>38.280999999999999</v>
      </c>
      <c r="U81">
        <v>433.13099999999997</v>
      </c>
      <c r="V81" s="17">
        <v>2.9558399999999998</v>
      </c>
      <c r="W81">
        <v>1.86541</v>
      </c>
      <c r="X81">
        <v>0.62950300000000003</v>
      </c>
      <c r="Y81">
        <v>230.00800000000001</v>
      </c>
      <c r="Z81">
        <v>33.260399999999997</v>
      </c>
      <c r="AA81">
        <v>5.7802899999999999</v>
      </c>
      <c r="AB81">
        <v>27.171299999999999</v>
      </c>
      <c r="AC81">
        <v>938.78899999999999</v>
      </c>
      <c r="AD81">
        <v>0.18169299999999999</v>
      </c>
      <c r="AE81">
        <v>0.49685600000000002</v>
      </c>
      <c r="AF81">
        <v>0.30979200000000001</v>
      </c>
      <c r="AG81">
        <v>6.38497</v>
      </c>
      <c r="AI81">
        <v>418700</v>
      </c>
      <c r="AJ81">
        <v>73700</v>
      </c>
      <c r="AK81">
        <v>105700</v>
      </c>
      <c r="AL81">
        <v>190400</v>
      </c>
      <c r="AM81">
        <v>73900</v>
      </c>
      <c r="AN81">
        <v>12300</v>
      </c>
      <c r="AO81">
        <v>125300</v>
      </c>
    </row>
    <row r="82" spans="1:41">
      <c r="A82" s="64"/>
      <c r="B82" t="s">
        <v>112</v>
      </c>
      <c r="D82">
        <v>217.09399999999999</v>
      </c>
      <c r="E82">
        <v>692.47299999999996</v>
      </c>
      <c r="F82">
        <v>53505.2</v>
      </c>
      <c r="G82">
        <v>58484.4</v>
      </c>
      <c r="H82">
        <v>106000</v>
      </c>
      <c r="I82">
        <v>167776</v>
      </c>
      <c r="J82" s="17">
        <v>1061.1600000000001</v>
      </c>
      <c r="K82" s="17">
        <v>35.459899999999998</v>
      </c>
      <c r="L82">
        <v>52.432899999999997</v>
      </c>
      <c r="M82">
        <v>11277.6</v>
      </c>
      <c r="N82">
        <v>419.834</v>
      </c>
      <c r="O82" s="15">
        <v>44.811300000000003</v>
      </c>
      <c r="P82">
        <v>218.09</v>
      </c>
      <c r="Q82">
        <v>95082.8</v>
      </c>
      <c r="R82">
        <v>471.64800000000002</v>
      </c>
      <c r="S82">
        <v>476.34899999999999</v>
      </c>
      <c r="T82">
        <v>38.220399999999998</v>
      </c>
      <c r="U82">
        <v>437.71199999999999</v>
      </c>
      <c r="V82" s="17">
        <v>2.6413099999999998</v>
      </c>
      <c r="W82">
        <v>1.76823</v>
      </c>
      <c r="X82">
        <v>1.5293699999999999E-4</v>
      </c>
      <c r="Y82">
        <v>5.5301099999999999E-2</v>
      </c>
      <c r="Z82">
        <v>28.344100000000001</v>
      </c>
      <c r="AA82">
        <v>5.8729500000000003</v>
      </c>
      <c r="AB82">
        <v>26.161000000000001</v>
      </c>
      <c r="AC82">
        <v>884.85900000000004</v>
      </c>
      <c r="AD82" s="18">
        <v>-7.3563600000000002E-5</v>
      </c>
      <c r="AE82">
        <v>5.7162000000000001E-4</v>
      </c>
      <c r="AF82">
        <v>0.22503000000000001</v>
      </c>
      <c r="AG82">
        <v>7.0856700000000004</v>
      </c>
      <c r="AI82">
        <v>418500</v>
      </c>
      <c r="AJ82">
        <v>74800</v>
      </c>
      <c r="AK82">
        <v>106000</v>
      </c>
      <c r="AL82">
        <v>190000</v>
      </c>
      <c r="AM82">
        <v>74100</v>
      </c>
      <c r="AN82">
        <v>11200.000000000002</v>
      </c>
      <c r="AO82">
        <v>125500</v>
      </c>
    </row>
    <row r="83" spans="1:41">
      <c r="A83" s="64"/>
      <c r="B83" t="s">
        <v>113</v>
      </c>
      <c r="D83">
        <v>228.57599999999999</v>
      </c>
      <c r="E83">
        <v>988.80600000000004</v>
      </c>
      <c r="F83">
        <v>55878.3</v>
      </c>
      <c r="G83">
        <v>60018.400000000001</v>
      </c>
      <c r="H83">
        <v>105900</v>
      </c>
      <c r="I83">
        <v>165993</v>
      </c>
      <c r="J83" s="17">
        <v>214.98</v>
      </c>
      <c r="K83" s="17">
        <v>179.83199999999999</v>
      </c>
      <c r="L83">
        <v>49.706000000000003</v>
      </c>
      <c r="M83">
        <v>12634.5</v>
      </c>
      <c r="N83">
        <v>451.28899999999999</v>
      </c>
      <c r="O83" s="15">
        <v>82.593299999999999</v>
      </c>
      <c r="P83">
        <v>215.898</v>
      </c>
      <c r="Q83">
        <v>89287</v>
      </c>
      <c r="R83">
        <v>446.42399999999998</v>
      </c>
      <c r="S83">
        <v>475.56</v>
      </c>
      <c r="T83">
        <v>38.643000000000001</v>
      </c>
      <c r="U83">
        <v>436.15199999999999</v>
      </c>
      <c r="V83" s="17">
        <v>2.8393000000000002</v>
      </c>
      <c r="W83">
        <v>1.4761200000000001</v>
      </c>
      <c r="X83" s="18">
        <v>-7.9082499999999994E-5</v>
      </c>
      <c r="Y83">
        <v>0.104148</v>
      </c>
      <c r="Z83">
        <v>30.025099999999998</v>
      </c>
      <c r="AA83">
        <v>5.5715399999999997</v>
      </c>
      <c r="AB83">
        <v>25.788799999999998</v>
      </c>
      <c r="AC83">
        <v>999.072</v>
      </c>
      <c r="AD83">
        <v>2.5998200000000002E-4</v>
      </c>
      <c r="AE83" s="17">
        <v>-1.4499200000000001E-4</v>
      </c>
      <c r="AF83">
        <v>0.23408899999999999</v>
      </c>
      <c r="AG83">
        <v>6.1429099999999996</v>
      </c>
      <c r="AI83">
        <v>418900</v>
      </c>
      <c r="AJ83">
        <v>73500</v>
      </c>
      <c r="AK83">
        <v>105900</v>
      </c>
      <c r="AL83">
        <v>190400</v>
      </c>
      <c r="AM83">
        <v>74100</v>
      </c>
      <c r="AN83">
        <v>12800</v>
      </c>
      <c r="AO83">
        <v>124400</v>
      </c>
    </row>
    <row r="84" spans="1:41">
      <c r="A84" s="64"/>
      <c r="B84" t="s">
        <v>114</v>
      </c>
      <c r="D84">
        <v>227.89699999999999</v>
      </c>
      <c r="E84">
        <v>845.35400000000004</v>
      </c>
      <c r="F84">
        <v>53362</v>
      </c>
      <c r="G84">
        <v>59009.599999999999</v>
      </c>
      <c r="H84">
        <v>105200</v>
      </c>
      <c r="I84">
        <v>159417</v>
      </c>
      <c r="J84" s="17">
        <v>-159.251</v>
      </c>
      <c r="K84" s="17">
        <v>49.689</v>
      </c>
      <c r="L84">
        <v>38.976399999999998</v>
      </c>
      <c r="M84">
        <v>13365.8</v>
      </c>
      <c r="N84">
        <v>461.988</v>
      </c>
      <c r="O84" s="15">
        <v>94.9191</v>
      </c>
      <c r="P84">
        <v>203.404</v>
      </c>
      <c r="Q84">
        <v>96331.5</v>
      </c>
      <c r="R84">
        <v>475.28699999999998</v>
      </c>
      <c r="S84">
        <v>473.40699999999998</v>
      </c>
      <c r="T84">
        <v>37.063400000000001</v>
      </c>
      <c r="U84">
        <v>417.91300000000001</v>
      </c>
      <c r="V84" s="17">
        <v>4.1852</v>
      </c>
      <c r="W84">
        <v>1.8820300000000001</v>
      </c>
      <c r="X84">
        <v>1.6275E-4</v>
      </c>
      <c r="Y84" s="18">
        <v>-1.1166599999999999E-19</v>
      </c>
      <c r="Z84">
        <v>27.262799999999999</v>
      </c>
      <c r="AA84">
        <v>5.3722799999999999</v>
      </c>
      <c r="AB84">
        <v>28.412700000000001</v>
      </c>
      <c r="AC84">
        <v>968.11900000000003</v>
      </c>
      <c r="AD84" s="17">
        <v>-1.4224000000000001E-3</v>
      </c>
      <c r="AE84" s="1">
        <v>4.0434900000000001E-5</v>
      </c>
      <c r="AF84">
        <v>0.36895800000000001</v>
      </c>
      <c r="AG84">
        <v>6.5034999999999998</v>
      </c>
      <c r="AI84">
        <v>420200.00000000006</v>
      </c>
      <c r="AJ84">
        <v>72700</v>
      </c>
      <c r="AK84">
        <v>105200</v>
      </c>
      <c r="AL84">
        <v>192500</v>
      </c>
      <c r="AM84">
        <v>71900</v>
      </c>
      <c r="AN84">
        <v>13799.999999999998</v>
      </c>
      <c r="AO84">
        <v>123600</v>
      </c>
    </row>
    <row r="85" spans="1:41">
      <c r="A85" s="64"/>
      <c r="B85" t="s">
        <v>115</v>
      </c>
      <c r="D85">
        <v>204.06399999999999</v>
      </c>
      <c r="E85">
        <v>690.06</v>
      </c>
      <c r="F85">
        <v>51500.5</v>
      </c>
      <c r="G85">
        <v>56569.4</v>
      </c>
      <c r="H85">
        <v>104500</v>
      </c>
      <c r="I85">
        <v>162122</v>
      </c>
      <c r="J85" s="17">
        <v>122.261</v>
      </c>
      <c r="K85" s="17">
        <v>199.08799999999999</v>
      </c>
      <c r="L85">
        <v>43.724400000000003</v>
      </c>
      <c r="M85">
        <v>14245.1</v>
      </c>
      <c r="N85">
        <v>511.113</v>
      </c>
      <c r="O85" s="15">
        <v>120.464</v>
      </c>
      <c r="P85">
        <v>216.726</v>
      </c>
      <c r="Q85">
        <v>91173</v>
      </c>
      <c r="R85">
        <v>396.01600000000002</v>
      </c>
      <c r="S85">
        <v>443.65</v>
      </c>
      <c r="T85">
        <v>35.4634</v>
      </c>
      <c r="U85">
        <v>403.02100000000002</v>
      </c>
      <c r="V85" s="17">
        <v>-0.32688200000000001</v>
      </c>
      <c r="W85">
        <v>1.6488</v>
      </c>
      <c r="X85" s="17">
        <v>-5.5109500000000004E-4</v>
      </c>
      <c r="Y85" s="1">
        <v>4.0655399999999999E-19</v>
      </c>
      <c r="Z85">
        <v>27.0336</v>
      </c>
      <c r="AA85">
        <v>5.2284499999999996</v>
      </c>
      <c r="AB85">
        <v>26.575600000000001</v>
      </c>
      <c r="AC85">
        <v>812.15899999999999</v>
      </c>
      <c r="AD85">
        <v>3.7959199999999999E-3</v>
      </c>
      <c r="AE85" s="18">
        <v>-1.0617300000000001E-5</v>
      </c>
      <c r="AF85">
        <v>0.18617400000000001</v>
      </c>
      <c r="AG85">
        <v>7.1711400000000003</v>
      </c>
      <c r="AI85">
        <v>419300</v>
      </c>
      <c r="AJ85">
        <v>73100</v>
      </c>
      <c r="AK85">
        <v>104500</v>
      </c>
      <c r="AL85">
        <v>191300</v>
      </c>
      <c r="AM85">
        <v>72300</v>
      </c>
      <c r="AN85">
        <v>14600</v>
      </c>
      <c r="AO85">
        <v>124800</v>
      </c>
    </row>
    <row r="86" spans="1:41">
      <c r="A86" s="64"/>
      <c r="B86" t="s">
        <v>116</v>
      </c>
      <c r="D86">
        <v>266.20400000000001</v>
      </c>
      <c r="E86">
        <v>790.82100000000003</v>
      </c>
      <c r="F86">
        <v>54989.2</v>
      </c>
      <c r="G86">
        <v>57193</v>
      </c>
      <c r="H86">
        <v>108100</v>
      </c>
      <c r="I86">
        <v>177155</v>
      </c>
      <c r="J86" s="17">
        <v>712.65800000000002</v>
      </c>
      <c r="K86" s="17">
        <v>170.92</v>
      </c>
      <c r="L86">
        <v>46.024900000000002</v>
      </c>
      <c r="M86">
        <v>13269.6</v>
      </c>
      <c r="N86">
        <v>490.47399999999999</v>
      </c>
      <c r="O86" s="15">
        <v>110.624</v>
      </c>
      <c r="P86">
        <v>230.68799999999999</v>
      </c>
      <c r="Q86">
        <v>99430.3</v>
      </c>
      <c r="R86">
        <v>451.79399999999998</v>
      </c>
      <c r="S86">
        <v>501.76799999999997</v>
      </c>
      <c r="T86">
        <v>40.301499999999997</v>
      </c>
      <c r="U86">
        <v>467.51400000000001</v>
      </c>
      <c r="V86" s="17">
        <v>-2.1196100000000002</v>
      </c>
      <c r="W86">
        <v>1.62327</v>
      </c>
      <c r="X86">
        <v>2.5740699999999999E-3</v>
      </c>
      <c r="Y86" s="18">
        <v>-1.86984E-18</v>
      </c>
      <c r="Z86">
        <v>29.689499999999999</v>
      </c>
      <c r="AA86">
        <v>5.7667900000000003</v>
      </c>
      <c r="AB86">
        <v>30.0731</v>
      </c>
      <c r="AC86">
        <v>980.83600000000001</v>
      </c>
      <c r="AD86">
        <v>5.7612600000000005E-4</v>
      </c>
      <c r="AE86" s="1">
        <v>3.5748399999999999E-6</v>
      </c>
      <c r="AF86">
        <v>0.305927</v>
      </c>
      <c r="AG86">
        <v>6.3575799999999996</v>
      </c>
      <c r="AI86">
        <v>419900</v>
      </c>
      <c r="AJ86">
        <v>71500</v>
      </c>
      <c r="AK86">
        <v>108100</v>
      </c>
      <c r="AL86">
        <v>191100</v>
      </c>
      <c r="AM86">
        <v>73100</v>
      </c>
      <c r="AN86">
        <v>12900</v>
      </c>
      <c r="AO86">
        <v>123400</v>
      </c>
    </row>
    <row r="87" spans="1:41">
      <c r="A87" s="64"/>
      <c r="B87" t="s">
        <v>117</v>
      </c>
      <c r="D87">
        <v>184.98400000000001</v>
      </c>
      <c r="E87">
        <v>565.13199999999995</v>
      </c>
      <c r="F87">
        <v>49531</v>
      </c>
      <c r="G87">
        <v>52218.3</v>
      </c>
      <c r="H87">
        <v>105400</v>
      </c>
      <c r="I87">
        <v>157235</v>
      </c>
      <c r="J87" s="17">
        <v>1142.3599999999999</v>
      </c>
      <c r="K87" s="17">
        <v>207.893</v>
      </c>
      <c r="L87">
        <v>34.4039</v>
      </c>
      <c r="M87">
        <v>8118.59</v>
      </c>
      <c r="N87">
        <v>297.09300000000002</v>
      </c>
      <c r="O87" s="15">
        <v>53.911999999999999</v>
      </c>
      <c r="P87">
        <v>241.005</v>
      </c>
      <c r="Q87">
        <v>86236.7</v>
      </c>
      <c r="R87">
        <v>432.536</v>
      </c>
      <c r="S87">
        <v>465.39299999999997</v>
      </c>
      <c r="T87">
        <v>34.062600000000003</v>
      </c>
      <c r="U87">
        <v>385.27800000000002</v>
      </c>
      <c r="V87" s="17">
        <v>1.10114</v>
      </c>
      <c r="W87">
        <v>3.5478800000000001</v>
      </c>
      <c r="X87">
        <v>0.30841099999999999</v>
      </c>
      <c r="Y87">
        <v>82.313400000000001</v>
      </c>
      <c r="Z87">
        <v>20.0243</v>
      </c>
      <c r="AA87">
        <v>4.9358500000000003</v>
      </c>
      <c r="AB87">
        <v>25.205300000000001</v>
      </c>
      <c r="AC87">
        <v>729.26</v>
      </c>
      <c r="AD87">
        <v>1.8025699999999999E-4</v>
      </c>
      <c r="AE87">
        <v>0.24920300000000001</v>
      </c>
      <c r="AF87">
        <v>0.11777700000000001</v>
      </c>
      <c r="AG87">
        <v>3.5894200000000001</v>
      </c>
      <c r="AI87">
        <v>417700.00000000006</v>
      </c>
      <c r="AJ87">
        <v>74300</v>
      </c>
      <c r="AK87">
        <v>105399.99999999999</v>
      </c>
      <c r="AL87">
        <v>189600</v>
      </c>
      <c r="AM87">
        <v>74300</v>
      </c>
      <c r="AN87">
        <v>10700</v>
      </c>
      <c r="AO87">
        <v>128100</v>
      </c>
    </row>
    <row r="88" spans="1:41">
      <c r="A88" s="64"/>
      <c r="B88" t="s">
        <v>118</v>
      </c>
      <c r="D88">
        <v>250.643</v>
      </c>
      <c r="E88">
        <v>691.34799999999996</v>
      </c>
      <c r="F88">
        <v>55140.3</v>
      </c>
      <c r="G88">
        <v>55291.3</v>
      </c>
      <c r="H88">
        <v>104400</v>
      </c>
      <c r="I88">
        <v>160621</v>
      </c>
      <c r="J88" s="17">
        <v>-344.28100000000001</v>
      </c>
      <c r="K88" s="17">
        <v>120.989</v>
      </c>
      <c r="L88">
        <v>45.018700000000003</v>
      </c>
      <c r="M88">
        <v>11568.8</v>
      </c>
      <c r="N88">
        <v>476.387</v>
      </c>
      <c r="O88" s="15">
        <v>62.725999999999999</v>
      </c>
      <c r="P88">
        <v>235.74799999999999</v>
      </c>
      <c r="Q88">
        <v>94433.7</v>
      </c>
      <c r="R88">
        <v>472.303</v>
      </c>
      <c r="S88">
        <v>504.25400000000002</v>
      </c>
      <c r="T88">
        <v>40.253799999999998</v>
      </c>
      <c r="U88">
        <v>435.10199999999998</v>
      </c>
      <c r="V88" s="17">
        <v>-3.1608399999999999</v>
      </c>
      <c r="W88">
        <v>1.1199399999999999</v>
      </c>
      <c r="X88" s="17">
        <v>-6.8368699999999999E-4</v>
      </c>
      <c r="Y88" s="1">
        <v>1.8837999999999999E-14</v>
      </c>
      <c r="Z88">
        <v>28.501200000000001</v>
      </c>
      <c r="AA88">
        <v>6.1236699999999997</v>
      </c>
      <c r="AB88">
        <v>24.585799999999999</v>
      </c>
      <c r="AC88">
        <v>855.41499999999996</v>
      </c>
      <c r="AD88" s="18">
        <v>-6.4763099999999997E-5</v>
      </c>
      <c r="AE88" s="18">
        <v>-2.1041799999999999E-10</v>
      </c>
      <c r="AF88">
        <v>0.33953899999999998</v>
      </c>
      <c r="AG88">
        <v>6.6713199999999997</v>
      </c>
      <c r="AI88">
        <v>418100</v>
      </c>
      <c r="AJ88">
        <v>76100</v>
      </c>
      <c r="AK88">
        <v>104400</v>
      </c>
      <c r="AL88">
        <v>189899.99999999997</v>
      </c>
      <c r="AM88">
        <v>73300</v>
      </c>
      <c r="AN88">
        <v>11100.000000000002</v>
      </c>
      <c r="AO88">
        <v>127100.00000000001</v>
      </c>
    </row>
    <row r="89" spans="1:41">
      <c r="A89" s="64"/>
      <c r="B89" t="s">
        <v>119</v>
      </c>
      <c r="D89">
        <v>272.72699999999998</v>
      </c>
      <c r="E89">
        <v>943.06100000000004</v>
      </c>
      <c r="F89">
        <v>53411.7</v>
      </c>
      <c r="G89">
        <v>54514.8</v>
      </c>
      <c r="H89">
        <v>104100</v>
      </c>
      <c r="I89">
        <v>164482</v>
      </c>
      <c r="J89" s="17">
        <v>1748.17</v>
      </c>
      <c r="K89" s="17">
        <v>1673.77</v>
      </c>
      <c r="L89">
        <v>48.300600000000003</v>
      </c>
      <c r="M89">
        <v>12986.6</v>
      </c>
      <c r="N89">
        <v>495.416</v>
      </c>
      <c r="O89" s="15">
        <v>98.964600000000004</v>
      </c>
      <c r="P89">
        <v>248.50800000000001</v>
      </c>
      <c r="Q89">
        <v>96202.6</v>
      </c>
      <c r="R89">
        <v>456.98</v>
      </c>
      <c r="S89">
        <v>479.00599999999997</v>
      </c>
      <c r="T89">
        <v>38.467500000000001</v>
      </c>
      <c r="U89">
        <v>439.24700000000001</v>
      </c>
      <c r="V89" s="17">
        <v>44.803600000000003</v>
      </c>
      <c r="W89">
        <v>47.551200000000001</v>
      </c>
      <c r="X89">
        <v>10.002599999999999</v>
      </c>
      <c r="Y89">
        <v>89.532700000000006</v>
      </c>
      <c r="Z89">
        <v>27.937799999999999</v>
      </c>
      <c r="AA89">
        <v>5.8160299999999996</v>
      </c>
      <c r="AB89">
        <v>23.1816</v>
      </c>
      <c r="AC89">
        <v>882.69100000000003</v>
      </c>
      <c r="AD89">
        <v>10.6577</v>
      </c>
      <c r="AE89">
        <v>0.67741399999999996</v>
      </c>
      <c r="AF89">
        <v>0.27141599999999999</v>
      </c>
      <c r="AG89">
        <v>8.2822600000000008</v>
      </c>
      <c r="AI89">
        <v>418800</v>
      </c>
      <c r="AJ89">
        <v>74600</v>
      </c>
      <c r="AK89">
        <v>104100</v>
      </c>
      <c r="AL89">
        <v>191500</v>
      </c>
      <c r="AM89">
        <v>72800</v>
      </c>
      <c r="AN89">
        <v>11800</v>
      </c>
      <c r="AO89">
        <v>126500</v>
      </c>
    </row>
    <row r="90" spans="1:41">
      <c r="A90" s="64"/>
      <c r="B90" t="s">
        <v>120</v>
      </c>
      <c r="D90">
        <v>231.87</v>
      </c>
      <c r="E90">
        <v>740.61</v>
      </c>
      <c r="F90">
        <v>54983.199999999997</v>
      </c>
      <c r="G90">
        <v>57175.8</v>
      </c>
      <c r="H90">
        <v>104600</v>
      </c>
      <c r="I90">
        <v>166385</v>
      </c>
      <c r="J90" s="17">
        <v>397.05900000000003</v>
      </c>
      <c r="K90" s="17">
        <v>142.739</v>
      </c>
      <c r="L90">
        <v>44.695999999999998</v>
      </c>
      <c r="M90">
        <v>10147.4</v>
      </c>
      <c r="N90">
        <v>420.94299999999998</v>
      </c>
      <c r="O90" s="15">
        <v>66.349599999999995</v>
      </c>
      <c r="P90">
        <v>230.51</v>
      </c>
      <c r="Q90">
        <v>98072.5</v>
      </c>
      <c r="R90">
        <v>490.96300000000002</v>
      </c>
      <c r="S90">
        <v>500.93700000000001</v>
      </c>
      <c r="T90">
        <v>42.660800000000002</v>
      </c>
      <c r="U90">
        <v>443.928</v>
      </c>
      <c r="V90" s="17">
        <v>-2.0194899999999998</v>
      </c>
      <c r="W90">
        <v>1.2386299999999999</v>
      </c>
      <c r="X90" s="17">
        <v>5.0147299999999999E-2</v>
      </c>
      <c r="Y90" s="1">
        <v>2.3263600000000002E-13</v>
      </c>
      <c r="Z90">
        <v>31.028500000000001</v>
      </c>
      <c r="AA90">
        <v>6.5999299999999996</v>
      </c>
      <c r="AB90">
        <v>28.968399999999999</v>
      </c>
      <c r="AC90">
        <v>914.31200000000001</v>
      </c>
      <c r="AD90" s="1">
        <v>1.8084000000000002E-5</v>
      </c>
      <c r="AE90" s="1">
        <v>1.4045000000000001E-9</v>
      </c>
      <c r="AF90">
        <v>0.39313399999999998</v>
      </c>
      <c r="AG90">
        <v>6.5621999999999998</v>
      </c>
      <c r="AI90">
        <v>419300</v>
      </c>
      <c r="AJ90">
        <v>77000</v>
      </c>
      <c r="AK90">
        <v>104600.00000000001</v>
      </c>
      <c r="AL90">
        <v>191800</v>
      </c>
      <c r="AM90">
        <v>72900</v>
      </c>
      <c r="AN90">
        <v>9800</v>
      </c>
      <c r="AO90">
        <v>124500</v>
      </c>
    </row>
    <row r="91" spans="1:41">
      <c r="A91" s="64"/>
      <c r="B91" t="s">
        <v>121</v>
      </c>
      <c r="D91">
        <v>290.66899999999998</v>
      </c>
      <c r="E91">
        <v>1054.17</v>
      </c>
      <c r="F91">
        <v>59760.3</v>
      </c>
      <c r="G91">
        <v>58657.9</v>
      </c>
      <c r="H91">
        <v>105400</v>
      </c>
      <c r="I91">
        <v>185471</v>
      </c>
      <c r="J91" s="17">
        <v>-29.629799999999999</v>
      </c>
      <c r="K91" s="17">
        <v>59.402200000000001</v>
      </c>
      <c r="L91">
        <v>50.2196</v>
      </c>
      <c r="M91">
        <v>12667.1</v>
      </c>
      <c r="N91">
        <v>548.03300000000002</v>
      </c>
      <c r="O91" s="15">
        <v>111.474</v>
      </c>
      <c r="P91">
        <v>280.69299999999998</v>
      </c>
      <c r="Q91">
        <v>108129</v>
      </c>
      <c r="R91">
        <v>602.57799999999997</v>
      </c>
      <c r="S91">
        <v>536.16399999999999</v>
      </c>
      <c r="T91">
        <v>42.236899999999999</v>
      </c>
      <c r="U91">
        <v>478.72500000000002</v>
      </c>
      <c r="V91" s="17">
        <v>4.4799699999999998</v>
      </c>
      <c r="W91">
        <v>1.8392599999999999</v>
      </c>
      <c r="X91">
        <v>1.1471100000000001</v>
      </c>
      <c r="Y91">
        <v>262.33499999999998</v>
      </c>
      <c r="Z91">
        <v>33.466500000000003</v>
      </c>
      <c r="AA91">
        <v>6.9521199999999999</v>
      </c>
      <c r="AB91">
        <v>24.285799999999998</v>
      </c>
      <c r="AC91">
        <v>1010.7</v>
      </c>
      <c r="AD91" s="18">
        <v>-8.7151999999999995E-5</v>
      </c>
      <c r="AE91">
        <v>1.13568</v>
      </c>
      <c r="AF91">
        <v>0.36822899999999997</v>
      </c>
      <c r="AG91">
        <v>8.4523799999999998</v>
      </c>
      <c r="AI91">
        <v>418900</v>
      </c>
      <c r="AJ91">
        <v>73500</v>
      </c>
      <c r="AK91">
        <v>105399.99999999999</v>
      </c>
      <c r="AL91">
        <v>190900</v>
      </c>
      <c r="AM91">
        <v>72200</v>
      </c>
      <c r="AN91">
        <v>12500</v>
      </c>
      <c r="AO91">
        <v>126600</v>
      </c>
    </row>
    <row r="92" spans="1:41">
      <c r="A92" s="64"/>
      <c r="B92" t="s">
        <v>122</v>
      </c>
      <c r="D92">
        <v>240.38900000000001</v>
      </c>
      <c r="E92">
        <v>609.98599999999999</v>
      </c>
      <c r="F92">
        <v>56882.8</v>
      </c>
      <c r="G92">
        <v>56983.7</v>
      </c>
      <c r="H92">
        <v>106900</v>
      </c>
      <c r="I92">
        <v>172360</v>
      </c>
      <c r="J92" s="17">
        <v>691.41399999999999</v>
      </c>
      <c r="K92" s="17">
        <v>204.59299999999999</v>
      </c>
      <c r="L92">
        <v>41.446300000000001</v>
      </c>
      <c r="M92">
        <v>12472.3</v>
      </c>
      <c r="N92">
        <v>472.48200000000003</v>
      </c>
      <c r="O92" s="15">
        <v>110.524</v>
      </c>
      <c r="P92">
        <v>255.61199999999999</v>
      </c>
      <c r="Q92">
        <v>102287</v>
      </c>
      <c r="R92">
        <v>505.351</v>
      </c>
      <c r="S92">
        <v>546.96400000000006</v>
      </c>
      <c r="T92">
        <v>40.084200000000003</v>
      </c>
      <c r="U92">
        <v>451.18799999999999</v>
      </c>
      <c r="V92" s="17">
        <v>3.6160800000000002</v>
      </c>
      <c r="W92">
        <v>1.0925199999999999</v>
      </c>
      <c r="X92">
        <v>0.13953099999999999</v>
      </c>
      <c r="Y92">
        <v>2.3990499999999999</v>
      </c>
      <c r="Z92">
        <v>26.925999999999998</v>
      </c>
      <c r="AA92">
        <v>5.8548200000000001</v>
      </c>
      <c r="AB92">
        <v>25.229600000000001</v>
      </c>
      <c r="AC92">
        <v>968.50900000000001</v>
      </c>
      <c r="AD92">
        <v>0.15062999999999999</v>
      </c>
      <c r="AE92">
        <v>4.49909E-2</v>
      </c>
      <c r="AF92">
        <v>0.40712100000000001</v>
      </c>
      <c r="AG92">
        <v>6.8020199999999997</v>
      </c>
      <c r="AI92">
        <v>419200</v>
      </c>
      <c r="AJ92">
        <v>73200</v>
      </c>
      <c r="AK92">
        <v>106900</v>
      </c>
      <c r="AL92">
        <v>190400</v>
      </c>
      <c r="AM92">
        <v>72600</v>
      </c>
      <c r="AN92">
        <v>12200</v>
      </c>
      <c r="AO92">
        <v>125399.99999999999</v>
      </c>
    </row>
    <row r="93" spans="1:41">
      <c r="A93" s="64"/>
      <c r="B93" t="s">
        <v>123</v>
      </c>
      <c r="D93">
        <v>251.15700000000001</v>
      </c>
      <c r="E93">
        <v>790.06200000000001</v>
      </c>
      <c r="F93">
        <v>60200.3</v>
      </c>
      <c r="G93">
        <v>58256.9</v>
      </c>
      <c r="H93">
        <v>105500</v>
      </c>
      <c r="I93">
        <v>174549</v>
      </c>
      <c r="J93" s="17">
        <v>1794.04</v>
      </c>
      <c r="K93" s="17">
        <v>332.46800000000002</v>
      </c>
      <c r="L93">
        <v>47.872199999999999</v>
      </c>
      <c r="M93">
        <v>14541.9</v>
      </c>
      <c r="N93">
        <v>590.17999999999995</v>
      </c>
      <c r="O93" s="15">
        <v>236.976</v>
      </c>
      <c r="P93">
        <v>227.13</v>
      </c>
      <c r="Q93">
        <v>104632</v>
      </c>
      <c r="R93">
        <v>538.63699999999994</v>
      </c>
      <c r="S93">
        <v>628.16499999999996</v>
      </c>
      <c r="T93">
        <v>43.083399999999997</v>
      </c>
      <c r="U93">
        <v>499.64</v>
      </c>
      <c r="V93" s="17">
        <v>0.59901700000000002</v>
      </c>
      <c r="W93">
        <v>1.302</v>
      </c>
      <c r="X93">
        <v>5.7764500000000003E-2</v>
      </c>
      <c r="Y93">
        <v>15.3034</v>
      </c>
      <c r="Z93">
        <v>28.126000000000001</v>
      </c>
      <c r="AA93">
        <v>5.9649599999999996</v>
      </c>
      <c r="AB93">
        <v>33.432899999999997</v>
      </c>
      <c r="AC93">
        <v>986.5</v>
      </c>
      <c r="AD93" s="17">
        <v>-1.86352E-3</v>
      </c>
      <c r="AE93">
        <v>8.3787400000000008E-3</v>
      </c>
      <c r="AF93">
        <v>0.33833200000000002</v>
      </c>
      <c r="AG93">
        <v>6.6179300000000003</v>
      </c>
      <c r="AI93">
        <v>418600</v>
      </c>
      <c r="AJ93">
        <v>74200</v>
      </c>
      <c r="AK93">
        <v>105500</v>
      </c>
      <c r="AL93">
        <v>190000</v>
      </c>
      <c r="AM93">
        <v>72000</v>
      </c>
      <c r="AN93">
        <v>12400</v>
      </c>
      <c r="AO93">
        <v>127400</v>
      </c>
    </row>
    <row r="94" spans="1:41">
      <c r="A94" s="64"/>
      <c r="B94" t="s">
        <v>124</v>
      </c>
      <c r="D94">
        <v>240.77</v>
      </c>
      <c r="E94">
        <v>804.173</v>
      </c>
      <c r="F94">
        <v>56331.5</v>
      </c>
      <c r="G94">
        <v>55922.3</v>
      </c>
      <c r="H94">
        <v>103700</v>
      </c>
      <c r="I94">
        <v>162660</v>
      </c>
      <c r="J94" s="17">
        <v>1093.8499999999999</v>
      </c>
      <c r="K94" s="17">
        <v>160.191</v>
      </c>
      <c r="L94">
        <v>45.799700000000001</v>
      </c>
      <c r="M94">
        <v>12491.8</v>
      </c>
      <c r="N94">
        <v>484.56799999999998</v>
      </c>
      <c r="O94" s="15">
        <v>166.86099999999999</v>
      </c>
      <c r="P94">
        <v>226.053</v>
      </c>
      <c r="Q94">
        <v>97530.2</v>
      </c>
      <c r="R94">
        <v>495.75200000000001</v>
      </c>
      <c r="S94">
        <v>497.52600000000001</v>
      </c>
      <c r="T94">
        <v>37.122300000000003</v>
      </c>
      <c r="U94">
        <v>422.41199999999998</v>
      </c>
      <c r="V94" s="17">
        <v>5.8434999999999997</v>
      </c>
      <c r="W94">
        <v>1.69659</v>
      </c>
      <c r="X94">
        <v>0.11636000000000001</v>
      </c>
      <c r="Y94">
        <v>13.1996</v>
      </c>
      <c r="Z94">
        <v>27.811299999999999</v>
      </c>
      <c r="AA94">
        <v>5.9049399999999999</v>
      </c>
      <c r="AB94">
        <v>23.070599999999999</v>
      </c>
      <c r="AC94">
        <v>882.6</v>
      </c>
      <c r="AD94">
        <v>9.8167700000000003E-4</v>
      </c>
      <c r="AE94">
        <v>3.4791799999999998E-2</v>
      </c>
      <c r="AF94">
        <v>0.319797</v>
      </c>
      <c r="AG94">
        <v>6.4963499999999996</v>
      </c>
      <c r="AI94">
        <v>418000</v>
      </c>
      <c r="AJ94">
        <v>73300</v>
      </c>
      <c r="AK94">
        <v>103699.99999999999</v>
      </c>
      <c r="AL94">
        <v>190400</v>
      </c>
      <c r="AM94">
        <v>72500</v>
      </c>
      <c r="AN94">
        <v>13400</v>
      </c>
      <c r="AO94">
        <v>128900</v>
      </c>
    </row>
    <row r="95" spans="1:41">
      <c r="A95" s="64"/>
      <c r="B95" t="s">
        <v>125</v>
      </c>
      <c r="D95">
        <v>226.78100000000001</v>
      </c>
      <c r="E95">
        <v>504.97</v>
      </c>
      <c r="F95">
        <v>56457.2</v>
      </c>
      <c r="G95">
        <v>56607.6</v>
      </c>
      <c r="H95">
        <v>105100</v>
      </c>
      <c r="I95">
        <v>166487</v>
      </c>
      <c r="J95" s="17">
        <v>66.916200000000003</v>
      </c>
      <c r="K95" s="17">
        <v>232.244</v>
      </c>
      <c r="L95">
        <v>43.862000000000002</v>
      </c>
      <c r="M95">
        <v>11587</v>
      </c>
      <c r="N95">
        <v>473.20699999999999</v>
      </c>
      <c r="O95" s="15">
        <v>119.861</v>
      </c>
      <c r="P95">
        <v>247.52099999999999</v>
      </c>
      <c r="Q95">
        <v>104782</v>
      </c>
      <c r="R95">
        <v>581.53899999999999</v>
      </c>
      <c r="S95">
        <v>587.851</v>
      </c>
      <c r="T95">
        <v>43.347799999999999</v>
      </c>
      <c r="U95">
        <v>463.55399999999997</v>
      </c>
      <c r="V95" s="17">
        <v>6.2795500000000004</v>
      </c>
      <c r="W95">
        <v>0.85275100000000004</v>
      </c>
      <c r="X95">
        <v>8.0181799999999998E-2</v>
      </c>
      <c r="Y95" s="18">
        <v>-1.9218100000000001E-10</v>
      </c>
      <c r="Z95">
        <v>30.0806</v>
      </c>
      <c r="AA95">
        <v>5.9616699999999998</v>
      </c>
      <c r="AB95">
        <v>29.23</v>
      </c>
      <c r="AC95">
        <v>873.31899999999996</v>
      </c>
      <c r="AD95">
        <v>5.2821300000000003E-3</v>
      </c>
      <c r="AE95" s="18">
        <v>-1.11044E-6</v>
      </c>
      <c r="AF95">
        <v>0.40019500000000002</v>
      </c>
      <c r="AG95">
        <v>5.3069300000000004</v>
      </c>
      <c r="AI95">
        <v>418400.00000000006</v>
      </c>
      <c r="AJ95">
        <v>75600</v>
      </c>
      <c r="AK95">
        <v>105100</v>
      </c>
      <c r="AL95">
        <v>190100.00000000003</v>
      </c>
      <c r="AM95">
        <v>73300</v>
      </c>
      <c r="AN95">
        <v>11000</v>
      </c>
      <c r="AO95">
        <v>126600</v>
      </c>
    </row>
    <row r="96" spans="1:41">
      <c r="A96" s="64"/>
      <c r="B96" t="s">
        <v>126</v>
      </c>
      <c r="D96">
        <v>309.42</v>
      </c>
      <c r="E96">
        <v>629.84500000000003</v>
      </c>
      <c r="F96">
        <v>62859.199999999997</v>
      </c>
      <c r="G96">
        <v>59498.7</v>
      </c>
      <c r="H96">
        <v>108200</v>
      </c>
      <c r="I96">
        <v>174755</v>
      </c>
      <c r="J96" s="17">
        <v>441.66</v>
      </c>
      <c r="K96" s="17">
        <v>94.265000000000001</v>
      </c>
      <c r="L96">
        <v>38.524099999999997</v>
      </c>
      <c r="M96">
        <v>9715.15</v>
      </c>
      <c r="N96">
        <v>544.928</v>
      </c>
      <c r="O96" s="15">
        <v>46.918300000000002</v>
      </c>
      <c r="P96">
        <v>341.6</v>
      </c>
      <c r="Q96">
        <v>106840</v>
      </c>
      <c r="R96">
        <v>547.16899999999998</v>
      </c>
      <c r="S96">
        <v>581.654</v>
      </c>
      <c r="T96">
        <v>49.668199999999999</v>
      </c>
      <c r="U96">
        <v>485.87400000000002</v>
      </c>
      <c r="V96" s="17">
        <v>-8.0542700000000007</v>
      </c>
      <c r="W96">
        <v>1.7864100000000001</v>
      </c>
      <c r="X96">
        <v>0.125421</v>
      </c>
      <c r="Y96" s="18">
        <v>-5.8569699999999998E-7</v>
      </c>
      <c r="Z96">
        <v>52.258499999999998</v>
      </c>
      <c r="AA96">
        <v>8.0653299999999994</v>
      </c>
      <c r="AB96">
        <v>30.666899999999998</v>
      </c>
      <c r="AC96">
        <v>612.125</v>
      </c>
      <c r="AD96">
        <v>1.12274E-2</v>
      </c>
      <c r="AE96" s="17">
        <v>-4.74078E-3</v>
      </c>
      <c r="AF96">
        <v>0.31812800000000002</v>
      </c>
      <c r="AG96">
        <v>9.1087100000000003</v>
      </c>
      <c r="AI96">
        <v>419700</v>
      </c>
      <c r="AJ96">
        <v>75200</v>
      </c>
      <c r="AK96">
        <v>108200</v>
      </c>
      <c r="AL96">
        <v>190700</v>
      </c>
      <c r="AM96">
        <v>71200</v>
      </c>
      <c r="AN96">
        <v>9200</v>
      </c>
      <c r="AO96">
        <v>125800</v>
      </c>
    </row>
    <row r="97" spans="1:49">
      <c r="A97" s="64"/>
      <c r="B97" t="s">
        <v>127</v>
      </c>
      <c r="D97">
        <v>231.33799999999999</v>
      </c>
      <c r="E97">
        <v>608.73599999999999</v>
      </c>
      <c r="F97">
        <v>47081.4</v>
      </c>
      <c r="G97">
        <v>50152.3</v>
      </c>
      <c r="H97">
        <v>106200</v>
      </c>
      <c r="I97">
        <v>173400</v>
      </c>
      <c r="J97" s="17">
        <v>106.33799999999999</v>
      </c>
      <c r="K97" s="17">
        <v>194.072</v>
      </c>
      <c r="L97">
        <v>38.226799999999997</v>
      </c>
      <c r="M97">
        <v>17242.3</v>
      </c>
      <c r="N97">
        <v>803.64200000000005</v>
      </c>
      <c r="O97" s="15">
        <v>269.065</v>
      </c>
      <c r="P97">
        <v>321.48899999999998</v>
      </c>
      <c r="Q97">
        <v>100000</v>
      </c>
      <c r="R97">
        <v>421.57799999999997</v>
      </c>
      <c r="S97">
        <v>458.62400000000002</v>
      </c>
      <c r="T97">
        <v>37.064900000000002</v>
      </c>
      <c r="U97">
        <v>421.80700000000002</v>
      </c>
      <c r="V97" s="17">
        <v>1.3682099999999999</v>
      </c>
      <c r="W97">
        <v>2.6322299999999998</v>
      </c>
      <c r="X97">
        <v>1.5132500000000001E-4</v>
      </c>
      <c r="Y97" s="1">
        <v>1.7725800000000001E-6</v>
      </c>
      <c r="Z97">
        <v>39.111899999999999</v>
      </c>
      <c r="AA97">
        <v>5.8693299999999997</v>
      </c>
      <c r="AB97">
        <v>20.3415</v>
      </c>
      <c r="AC97">
        <v>993.35900000000004</v>
      </c>
      <c r="AD97" s="18">
        <v>-9.4827900000000001E-5</v>
      </c>
      <c r="AE97" s="17">
        <v>-2.8629699999999998E-3</v>
      </c>
      <c r="AF97">
        <v>0.298234</v>
      </c>
      <c r="AG97">
        <v>8.66587</v>
      </c>
      <c r="AI97">
        <v>418700</v>
      </c>
      <c r="AJ97">
        <v>68900</v>
      </c>
      <c r="AK97">
        <v>106199.99999999999</v>
      </c>
      <c r="AL97">
        <v>189700</v>
      </c>
      <c r="AM97">
        <v>75300</v>
      </c>
      <c r="AN97">
        <v>18200</v>
      </c>
      <c r="AO97">
        <v>123100</v>
      </c>
    </row>
    <row r="98" spans="1:49">
      <c r="A98" s="64"/>
      <c r="B98" t="s">
        <v>128</v>
      </c>
      <c r="D98">
        <v>275.08699999999999</v>
      </c>
      <c r="E98">
        <v>918.47299999999996</v>
      </c>
      <c r="F98">
        <v>56229</v>
      </c>
      <c r="G98">
        <v>53487.1</v>
      </c>
      <c r="H98">
        <v>108300</v>
      </c>
      <c r="I98">
        <v>183585</v>
      </c>
      <c r="J98" s="17">
        <v>-321.428</v>
      </c>
      <c r="K98" s="17">
        <v>397.15499999999997</v>
      </c>
      <c r="L98">
        <v>40.833799999999997</v>
      </c>
      <c r="M98">
        <v>15185.7</v>
      </c>
      <c r="N98">
        <v>716.57500000000005</v>
      </c>
      <c r="O98" s="15">
        <v>168.50800000000001</v>
      </c>
      <c r="P98">
        <v>357.18400000000003</v>
      </c>
      <c r="Q98">
        <v>116159</v>
      </c>
      <c r="R98">
        <v>499.10500000000002</v>
      </c>
      <c r="S98">
        <v>484.40300000000002</v>
      </c>
      <c r="T98">
        <v>44.479399999999998</v>
      </c>
      <c r="U98">
        <v>468.47500000000002</v>
      </c>
      <c r="V98" s="17">
        <v>1.65601</v>
      </c>
      <c r="W98">
        <v>2.4764599999999999</v>
      </c>
      <c r="X98">
        <v>9.28948E-2</v>
      </c>
      <c r="Y98">
        <v>0.164939</v>
      </c>
      <c r="Z98">
        <v>43.584400000000002</v>
      </c>
      <c r="AA98">
        <v>7.2878499999999997</v>
      </c>
      <c r="AB98">
        <v>26.192299999999999</v>
      </c>
      <c r="AC98">
        <v>1073.08</v>
      </c>
      <c r="AD98">
        <v>1.25922</v>
      </c>
      <c r="AE98">
        <v>7.6915999999999996E-4</v>
      </c>
      <c r="AF98">
        <v>0.47373700000000002</v>
      </c>
      <c r="AG98">
        <v>8.4979399999999998</v>
      </c>
      <c r="AI98">
        <v>419300</v>
      </c>
      <c r="AJ98">
        <v>72000</v>
      </c>
      <c r="AK98">
        <v>108300</v>
      </c>
      <c r="AL98">
        <v>190200</v>
      </c>
      <c r="AM98">
        <v>75000</v>
      </c>
      <c r="AN98">
        <v>12800</v>
      </c>
      <c r="AO98">
        <v>122300</v>
      </c>
    </row>
    <row r="99" spans="1:49">
      <c r="A99" s="64"/>
      <c r="B99" t="s">
        <v>129</v>
      </c>
      <c r="D99">
        <v>253.518</v>
      </c>
      <c r="E99">
        <v>810.56600000000003</v>
      </c>
      <c r="F99">
        <v>55660.800000000003</v>
      </c>
      <c r="G99">
        <v>53264.1</v>
      </c>
      <c r="H99">
        <v>107100</v>
      </c>
      <c r="I99">
        <v>182014</v>
      </c>
      <c r="J99" s="17">
        <v>532.51700000000005</v>
      </c>
      <c r="K99" s="17">
        <v>162.47999999999999</v>
      </c>
      <c r="L99">
        <v>39.898899999999998</v>
      </c>
      <c r="M99">
        <v>14386.3</v>
      </c>
      <c r="N99">
        <v>688.85599999999999</v>
      </c>
      <c r="O99" s="15">
        <v>121.364</v>
      </c>
      <c r="P99">
        <v>318.90899999999999</v>
      </c>
      <c r="Q99">
        <v>103967</v>
      </c>
      <c r="R99">
        <v>510.37700000000001</v>
      </c>
      <c r="S99">
        <v>510.19799999999998</v>
      </c>
      <c r="T99">
        <v>41.87</v>
      </c>
      <c r="U99">
        <v>430.57499999999999</v>
      </c>
      <c r="V99" s="17">
        <v>3.6873100000000001</v>
      </c>
      <c r="W99">
        <v>2.3506300000000002</v>
      </c>
      <c r="X99" s="1">
        <v>1.3064000000000001E-5</v>
      </c>
      <c r="Y99" s="1">
        <v>2.72228E-5</v>
      </c>
      <c r="Z99">
        <v>40.962400000000002</v>
      </c>
      <c r="AA99">
        <v>6.4711800000000004</v>
      </c>
      <c r="AB99">
        <v>30.903600000000001</v>
      </c>
      <c r="AC99">
        <v>855.66099999999994</v>
      </c>
      <c r="AD99" s="17">
        <v>1.9319399999999999E-4</v>
      </c>
      <c r="AE99" s="17">
        <v>-2.0382899999999999E-4</v>
      </c>
      <c r="AF99">
        <v>0.397594</v>
      </c>
      <c r="AG99">
        <v>8.7767099999999996</v>
      </c>
      <c r="AI99">
        <v>418400.00000000006</v>
      </c>
      <c r="AJ99">
        <v>70600</v>
      </c>
      <c r="AK99">
        <v>107100.00000000001</v>
      </c>
      <c r="AL99">
        <v>189700</v>
      </c>
      <c r="AM99">
        <v>75100</v>
      </c>
      <c r="AN99">
        <v>14300</v>
      </c>
      <c r="AO99">
        <v>124900</v>
      </c>
    </row>
    <row r="100" spans="1:49">
      <c r="A100" s="64"/>
      <c r="B100" t="s">
        <v>130</v>
      </c>
      <c r="D100">
        <v>253.81299999999999</v>
      </c>
      <c r="E100">
        <v>906.58199999999999</v>
      </c>
      <c r="F100">
        <v>60886.7</v>
      </c>
      <c r="G100">
        <v>55610.400000000001</v>
      </c>
      <c r="H100">
        <v>105000</v>
      </c>
      <c r="I100">
        <v>168771</v>
      </c>
      <c r="J100" s="17">
        <v>256.59699999999998</v>
      </c>
      <c r="K100" s="17">
        <v>34.777900000000002</v>
      </c>
      <c r="L100">
        <v>38.264600000000002</v>
      </c>
      <c r="M100">
        <v>13971.4</v>
      </c>
      <c r="N100">
        <v>534.44799999999998</v>
      </c>
      <c r="O100" s="15">
        <v>59.921599999999998</v>
      </c>
      <c r="P100">
        <v>353.05500000000001</v>
      </c>
      <c r="Q100">
        <v>106674</v>
      </c>
      <c r="R100">
        <v>499.84100000000001</v>
      </c>
      <c r="S100">
        <v>512.73900000000003</v>
      </c>
      <c r="T100">
        <v>38.700099999999999</v>
      </c>
      <c r="U100">
        <v>443.60599999999999</v>
      </c>
      <c r="V100" s="17">
        <v>2.9198300000000001</v>
      </c>
      <c r="W100">
        <v>1.7024600000000001</v>
      </c>
      <c r="X100" s="18">
        <v>-2.9149100000000001E-6</v>
      </c>
      <c r="Y100" s="18">
        <v>-8.8209999999999997E-5</v>
      </c>
      <c r="Z100">
        <v>33.030200000000001</v>
      </c>
      <c r="AA100">
        <v>5.85351</v>
      </c>
      <c r="AB100">
        <v>30.421900000000001</v>
      </c>
      <c r="AC100">
        <v>907.64400000000001</v>
      </c>
      <c r="AD100" s="17">
        <v>-6.9037799999999996E-4</v>
      </c>
      <c r="AE100" s="1">
        <v>4.5433599999999998E-5</v>
      </c>
      <c r="AF100">
        <v>0.28089999999999998</v>
      </c>
      <c r="AG100">
        <v>7.6770800000000001</v>
      </c>
      <c r="AI100">
        <v>419000</v>
      </c>
      <c r="AJ100">
        <v>73600</v>
      </c>
      <c r="AK100">
        <v>105000</v>
      </c>
      <c r="AL100">
        <v>191000</v>
      </c>
      <c r="AM100">
        <v>73700</v>
      </c>
      <c r="AN100">
        <v>13400</v>
      </c>
      <c r="AO100">
        <v>124300</v>
      </c>
    </row>
    <row r="101" spans="1:49">
      <c r="A101" s="64"/>
      <c r="B101" t="s">
        <v>131</v>
      </c>
      <c r="D101">
        <v>245.52500000000001</v>
      </c>
      <c r="E101">
        <v>767.29399999999998</v>
      </c>
      <c r="F101">
        <v>60934</v>
      </c>
      <c r="G101">
        <v>52287.7</v>
      </c>
      <c r="H101">
        <v>106200</v>
      </c>
      <c r="I101">
        <v>168927</v>
      </c>
      <c r="J101" s="17">
        <v>327.35399999999998</v>
      </c>
      <c r="K101" s="17">
        <v>268.82600000000002</v>
      </c>
      <c r="L101">
        <v>35.976599999999998</v>
      </c>
      <c r="M101">
        <v>12835.7</v>
      </c>
      <c r="N101">
        <v>525.03800000000001</v>
      </c>
      <c r="O101" s="15">
        <v>87.004000000000005</v>
      </c>
      <c r="P101">
        <v>314.69799999999998</v>
      </c>
      <c r="Q101">
        <v>99807.9</v>
      </c>
      <c r="R101">
        <v>505.767</v>
      </c>
      <c r="S101">
        <v>545.02200000000005</v>
      </c>
      <c r="T101">
        <v>41.248100000000001</v>
      </c>
      <c r="U101">
        <v>417.47399999999999</v>
      </c>
      <c r="V101" s="17">
        <v>1.55006</v>
      </c>
      <c r="W101">
        <v>1.8178700000000001</v>
      </c>
      <c r="X101" s="1">
        <v>7.4585700000000001E-7</v>
      </c>
      <c r="Y101">
        <v>3.1800200000000001E-4</v>
      </c>
      <c r="Z101">
        <v>33.628599999999999</v>
      </c>
      <c r="AA101">
        <v>6.2881499999999999</v>
      </c>
      <c r="AB101">
        <v>28.671299999999999</v>
      </c>
      <c r="AC101">
        <v>895.90599999999995</v>
      </c>
      <c r="AD101" s="17">
        <v>-2.4765E-3</v>
      </c>
      <c r="AE101" s="18">
        <v>-1.13246E-5</v>
      </c>
      <c r="AF101">
        <v>0.29988700000000001</v>
      </c>
      <c r="AG101">
        <v>7.4589100000000004</v>
      </c>
      <c r="AI101">
        <v>419200</v>
      </c>
      <c r="AJ101">
        <v>73900</v>
      </c>
      <c r="AK101">
        <v>106199.99999999999</v>
      </c>
      <c r="AL101">
        <v>191000</v>
      </c>
      <c r="AM101">
        <v>74100</v>
      </c>
      <c r="AN101">
        <v>12000</v>
      </c>
      <c r="AO101">
        <v>123600</v>
      </c>
    </row>
    <row r="102" spans="1:49">
      <c r="A102" s="64"/>
      <c r="B102" t="s">
        <v>132</v>
      </c>
      <c r="D102">
        <v>231.28899999999999</v>
      </c>
      <c r="E102">
        <v>788.15099999999995</v>
      </c>
      <c r="F102">
        <v>60018.7</v>
      </c>
      <c r="G102">
        <v>57718.8</v>
      </c>
      <c r="H102">
        <v>106500</v>
      </c>
      <c r="I102">
        <v>172938</v>
      </c>
      <c r="J102" s="17">
        <v>31.591999999999999</v>
      </c>
      <c r="K102" s="17">
        <v>176.608</v>
      </c>
      <c r="L102">
        <v>34.618600000000001</v>
      </c>
      <c r="M102">
        <v>12992.3</v>
      </c>
      <c r="N102">
        <v>480.52800000000002</v>
      </c>
      <c r="O102" s="15">
        <v>77.619799999999998</v>
      </c>
      <c r="P102">
        <v>302.75299999999999</v>
      </c>
      <c r="Q102">
        <v>101099</v>
      </c>
      <c r="R102">
        <v>467.11</v>
      </c>
      <c r="S102">
        <v>472.79700000000003</v>
      </c>
      <c r="T102">
        <v>39.9099</v>
      </c>
      <c r="U102">
        <v>422.94600000000003</v>
      </c>
      <c r="V102" s="17">
        <v>-0.50731700000000002</v>
      </c>
      <c r="W102">
        <v>1.22902</v>
      </c>
      <c r="X102">
        <v>0.104948</v>
      </c>
      <c r="Y102" s="17">
        <v>-1.1745799999999999E-3</v>
      </c>
      <c r="Z102">
        <v>32.768999999999998</v>
      </c>
      <c r="AA102">
        <v>6.3854800000000003</v>
      </c>
      <c r="AB102">
        <v>26.8612</v>
      </c>
      <c r="AC102">
        <v>892.47500000000002</v>
      </c>
      <c r="AD102" s="17">
        <v>-1.9033500000000001E-3</v>
      </c>
      <c r="AE102" s="1">
        <v>3.0863200000000001E-6</v>
      </c>
      <c r="AF102">
        <v>0.31240899999999999</v>
      </c>
      <c r="AG102">
        <v>8.1126100000000001</v>
      </c>
      <c r="AI102">
        <v>418500</v>
      </c>
      <c r="AJ102">
        <v>74500</v>
      </c>
      <c r="AK102">
        <v>106500</v>
      </c>
      <c r="AL102">
        <v>189000</v>
      </c>
      <c r="AM102">
        <v>73800</v>
      </c>
      <c r="AN102">
        <v>12900</v>
      </c>
      <c r="AO102">
        <v>124900</v>
      </c>
    </row>
    <row r="103" spans="1:49">
      <c r="A103" s="64"/>
      <c r="B103" t="s">
        <v>133</v>
      </c>
      <c r="D103">
        <v>241.536</v>
      </c>
      <c r="E103">
        <v>802.54</v>
      </c>
      <c r="F103">
        <v>62570</v>
      </c>
      <c r="G103">
        <v>56588.800000000003</v>
      </c>
      <c r="H103">
        <v>104400</v>
      </c>
      <c r="I103">
        <v>165705</v>
      </c>
      <c r="J103" s="17">
        <v>-456.59199999999998</v>
      </c>
      <c r="K103" s="17">
        <v>199.54900000000001</v>
      </c>
      <c r="L103">
        <v>39.303699999999999</v>
      </c>
      <c r="M103">
        <v>14469.9</v>
      </c>
      <c r="N103">
        <v>549.88800000000003</v>
      </c>
      <c r="O103" s="15">
        <v>73.900599999999997</v>
      </c>
      <c r="P103">
        <v>317.25</v>
      </c>
      <c r="Q103">
        <v>94958.5</v>
      </c>
      <c r="R103">
        <v>453.00099999999998</v>
      </c>
      <c r="S103">
        <v>480.00099999999998</v>
      </c>
      <c r="T103">
        <v>39.4651</v>
      </c>
      <c r="U103">
        <v>425.10199999999998</v>
      </c>
      <c r="V103" s="17">
        <v>-3.65872E-2</v>
      </c>
      <c r="W103">
        <v>2.0177399999999999</v>
      </c>
      <c r="X103" s="1">
        <v>5.3680799999999999E-8</v>
      </c>
      <c r="Y103">
        <v>4.5322899999999996E-3</v>
      </c>
      <c r="Z103">
        <v>30.941400000000002</v>
      </c>
      <c r="AA103">
        <v>5.6464499999999997</v>
      </c>
      <c r="AB103">
        <v>32.157499999999999</v>
      </c>
      <c r="AC103">
        <v>955.37800000000004</v>
      </c>
      <c r="AD103">
        <v>6.3941800000000002E-3</v>
      </c>
      <c r="AE103" s="18">
        <v>-8.3575999999999996E-7</v>
      </c>
      <c r="AF103">
        <v>0.32146000000000002</v>
      </c>
      <c r="AG103">
        <v>8.88917</v>
      </c>
      <c r="AI103">
        <v>418300</v>
      </c>
      <c r="AJ103">
        <v>74000</v>
      </c>
      <c r="AK103">
        <v>104400</v>
      </c>
      <c r="AL103">
        <v>190100.00000000003</v>
      </c>
      <c r="AM103">
        <v>74200</v>
      </c>
      <c r="AN103">
        <v>13600.000000000002</v>
      </c>
      <c r="AO103">
        <v>125500</v>
      </c>
    </row>
    <row r="104" spans="1:49">
      <c r="A104" s="64"/>
      <c r="B104" t="s">
        <v>134</v>
      </c>
      <c r="D104">
        <v>260.78399999999999</v>
      </c>
      <c r="E104">
        <v>859.48199999999997</v>
      </c>
      <c r="F104">
        <v>52896.9</v>
      </c>
      <c r="G104">
        <v>49917.4</v>
      </c>
      <c r="H104">
        <v>104800</v>
      </c>
      <c r="I104">
        <v>165281</v>
      </c>
      <c r="J104" s="17">
        <v>1151.5899999999999</v>
      </c>
      <c r="K104" s="17">
        <v>230.96299999999999</v>
      </c>
      <c r="L104">
        <v>28.798200000000001</v>
      </c>
      <c r="M104">
        <v>13091</v>
      </c>
      <c r="N104">
        <v>546.99800000000005</v>
      </c>
      <c r="O104" s="15">
        <v>99.649900000000002</v>
      </c>
      <c r="P104">
        <v>396.84300000000002</v>
      </c>
      <c r="Q104">
        <v>105142</v>
      </c>
      <c r="R104">
        <v>469.83199999999999</v>
      </c>
      <c r="S104">
        <v>635.38</v>
      </c>
      <c r="T104">
        <v>40.784999999999997</v>
      </c>
      <c r="U104">
        <v>437.10199999999998</v>
      </c>
      <c r="V104" s="17">
        <v>2.0813799999999998</v>
      </c>
      <c r="W104">
        <v>1.80521</v>
      </c>
      <c r="X104" s="18">
        <v>-1.6756699999999999E-8</v>
      </c>
      <c r="Y104" s="17">
        <v>-2.7199500000000001E-2</v>
      </c>
      <c r="Z104">
        <v>34.474600000000002</v>
      </c>
      <c r="AA104">
        <v>6.3383000000000003</v>
      </c>
      <c r="AB104">
        <v>27.173100000000002</v>
      </c>
      <c r="AC104">
        <v>908.17200000000003</v>
      </c>
      <c r="AD104">
        <v>1.4368799999999999E-2</v>
      </c>
      <c r="AE104" s="1">
        <v>2.60798E-7</v>
      </c>
      <c r="AF104">
        <v>0.43854399999999999</v>
      </c>
      <c r="AG104">
        <v>8.6419899999999998</v>
      </c>
      <c r="AI104">
        <v>417600</v>
      </c>
      <c r="AJ104">
        <v>71600</v>
      </c>
      <c r="AK104">
        <v>104800</v>
      </c>
      <c r="AL104">
        <v>190000</v>
      </c>
      <c r="AM104">
        <v>72600</v>
      </c>
      <c r="AN104">
        <v>12900</v>
      </c>
      <c r="AO104">
        <v>130500</v>
      </c>
    </row>
    <row r="105" spans="1:49">
      <c r="A105" s="64"/>
      <c r="B105" t="s">
        <v>135</v>
      </c>
      <c r="D105">
        <v>271.28300000000002</v>
      </c>
      <c r="E105">
        <v>1496.11</v>
      </c>
      <c r="F105">
        <v>60558.5</v>
      </c>
      <c r="G105">
        <v>57210.2</v>
      </c>
      <c r="H105">
        <v>104700</v>
      </c>
      <c r="I105">
        <v>183673</v>
      </c>
      <c r="J105" s="17">
        <v>749.82299999999998</v>
      </c>
      <c r="K105" s="17">
        <v>449.923</v>
      </c>
      <c r="L105">
        <v>32.094700000000003</v>
      </c>
      <c r="M105">
        <v>11629.9</v>
      </c>
      <c r="N105">
        <v>511.32100000000003</v>
      </c>
      <c r="O105" s="15">
        <v>204.82599999999999</v>
      </c>
      <c r="P105">
        <v>474.33300000000003</v>
      </c>
      <c r="Q105">
        <v>132005</v>
      </c>
      <c r="R105">
        <v>589.04600000000005</v>
      </c>
      <c r="S105">
        <v>553.28499999999997</v>
      </c>
      <c r="T105">
        <v>47.734699999999997</v>
      </c>
      <c r="U105">
        <v>417.73</v>
      </c>
      <c r="V105" s="17">
        <v>14.8849</v>
      </c>
      <c r="W105">
        <v>4.1669999999999998</v>
      </c>
      <c r="X105">
        <v>8.8071800000000006E-2</v>
      </c>
      <c r="Y105" s="1">
        <v>2.61398E-5</v>
      </c>
      <c r="Z105">
        <v>32.246400000000001</v>
      </c>
      <c r="AA105">
        <v>6.1893900000000004</v>
      </c>
      <c r="AB105">
        <v>29.063800000000001</v>
      </c>
      <c r="AC105">
        <v>888.774</v>
      </c>
      <c r="AD105" s="18">
        <v>-5.9781600000000004E-6</v>
      </c>
      <c r="AE105" s="18">
        <v>-2.2283300000000001E-8</v>
      </c>
      <c r="AF105">
        <v>0.35381299999999999</v>
      </c>
      <c r="AG105">
        <v>14.936</v>
      </c>
      <c r="AI105">
        <v>419400</v>
      </c>
      <c r="AJ105">
        <v>74700</v>
      </c>
      <c r="AK105">
        <v>104700</v>
      </c>
      <c r="AL105">
        <v>191700.00000000003</v>
      </c>
      <c r="AM105">
        <v>69900</v>
      </c>
      <c r="AN105">
        <v>11500</v>
      </c>
      <c r="AO105">
        <v>128200</v>
      </c>
    </row>
    <row r="106" spans="1:49">
      <c r="A106" s="64"/>
      <c r="B106" t="s">
        <v>136</v>
      </c>
      <c r="D106">
        <v>254.06</v>
      </c>
      <c r="E106">
        <v>783.58699999999999</v>
      </c>
      <c r="F106">
        <v>61634.5</v>
      </c>
      <c r="G106">
        <v>52698.400000000001</v>
      </c>
      <c r="H106">
        <v>103000</v>
      </c>
      <c r="I106">
        <v>181767</v>
      </c>
      <c r="J106" s="17">
        <v>1525.3</v>
      </c>
      <c r="K106" s="17">
        <v>150.988</v>
      </c>
      <c r="L106">
        <v>32.792999999999999</v>
      </c>
      <c r="M106">
        <v>13465.8</v>
      </c>
      <c r="N106">
        <v>505.85</v>
      </c>
      <c r="O106" s="15">
        <v>264.041</v>
      </c>
      <c r="P106">
        <v>445.24099999999999</v>
      </c>
      <c r="Q106">
        <v>112214</v>
      </c>
      <c r="R106">
        <v>546.47199999999998</v>
      </c>
      <c r="S106">
        <v>519.40499999999997</v>
      </c>
      <c r="T106">
        <v>43.178800000000003</v>
      </c>
      <c r="U106">
        <v>453.08300000000003</v>
      </c>
      <c r="V106" s="17">
        <v>-1.1232800000000001</v>
      </c>
      <c r="W106">
        <v>1.4304300000000001</v>
      </c>
      <c r="X106" s="1">
        <v>1.7388599999999999E-12</v>
      </c>
      <c r="Y106" s="18">
        <v>-6.7098900000000001E-6</v>
      </c>
      <c r="Z106">
        <v>34.681399999999996</v>
      </c>
      <c r="AA106">
        <v>6.9874099999999997</v>
      </c>
      <c r="AB106">
        <v>25.970300000000002</v>
      </c>
      <c r="AC106">
        <v>976.69399999999996</v>
      </c>
      <c r="AD106" s="1">
        <v>1.55339E-6</v>
      </c>
      <c r="AE106" s="1">
        <v>7.1432100000000006E-8</v>
      </c>
      <c r="AF106">
        <v>0.359877</v>
      </c>
      <c r="AG106">
        <v>8.6828400000000006</v>
      </c>
      <c r="AI106">
        <v>416500</v>
      </c>
      <c r="AJ106">
        <v>72700</v>
      </c>
      <c r="AK106">
        <v>103000</v>
      </c>
      <c r="AL106">
        <v>189400</v>
      </c>
      <c r="AM106">
        <v>74100</v>
      </c>
      <c r="AN106">
        <v>12400</v>
      </c>
      <c r="AO106">
        <v>131900</v>
      </c>
    </row>
    <row r="107" spans="1:49">
      <c r="A107" s="64"/>
      <c r="B107" t="s">
        <v>137</v>
      </c>
      <c r="D107">
        <v>215.51599999999999</v>
      </c>
      <c r="E107">
        <v>382.01799999999997</v>
      </c>
      <c r="F107">
        <v>53981.7</v>
      </c>
      <c r="G107">
        <v>51993</v>
      </c>
      <c r="H107">
        <v>105000</v>
      </c>
      <c r="I107">
        <v>195062</v>
      </c>
      <c r="J107" s="17">
        <v>-207.10599999999999</v>
      </c>
      <c r="K107" s="17">
        <v>292.41399999999999</v>
      </c>
      <c r="L107">
        <v>31.1327</v>
      </c>
      <c r="M107">
        <v>11109.4</v>
      </c>
      <c r="N107">
        <v>454.834</v>
      </c>
      <c r="O107" s="15">
        <v>194.947</v>
      </c>
      <c r="P107">
        <v>416.80900000000003</v>
      </c>
      <c r="Q107">
        <v>107310</v>
      </c>
      <c r="R107">
        <v>517.50400000000002</v>
      </c>
      <c r="S107">
        <v>550.30899999999997</v>
      </c>
      <c r="T107">
        <v>43.480800000000002</v>
      </c>
      <c r="U107">
        <v>457.78899999999999</v>
      </c>
      <c r="V107" s="17">
        <v>7.5839699999999999</v>
      </c>
      <c r="W107">
        <v>0.841978</v>
      </c>
      <c r="X107">
        <v>4.5818999999999999E-2</v>
      </c>
      <c r="Y107" s="1">
        <v>1.6684899999999999E-6</v>
      </c>
      <c r="Z107">
        <v>31.578499999999998</v>
      </c>
      <c r="AA107">
        <v>6.7732700000000001</v>
      </c>
      <c r="AB107">
        <v>31.8811</v>
      </c>
      <c r="AC107">
        <v>900.31700000000001</v>
      </c>
      <c r="AD107">
        <v>1.11025E-2</v>
      </c>
      <c r="AE107" s="18">
        <v>-2.5537899999999997E-7</v>
      </c>
      <c r="AF107">
        <v>0.26228099999999999</v>
      </c>
      <c r="AG107">
        <v>9.8129000000000008</v>
      </c>
      <c r="AI107">
        <v>417600</v>
      </c>
      <c r="AJ107">
        <v>73200</v>
      </c>
      <c r="AK107">
        <v>105000</v>
      </c>
      <c r="AL107">
        <v>189800</v>
      </c>
      <c r="AM107">
        <v>73100</v>
      </c>
      <c r="AN107">
        <v>11299.999999999998</v>
      </c>
      <c r="AO107">
        <v>130000</v>
      </c>
    </row>
    <row r="108" spans="1:49">
      <c r="A108" s="64"/>
      <c r="B108" t="s">
        <v>138</v>
      </c>
      <c r="D108">
        <v>276.22399999999999</v>
      </c>
      <c r="E108">
        <v>604.90200000000004</v>
      </c>
      <c r="F108">
        <v>59646.2</v>
      </c>
      <c r="G108">
        <v>52750.2</v>
      </c>
      <c r="H108">
        <v>105500</v>
      </c>
      <c r="I108">
        <v>185090</v>
      </c>
      <c r="J108" s="17">
        <v>-1004.53</v>
      </c>
      <c r="K108" s="17">
        <v>90.121200000000002</v>
      </c>
      <c r="L108">
        <v>37.901400000000002</v>
      </c>
      <c r="M108">
        <v>12992.3</v>
      </c>
      <c r="N108">
        <v>526.803</v>
      </c>
      <c r="O108" s="15">
        <v>126.337</v>
      </c>
      <c r="P108">
        <v>433.55700000000002</v>
      </c>
      <c r="Q108">
        <v>121854</v>
      </c>
      <c r="R108">
        <v>502.017</v>
      </c>
      <c r="S108">
        <v>525.84</v>
      </c>
      <c r="T108">
        <v>45.540799999999997</v>
      </c>
      <c r="U108">
        <v>455.56200000000001</v>
      </c>
      <c r="V108" s="17">
        <v>-1.04962</v>
      </c>
      <c r="W108">
        <v>1.3225899999999999</v>
      </c>
      <c r="X108" s="1">
        <v>1.5463799999999999E-13</v>
      </c>
      <c r="Y108" s="18">
        <v>-6.0114900000000003E-7</v>
      </c>
      <c r="Z108">
        <v>36.158000000000001</v>
      </c>
      <c r="AA108">
        <v>7.6185200000000002</v>
      </c>
      <c r="AB108">
        <v>33.089500000000001</v>
      </c>
      <c r="AC108">
        <v>1064.1400000000001</v>
      </c>
      <c r="AD108" s="1">
        <v>6.2689800000000003E-7</v>
      </c>
      <c r="AE108" s="1">
        <v>1.19899E-6</v>
      </c>
      <c r="AF108">
        <v>0.368892</v>
      </c>
      <c r="AG108">
        <v>5.7574300000000003</v>
      </c>
      <c r="AI108">
        <v>416400</v>
      </c>
      <c r="AJ108">
        <v>71200</v>
      </c>
      <c r="AK108">
        <v>105500</v>
      </c>
      <c r="AL108">
        <v>188700</v>
      </c>
      <c r="AM108">
        <v>75600</v>
      </c>
      <c r="AN108">
        <v>11299.999999999998</v>
      </c>
      <c r="AO108">
        <v>131300</v>
      </c>
    </row>
    <row r="109" spans="1:49">
      <c r="A109" s="64"/>
      <c r="B109" t="s">
        <v>139</v>
      </c>
      <c r="D109">
        <v>251.21199999999999</v>
      </c>
      <c r="E109">
        <v>625.029</v>
      </c>
      <c r="F109">
        <v>58928.6</v>
      </c>
      <c r="G109">
        <v>54704.1</v>
      </c>
      <c r="H109">
        <v>104700</v>
      </c>
      <c r="I109">
        <v>186884</v>
      </c>
      <c r="J109" s="17">
        <v>-7.4535600000000004</v>
      </c>
      <c r="K109" s="17">
        <v>115.92400000000001</v>
      </c>
      <c r="L109">
        <v>36.837899999999998</v>
      </c>
      <c r="M109">
        <v>13309.5</v>
      </c>
      <c r="N109">
        <v>561.04700000000003</v>
      </c>
      <c r="O109" s="15">
        <v>114.018</v>
      </c>
      <c r="P109">
        <v>453.65800000000002</v>
      </c>
      <c r="Q109">
        <v>125293</v>
      </c>
      <c r="R109">
        <v>525.26499999999999</v>
      </c>
      <c r="S109">
        <v>644.94299999999998</v>
      </c>
      <c r="T109">
        <v>47.995899999999999</v>
      </c>
      <c r="U109">
        <v>499.83100000000002</v>
      </c>
      <c r="V109" s="17">
        <v>-2.1455600000000001</v>
      </c>
      <c r="W109">
        <v>0.63898600000000005</v>
      </c>
      <c r="X109" s="18">
        <v>-4.3353600000000001E-14</v>
      </c>
      <c r="Y109" s="1">
        <v>1.6586600000000001E-7</v>
      </c>
      <c r="Z109">
        <v>35.640799999999999</v>
      </c>
      <c r="AA109">
        <v>7.6902100000000004</v>
      </c>
      <c r="AB109">
        <v>28.289300000000001</v>
      </c>
      <c r="AC109">
        <v>1060.29</v>
      </c>
      <c r="AD109">
        <v>0.23798800000000001</v>
      </c>
      <c r="AE109">
        <v>3.7046700000000002E-2</v>
      </c>
      <c r="AF109">
        <v>0.43075400000000003</v>
      </c>
      <c r="AG109">
        <v>5.0875899999999996</v>
      </c>
      <c r="AI109">
        <v>418000</v>
      </c>
      <c r="AJ109">
        <v>72500</v>
      </c>
      <c r="AK109">
        <v>104700</v>
      </c>
      <c r="AL109">
        <v>191200</v>
      </c>
      <c r="AM109">
        <v>74600</v>
      </c>
      <c r="AN109">
        <v>11399.999999999998</v>
      </c>
      <c r="AO109">
        <v>127600</v>
      </c>
    </row>
    <row r="112" spans="1:49">
      <c r="B112" s="66" t="s">
        <v>292</v>
      </c>
      <c r="C112" s="66"/>
      <c r="D112" s="66"/>
      <c r="E112" s="66"/>
      <c r="F112" s="66"/>
      <c r="AH112" s="66" t="s">
        <v>293</v>
      </c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</row>
    <row r="113" spans="1:66">
      <c r="B113" s="66"/>
      <c r="C113" s="66"/>
      <c r="D113" s="66"/>
      <c r="E113" s="66"/>
      <c r="F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</row>
    <row r="114" spans="1:66">
      <c r="B114" s="66"/>
      <c r="C114" s="66"/>
      <c r="D114" s="66"/>
      <c r="E114" s="66"/>
      <c r="F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</row>
    <row r="115" spans="1:66">
      <c r="B115" s="66"/>
      <c r="C115" s="66"/>
      <c r="D115" s="66"/>
      <c r="E115" s="66"/>
      <c r="F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</row>
    <row r="116" spans="1:66">
      <c r="B116" s="66"/>
      <c r="C116" s="66"/>
      <c r="D116" s="66"/>
      <c r="E116" s="66"/>
      <c r="F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</row>
    <row r="117" spans="1:66">
      <c r="A117" s="2"/>
      <c r="B117" s="2"/>
      <c r="C117" s="2" t="s">
        <v>0</v>
      </c>
      <c r="D117" s="2" t="s">
        <v>259</v>
      </c>
      <c r="E117" s="2" t="s">
        <v>260</v>
      </c>
      <c r="F117" s="2" t="s">
        <v>261</v>
      </c>
      <c r="G117" s="2" t="s">
        <v>262</v>
      </c>
      <c r="H117" s="2" t="s">
        <v>263</v>
      </c>
      <c r="I117" s="2" t="s">
        <v>264</v>
      </c>
      <c r="J117" s="2" t="s">
        <v>265</v>
      </c>
      <c r="K117" s="2" t="s">
        <v>266</v>
      </c>
      <c r="L117" s="2" t="s">
        <v>267</v>
      </c>
      <c r="M117" s="2" t="s">
        <v>268</v>
      </c>
      <c r="N117" s="2" t="s">
        <v>269</v>
      </c>
      <c r="O117" s="2" t="s">
        <v>270</v>
      </c>
      <c r="P117" s="2" t="s">
        <v>271</v>
      </c>
      <c r="Q117" s="2" t="s">
        <v>272</v>
      </c>
      <c r="R117" s="2" t="s">
        <v>273</v>
      </c>
      <c r="S117" s="2" t="s">
        <v>274</v>
      </c>
      <c r="T117" s="2" t="s">
        <v>275</v>
      </c>
      <c r="U117" s="2" t="s">
        <v>276</v>
      </c>
      <c r="V117" s="2" t="s">
        <v>277</v>
      </c>
      <c r="W117" s="2" t="s">
        <v>278</v>
      </c>
      <c r="X117" s="2" t="s">
        <v>279</v>
      </c>
      <c r="Y117" s="2" t="s">
        <v>280</v>
      </c>
      <c r="Z117" s="2" t="s">
        <v>281</v>
      </c>
      <c r="AA117" s="2" t="s">
        <v>282</v>
      </c>
      <c r="AB117" s="2" t="s">
        <v>283</v>
      </c>
      <c r="AC117" s="2" t="s">
        <v>284</v>
      </c>
      <c r="AD117" s="2" t="s">
        <v>285</v>
      </c>
      <c r="AE117" s="2" t="s">
        <v>286</v>
      </c>
      <c r="AF117" s="2" t="s">
        <v>287</v>
      </c>
      <c r="AG117" s="2" t="s">
        <v>288</v>
      </c>
      <c r="AI117" s="2"/>
      <c r="AJ117" s="2" t="s">
        <v>0</v>
      </c>
      <c r="AK117" s="2" t="s">
        <v>259</v>
      </c>
      <c r="AL117" s="2" t="s">
        <v>260</v>
      </c>
      <c r="AM117" s="2" t="s">
        <v>261</v>
      </c>
      <c r="AN117" s="2" t="s">
        <v>262</v>
      </c>
      <c r="AO117" s="2" t="s">
        <v>263</v>
      </c>
      <c r="AP117" s="2" t="s">
        <v>264</v>
      </c>
      <c r="AQ117" s="2" t="s">
        <v>265</v>
      </c>
      <c r="AR117" s="2" t="s">
        <v>266</v>
      </c>
      <c r="AS117" s="2" t="s">
        <v>267</v>
      </c>
      <c r="AT117" s="2" t="s">
        <v>268</v>
      </c>
      <c r="AU117" s="2" t="s">
        <v>269</v>
      </c>
      <c r="AV117" s="2" t="s">
        <v>270</v>
      </c>
      <c r="AW117" s="2" t="s">
        <v>271</v>
      </c>
      <c r="AX117" s="2" t="s">
        <v>272</v>
      </c>
      <c r="AY117" s="2" t="s">
        <v>273</v>
      </c>
      <c r="AZ117" s="2" t="s">
        <v>274</v>
      </c>
      <c r="BA117" s="2" t="s">
        <v>275</v>
      </c>
      <c r="BB117" s="2" t="s">
        <v>276</v>
      </c>
      <c r="BC117" s="2" t="s">
        <v>277</v>
      </c>
      <c r="BD117" s="2" t="s">
        <v>278</v>
      </c>
      <c r="BE117" s="2" t="s">
        <v>279</v>
      </c>
      <c r="BF117" s="2" t="s">
        <v>280</v>
      </c>
      <c r="BG117" s="2" t="s">
        <v>281</v>
      </c>
      <c r="BH117" s="2" t="s">
        <v>282</v>
      </c>
      <c r="BI117" s="2" t="s">
        <v>283</v>
      </c>
      <c r="BJ117" s="2" t="s">
        <v>284</v>
      </c>
      <c r="BK117" s="2" t="s">
        <v>285</v>
      </c>
      <c r="BL117" s="2" t="s">
        <v>286</v>
      </c>
      <c r="BM117" s="2" t="s">
        <v>287</v>
      </c>
      <c r="BN117" s="2" t="s">
        <v>288</v>
      </c>
    </row>
    <row r="118" spans="1:66">
      <c r="A118" s="65" t="s">
        <v>289</v>
      </c>
      <c r="B118" t="s">
        <v>31</v>
      </c>
      <c r="D118">
        <v>2.37967</v>
      </c>
      <c r="E118">
        <v>142.381</v>
      </c>
      <c r="F118">
        <v>2.7421000000000002</v>
      </c>
      <c r="G118">
        <v>6.2033899999999997</v>
      </c>
      <c r="H118">
        <v>21.95</v>
      </c>
      <c r="I118">
        <v>2113.58</v>
      </c>
      <c r="J118">
        <v>1266.58</v>
      </c>
      <c r="K118">
        <v>279.96499999999997</v>
      </c>
      <c r="L118">
        <v>1.5739300000000001</v>
      </c>
      <c r="M118">
        <v>14.2409</v>
      </c>
      <c r="N118">
        <v>0.176923</v>
      </c>
      <c r="O118">
        <v>4.2017800000000003</v>
      </c>
      <c r="P118">
        <v>0.82943100000000003</v>
      </c>
      <c r="Q118">
        <v>42.973500000000001</v>
      </c>
      <c r="R118">
        <v>3.7134399999999999</v>
      </c>
      <c r="S118">
        <v>5.7896799999999997</v>
      </c>
      <c r="T118">
        <v>4.90921E-2</v>
      </c>
      <c r="U118">
        <v>0.64020600000000005</v>
      </c>
      <c r="V118">
        <v>11.3447</v>
      </c>
      <c r="W118">
        <v>6.3976699999999997E-2</v>
      </c>
      <c r="X118">
        <v>0</v>
      </c>
      <c r="Y118">
        <v>0</v>
      </c>
      <c r="Z118">
        <v>2.32447E-2</v>
      </c>
      <c r="AA118">
        <v>0.12545400000000001</v>
      </c>
      <c r="AB118">
        <v>0.40738600000000003</v>
      </c>
      <c r="AC118">
        <v>0</v>
      </c>
      <c r="AD118">
        <v>0</v>
      </c>
      <c r="AE118">
        <v>0</v>
      </c>
      <c r="AF118">
        <v>0</v>
      </c>
      <c r="AG118">
        <v>0.40010899999999999</v>
      </c>
      <c r="AK118">
        <f t="shared" ref="AK118:AK150" si="0">D2-D118</f>
        <v>196.30332999999999</v>
      </c>
      <c r="AL118">
        <f t="shared" ref="AL118:BN118" si="1">E2-E118</f>
        <v>382.35599999999999</v>
      </c>
      <c r="AM118">
        <f t="shared" si="1"/>
        <v>38375.657899999998</v>
      </c>
      <c r="AN118">
        <f t="shared" si="1"/>
        <v>39446.796609999998</v>
      </c>
      <c r="AO118">
        <f t="shared" si="1"/>
        <v>109478.05</v>
      </c>
      <c r="AP118">
        <f t="shared" si="1"/>
        <v>177129.42</v>
      </c>
      <c r="AQ118">
        <f>J2-J118</f>
        <v>-569.13599999999997</v>
      </c>
      <c r="AR118">
        <f t="shared" si="1"/>
        <v>61.881000000000029</v>
      </c>
      <c r="AS118">
        <f t="shared" si="1"/>
        <v>19.538170000000001</v>
      </c>
      <c r="AT118">
        <f t="shared" si="1"/>
        <v>12320.659099999999</v>
      </c>
      <c r="AU118">
        <f t="shared" si="1"/>
        <v>2.2233270000000003</v>
      </c>
      <c r="AV118">
        <f t="shared" si="1"/>
        <v>-1.4011900000000002</v>
      </c>
      <c r="AW118">
        <f t="shared" si="1"/>
        <v>1877.2905689999998</v>
      </c>
      <c r="AX118">
        <f t="shared" si="1"/>
        <v>145202.02650000001</v>
      </c>
      <c r="AY118">
        <f t="shared" si="1"/>
        <v>543.82255999999995</v>
      </c>
      <c r="AZ118">
        <f t="shared" si="1"/>
        <v>548.99732000000006</v>
      </c>
      <c r="BA118">
        <f t="shared" si="1"/>
        <v>40.521807899999999</v>
      </c>
      <c r="BB118">
        <f t="shared" si="1"/>
        <v>440.76079400000003</v>
      </c>
      <c r="BC118">
        <f t="shared" si="1"/>
        <v>-5.9673399999999992</v>
      </c>
      <c r="BD118">
        <f t="shared" si="1"/>
        <v>0.60206530000000003</v>
      </c>
      <c r="BE118">
        <f t="shared" si="1"/>
        <v>6.123E-2</v>
      </c>
      <c r="BF118">
        <f t="shared" si="1"/>
        <v>2.4143999999999999E-4</v>
      </c>
      <c r="BG118">
        <f t="shared" si="1"/>
        <v>50.3292553</v>
      </c>
      <c r="BH118">
        <f t="shared" si="1"/>
        <v>2.596406</v>
      </c>
      <c r="BI118">
        <f t="shared" si="1"/>
        <v>6.4218540000000006</v>
      </c>
      <c r="BJ118">
        <f t="shared" si="1"/>
        <v>1254.5</v>
      </c>
      <c r="BK118">
        <f t="shared" si="1"/>
        <v>5.5519100000000002E-3</v>
      </c>
      <c r="BL118">
        <f t="shared" si="1"/>
        <v>1.36797E-9</v>
      </c>
      <c r="BM118">
        <f t="shared" si="1"/>
        <v>5.1803200000000004E-3</v>
      </c>
      <c r="BN118">
        <f t="shared" si="1"/>
        <v>3.4416910000000001</v>
      </c>
    </row>
    <row r="119" spans="1:66">
      <c r="A119" s="65"/>
      <c r="B119" t="s">
        <v>32</v>
      </c>
      <c r="D119">
        <v>2.8358099999999999</v>
      </c>
      <c r="E119">
        <v>151.542</v>
      </c>
      <c r="F119">
        <v>2.20099</v>
      </c>
      <c r="G119">
        <v>0</v>
      </c>
      <c r="H119">
        <v>12.0426</v>
      </c>
      <c r="I119">
        <v>1678</v>
      </c>
      <c r="J119">
        <v>1652.57</v>
      </c>
      <c r="K119">
        <v>220.19</v>
      </c>
      <c r="L119">
        <v>1.4913700000000001</v>
      </c>
      <c r="M119">
        <v>17.744199999999999</v>
      </c>
      <c r="N119">
        <v>0.13031699999999999</v>
      </c>
      <c r="O119">
        <v>3.65388</v>
      </c>
      <c r="P119">
        <v>0.96758100000000002</v>
      </c>
      <c r="Q119">
        <v>39.9345</v>
      </c>
      <c r="R119">
        <v>3.46923</v>
      </c>
      <c r="S119">
        <v>9.0826700000000002</v>
      </c>
      <c r="T119">
        <v>6.1576899999999997E-2</v>
      </c>
      <c r="U119">
        <v>0.632324</v>
      </c>
      <c r="V119">
        <v>8.5791699999999995</v>
      </c>
      <c r="W119">
        <v>0</v>
      </c>
      <c r="X119">
        <v>0</v>
      </c>
      <c r="Y119">
        <v>0</v>
      </c>
      <c r="Z119">
        <v>2.1777500000000002E-2</v>
      </c>
      <c r="AA119">
        <v>0.20378499999999999</v>
      </c>
      <c r="AB119">
        <v>0.40943099999999999</v>
      </c>
      <c r="AC119">
        <v>0</v>
      </c>
      <c r="AD119">
        <v>0</v>
      </c>
      <c r="AE119">
        <v>0</v>
      </c>
      <c r="AF119">
        <v>0</v>
      </c>
      <c r="AG119">
        <v>0.56041200000000002</v>
      </c>
      <c r="AK119">
        <f t="shared" si="0"/>
        <v>180.08018999999999</v>
      </c>
      <c r="AL119">
        <f t="shared" ref="AL119:BN119" si="2">E3-E119</f>
        <v>340.58000000000004</v>
      </c>
      <c r="AM119">
        <f t="shared" si="2"/>
        <v>35842.49901</v>
      </c>
      <c r="AN119">
        <f t="shared" si="2"/>
        <v>37647.9</v>
      </c>
      <c r="AO119">
        <f t="shared" si="2"/>
        <v>109687.9574</v>
      </c>
      <c r="AP119">
        <f t="shared" si="2"/>
        <v>170348</v>
      </c>
      <c r="AQ119">
        <f t="shared" si="2"/>
        <v>-1377.4939999999999</v>
      </c>
      <c r="AR119">
        <f t="shared" si="2"/>
        <v>-19.11699999999999</v>
      </c>
      <c r="AS119">
        <f t="shared" si="2"/>
        <v>18.941130000000001</v>
      </c>
      <c r="AT119">
        <f t="shared" si="2"/>
        <v>14144.255800000001</v>
      </c>
      <c r="AU119">
        <f t="shared" si="2"/>
        <v>2.9588730000000001</v>
      </c>
      <c r="AV119">
        <f t="shared" si="2"/>
        <v>-2.1541899999999998</v>
      </c>
      <c r="AW119">
        <f t="shared" si="2"/>
        <v>1759.3924189999998</v>
      </c>
      <c r="AX119">
        <f t="shared" si="2"/>
        <v>134097.0655</v>
      </c>
      <c r="AY119">
        <f t="shared" si="2"/>
        <v>565.95876999999996</v>
      </c>
      <c r="AZ119">
        <f t="shared" si="2"/>
        <v>565.73132999999996</v>
      </c>
      <c r="BA119">
        <f t="shared" si="2"/>
        <v>35.442723100000002</v>
      </c>
      <c r="BB119">
        <f t="shared" si="2"/>
        <v>438.07167600000002</v>
      </c>
      <c r="BC119">
        <f t="shared" si="2"/>
        <v>-7.1635999999999997</v>
      </c>
      <c r="BD119">
        <f t="shared" si="2"/>
        <v>0.69955800000000001</v>
      </c>
      <c r="BE119">
        <f t="shared" si="2"/>
        <v>0.245972</v>
      </c>
      <c r="BF119">
        <f t="shared" si="2"/>
        <v>0.18501200000000001</v>
      </c>
      <c r="BG119">
        <f t="shared" si="2"/>
        <v>41.783322500000004</v>
      </c>
      <c r="BH119">
        <f t="shared" si="2"/>
        <v>2.1379550000000003</v>
      </c>
      <c r="BI119">
        <f t="shared" si="2"/>
        <v>8.1001989999999999</v>
      </c>
      <c r="BJ119">
        <f t="shared" si="2"/>
        <v>1345.99</v>
      </c>
      <c r="BK119">
        <f t="shared" si="2"/>
        <v>2.75526E-2</v>
      </c>
      <c r="BL119">
        <f t="shared" si="2"/>
        <v>2.5299599999999998E-2</v>
      </c>
      <c r="BM119">
        <f t="shared" si="2"/>
        <v>3.1709399999999999E-2</v>
      </c>
      <c r="BN119">
        <f t="shared" si="2"/>
        <v>3.239878</v>
      </c>
    </row>
    <row r="120" spans="1:66">
      <c r="A120" s="65"/>
      <c r="B120" t="s">
        <v>33</v>
      </c>
      <c r="D120">
        <v>2.16513</v>
      </c>
      <c r="E120">
        <v>127.977</v>
      </c>
      <c r="F120">
        <v>2.29847</v>
      </c>
      <c r="G120">
        <v>19.093599999999999</v>
      </c>
      <c r="H120">
        <v>15.0098</v>
      </c>
      <c r="I120">
        <v>1930.54</v>
      </c>
      <c r="J120">
        <v>2392.89</v>
      </c>
      <c r="K120">
        <v>304.255</v>
      </c>
      <c r="L120">
        <v>1.35134</v>
      </c>
      <c r="M120">
        <v>12.270799999999999</v>
      </c>
      <c r="N120">
        <v>0.176092</v>
      </c>
      <c r="O120">
        <v>5.1875099999999996</v>
      </c>
      <c r="P120">
        <v>1.16046</v>
      </c>
      <c r="Q120">
        <v>59.541699999999999</v>
      </c>
      <c r="R120">
        <v>4.0824699999999998</v>
      </c>
      <c r="S120">
        <v>8.2209299999999992</v>
      </c>
      <c r="T120">
        <v>5.7241599999999997E-2</v>
      </c>
      <c r="U120">
        <v>0.86895699999999998</v>
      </c>
      <c r="V120">
        <v>12.768800000000001</v>
      </c>
      <c r="W120">
        <v>8.6548600000000003E-2</v>
      </c>
      <c r="X120">
        <v>0</v>
      </c>
      <c r="Y120">
        <v>0</v>
      </c>
      <c r="Z120">
        <v>0</v>
      </c>
      <c r="AA120">
        <v>0.218863</v>
      </c>
      <c r="AB120">
        <v>0.35290199999999999</v>
      </c>
      <c r="AC120">
        <v>0</v>
      </c>
      <c r="AD120">
        <v>0</v>
      </c>
      <c r="AE120">
        <v>0</v>
      </c>
      <c r="AF120">
        <v>0</v>
      </c>
      <c r="AG120">
        <v>0.46716200000000002</v>
      </c>
      <c r="AK120">
        <f t="shared" si="0"/>
        <v>203.81787</v>
      </c>
      <c r="AL120">
        <f t="shared" ref="AL120:BN120" si="3">E4-E120</f>
        <v>445.12200000000007</v>
      </c>
      <c r="AM120">
        <f t="shared" si="3"/>
        <v>39583.60153</v>
      </c>
      <c r="AN120">
        <f t="shared" si="3"/>
        <v>39833.4064</v>
      </c>
      <c r="AO120">
        <f t="shared" si="3"/>
        <v>108284.9902</v>
      </c>
      <c r="AP120">
        <f t="shared" si="3"/>
        <v>173336.46</v>
      </c>
      <c r="AQ120">
        <f t="shared" si="3"/>
        <v>-1987.8589999999999</v>
      </c>
      <c r="AR120">
        <f t="shared" si="3"/>
        <v>-150.10999999999999</v>
      </c>
      <c r="AS120">
        <f t="shared" si="3"/>
        <v>20.761759999999999</v>
      </c>
      <c r="AT120">
        <f t="shared" si="3"/>
        <v>15583.529199999999</v>
      </c>
      <c r="AU120">
        <f t="shared" si="3"/>
        <v>3.0172779999999997</v>
      </c>
      <c r="AV120">
        <f t="shared" si="3"/>
        <v>-4.2256319999999992</v>
      </c>
      <c r="AW120">
        <f t="shared" si="3"/>
        <v>1955.3795399999999</v>
      </c>
      <c r="AX120">
        <f t="shared" si="3"/>
        <v>153662.4583</v>
      </c>
      <c r="AY120">
        <f t="shared" si="3"/>
        <v>603.3965300000001</v>
      </c>
      <c r="AZ120">
        <f t="shared" si="3"/>
        <v>629.61306999999999</v>
      </c>
      <c r="BA120">
        <f t="shared" si="3"/>
        <v>38.705858400000004</v>
      </c>
      <c r="BB120">
        <f t="shared" si="3"/>
        <v>492.45904299999995</v>
      </c>
      <c r="BC120">
        <f t="shared" si="3"/>
        <v>-13.470846</v>
      </c>
      <c r="BD120">
        <f t="shared" si="3"/>
        <v>0.73541140000000005</v>
      </c>
      <c r="BE120">
        <f t="shared" si="3"/>
        <v>6.3238500000000003E-2</v>
      </c>
      <c r="BF120">
        <f t="shared" si="3"/>
        <v>3.4671400000000001E-3</v>
      </c>
      <c r="BG120">
        <f t="shared" si="3"/>
        <v>45.291600000000003</v>
      </c>
      <c r="BH120">
        <f t="shared" si="3"/>
        <v>2.3391570000000002</v>
      </c>
      <c r="BI120">
        <f t="shared" si="3"/>
        <v>8.8053179999999998</v>
      </c>
      <c r="BJ120">
        <f t="shared" si="3"/>
        <v>1293.51</v>
      </c>
      <c r="BK120">
        <f t="shared" si="3"/>
        <v>1.8691699999999999E-2</v>
      </c>
      <c r="BL120">
        <f t="shared" si="3"/>
        <v>2.0103600000000001E-8</v>
      </c>
      <c r="BM120">
        <f t="shared" si="3"/>
        <v>5.0072699999999998E-2</v>
      </c>
      <c r="BN120">
        <f t="shared" si="3"/>
        <v>3.3701479999999999</v>
      </c>
    </row>
    <row r="121" spans="1:66">
      <c r="A121" s="65"/>
      <c r="B121" t="s">
        <v>34</v>
      </c>
      <c r="D121">
        <v>2.4489200000000002</v>
      </c>
      <c r="E121">
        <v>144.916</v>
      </c>
      <c r="F121">
        <v>5.7208199999999998</v>
      </c>
      <c r="G121">
        <v>12.258100000000001</v>
      </c>
      <c r="H121">
        <v>22.173400000000001</v>
      </c>
      <c r="I121">
        <v>2090.11</v>
      </c>
      <c r="J121">
        <v>2093.81</v>
      </c>
      <c r="K121">
        <v>238.197</v>
      </c>
      <c r="L121">
        <v>1.81362</v>
      </c>
      <c r="M121">
        <v>60.402799999999999</v>
      </c>
      <c r="N121">
        <v>0.22678999999999999</v>
      </c>
      <c r="O121">
        <v>2.9941</v>
      </c>
      <c r="P121">
        <v>57.562600000000003</v>
      </c>
      <c r="Q121">
        <v>3334.69</v>
      </c>
      <c r="R121">
        <v>17.557099999999998</v>
      </c>
      <c r="S121">
        <v>27.8581</v>
      </c>
      <c r="T121">
        <v>4.4881500000000001</v>
      </c>
      <c r="U121">
        <v>67.8185</v>
      </c>
      <c r="V121">
        <v>12.747999999999999</v>
      </c>
      <c r="W121">
        <v>0.85335799999999995</v>
      </c>
      <c r="X121">
        <v>0.288493</v>
      </c>
      <c r="Y121">
        <v>0.164662</v>
      </c>
      <c r="Z121">
        <v>11.089600000000001</v>
      </c>
      <c r="AA121">
        <v>0.91841700000000004</v>
      </c>
      <c r="AB121">
        <v>1.9432799999999999</v>
      </c>
      <c r="AC121">
        <v>225.696</v>
      </c>
      <c r="AD121">
        <v>2.4782599999999998E-2</v>
      </c>
      <c r="AE121">
        <v>0</v>
      </c>
      <c r="AF121">
        <v>1.9897499999999999E-2</v>
      </c>
      <c r="AG121">
        <v>1.4222399999999999</v>
      </c>
      <c r="AK121">
        <f t="shared" si="0"/>
        <v>191.57308</v>
      </c>
      <c r="AL121">
        <f t="shared" ref="AL121:BN121" si="4">E5-E121</f>
        <v>545.72700000000009</v>
      </c>
      <c r="AM121">
        <f t="shared" si="4"/>
        <v>33817.579180000001</v>
      </c>
      <c r="AN121">
        <f t="shared" si="4"/>
        <v>37743.441899999998</v>
      </c>
      <c r="AO121">
        <f t="shared" si="4"/>
        <v>107177.8266</v>
      </c>
      <c r="AP121">
        <f t="shared" si="4"/>
        <v>165384.89000000001</v>
      </c>
      <c r="AQ121">
        <f t="shared" si="4"/>
        <v>-2240.806</v>
      </c>
      <c r="AR121">
        <f t="shared" si="4"/>
        <v>-146.46430000000001</v>
      </c>
      <c r="AS121">
        <f t="shared" si="4"/>
        <v>21.05228</v>
      </c>
      <c r="AT121">
        <f t="shared" si="4"/>
        <v>14701.797200000001</v>
      </c>
      <c r="AU121">
        <f t="shared" si="4"/>
        <v>2.3754900000000001</v>
      </c>
      <c r="AV121">
        <f t="shared" si="4"/>
        <v>-1.36778</v>
      </c>
      <c r="AW121">
        <f t="shared" si="4"/>
        <v>1783.2474</v>
      </c>
      <c r="AX121">
        <f t="shared" si="4"/>
        <v>137804.31</v>
      </c>
      <c r="AY121">
        <f t="shared" si="4"/>
        <v>574.12789999999995</v>
      </c>
      <c r="AZ121">
        <f t="shared" si="4"/>
        <v>527.49489999999992</v>
      </c>
      <c r="BA121">
        <f t="shared" si="4"/>
        <v>31.493849999999998</v>
      </c>
      <c r="BB121">
        <f t="shared" si="4"/>
        <v>380.42550000000006</v>
      </c>
      <c r="BC121">
        <f t="shared" si="4"/>
        <v>-19.564439999999998</v>
      </c>
      <c r="BD121">
        <f t="shared" si="4"/>
        <v>-0.22465399999999991</v>
      </c>
      <c r="BE121">
        <f t="shared" si="4"/>
        <v>8.2203000000000026E-2</v>
      </c>
      <c r="BF121">
        <f t="shared" si="4"/>
        <v>-1.363700000000001E-2</v>
      </c>
      <c r="BG121">
        <f t="shared" si="4"/>
        <v>45.005700000000004</v>
      </c>
      <c r="BH121">
        <f t="shared" si="4"/>
        <v>1.4630729999999998</v>
      </c>
      <c r="BI121">
        <f t="shared" si="4"/>
        <v>4.6052</v>
      </c>
      <c r="BJ121">
        <f t="shared" si="4"/>
        <v>1025.2740000000001</v>
      </c>
      <c r="BK121">
        <f t="shared" si="4"/>
        <v>3.2435000000000005E-2</v>
      </c>
      <c r="BL121">
        <f t="shared" si="4"/>
        <v>5.0681299999999997E-3</v>
      </c>
      <c r="BM121">
        <f t="shared" si="4"/>
        <v>1.6882000000000008E-3</v>
      </c>
      <c r="BN121">
        <f t="shared" si="4"/>
        <v>2.7410900000000002</v>
      </c>
    </row>
    <row r="122" spans="1:66">
      <c r="A122" s="65"/>
      <c r="B122" t="s">
        <v>35</v>
      </c>
      <c r="D122">
        <v>2.1796700000000002</v>
      </c>
      <c r="E122">
        <v>119.485</v>
      </c>
      <c r="F122">
        <v>1.3317300000000001</v>
      </c>
      <c r="G122">
        <v>0</v>
      </c>
      <c r="H122">
        <v>24.199100000000001</v>
      </c>
      <c r="I122">
        <v>1852.22</v>
      </c>
      <c r="J122">
        <v>1720.7</v>
      </c>
      <c r="K122">
        <v>242.52699999999999</v>
      </c>
      <c r="L122">
        <v>2.0152999999999999</v>
      </c>
      <c r="M122">
        <v>14.767099999999999</v>
      </c>
      <c r="N122">
        <v>0.19428899999999999</v>
      </c>
      <c r="O122">
        <v>3.7685499999999998</v>
      </c>
      <c r="P122">
        <v>1.10772</v>
      </c>
      <c r="Q122">
        <v>44.293300000000002</v>
      </c>
      <c r="R122">
        <v>5.5014200000000004</v>
      </c>
      <c r="S122">
        <v>7.7713000000000001</v>
      </c>
      <c r="T122">
        <v>4.4351599999999998E-2</v>
      </c>
      <c r="U122">
        <v>0.83781499999999998</v>
      </c>
      <c r="V122">
        <v>10.0748</v>
      </c>
      <c r="W122">
        <v>0</v>
      </c>
      <c r="X122">
        <v>0</v>
      </c>
      <c r="Y122">
        <v>0.168401</v>
      </c>
      <c r="Z122">
        <v>0</v>
      </c>
      <c r="AA122">
        <v>0.180976</v>
      </c>
      <c r="AB122">
        <v>0.32476500000000003</v>
      </c>
      <c r="AC122">
        <v>0</v>
      </c>
      <c r="AD122">
        <v>0</v>
      </c>
      <c r="AE122">
        <v>0</v>
      </c>
      <c r="AF122">
        <v>2.0351399999999999E-2</v>
      </c>
      <c r="AG122">
        <v>0.464088</v>
      </c>
      <c r="AK122">
        <f t="shared" si="0"/>
        <v>204.16233000000003</v>
      </c>
      <c r="AL122">
        <f t="shared" ref="AL122:BN122" si="5">E6-E122</f>
        <v>686.84100000000001</v>
      </c>
      <c r="AM122">
        <f t="shared" si="5"/>
        <v>37423.068270000003</v>
      </c>
      <c r="AN122">
        <f t="shared" si="5"/>
        <v>38776.300000000003</v>
      </c>
      <c r="AO122">
        <f t="shared" si="5"/>
        <v>106975.8009</v>
      </c>
      <c r="AP122">
        <f t="shared" si="5"/>
        <v>174040.78</v>
      </c>
      <c r="AQ122">
        <f t="shared" si="5"/>
        <v>-2653.5520000000001</v>
      </c>
      <c r="AR122">
        <f t="shared" si="5"/>
        <v>11.943000000000012</v>
      </c>
      <c r="AS122">
        <f t="shared" si="5"/>
        <v>19.479600000000001</v>
      </c>
      <c r="AT122">
        <f t="shared" si="5"/>
        <v>15949.132900000001</v>
      </c>
      <c r="AU122">
        <f t="shared" si="5"/>
        <v>2.736621</v>
      </c>
      <c r="AV122">
        <f t="shared" si="5"/>
        <v>-2.6627099999999997</v>
      </c>
      <c r="AW122">
        <f t="shared" si="5"/>
        <v>1944.13228</v>
      </c>
      <c r="AX122">
        <f t="shared" si="5"/>
        <v>140563.70670000001</v>
      </c>
      <c r="AY122">
        <f t="shared" si="5"/>
        <v>529.29557999999997</v>
      </c>
      <c r="AZ122">
        <f t="shared" si="5"/>
        <v>641.57270000000005</v>
      </c>
      <c r="BA122">
        <f t="shared" si="5"/>
        <v>38.582148400000001</v>
      </c>
      <c r="BB122">
        <f t="shared" si="5"/>
        <v>445.206185</v>
      </c>
      <c r="BC122">
        <f t="shared" si="5"/>
        <v>-11.36247</v>
      </c>
      <c r="BD122">
        <f t="shared" si="5"/>
        <v>0.97267599999999999</v>
      </c>
      <c r="BE122">
        <f t="shared" si="5"/>
        <v>1.7129300000000001</v>
      </c>
      <c r="BF122">
        <f t="shared" si="5"/>
        <v>-0.13991899999999999</v>
      </c>
      <c r="BG122">
        <f t="shared" si="5"/>
        <v>64.371300000000005</v>
      </c>
      <c r="BH122">
        <f t="shared" si="5"/>
        <v>2.1462940000000001</v>
      </c>
      <c r="BI122">
        <f t="shared" si="5"/>
        <v>7.0216250000000002</v>
      </c>
      <c r="BJ122">
        <f t="shared" si="5"/>
        <v>1237.1600000000001</v>
      </c>
      <c r="BK122">
        <f t="shared" si="5"/>
        <v>0.13431299999999999</v>
      </c>
      <c r="BL122">
        <f t="shared" si="5"/>
        <v>5.1932699999999998E-2</v>
      </c>
      <c r="BM122">
        <f t="shared" si="5"/>
        <v>3.1386999999999998E-2</v>
      </c>
      <c r="BN122">
        <f t="shared" si="5"/>
        <v>4.2920219999999993</v>
      </c>
    </row>
    <row r="123" spans="1:66">
      <c r="A123" s="65"/>
      <c r="B123" t="s">
        <v>36</v>
      </c>
      <c r="D123">
        <v>2.6978200000000001</v>
      </c>
      <c r="E123">
        <v>127.712</v>
      </c>
      <c r="F123">
        <v>1.41432</v>
      </c>
      <c r="G123">
        <v>8.5418099999999999</v>
      </c>
      <c r="H123">
        <v>12.4437</v>
      </c>
      <c r="I123">
        <v>1787.7</v>
      </c>
      <c r="J123">
        <v>1961.01</v>
      </c>
      <c r="K123">
        <v>236.054</v>
      </c>
      <c r="L123">
        <v>1.3417600000000001</v>
      </c>
      <c r="M123">
        <v>11.994199999999999</v>
      </c>
      <c r="N123">
        <v>0.13117599999999999</v>
      </c>
      <c r="O123">
        <v>4.6026100000000003</v>
      </c>
      <c r="P123">
        <v>0.95237700000000003</v>
      </c>
      <c r="Q123">
        <v>25.0654</v>
      </c>
      <c r="R123">
        <v>3.5838999999999999</v>
      </c>
      <c r="S123">
        <v>5.6858399999999998</v>
      </c>
      <c r="T123">
        <v>5.6683600000000001E-2</v>
      </c>
      <c r="U123">
        <v>0.926064</v>
      </c>
      <c r="V123">
        <v>11.3772</v>
      </c>
      <c r="W123">
        <v>0</v>
      </c>
      <c r="X123">
        <v>0</v>
      </c>
      <c r="Y123">
        <v>0</v>
      </c>
      <c r="Z123">
        <v>0</v>
      </c>
      <c r="AA123">
        <v>0.137262</v>
      </c>
      <c r="AB123">
        <v>0.34045300000000001</v>
      </c>
      <c r="AC123">
        <v>0</v>
      </c>
      <c r="AD123">
        <v>0</v>
      </c>
      <c r="AE123">
        <v>0</v>
      </c>
      <c r="AF123">
        <v>0</v>
      </c>
      <c r="AG123">
        <v>0.61561600000000005</v>
      </c>
      <c r="AK123">
        <f t="shared" si="0"/>
        <v>187.07417999999998</v>
      </c>
      <c r="AL123">
        <f t="shared" ref="AL123:BN123" si="6">E7-E123</f>
        <v>429.71400000000006</v>
      </c>
      <c r="AM123">
        <f t="shared" si="6"/>
        <v>34455.185679999995</v>
      </c>
      <c r="AN123">
        <f t="shared" si="6"/>
        <v>38817.75819</v>
      </c>
      <c r="AO123">
        <f t="shared" si="6"/>
        <v>107187.5563</v>
      </c>
      <c r="AP123">
        <f t="shared" si="6"/>
        <v>167161.29999999999</v>
      </c>
      <c r="AQ123">
        <f t="shared" si="6"/>
        <v>-1975.2005999999999</v>
      </c>
      <c r="AR123">
        <f t="shared" si="6"/>
        <v>-81.22999999999999</v>
      </c>
      <c r="AS123">
        <f t="shared" si="6"/>
        <v>21.53314</v>
      </c>
      <c r="AT123">
        <f t="shared" si="6"/>
        <v>15488.705800000002</v>
      </c>
      <c r="AU123">
        <f t="shared" si="6"/>
        <v>2.2424940000000002</v>
      </c>
      <c r="AV123">
        <f t="shared" si="6"/>
        <v>-2.2936700000000001</v>
      </c>
      <c r="AW123">
        <f t="shared" si="6"/>
        <v>1732.427623</v>
      </c>
      <c r="AX123">
        <f t="shared" si="6"/>
        <v>137308.93460000001</v>
      </c>
      <c r="AY123">
        <f t="shared" si="6"/>
        <v>551.80309999999997</v>
      </c>
      <c r="AZ123">
        <f t="shared" si="6"/>
        <v>631.59716000000003</v>
      </c>
      <c r="BA123">
        <f t="shared" si="6"/>
        <v>37.2194164</v>
      </c>
      <c r="BB123">
        <f t="shared" si="6"/>
        <v>464.78293600000001</v>
      </c>
      <c r="BC123">
        <f t="shared" si="6"/>
        <v>-12.314102</v>
      </c>
      <c r="BD123">
        <f t="shared" si="6"/>
        <v>0.61307400000000001</v>
      </c>
      <c r="BE123">
        <f t="shared" si="6"/>
        <v>0.146088</v>
      </c>
      <c r="BF123">
        <f t="shared" si="6"/>
        <v>-1.4170500000000001E-2</v>
      </c>
      <c r="BG123">
        <f t="shared" si="6"/>
        <v>51.412999999999997</v>
      </c>
      <c r="BH123">
        <f t="shared" si="6"/>
        <v>2.3280880000000002</v>
      </c>
      <c r="BI123">
        <f t="shared" si="6"/>
        <v>8.4582569999999997</v>
      </c>
      <c r="BJ123">
        <f t="shared" si="6"/>
        <v>1236.97</v>
      </c>
      <c r="BK123">
        <f t="shared" si="6"/>
        <v>1.6219799999999999E-2</v>
      </c>
      <c r="BL123">
        <f t="shared" si="6"/>
        <v>-9.2217300000000003E-7</v>
      </c>
      <c r="BM123">
        <f t="shared" si="6"/>
        <v>6.3327400000000006E-2</v>
      </c>
      <c r="BN123">
        <f t="shared" si="6"/>
        <v>3.0213139999999998</v>
      </c>
    </row>
    <row r="124" spans="1:66">
      <c r="A124" s="65"/>
      <c r="B124" t="s">
        <v>37</v>
      </c>
      <c r="D124">
        <v>2.3008700000000002</v>
      </c>
      <c r="E124">
        <v>116.76300000000001</v>
      </c>
      <c r="F124">
        <v>1.29016</v>
      </c>
      <c r="G124">
        <v>5.7158100000000003</v>
      </c>
      <c r="H124">
        <v>22.3992</v>
      </c>
      <c r="I124">
        <v>1753.76</v>
      </c>
      <c r="J124">
        <v>1215.04</v>
      </c>
      <c r="K124">
        <v>236.096</v>
      </c>
      <c r="L124">
        <v>1.8257699999999999</v>
      </c>
      <c r="M124">
        <v>12.244199999999999</v>
      </c>
      <c r="N124">
        <v>0.161991</v>
      </c>
      <c r="O124">
        <v>2.8878599999999999</v>
      </c>
      <c r="P124">
        <v>1.216</v>
      </c>
      <c r="Q124">
        <v>36.3658</v>
      </c>
      <c r="R124">
        <v>3.6411099999999998</v>
      </c>
      <c r="S124">
        <v>6.2208600000000001</v>
      </c>
      <c r="T124">
        <v>8.4722099999999995E-2</v>
      </c>
      <c r="U124">
        <v>0.78719499999999998</v>
      </c>
      <c r="V124">
        <v>8.2303999999999995</v>
      </c>
      <c r="W124">
        <v>0</v>
      </c>
      <c r="X124">
        <v>0</v>
      </c>
      <c r="Y124">
        <v>0</v>
      </c>
      <c r="Z124">
        <v>0</v>
      </c>
      <c r="AA124">
        <v>0.210178</v>
      </c>
      <c r="AB124">
        <v>0.340582</v>
      </c>
      <c r="AC124">
        <v>0</v>
      </c>
      <c r="AD124">
        <v>0</v>
      </c>
      <c r="AE124">
        <v>0</v>
      </c>
      <c r="AF124">
        <v>0</v>
      </c>
      <c r="AG124">
        <v>0.57261499999999999</v>
      </c>
      <c r="AK124">
        <f t="shared" si="0"/>
        <v>178.14912999999999</v>
      </c>
      <c r="AL124">
        <f t="shared" ref="AL124:BN124" si="7">E8-E124</f>
        <v>480.22299999999996</v>
      </c>
      <c r="AM124">
        <f t="shared" si="7"/>
        <v>34303.90984</v>
      </c>
      <c r="AN124">
        <f t="shared" si="7"/>
        <v>37524.984189999996</v>
      </c>
      <c r="AO124">
        <f t="shared" si="7"/>
        <v>106177.6008</v>
      </c>
      <c r="AP124">
        <f t="shared" si="7"/>
        <v>148726.24</v>
      </c>
      <c r="AQ124">
        <f t="shared" si="7"/>
        <v>-1308.5319</v>
      </c>
      <c r="AR124">
        <f t="shared" si="7"/>
        <v>-25.606999999999999</v>
      </c>
      <c r="AS124">
        <f t="shared" si="7"/>
        <v>17.785430000000002</v>
      </c>
      <c r="AT124">
        <f t="shared" si="7"/>
        <v>13459.6558</v>
      </c>
      <c r="AU124">
        <f t="shared" si="7"/>
        <v>2.0870890000000002</v>
      </c>
      <c r="AV124">
        <f t="shared" si="7"/>
        <v>-2.1294919999999999</v>
      </c>
      <c r="AW124">
        <f t="shared" si="7"/>
        <v>1632.5640000000001</v>
      </c>
      <c r="AX124">
        <f t="shared" si="7"/>
        <v>121421.6342</v>
      </c>
      <c r="AY124">
        <f t="shared" si="7"/>
        <v>481.65088999999995</v>
      </c>
      <c r="AZ124">
        <f t="shared" si="7"/>
        <v>509.42114000000004</v>
      </c>
      <c r="BA124">
        <f t="shared" si="7"/>
        <v>35.5886779</v>
      </c>
      <c r="BB124">
        <f t="shared" si="7"/>
        <v>426.10880500000002</v>
      </c>
      <c r="BC124">
        <f t="shared" si="7"/>
        <v>-9.0360429999999994</v>
      </c>
      <c r="BD124">
        <f t="shared" si="7"/>
        <v>0.58141799999999999</v>
      </c>
      <c r="BE124">
        <f t="shared" si="7"/>
        <v>0.13814100000000001</v>
      </c>
      <c r="BF124">
        <f t="shared" si="7"/>
        <v>2.6936500000000001E-3</v>
      </c>
      <c r="BG124">
        <f t="shared" si="7"/>
        <v>52.415900000000001</v>
      </c>
      <c r="BH124">
        <f t="shared" si="7"/>
        <v>1.812532</v>
      </c>
      <c r="BI124">
        <f t="shared" si="7"/>
        <v>8.4468680000000003</v>
      </c>
      <c r="BJ124">
        <f t="shared" si="7"/>
        <v>1163.3</v>
      </c>
      <c r="BK124">
        <f t="shared" si="7"/>
        <v>3.9813100000000001E-3</v>
      </c>
      <c r="BL124">
        <f t="shared" si="7"/>
        <v>3.2103399999999998E-6</v>
      </c>
      <c r="BM124">
        <f t="shared" si="7"/>
        <v>3.4749299999999997E-2</v>
      </c>
      <c r="BN124">
        <f t="shared" si="7"/>
        <v>3.2245150000000002</v>
      </c>
    </row>
    <row r="125" spans="1:66">
      <c r="A125" s="65"/>
      <c r="B125" t="s">
        <v>38</v>
      </c>
      <c r="D125">
        <v>2.7776000000000001</v>
      </c>
      <c r="E125">
        <v>152.05600000000001</v>
      </c>
      <c r="F125">
        <v>0.99204800000000004</v>
      </c>
      <c r="G125">
        <v>0</v>
      </c>
      <c r="H125">
        <v>13.998799999999999</v>
      </c>
      <c r="I125">
        <v>1639.45</v>
      </c>
      <c r="J125">
        <v>1305.67</v>
      </c>
      <c r="K125">
        <v>257.947</v>
      </c>
      <c r="L125">
        <v>1.4887300000000001</v>
      </c>
      <c r="M125">
        <v>11.234999999999999</v>
      </c>
      <c r="N125">
        <v>0.15303800000000001</v>
      </c>
      <c r="O125">
        <v>4.0181199999999997</v>
      </c>
      <c r="P125">
        <v>1.2041599999999999</v>
      </c>
      <c r="Q125">
        <v>50.771000000000001</v>
      </c>
      <c r="R125">
        <v>2.0290599999999999</v>
      </c>
      <c r="S125">
        <v>11.591100000000001</v>
      </c>
      <c r="T125">
        <v>6.5783099999999997E-2</v>
      </c>
      <c r="U125">
        <v>0.73319400000000001</v>
      </c>
      <c r="V125">
        <v>9.0817200000000007</v>
      </c>
      <c r="W125">
        <v>5.9266899999999997E-2</v>
      </c>
      <c r="X125">
        <v>0</v>
      </c>
      <c r="Y125">
        <v>0</v>
      </c>
      <c r="Z125">
        <v>0</v>
      </c>
      <c r="AA125">
        <v>0.188831</v>
      </c>
      <c r="AB125">
        <v>0.344364</v>
      </c>
      <c r="AC125">
        <v>0</v>
      </c>
      <c r="AD125">
        <v>8.5605300000000002E-3</v>
      </c>
      <c r="AE125">
        <v>0</v>
      </c>
      <c r="AF125">
        <v>0</v>
      </c>
      <c r="AG125">
        <v>0.45704499999999998</v>
      </c>
      <c r="AK125">
        <f t="shared" si="0"/>
        <v>174.9974</v>
      </c>
      <c r="AL125">
        <f t="shared" ref="AL125:BN125" si="8">E9-E125</f>
        <v>461.096</v>
      </c>
      <c r="AM125">
        <f t="shared" si="8"/>
        <v>36905.407952000001</v>
      </c>
      <c r="AN125">
        <f t="shared" si="8"/>
        <v>41082.300000000003</v>
      </c>
      <c r="AO125">
        <f t="shared" si="8"/>
        <v>108786.0012</v>
      </c>
      <c r="AP125">
        <f t="shared" si="8"/>
        <v>168615.55</v>
      </c>
      <c r="AQ125">
        <f t="shared" si="8"/>
        <v>-1853.7830000000001</v>
      </c>
      <c r="AR125">
        <f t="shared" si="8"/>
        <v>-58.793000000000006</v>
      </c>
      <c r="AS125">
        <f t="shared" si="8"/>
        <v>21.774370000000001</v>
      </c>
      <c r="AT125">
        <f t="shared" si="8"/>
        <v>13102.564999999999</v>
      </c>
      <c r="AU125">
        <f t="shared" si="8"/>
        <v>4.2675319999999992</v>
      </c>
      <c r="AV125">
        <f t="shared" si="8"/>
        <v>-2.1094599999999994</v>
      </c>
      <c r="AW125">
        <f t="shared" si="8"/>
        <v>1776.78584</v>
      </c>
      <c r="AX125">
        <f t="shared" si="8"/>
        <v>142008.22899999999</v>
      </c>
      <c r="AY125">
        <f t="shared" si="8"/>
        <v>576.79794000000004</v>
      </c>
      <c r="AZ125">
        <f t="shared" si="8"/>
        <v>634.4579</v>
      </c>
      <c r="BA125">
        <f t="shared" si="8"/>
        <v>38.519516899999999</v>
      </c>
      <c r="BB125">
        <f t="shared" si="8"/>
        <v>470.80280599999998</v>
      </c>
      <c r="BC125">
        <f t="shared" si="8"/>
        <v>-8.1643250000000016</v>
      </c>
      <c r="BD125">
        <f t="shared" si="8"/>
        <v>0.67679210000000001</v>
      </c>
      <c r="BE125">
        <f t="shared" si="8"/>
        <v>5.4347699999999999E-2</v>
      </c>
      <c r="BF125">
        <f t="shared" si="8"/>
        <v>0.27483000000000002</v>
      </c>
      <c r="BG125">
        <f t="shared" si="8"/>
        <v>55.327599999999997</v>
      </c>
      <c r="BH125">
        <f t="shared" si="8"/>
        <v>2.1770589999999999</v>
      </c>
      <c r="BI125">
        <f t="shared" si="8"/>
        <v>6.6264960000000004</v>
      </c>
      <c r="BJ125">
        <f t="shared" si="8"/>
        <v>1247.44</v>
      </c>
      <c r="BK125">
        <f t="shared" si="8"/>
        <v>1.0228199999999989E-3</v>
      </c>
      <c r="BL125">
        <f t="shared" si="8"/>
        <v>-1.38828E-5</v>
      </c>
      <c r="BM125">
        <f t="shared" si="8"/>
        <v>5.8543900000000003E-2</v>
      </c>
      <c r="BN125">
        <f t="shared" si="8"/>
        <v>3.7852750000000004</v>
      </c>
    </row>
    <row r="126" spans="1:66">
      <c r="A126" s="65"/>
      <c r="B126" t="s">
        <v>39</v>
      </c>
      <c r="D126">
        <v>2.7928999999999999</v>
      </c>
      <c r="E126">
        <v>167.048</v>
      </c>
      <c r="F126">
        <v>1.5386</v>
      </c>
      <c r="G126">
        <v>0</v>
      </c>
      <c r="H126">
        <v>16.162099999999999</v>
      </c>
      <c r="I126">
        <v>1686.16</v>
      </c>
      <c r="J126">
        <v>1877.32</v>
      </c>
      <c r="K126">
        <v>282.346</v>
      </c>
      <c r="L126">
        <v>1.8229</v>
      </c>
      <c r="M126">
        <v>10.825699999999999</v>
      </c>
      <c r="N126">
        <v>0.24817900000000001</v>
      </c>
      <c r="O126">
        <v>4.0023400000000002</v>
      </c>
      <c r="P126">
        <v>1.5024599999999999</v>
      </c>
      <c r="Q126">
        <v>25.868300000000001</v>
      </c>
      <c r="R126">
        <v>3.68384</v>
      </c>
      <c r="S126">
        <v>7.46305</v>
      </c>
      <c r="T126">
        <v>9.3115400000000001E-2</v>
      </c>
      <c r="U126">
        <v>0.73993100000000001</v>
      </c>
      <c r="V126">
        <v>10.009399999999999</v>
      </c>
      <c r="W126">
        <v>0</v>
      </c>
      <c r="X126">
        <v>0</v>
      </c>
      <c r="Y126">
        <v>0</v>
      </c>
      <c r="Z126">
        <v>0</v>
      </c>
      <c r="AA126">
        <v>0.233349</v>
      </c>
      <c r="AB126">
        <v>0.37556299999999998</v>
      </c>
      <c r="AC126">
        <v>0</v>
      </c>
      <c r="AD126">
        <v>0</v>
      </c>
      <c r="AE126">
        <v>0</v>
      </c>
      <c r="AF126">
        <v>0</v>
      </c>
      <c r="AG126">
        <v>0.90198599999999995</v>
      </c>
      <c r="AK126">
        <f t="shared" si="0"/>
        <v>208.3871</v>
      </c>
      <c r="AL126">
        <f t="shared" ref="AL126:BN126" si="9">E10-E126</f>
        <v>547.73900000000003</v>
      </c>
      <c r="AM126">
        <f t="shared" si="9"/>
        <v>39631.4614</v>
      </c>
      <c r="AN126">
        <f t="shared" si="9"/>
        <v>43524.800000000003</v>
      </c>
      <c r="AO126">
        <f t="shared" si="9"/>
        <v>106683.8379</v>
      </c>
      <c r="AP126">
        <f t="shared" si="9"/>
        <v>188085.84</v>
      </c>
      <c r="AQ126">
        <f t="shared" si="9"/>
        <v>-1707.415</v>
      </c>
      <c r="AR126">
        <f t="shared" si="9"/>
        <v>-128.482</v>
      </c>
      <c r="AS126">
        <f t="shared" si="9"/>
        <v>21.491199999999999</v>
      </c>
      <c r="AT126">
        <f t="shared" si="9"/>
        <v>17487.674299999999</v>
      </c>
      <c r="AU126">
        <f t="shared" si="9"/>
        <v>2.746651</v>
      </c>
      <c r="AV126">
        <f t="shared" si="9"/>
        <v>-3.0188190000000001</v>
      </c>
      <c r="AW126">
        <f t="shared" si="9"/>
        <v>1969.2675400000001</v>
      </c>
      <c r="AX126">
        <f t="shared" si="9"/>
        <v>149303.1317</v>
      </c>
      <c r="AY126">
        <f t="shared" si="9"/>
        <v>650.03616</v>
      </c>
      <c r="AZ126">
        <f t="shared" si="9"/>
        <v>719.78095000000008</v>
      </c>
      <c r="BA126">
        <f t="shared" si="9"/>
        <v>41.142284599999996</v>
      </c>
      <c r="BB126">
        <f t="shared" si="9"/>
        <v>479.31606899999997</v>
      </c>
      <c r="BC126">
        <f t="shared" si="9"/>
        <v>-8.8516899999999996</v>
      </c>
      <c r="BD126">
        <f t="shared" si="9"/>
        <v>0.84277299999999999</v>
      </c>
      <c r="BE126">
        <f t="shared" si="9"/>
        <v>0.62699400000000005</v>
      </c>
      <c r="BF126">
        <f t="shared" si="9"/>
        <v>2.3562499999999999E-4</v>
      </c>
      <c r="BG126">
        <f t="shared" si="9"/>
        <v>65.867500000000007</v>
      </c>
      <c r="BH126">
        <f t="shared" si="9"/>
        <v>2.270591</v>
      </c>
      <c r="BI126">
        <f t="shared" si="9"/>
        <v>6.4732470000000006</v>
      </c>
      <c r="BJ126">
        <f t="shared" si="9"/>
        <v>1505.44</v>
      </c>
      <c r="BK126">
        <f t="shared" si="9"/>
        <v>4.7197099999999999E-2</v>
      </c>
      <c r="BL126">
        <f t="shared" si="9"/>
        <v>5.3907499999999998E-5</v>
      </c>
      <c r="BM126">
        <f t="shared" si="9"/>
        <v>6.1526299999999999E-2</v>
      </c>
      <c r="BN126">
        <f t="shared" si="9"/>
        <v>3.1332940000000002</v>
      </c>
    </row>
    <row r="127" spans="1:66">
      <c r="A127" s="65"/>
      <c r="B127" t="s">
        <v>40</v>
      </c>
      <c r="D127">
        <v>2.49926</v>
      </c>
      <c r="E127">
        <v>107.848</v>
      </c>
      <c r="F127">
        <v>1.1515500000000001</v>
      </c>
      <c r="G127">
        <v>8.1159800000000004</v>
      </c>
      <c r="H127">
        <v>22.5564</v>
      </c>
      <c r="I127">
        <v>1522.15</v>
      </c>
      <c r="J127">
        <v>1565.28</v>
      </c>
      <c r="K127">
        <v>270.423</v>
      </c>
      <c r="L127">
        <v>1.5603899999999999</v>
      </c>
      <c r="M127">
        <v>10.722200000000001</v>
      </c>
      <c r="N127">
        <v>0.12503900000000001</v>
      </c>
      <c r="O127">
        <v>4.5817199999999998</v>
      </c>
      <c r="P127">
        <v>1.2033100000000001</v>
      </c>
      <c r="Q127">
        <v>46.184100000000001</v>
      </c>
      <c r="R127">
        <v>3.6631499999999999</v>
      </c>
      <c r="S127">
        <v>8.63157</v>
      </c>
      <c r="T127">
        <v>7.0424200000000006E-2</v>
      </c>
      <c r="U127">
        <v>0.70980600000000005</v>
      </c>
      <c r="V127">
        <v>7.6736599999999999</v>
      </c>
      <c r="W127">
        <v>0</v>
      </c>
      <c r="X127">
        <v>0</v>
      </c>
      <c r="Y127">
        <v>0</v>
      </c>
      <c r="Z127">
        <v>0</v>
      </c>
      <c r="AA127">
        <v>0.14594199999999999</v>
      </c>
      <c r="AB127">
        <v>0.31415199999999999</v>
      </c>
      <c r="AC127">
        <v>0</v>
      </c>
      <c r="AD127">
        <v>0</v>
      </c>
      <c r="AE127">
        <v>2.0757100000000001E-2</v>
      </c>
      <c r="AF127">
        <v>2.0634799999999998E-2</v>
      </c>
      <c r="AG127">
        <v>0.355547</v>
      </c>
      <c r="AK127">
        <f t="shared" si="0"/>
        <v>156.27274</v>
      </c>
      <c r="AL127">
        <f t="shared" ref="AL127:BN127" si="10">E11-E127</f>
        <v>414.39500000000004</v>
      </c>
      <c r="AM127">
        <f t="shared" si="10"/>
        <v>32905.448449999996</v>
      </c>
      <c r="AN127">
        <f t="shared" si="10"/>
        <v>36301.284019999999</v>
      </c>
      <c r="AO127">
        <f t="shared" si="10"/>
        <v>106477.4436</v>
      </c>
      <c r="AP127">
        <f t="shared" si="10"/>
        <v>158555.85</v>
      </c>
      <c r="AQ127">
        <f t="shared" si="10"/>
        <v>-1268.0719999999999</v>
      </c>
      <c r="AR127">
        <f t="shared" si="10"/>
        <v>31.071000000000026</v>
      </c>
      <c r="AS127">
        <f t="shared" si="10"/>
        <v>21.713909999999998</v>
      </c>
      <c r="AT127">
        <f t="shared" si="10"/>
        <v>11881.2778</v>
      </c>
      <c r="AU127">
        <f t="shared" si="10"/>
        <v>2.9532409999999998</v>
      </c>
      <c r="AV127">
        <f t="shared" si="10"/>
        <v>-6.0028100000000002</v>
      </c>
      <c r="AW127">
        <f t="shared" si="10"/>
        <v>1469.92669</v>
      </c>
      <c r="AX127">
        <f t="shared" si="10"/>
        <v>117302.8159</v>
      </c>
      <c r="AY127">
        <f t="shared" si="10"/>
        <v>466.32885000000005</v>
      </c>
      <c r="AZ127">
        <f t="shared" si="10"/>
        <v>525.63243</v>
      </c>
      <c r="BA127">
        <f t="shared" si="10"/>
        <v>36.207375800000001</v>
      </c>
      <c r="BB127">
        <f t="shared" si="10"/>
        <v>418.79819399999997</v>
      </c>
      <c r="BC127">
        <f t="shared" si="10"/>
        <v>-5.3213799999999996</v>
      </c>
      <c r="BD127">
        <f t="shared" si="10"/>
        <v>1.3407100000000001</v>
      </c>
      <c r="BE127">
        <f t="shared" si="10"/>
        <v>8.3709900000000004E-2</v>
      </c>
      <c r="BF127">
        <f t="shared" si="10"/>
        <v>7.9589300000000002E-8</v>
      </c>
      <c r="BG127">
        <f t="shared" si="10"/>
        <v>40.934800000000003</v>
      </c>
      <c r="BH127">
        <f t="shared" si="10"/>
        <v>2.2570580000000002</v>
      </c>
      <c r="BI127">
        <f t="shared" si="10"/>
        <v>10.980347999999999</v>
      </c>
      <c r="BJ127">
        <f t="shared" si="10"/>
        <v>1194.7</v>
      </c>
      <c r="BK127">
        <f t="shared" si="10"/>
        <v>1.1234900000000001E-2</v>
      </c>
      <c r="BL127">
        <f t="shared" si="10"/>
        <v>-2.6376010000000002E-2</v>
      </c>
      <c r="BM127">
        <f t="shared" si="10"/>
        <v>0.13264219999999999</v>
      </c>
      <c r="BN127">
        <f t="shared" si="10"/>
        <v>3.5642329999999998</v>
      </c>
    </row>
    <row r="128" spans="1:66">
      <c r="A128" s="65"/>
      <c r="B128" t="s">
        <v>41</v>
      </c>
      <c r="D128">
        <v>3.1922000000000001</v>
      </c>
      <c r="E128">
        <v>113.252</v>
      </c>
      <c r="F128">
        <v>0.78786500000000004</v>
      </c>
      <c r="G128">
        <v>6.6299000000000001</v>
      </c>
      <c r="H128">
        <v>15.4476</v>
      </c>
      <c r="I128">
        <v>2801.26</v>
      </c>
      <c r="J128">
        <v>1846.48</v>
      </c>
      <c r="K128">
        <v>302.18799999999999</v>
      </c>
      <c r="L128">
        <v>1.9412199999999999</v>
      </c>
      <c r="M128">
        <v>10.0924</v>
      </c>
      <c r="N128">
        <v>0.183643</v>
      </c>
      <c r="O128">
        <v>3.7741600000000002</v>
      </c>
      <c r="P128">
        <v>1.0127299999999999</v>
      </c>
      <c r="Q128">
        <v>44.16</v>
      </c>
      <c r="R128">
        <v>4.3052000000000001</v>
      </c>
      <c r="S128">
        <v>6.1376999999999997</v>
      </c>
      <c r="T128">
        <v>9.3089699999999997E-2</v>
      </c>
      <c r="U128">
        <v>0.662219</v>
      </c>
      <c r="V128">
        <v>10.600199999999999</v>
      </c>
      <c r="W128">
        <v>6.8179699999999996E-2</v>
      </c>
      <c r="X128">
        <v>0</v>
      </c>
      <c r="Y128">
        <v>0</v>
      </c>
      <c r="Z128">
        <v>0</v>
      </c>
      <c r="AA128">
        <v>0.13472700000000001</v>
      </c>
      <c r="AB128">
        <v>0.34955999999999998</v>
      </c>
      <c r="AC128">
        <v>0</v>
      </c>
      <c r="AD128">
        <v>0</v>
      </c>
      <c r="AE128">
        <v>0</v>
      </c>
      <c r="AF128">
        <v>0</v>
      </c>
      <c r="AG128">
        <v>0.431199</v>
      </c>
      <c r="AK128">
        <f t="shared" si="0"/>
        <v>186.13679999999999</v>
      </c>
      <c r="AL128">
        <f t="shared" ref="AL128:BN128" si="11">E12-E128</f>
        <v>514.14400000000001</v>
      </c>
      <c r="AM128">
        <f t="shared" si="11"/>
        <v>35831.012135000004</v>
      </c>
      <c r="AN128">
        <f t="shared" si="11"/>
        <v>41894.970099999999</v>
      </c>
      <c r="AO128">
        <f t="shared" si="11"/>
        <v>107484.5524</v>
      </c>
      <c r="AP128">
        <f t="shared" si="11"/>
        <v>166244.74</v>
      </c>
      <c r="AQ128">
        <f t="shared" si="11"/>
        <v>-1924.2325000000001</v>
      </c>
      <c r="AR128">
        <f t="shared" si="11"/>
        <v>-46.503999999999991</v>
      </c>
      <c r="AS128">
        <f t="shared" si="11"/>
        <v>20.094279999999998</v>
      </c>
      <c r="AT128">
        <f t="shared" si="11"/>
        <v>14260.2076</v>
      </c>
      <c r="AU128">
        <f t="shared" si="11"/>
        <v>3.0946370000000001</v>
      </c>
      <c r="AV128">
        <f t="shared" si="11"/>
        <v>-1.4656600000000002</v>
      </c>
      <c r="AW128">
        <f t="shared" si="11"/>
        <v>1726.80727</v>
      </c>
      <c r="AX128">
        <f t="shared" si="11"/>
        <v>129494.84</v>
      </c>
      <c r="AY128">
        <f t="shared" si="11"/>
        <v>574.54880000000003</v>
      </c>
      <c r="AZ128">
        <f t="shared" si="11"/>
        <v>599.63430000000005</v>
      </c>
      <c r="BA128">
        <f t="shared" si="11"/>
        <v>37.333310300000001</v>
      </c>
      <c r="BB128">
        <f t="shared" si="11"/>
        <v>445.03078099999999</v>
      </c>
      <c r="BC128">
        <f t="shared" si="11"/>
        <v>-12.838999999999999</v>
      </c>
      <c r="BD128">
        <f t="shared" si="11"/>
        <v>0.51018030000000003</v>
      </c>
      <c r="BE128">
        <f t="shared" si="11"/>
        <v>4.0788900000000003E-2</v>
      </c>
      <c r="BF128">
        <f t="shared" si="11"/>
        <v>-2.2866000000000001E-8</v>
      </c>
      <c r="BG128">
        <f t="shared" si="11"/>
        <v>46.834299999999999</v>
      </c>
      <c r="BH128">
        <f t="shared" si="11"/>
        <v>2.3090130000000002</v>
      </c>
      <c r="BI128">
        <f t="shared" si="11"/>
        <v>8.5162200000000006</v>
      </c>
      <c r="BJ128">
        <f t="shared" si="11"/>
        <v>1388.84</v>
      </c>
      <c r="BK128">
        <f t="shared" si="11"/>
        <v>5.0472599999999996E-3</v>
      </c>
      <c r="BL128">
        <f t="shared" si="11"/>
        <v>-2.0428500000000001E-3</v>
      </c>
      <c r="BM128">
        <f t="shared" si="11"/>
        <v>5.40162E-2</v>
      </c>
      <c r="BN128">
        <f t="shared" si="11"/>
        <v>2.920531</v>
      </c>
    </row>
    <row r="129" spans="1:66">
      <c r="A129" s="65"/>
      <c r="B129" t="s">
        <v>42</v>
      </c>
      <c r="D129">
        <v>2.5960800000000002</v>
      </c>
      <c r="E129">
        <v>131.291</v>
      </c>
      <c r="F129">
        <v>2.7814399999999999</v>
      </c>
      <c r="G129">
        <v>7.6125400000000001</v>
      </c>
      <c r="H129">
        <v>26.572900000000001</v>
      </c>
      <c r="I129">
        <v>2643.36</v>
      </c>
      <c r="J129">
        <v>1629.43</v>
      </c>
      <c r="K129">
        <v>223.01</v>
      </c>
      <c r="L129">
        <v>2.7303299999999999</v>
      </c>
      <c r="M129">
        <v>19.6126</v>
      </c>
      <c r="N129">
        <v>0.14727999999999999</v>
      </c>
      <c r="O129">
        <v>5.7390400000000001</v>
      </c>
      <c r="P129">
        <v>1.4216</v>
      </c>
      <c r="Q129">
        <v>30.555800000000001</v>
      </c>
      <c r="R129">
        <v>3.2181999999999999</v>
      </c>
      <c r="S129">
        <v>5.1340500000000002</v>
      </c>
      <c r="T129">
        <v>6.8277099999999993E-2</v>
      </c>
      <c r="U129">
        <v>1.35023</v>
      </c>
      <c r="V129">
        <v>10.7821</v>
      </c>
      <c r="W129">
        <v>7.8718099999999999E-2</v>
      </c>
      <c r="X129">
        <v>0</v>
      </c>
      <c r="Y129">
        <v>0</v>
      </c>
      <c r="Z129">
        <v>0</v>
      </c>
      <c r="AA129">
        <v>0.268341</v>
      </c>
      <c r="AB129">
        <v>0.42310399999999998</v>
      </c>
      <c r="AC129">
        <v>0</v>
      </c>
      <c r="AD129">
        <v>1.11222E-2</v>
      </c>
      <c r="AE129">
        <v>0</v>
      </c>
      <c r="AF129">
        <v>0</v>
      </c>
      <c r="AG129">
        <v>0.52433399999999997</v>
      </c>
      <c r="AK129">
        <f t="shared" si="0"/>
        <v>180.93992</v>
      </c>
      <c r="AL129">
        <f t="shared" ref="AL129:BN129" si="12">E13-E129</f>
        <v>395.67500000000001</v>
      </c>
      <c r="AM129">
        <f t="shared" si="12"/>
        <v>39755.218560000001</v>
      </c>
      <c r="AN129">
        <f t="shared" si="12"/>
        <v>43070.587459999995</v>
      </c>
      <c r="AO129">
        <f t="shared" si="12"/>
        <v>107373.4271</v>
      </c>
      <c r="AP129">
        <f t="shared" si="12"/>
        <v>190072.64</v>
      </c>
      <c r="AQ129">
        <f t="shared" si="12"/>
        <v>-457.93000000000006</v>
      </c>
      <c r="AR129">
        <f t="shared" si="12"/>
        <v>-42.084000000000003</v>
      </c>
      <c r="AS129">
        <f t="shared" si="12"/>
        <v>19.526070000000001</v>
      </c>
      <c r="AT129">
        <f t="shared" si="12"/>
        <v>13679.287399999999</v>
      </c>
      <c r="AU129">
        <f t="shared" si="12"/>
        <v>3.0727200000000003</v>
      </c>
      <c r="AV129">
        <f t="shared" si="12"/>
        <v>-5.6531197000000004</v>
      </c>
      <c r="AW129">
        <f t="shared" si="12"/>
        <v>1992.1984</v>
      </c>
      <c r="AX129">
        <f t="shared" si="12"/>
        <v>137595.4442</v>
      </c>
      <c r="AY129">
        <f t="shared" si="12"/>
        <v>640.33179999999993</v>
      </c>
      <c r="AZ129">
        <f t="shared" si="12"/>
        <v>606.05795000000001</v>
      </c>
      <c r="BA129">
        <f t="shared" si="12"/>
        <v>41.753322899999993</v>
      </c>
      <c r="BB129">
        <f t="shared" si="12"/>
        <v>562.39976999999999</v>
      </c>
      <c r="BC129">
        <f t="shared" si="12"/>
        <v>-10.657128</v>
      </c>
      <c r="BD129">
        <f t="shared" si="12"/>
        <v>0.4117749</v>
      </c>
      <c r="BE129">
        <f t="shared" si="12"/>
        <v>0.28156599999999998</v>
      </c>
      <c r="BF129">
        <f t="shared" si="12"/>
        <v>6.52046E-9</v>
      </c>
      <c r="BG129">
        <f t="shared" si="12"/>
        <v>33.718699999999998</v>
      </c>
      <c r="BH129">
        <f t="shared" si="12"/>
        <v>2.4517989999999998</v>
      </c>
      <c r="BI129">
        <f t="shared" si="12"/>
        <v>24.386296000000002</v>
      </c>
      <c r="BJ129">
        <f t="shared" si="12"/>
        <v>1297.93</v>
      </c>
      <c r="BK129">
        <f t="shared" si="12"/>
        <v>-3.7415400000000007E-3</v>
      </c>
      <c r="BL129">
        <f t="shared" si="12"/>
        <v>4.4815000000000002E-4</v>
      </c>
      <c r="BM129">
        <f t="shared" si="12"/>
        <v>6.8330600000000005E-2</v>
      </c>
      <c r="BN129">
        <f t="shared" si="12"/>
        <v>2.6417259999999998</v>
      </c>
    </row>
    <row r="130" spans="1:66">
      <c r="A130" s="65"/>
      <c r="B130" t="s">
        <v>43</v>
      </c>
      <c r="D130">
        <v>2.9916200000000002</v>
      </c>
      <c r="E130">
        <v>148.63800000000001</v>
      </c>
      <c r="F130">
        <v>1.0488500000000001</v>
      </c>
      <c r="G130">
        <v>0</v>
      </c>
      <c r="H130">
        <v>19.956800000000001</v>
      </c>
      <c r="I130">
        <v>1742.67</v>
      </c>
      <c r="J130">
        <v>1929.21</v>
      </c>
      <c r="K130">
        <v>337.43700000000001</v>
      </c>
      <c r="L130">
        <v>1.4076500000000001</v>
      </c>
      <c r="M130">
        <v>7.0472999999999999</v>
      </c>
      <c r="N130">
        <v>0.17191899999999999</v>
      </c>
      <c r="O130">
        <v>3.4218099999999998</v>
      </c>
      <c r="P130">
        <v>0.84645999999999999</v>
      </c>
      <c r="Q130">
        <v>35.8932</v>
      </c>
      <c r="R130">
        <v>5.09436</v>
      </c>
      <c r="S130">
        <v>0</v>
      </c>
      <c r="T130">
        <v>4.8495700000000003E-2</v>
      </c>
      <c r="U130">
        <v>0.75753400000000004</v>
      </c>
      <c r="V130">
        <v>8.9260999999999999</v>
      </c>
      <c r="W130">
        <v>0</v>
      </c>
      <c r="X130">
        <v>0</v>
      </c>
      <c r="Y130">
        <v>0</v>
      </c>
      <c r="Z130">
        <v>2.3657500000000001E-2</v>
      </c>
      <c r="AA130">
        <v>0.212501</v>
      </c>
      <c r="AB130">
        <v>0.35701500000000003</v>
      </c>
      <c r="AC130">
        <v>0</v>
      </c>
      <c r="AD130">
        <v>0</v>
      </c>
      <c r="AE130">
        <v>0</v>
      </c>
      <c r="AF130">
        <v>0</v>
      </c>
      <c r="AG130">
        <v>0.36969800000000003</v>
      </c>
      <c r="AK130">
        <f t="shared" si="0"/>
        <v>182.82038</v>
      </c>
      <c r="AL130">
        <f t="shared" ref="AL130:BN130" si="13">E14-E130</f>
        <v>369.70399999999995</v>
      </c>
      <c r="AM130">
        <f t="shared" si="13"/>
        <v>38093.851150000002</v>
      </c>
      <c r="AN130">
        <f t="shared" si="13"/>
        <v>41696.699999999997</v>
      </c>
      <c r="AO130">
        <f t="shared" si="13"/>
        <v>109180.0432</v>
      </c>
      <c r="AP130">
        <f t="shared" si="13"/>
        <v>165615.32999999999</v>
      </c>
      <c r="AQ130">
        <f t="shared" si="13"/>
        <v>-1239.1190000000001</v>
      </c>
      <c r="AR130">
        <f t="shared" si="13"/>
        <v>-218.94400000000002</v>
      </c>
      <c r="AS130">
        <f t="shared" si="13"/>
        <v>18.620850000000001</v>
      </c>
      <c r="AT130">
        <f t="shared" si="13"/>
        <v>13078.0527</v>
      </c>
      <c r="AU130">
        <f t="shared" si="13"/>
        <v>3.0809310000000001</v>
      </c>
      <c r="AV130">
        <f t="shared" si="13"/>
        <v>-2.3452799999999998</v>
      </c>
      <c r="AW130">
        <f t="shared" si="13"/>
        <v>1683.9935399999999</v>
      </c>
      <c r="AX130">
        <f t="shared" si="13"/>
        <v>120618.10679999999</v>
      </c>
      <c r="AY130">
        <f t="shared" si="13"/>
        <v>512.95963999999992</v>
      </c>
      <c r="AZ130">
        <f t="shared" si="13"/>
        <v>575.38900000000001</v>
      </c>
      <c r="BA130">
        <f t="shared" si="13"/>
        <v>37.071604300000004</v>
      </c>
      <c r="BB130">
        <f t="shared" si="13"/>
        <v>431.484466</v>
      </c>
      <c r="BC130">
        <f t="shared" si="13"/>
        <v>-0.58023999999999987</v>
      </c>
      <c r="BD130">
        <f t="shared" si="13"/>
        <v>0.83743299999999998</v>
      </c>
      <c r="BE130">
        <f t="shared" si="13"/>
        <v>5.0266199999999997E-2</v>
      </c>
      <c r="BF130">
        <f t="shared" si="13"/>
        <v>0.194997</v>
      </c>
      <c r="BG130">
        <f t="shared" si="13"/>
        <v>48.753442499999998</v>
      </c>
      <c r="BH130">
        <f t="shared" si="13"/>
        <v>2.2372290000000001</v>
      </c>
      <c r="BI130">
        <f t="shared" si="13"/>
        <v>5.319515</v>
      </c>
      <c r="BJ130">
        <f t="shared" si="13"/>
        <v>1325.63</v>
      </c>
      <c r="BK130">
        <f t="shared" si="13"/>
        <v>2.1726499999999999E-2</v>
      </c>
      <c r="BL130">
        <f t="shared" si="13"/>
        <v>-1.12459E-4</v>
      </c>
      <c r="BM130">
        <f t="shared" si="13"/>
        <v>3.1588999999999999E-2</v>
      </c>
      <c r="BN130">
        <f t="shared" si="13"/>
        <v>3.4699119999999999</v>
      </c>
    </row>
    <row r="131" spans="1:66">
      <c r="A131" s="65"/>
      <c r="B131" t="s">
        <v>44</v>
      </c>
      <c r="D131">
        <v>3.0474999999999999</v>
      </c>
      <c r="E131">
        <v>143.94300000000001</v>
      </c>
      <c r="F131">
        <v>1.4971099999999999</v>
      </c>
      <c r="G131">
        <v>6.31006</v>
      </c>
      <c r="H131">
        <v>24.247399999999999</v>
      </c>
      <c r="I131">
        <v>1941.97</v>
      </c>
      <c r="J131">
        <v>1259.57</v>
      </c>
      <c r="K131">
        <v>215.453</v>
      </c>
      <c r="L131">
        <v>1.7291300000000001</v>
      </c>
      <c r="M131">
        <v>6.9223100000000004</v>
      </c>
      <c r="N131">
        <v>0.17468600000000001</v>
      </c>
      <c r="O131">
        <v>4.0268199999999998</v>
      </c>
      <c r="P131">
        <v>0.84513400000000005</v>
      </c>
      <c r="Q131">
        <v>46.043399999999998</v>
      </c>
      <c r="R131">
        <v>5.3745500000000002</v>
      </c>
      <c r="S131">
        <v>4.2947100000000002</v>
      </c>
      <c r="T131">
        <v>0</v>
      </c>
      <c r="U131">
        <v>0.66056300000000001</v>
      </c>
      <c r="V131">
        <v>8.9396400000000007</v>
      </c>
      <c r="W131">
        <v>0</v>
      </c>
      <c r="X131">
        <v>0</v>
      </c>
      <c r="Y131">
        <v>0</v>
      </c>
      <c r="Z131">
        <v>0</v>
      </c>
      <c r="AA131">
        <v>0.16020599999999999</v>
      </c>
      <c r="AB131">
        <v>0.22009699999999999</v>
      </c>
      <c r="AC131">
        <v>0</v>
      </c>
      <c r="AD131">
        <v>0</v>
      </c>
      <c r="AE131">
        <v>0</v>
      </c>
      <c r="AF131">
        <v>0</v>
      </c>
      <c r="AG131">
        <v>0.54723100000000002</v>
      </c>
      <c r="AK131">
        <f t="shared" si="0"/>
        <v>170.7285</v>
      </c>
      <c r="AL131">
        <f t="shared" ref="AL131:BN131" si="14">E15-E131</f>
        <v>492.45799999999997</v>
      </c>
      <c r="AM131">
        <f t="shared" si="14"/>
        <v>36310.602890000002</v>
      </c>
      <c r="AN131">
        <f t="shared" si="14"/>
        <v>41264.289939999995</v>
      </c>
      <c r="AO131">
        <f t="shared" si="14"/>
        <v>107675.75260000001</v>
      </c>
      <c r="AP131">
        <f t="shared" si="14"/>
        <v>158119.03</v>
      </c>
      <c r="AQ131">
        <f t="shared" si="14"/>
        <v>-536.4319999999999</v>
      </c>
      <c r="AR131">
        <f t="shared" si="14"/>
        <v>138.04299999999998</v>
      </c>
      <c r="AS131">
        <f t="shared" si="14"/>
        <v>17.528969999999997</v>
      </c>
      <c r="AT131">
        <f t="shared" si="14"/>
        <v>11525.277690000001</v>
      </c>
      <c r="AU131">
        <f t="shared" si="14"/>
        <v>2.7261839999999999</v>
      </c>
      <c r="AV131">
        <f t="shared" si="14"/>
        <v>-4.5147630000000003</v>
      </c>
      <c r="AW131">
        <f t="shared" si="14"/>
        <v>1646.264866</v>
      </c>
      <c r="AX131">
        <f t="shared" si="14"/>
        <v>114930.9566</v>
      </c>
      <c r="AY131">
        <f t="shared" si="14"/>
        <v>538.42245000000003</v>
      </c>
      <c r="AZ131">
        <f t="shared" si="14"/>
        <v>548.61229000000003</v>
      </c>
      <c r="BA131">
        <f t="shared" si="14"/>
        <v>37.433700000000002</v>
      </c>
      <c r="BB131">
        <f t="shared" si="14"/>
        <v>397.338437</v>
      </c>
      <c r="BC131">
        <f t="shared" si="14"/>
        <v>-1.8996400000000007</v>
      </c>
      <c r="BD131">
        <f t="shared" si="14"/>
        <v>1.62077</v>
      </c>
      <c r="BE131">
        <f t="shared" si="14"/>
        <v>7.0916999999999994E-2</v>
      </c>
      <c r="BF131">
        <f t="shared" si="14"/>
        <v>4.2690300000000002E-10</v>
      </c>
      <c r="BG131">
        <f t="shared" si="14"/>
        <v>38.456699999999998</v>
      </c>
      <c r="BH131">
        <f t="shared" si="14"/>
        <v>2.4038539999999999</v>
      </c>
      <c r="BI131">
        <f t="shared" si="14"/>
        <v>7.7450530000000004</v>
      </c>
      <c r="BJ131">
        <f t="shared" si="14"/>
        <v>1296.6400000000001</v>
      </c>
      <c r="BK131">
        <f t="shared" si="14"/>
        <v>1.55412E-2</v>
      </c>
      <c r="BL131">
        <f t="shared" si="14"/>
        <v>2.9192399999999999E-5</v>
      </c>
      <c r="BM131">
        <f t="shared" si="14"/>
        <v>0.131133</v>
      </c>
      <c r="BN131">
        <f t="shared" si="14"/>
        <v>3.032489</v>
      </c>
    </row>
    <row r="132" spans="1:66">
      <c r="A132" s="65"/>
      <c r="B132" t="s">
        <v>45</v>
      </c>
      <c r="D132">
        <v>2.3744299999999998</v>
      </c>
      <c r="E132">
        <v>94.748999999999995</v>
      </c>
      <c r="F132">
        <v>1.4658500000000001</v>
      </c>
      <c r="G132">
        <v>0</v>
      </c>
      <c r="H132">
        <v>13.117699999999999</v>
      </c>
      <c r="I132">
        <v>2495.66</v>
      </c>
      <c r="J132">
        <v>1585.55</v>
      </c>
      <c r="K132">
        <v>263.49599999999998</v>
      </c>
      <c r="L132">
        <v>1.9782599999999999</v>
      </c>
      <c r="M132">
        <v>12.044</v>
      </c>
      <c r="N132">
        <v>0.158999</v>
      </c>
      <c r="O132">
        <v>3.9690500000000002</v>
      </c>
      <c r="P132">
        <v>1.2986899999999999</v>
      </c>
      <c r="Q132">
        <v>34.148400000000002</v>
      </c>
      <c r="R132">
        <v>3.0838899999999998</v>
      </c>
      <c r="S132">
        <v>7.5192399999999999</v>
      </c>
      <c r="T132">
        <v>6.0621000000000001E-2</v>
      </c>
      <c r="U132">
        <v>0.804863</v>
      </c>
      <c r="V132">
        <v>8.7496500000000008</v>
      </c>
      <c r="W132">
        <v>0</v>
      </c>
      <c r="X132">
        <v>0</v>
      </c>
      <c r="Y132">
        <v>0</v>
      </c>
      <c r="Z132">
        <v>0</v>
      </c>
      <c r="AA132">
        <v>0.21086299999999999</v>
      </c>
      <c r="AB132">
        <v>0.37897999999999998</v>
      </c>
      <c r="AC132">
        <v>0</v>
      </c>
      <c r="AD132">
        <v>0</v>
      </c>
      <c r="AE132">
        <v>0</v>
      </c>
      <c r="AF132">
        <v>0</v>
      </c>
      <c r="AG132">
        <v>0.47339500000000001</v>
      </c>
      <c r="AK132">
        <f t="shared" si="0"/>
        <v>207.82157000000001</v>
      </c>
      <c r="AL132">
        <f t="shared" ref="AL132:BN132" si="15">E16-E132</f>
        <v>558.39599999999996</v>
      </c>
      <c r="AM132">
        <f t="shared" si="15"/>
        <v>38533.434150000001</v>
      </c>
      <c r="AN132">
        <f t="shared" si="15"/>
        <v>41856.9</v>
      </c>
      <c r="AO132">
        <f t="shared" si="15"/>
        <v>108586.8823</v>
      </c>
      <c r="AP132">
        <f t="shared" si="15"/>
        <v>168183.34</v>
      </c>
      <c r="AQ132">
        <f t="shared" si="15"/>
        <v>-1726.2179999999998</v>
      </c>
      <c r="AR132">
        <f t="shared" si="15"/>
        <v>24.216000000000008</v>
      </c>
      <c r="AS132">
        <f t="shared" si="15"/>
        <v>20.77214</v>
      </c>
      <c r="AT132">
        <f t="shared" si="15"/>
        <v>13362.255999999999</v>
      </c>
      <c r="AU132">
        <f t="shared" si="15"/>
        <v>2.466631</v>
      </c>
      <c r="AV132">
        <f t="shared" si="15"/>
        <v>-0.17725999999999997</v>
      </c>
      <c r="AW132">
        <f t="shared" si="15"/>
        <v>1834.4313099999999</v>
      </c>
      <c r="AX132">
        <f t="shared" si="15"/>
        <v>138450.85159999999</v>
      </c>
      <c r="AY132">
        <f t="shared" si="15"/>
        <v>635.24410999999998</v>
      </c>
      <c r="AZ132">
        <f t="shared" si="15"/>
        <v>661.26576</v>
      </c>
      <c r="BA132">
        <f t="shared" si="15"/>
        <v>38.211978999999999</v>
      </c>
      <c r="BB132">
        <f t="shared" si="15"/>
        <v>443.45113699999996</v>
      </c>
      <c r="BC132">
        <f t="shared" si="15"/>
        <v>-4.8925800000000006</v>
      </c>
      <c r="BD132">
        <f t="shared" si="15"/>
        <v>0.96175600000000006</v>
      </c>
      <c r="BE132">
        <f t="shared" si="15"/>
        <v>0.18724199999999999</v>
      </c>
      <c r="BF132">
        <f t="shared" si="15"/>
        <v>-1.25644E-10</v>
      </c>
      <c r="BG132">
        <f t="shared" si="15"/>
        <v>52.475700000000003</v>
      </c>
      <c r="BH132">
        <f t="shared" si="15"/>
        <v>2.385977</v>
      </c>
      <c r="BI132">
        <f t="shared" si="15"/>
        <v>6.9068499999999995</v>
      </c>
      <c r="BJ132">
        <f t="shared" si="15"/>
        <v>1395.94</v>
      </c>
      <c r="BK132">
        <f t="shared" si="15"/>
        <v>9.6830200000000005E-3</v>
      </c>
      <c r="BL132">
        <f t="shared" si="15"/>
        <v>-8.2644800000000005E-6</v>
      </c>
      <c r="BM132">
        <f t="shared" si="15"/>
        <v>5.3682000000000001E-2</v>
      </c>
      <c r="BN132">
        <f t="shared" si="15"/>
        <v>3.0001349999999998</v>
      </c>
    </row>
    <row r="133" spans="1:66">
      <c r="A133" s="65"/>
      <c r="B133" t="s">
        <v>46</v>
      </c>
      <c r="D133">
        <v>1.9658100000000001</v>
      </c>
      <c r="E133">
        <v>130.19</v>
      </c>
      <c r="F133">
        <v>9.4114699999999996</v>
      </c>
      <c r="G133">
        <v>6.1074200000000003</v>
      </c>
      <c r="H133">
        <v>12.0604</v>
      </c>
      <c r="I133">
        <v>1754.4</v>
      </c>
      <c r="J133">
        <v>2016.88</v>
      </c>
      <c r="K133">
        <v>333.51100000000002</v>
      </c>
      <c r="L133">
        <v>1.56646</v>
      </c>
      <c r="M133">
        <v>0</v>
      </c>
      <c r="N133">
        <v>0.125447</v>
      </c>
      <c r="O133">
        <v>3.9923199999999999</v>
      </c>
      <c r="P133">
        <v>1.09684</v>
      </c>
      <c r="Q133">
        <v>34.8962</v>
      </c>
      <c r="R133">
        <v>3.6743700000000001</v>
      </c>
      <c r="S133">
        <v>5.8096100000000002</v>
      </c>
      <c r="T133">
        <v>8.4268700000000002E-2</v>
      </c>
      <c r="U133">
        <v>0.70148299999999997</v>
      </c>
      <c r="V133">
        <v>12.244999999999999</v>
      </c>
      <c r="W133">
        <v>8.9673299999999997E-2</v>
      </c>
      <c r="X133">
        <v>0</v>
      </c>
      <c r="Y133">
        <v>0</v>
      </c>
      <c r="Z133">
        <v>3.15169E-2</v>
      </c>
      <c r="AA133">
        <v>0.19203300000000001</v>
      </c>
      <c r="AB133">
        <v>0.291987</v>
      </c>
      <c r="AC133">
        <v>0</v>
      </c>
      <c r="AD133">
        <v>1.8076600000000002E-2</v>
      </c>
      <c r="AE133">
        <v>0</v>
      </c>
      <c r="AF133">
        <v>0</v>
      </c>
      <c r="AG133">
        <v>0.45354100000000003</v>
      </c>
      <c r="AK133">
        <f t="shared" si="0"/>
        <v>190.31718999999998</v>
      </c>
      <c r="AL133">
        <f t="shared" ref="AL133:BN133" si="16">E17-E133</f>
        <v>396.42599999999999</v>
      </c>
      <c r="AM133">
        <f t="shared" si="16"/>
        <v>34956.388530000004</v>
      </c>
      <c r="AN133">
        <f t="shared" si="16"/>
        <v>39845.39258</v>
      </c>
      <c r="AO133">
        <f t="shared" si="16"/>
        <v>107887.9396</v>
      </c>
      <c r="AP133">
        <f t="shared" si="16"/>
        <v>171774.6</v>
      </c>
      <c r="AQ133">
        <f t="shared" si="16"/>
        <v>-2091.1219000000001</v>
      </c>
      <c r="AR133">
        <f t="shared" si="16"/>
        <v>-83.263000000000034</v>
      </c>
      <c r="AS133">
        <f t="shared" si="16"/>
        <v>18.938839999999999</v>
      </c>
      <c r="AT133">
        <f t="shared" si="16"/>
        <v>14489.3</v>
      </c>
      <c r="AU133">
        <f t="shared" si="16"/>
        <v>3.0858030000000003</v>
      </c>
      <c r="AV133">
        <f t="shared" si="16"/>
        <v>-2.1767500000000002</v>
      </c>
      <c r="AW133">
        <f t="shared" si="16"/>
        <v>1701.3231600000001</v>
      </c>
      <c r="AX133">
        <f t="shared" si="16"/>
        <v>118437.1038</v>
      </c>
      <c r="AY133">
        <f t="shared" si="16"/>
        <v>603.29963000000009</v>
      </c>
      <c r="AZ133">
        <f t="shared" si="16"/>
        <v>607.35938999999996</v>
      </c>
      <c r="BA133">
        <f t="shared" si="16"/>
        <v>36.0333313</v>
      </c>
      <c r="BB133">
        <f t="shared" si="16"/>
        <v>419.84751699999998</v>
      </c>
      <c r="BC133">
        <f t="shared" si="16"/>
        <v>-13.055494999999999</v>
      </c>
      <c r="BD133">
        <f t="shared" si="16"/>
        <v>0.71809670000000003</v>
      </c>
      <c r="BE133">
        <f t="shared" si="16"/>
        <v>1.6183300000000001E-4</v>
      </c>
      <c r="BF133">
        <f t="shared" si="16"/>
        <v>3.1451599999999998E-11</v>
      </c>
      <c r="BG133">
        <f t="shared" si="16"/>
        <v>45.704383100000001</v>
      </c>
      <c r="BH133">
        <f t="shared" si="16"/>
        <v>2.3845369999999999</v>
      </c>
      <c r="BI133">
        <f t="shared" si="16"/>
        <v>5.0296029999999998</v>
      </c>
      <c r="BJ133">
        <f t="shared" si="16"/>
        <v>1407.33</v>
      </c>
      <c r="BK133">
        <f t="shared" si="16"/>
        <v>-6.1480000000000024E-3</v>
      </c>
      <c r="BL133">
        <f t="shared" si="16"/>
        <v>1.35027E-6</v>
      </c>
      <c r="BM133">
        <f t="shared" si="16"/>
        <v>5.89603E-2</v>
      </c>
      <c r="BN133">
        <f t="shared" si="16"/>
        <v>2.723579</v>
      </c>
    </row>
    <row r="134" spans="1:66">
      <c r="A134" s="65"/>
      <c r="B134" t="s">
        <v>47</v>
      </c>
      <c r="D134">
        <v>2.7702599999999999</v>
      </c>
      <c r="E134">
        <v>137.11799999999999</v>
      </c>
      <c r="F134">
        <v>2.5145300000000002</v>
      </c>
      <c r="G134">
        <v>6.2952500000000002</v>
      </c>
      <c r="H134">
        <v>16.680099999999999</v>
      </c>
      <c r="I134">
        <v>2287.4699999999998</v>
      </c>
      <c r="J134">
        <v>1607.46</v>
      </c>
      <c r="K134">
        <v>322.077</v>
      </c>
      <c r="L134">
        <v>1.8983000000000001</v>
      </c>
      <c r="M134">
        <v>11.3611</v>
      </c>
      <c r="N134">
        <v>0.293462</v>
      </c>
      <c r="O134">
        <v>4.57897</v>
      </c>
      <c r="P134">
        <v>1.06298</v>
      </c>
      <c r="Q134">
        <v>31.030200000000001</v>
      </c>
      <c r="R134">
        <v>2.7708599999999999</v>
      </c>
      <c r="S134">
        <v>9.3056699999999992</v>
      </c>
      <c r="T134">
        <v>8.6635900000000002E-2</v>
      </c>
      <c r="U134">
        <v>0.83989899999999995</v>
      </c>
      <c r="V134">
        <v>10.767300000000001</v>
      </c>
      <c r="W134">
        <v>0</v>
      </c>
      <c r="X134">
        <v>0</v>
      </c>
      <c r="Y134">
        <v>0</v>
      </c>
      <c r="Z134">
        <v>0</v>
      </c>
      <c r="AA134">
        <v>0.204513</v>
      </c>
      <c r="AB134">
        <v>0.396202</v>
      </c>
      <c r="AC134">
        <v>0</v>
      </c>
      <c r="AD134">
        <v>0</v>
      </c>
      <c r="AE134">
        <v>0</v>
      </c>
      <c r="AF134">
        <v>0</v>
      </c>
      <c r="AG134">
        <v>0.43802999999999997</v>
      </c>
      <c r="AK134">
        <f t="shared" si="0"/>
        <v>192.02073999999999</v>
      </c>
      <c r="AL134">
        <f t="shared" ref="AL134:BN134" si="17">E18-E134</f>
        <v>571.37300000000005</v>
      </c>
      <c r="AM134">
        <f t="shared" si="17"/>
        <v>36041.98547</v>
      </c>
      <c r="AN134">
        <f t="shared" si="17"/>
        <v>40436.104749999999</v>
      </c>
      <c r="AO134">
        <f t="shared" si="17"/>
        <v>107383.3199</v>
      </c>
      <c r="AP134">
        <f t="shared" si="17"/>
        <v>175282.53</v>
      </c>
      <c r="AQ134">
        <f t="shared" si="17"/>
        <v>-2707.17</v>
      </c>
      <c r="AR134">
        <f t="shared" si="17"/>
        <v>-162.989</v>
      </c>
      <c r="AS134">
        <f t="shared" si="17"/>
        <v>19.7224</v>
      </c>
      <c r="AT134">
        <f t="shared" si="17"/>
        <v>14415.438899999999</v>
      </c>
      <c r="AU134">
        <f t="shared" si="17"/>
        <v>2.4968379999999999</v>
      </c>
      <c r="AV134">
        <f t="shared" si="17"/>
        <v>0.11087000000000025</v>
      </c>
      <c r="AW134">
        <f t="shared" si="17"/>
        <v>1779.97702</v>
      </c>
      <c r="AX134">
        <f t="shared" si="17"/>
        <v>122806.96980000001</v>
      </c>
      <c r="AY134">
        <f t="shared" si="17"/>
        <v>573.29714000000001</v>
      </c>
      <c r="AZ134">
        <f t="shared" si="17"/>
        <v>618.06333000000006</v>
      </c>
      <c r="BA134">
        <f t="shared" si="17"/>
        <v>38.421164100000006</v>
      </c>
      <c r="BB134">
        <f t="shared" si="17"/>
        <v>427.87210099999999</v>
      </c>
      <c r="BC134">
        <f t="shared" si="17"/>
        <v>-8.8807299999999998</v>
      </c>
      <c r="BD134">
        <f t="shared" si="17"/>
        <v>0.60705399999999998</v>
      </c>
      <c r="BE134">
        <f t="shared" si="17"/>
        <v>-6.0545200000000003E-4</v>
      </c>
      <c r="BF134">
        <f t="shared" si="17"/>
        <v>0.119768</v>
      </c>
      <c r="BG134">
        <f t="shared" si="17"/>
        <v>58.164000000000001</v>
      </c>
      <c r="BH134">
        <f t="shared" si="17"/>
        <v>2.3443369999999999</v>
      </c>
      <c r="BI134">
        <f t="shared" si="17"/>
        <v>4.3367180000000003</v>
      </c>
      <c r="BJ134">
        <f t="shared" si="17"/>
        <v>1418.9</v>
      </c>
      <c r="BK134">
        <f t="shared" si="17"/>
        <v>7.9279399999999996E-3</v>
      </c>
      <c r="BL134">
        <f t="shared" si="17"/>
        <v>2.3598100000000001E-6</v>
      </c>
      <c r="BM134">
        <f t="shared" si="17"/>
        <v>5.7334200000000002E-2</v>
      </c>
      <c r="BN134">
        <f t="shared" si="17"/>
        <v>3.74823</v>
      </c>
    </row>
    <row r="135" spans="1:66">
      <c r="A135" s="65"/>
      <c r="B135" t="s">
        <v>48</v>
      </c>
      <c r="D135">
        <v>2.5</v>
      </c>
      <c r="E135">
        <v>114.72499999999999</v>
      </c>
      <c r="F135">
        <v>1.2314700000000001</v>
      </c>
      <c r="G135">
        <v>0</v>
      </c>
      <c r="H135">
        <v>25.865100000000002</v>
      </c>
      <c r="I135">
        <v>1647.03</v>
      </c>
      <c r="J135">
        <v>1577.38</v>
      </c>
      <c r="K135">
        <v>303.68400000000003</v>
      </c>
      <c r="L135">
        <v>1.41991</v>
      </c>
      <c r="M135">
        <v>6.91812</v>
      </c>
      <c r="N135">
        <v>0.12442</v>
      </c>
      <c r="O135">
        <v>4.3474300000000001</v>
      </c>
      <c r="P135">
        <v>0.99222299999999997</v>
      </c>
      <c r="Q135">
        <v>27.8596</v>
      </c>
      <c r="R135">
        <v>4.2774299999999998</v>
      </c>
      <c r="S135">
        <v>6.0406199999999997</v>
      </c>
      <c r="T135">
        <v>3.5183300000000001E-2</v>
      </c>
      <c r="U135">
        <v>0.59731299999999998</v>
      </c>
      <c r="V135">
        <v>10.030799999999999</v>
      </c>
      <c r="W135">
        <v>0</v>
      </c>
      <c r="X135">
        <v>0</v>
      </c>
      <c r="Y135">
        <v>0</v>
      </c>
      <c r="Z135">
        <v>3.2696500000000003E-2</v>
      </c>
      <c r="AA135">
        <v>0.19608</v>
      </c>
      <c r="AB135">
        <v>0.22336300000000001</v>
      </c>
      <c r="AC135">
        <v>0</v>
      </c>
      <c r="AD135">
        <v>0</v>
      </c>
      <c r="AE135">
        <v>0</v>
      </c>
      <c r="AF135">
        <v>0</v>
      </c>
      <c r="AG135">
        <v>0.363118</v>
      </c>
      <c r="AK135">
        <f t="shared" si="0"/>
        <v>157.55699999999999</v>
      </c>
      <c r="AL135">
        <f t="shared" ref="AL135:BN135" si="18">E19-E135</f>
        <v>358.01300000000003</v>
      </c>
      <c r="AM135">
        <f t="shared" si="18"/>
        <v>35318.068530000004</v>
      </c>
      <c r="AN135">
        <f t="shared" si="18"/>
        <v>38220.1</v>
      </c>
      <c r="AO135">
        <f t="shared" si="18"/>
        <v>98874.134900000005</v>
      </c>
      <c r="AP135">
        <f t="shared" si="18"/>
        <v>158123.97</v>
      </c>
      <c r="AQ135">
        <f t="shared" si="18"/>
        <v>-1274.47</v>
      </c>
      <c r="AR135">
        <f t="shared" si="18"/>
        <v>-94.107000000000028</v>
      </c>
      <c r="AS135">
        <f t="shared" si="18"/>
        <v>20.324389999999998</v>
      </c>
      <c r="AT135">
        <f t="shared" si="18"/>
        <v>10843.981879999999</v>
      </c>
      <c r="AU135">
        <f t="shared" si="18"/>
        <v>3.26301</v>
      </c>
      <c r="AV135">
        <f t="shared" si="18"/>
        <v>-1.4139600000000003</v>
      </c>
      <c r="AW135">
        <f t="shared" si="18"/>
        <v>1557.317777</v>
      </c>
      <c r="AX135">
        <f t="shared" si="18"/>
        <v>111110.1404</v>
      </c>
      <c r="AY135">
        <f t="shared" si="18"/>
        <v>494.72856999999999</v>
      </c>
      <c r="AZ135">
        <f t="shared" si="18"/>
        <v>555.78438000000006</v>
      </c>
      <c r="BA135">
        <f t="shared" si="18"/>
        <v>36.680716699999998</v>
      </c>
      <c r="BB135">
        <f t="shared" si="18"/>
        <v>454.751687</v>
      </c>
      <c r="BC135">
        <f t="shared" si="18"/>
        <v>-11.17507</v>
      </c>
      <c r="BD135">
        <f t="shared" si="18"/>
        <v>1.10016</v>
      </c>
      <c r="BE135">
        <f t="shared" si="18"/>
        <v>0.17278199999999999</v>
      </c>
      <c r="BF135">
        <f t="shared" si="18"/>
        <v>2.0914300000000001E-12</v>
      </c>
      <c r="BG135">
        <f t="shared" si="18"/>
        <v>31.254303499999999</v>
      </c>
      <c r="BH135">
        <f t="shared" si="18"/>
        <v>2.3082900000000004</v>
      </c>
      <c r="BI135">
        <f t="shared" si="18"/>
        <v>19.619337000000002</v>
      </c>
      <c r="BJ135">
        <f t="shared" si="18"/>
        <v>1090.8499999999999</v>
      </c>
      <c r="BK135">
        <f t="shared" si="18"/>
        <v>5.2698500000000002E-2</v>
      </c>
      <c r="BL135">
        <f t="shared" si="18"/>
        <v>-1.09954E-5</v>
      </c>
      <c r="BM135">
        <f t="shared" si="18"/>
        <v>3.4507500000000003E-2</v>
      </c>
      <c r="BN135">
        <f t="shared" si="18"/>
        <v>3.8104620000000002</v>
      </c>
    </row>
    <row r="136" spans="1:66">
      <c r="A136" s="65"/>
      <c r="B136" t="s">
        <v>49</v>
      </c>
      <c r="D136">
        <v>2.49716</v>
      </c>
      <c r="E136">
        <v>137.119</v>
      </c>
      <c r="F136">
        <v>1.50102</v>
      </c>
      <c r="G136">
        <v>0</v>
      </c>
      <c r="H136">
        <v>12.7102</v>
      </c>
      <c r="I136">
        <v>1731.27</v>
      </c>
      <c r="J136">
        <v>1744.54</v>
      </c>
      <c r="K136">
        <v>236.001</v>
      </c>
      <c r="L136">
        <v>2.1501000000000001</v>
      </c>
      <c r="M136">
        <v>13.7784</v>
      </c>
      <c r="N136">
        <v>0.16535</v>
      </c>
      <c r="O136">
        <v>3.8451599999999999</v>
      </c>
      <c r="P136">
        <v>1.11948</v>
      </c>
      <c r="Q136">
        <v>32.116</v>
      </c>
      <c r="R136">
        <v>5.2489100000000004</v>
      </c>
      <c r="S136">
        <v>12.9057</v>
      </c>
      <c r="T136">
        <v>0</v>
      </c>
      <c r="U136">
        <v>0.62960799999999995</v>
      </c>
      <c r="V136">
        <v>11.0304</v>
      </c>
      <c r="W136">
        <v>0</v>
      </c>
      <c r="X136">
        <v>0</v>
      </c>
      <c r="Y136">
        <v>0</v>
      </c>
      <c r="Z136">
        <v>2.45119E-2</v>
      </c>
      <c r="AA136">
        <v>0.16056500000000001</v>
      </c>
      <c r="AB136">
        <v>0.331513</v>
      </c>
      <c r="AC136">
        <v>0</v>
      </c>
      <c r="AD136">
        <v>0</v>
      </c>
      <c r="AE136">
        <v>0</v>
      </c>
      <c r="AF136">
        <v>0</v>
      </c>
      <c r="AG136">
        <v>0.36471599999999998</v>
      </c>
      <c r="AK136">
        <f t="shared" si="0"/>
        <v>153.62083999999999</v>
      </c>
      <c r="AL136">
        <f t="shared" ref="AL136:BN136" si="19">E20-E136</f>
        <v>178.32700000000003</v>
      </c>
      <c r="AM136">
        <f t="shared" si="19"/>
        <v>34920.098979999995</v>
      </c>
      <c r="AN136">
        <f t="shared" si="19"/>
        <v>36662.6</v>
      </c>
      <c r="AO136">
        <f t="shared" si="19"/>
        <v>99087.289799999999</v>
      </c>
      <c r="AP136">
        <f t="shared" si="19"/>
        <v>150607.73000000001</v>
      </c>
      <c r="AQ136">
        <f t="shared" si="19"/>
        <v>-757.78399999999999</v>
      </c>
      <c r="AR136">
        <f t="shared" si="19"/>
        <v>-81.486000000000018</v>
      </c>
      <c r="AS136">
        <f t="shared" si="19"/>
        <v>18.1907</v>
      </c>
      <c r="AT136">
        <f t="shared" si="19"/>
        <v>10214.921600000001</v>
      </c>
      <c r="AU136">
        <f t="shared" si="19"/>
        <v>2.8202799999999999</v>
      </c>
      <c r="AV136">
        <f t="shared" si="19"/>
        <v>-4.225892</v>
      </c>
      <c r="AW136">
        <f t="shared" si="19"/>
        <v>1667.2305199999998</v>
      </c>
      <c r="AX136">
        <f t="shared" si="19"/>
        <v>115051.88400000001</v>
      </c>
      <c r="AY136">
        <f t="shared" si="19"/>
        <v>556.31008999999995</v>
      </c>
      <c r="AZ136">
        <f t="shared" si="19"/>
        <v>613.53129999999999</v>
      </c>
      <c r="BA136">
        <f t="shared" si="19"/>
        <v>37.6569</v>
      </c>
      <c r="BB136">
        <f t="shared" si="19"/>
        <v>491.28839199999999</v>
      </c>
      <c r="BC136">
        <f t="shared" si="19"/>
        <v>-13.34487</v>
      </c>
      <c r="BD136">
        <f t="shared" si="19"/>
        <v>0.74392800000000003</v>
      </c>
      <c r="BE136">
        <f t="shared" si="19"/>
        <v>0.124512</v>
      </c>
      <c r="BF136">
        <f t="shared" si="19"/>
        <v>1.53404E-15</v>
      </c>
      <c r="BG136">
        <f t="shared" si="19"/>
        <v>28.9084881</v>
      </c>
      <c r="BH136">
        <f t="shared" si="19"/>
        <v>1.759045</v>
      </c>
      <c r="BI136">
        <f t="shared" si="19"/>
        <v>20.093387</v>
      </c>
      <c r="BJ136">
        <f t="shared" si="19"/>
        <v>872.80899999999997</v>
      </c>
      <c r="BK136">
        <f t="shared" si="19"/>
        <v>1.3716000000000001E-2</v>
      </c>
      <c r="BL136">
        <f t="shared" si="19"/>
        <v>6.4055199999999996E-3</v>
      </c>
      <c r="BM136">
        <f t="shared" si="19"/>
        <v>5.1961899999999998E-2</v>
      </c>
      <c r="BN136">
        <f t="shared" si="19"/>
        <v>3.855254</v>
      </c>
    </row>
    <row r="137" spans="1:66">
      <c r="A137" s="65"/>
      <c r="B137" t="s">
        <v>50</v>
      </c>
      <c r="D137">
        <v>3.1468099999999999</v>
      </c>
      <c r="E137">
        <v>103.45099999999999</v>
      </c>
      <c r="F137">
        <v>1.07456</v>
      </c>
      <c r="G137">
        <v>0</v>
      </c>
      <c r="H137">
        <v>10.847899999999999</v>
      </c>
      <c r="I137">
        <v>1257.6199999999999</v>
      </c>
      <c r="J137">
        <v>1626.9</v>
      </c>
      <c r="K137">
        <v>256.30799999999999</v>
      </c>
      <c r="L137">
        <v>1.5378000000000001</v>
      </c>
      <c r="M137">
        <v>24.756</v>
      </c>
      <c r="N137">
        <v>0.11095099999999999</v>
      </c>
      <c r="O137">
        <v>3.4732699999999999</v>
      </c>
      <c r="P137">
        <v>1.46912</v>
      </c>
      <c r="Q137">
        <v>51.0304</v>
      </c>
      <c r="R137">
        <v>2.8908700000000001</v>
      </c>
      <c r="S137">
        <v>5.3289200000000001</v>
      </c>
      <c r="T137">
        <v>4.2500900000000001E-2</v>
      </c>
      <c r="U137">
        <v>0.67364900000000005</v>
      </c>
      <c r="V137">
        <v>10.2317</v>
      </c>
      <c r="W137">
        <v>6.0814E-2</v>
      </c>
      <c r="X137">
        <v>0</v>
      </c>
      <c r="Y137">
        <v>0</v>
      </c>
      <c r="Z137">
        <v>2.0793699999999998E-2</v>
      </c>
      <c r="AA137">
        <v>0.157716</v>
      </c>
      <c r="AB137">
        <v>0.31872099999999998</v>
      </c>
      <c r="AC137">
        <v>0</v>
      </c>
      <c r="AD137">
        <v>0</v>
      </c>
      <c r="AE137">
        <v>0</v>
      </c>
      <c r="AF137">
        <v>0</v>
      </c>
      <c r="AG137">
        <v>0.37601800000000002</v>
      </c>
      <c r="AK137">
        <f t="shared" si="0"/>
        <v>151.17519000000001</v>
      </c>
      <c r="AL137">
        <f t="shared" ref="AL137:BN137" si="20">E21-E137</f>
        <v>265.28999999999996</v>
      </c>
      <c r="AM137">
        <f t="shared" si="20"/>
        <v>35176.825440000001</v>
      </c>
      <c r="AN137">
        <f t="shared" si="20"/>
        <v>37418</v>
      </c>
      <c r="AO137">
        <f t="shared" si="20"/>
        <v>98389.152100000007</v>
      </c>
      <c r="AP137">
        <f t="shared" si="20"/>
        <v>153668.38</v>
      </c>
      <c r="AQ137">
        <f t="shared" si="20"/>
        <v>-1105.377</v>
      </c>
      <c r="AR137">
        <f t="shared" si="20"/>
        <v>10.581000000000017</v>
      </c>
      <c r="AS137">
        <f t="shared" si="20"/>
        <v>17.727999999999998</v>
      </c>
      <c r="AT137">
        <f t="shared" si="20"/>
        <v>11186.644</v>
      </c>
      <c r="AU137">
        <f t="shared" si="20"/>
        <v>2.9162689999999998</v>
      </c>
      <c r="AV137">
        <f t="shared" si="20"/>
        <v>-4.59551</v>
      </c>
      <c r="AW137">
        <f t="shared" si="20"/>
        <v>1576.3808799999999</v>
      </c>
      <c r="AX137">
        <f t="shared" si="20"/>
        <v>110745.9696</v>
      </c>
      <c r="AY137">
        <f t="shared" si="20"/>
        <v>576.48513000000003</v>
      </c>
      <c r="AZ137">
        <f t="shared" si="20"/>
        <v>585.86807999999996</v>
      </c>
      <c r="BA137">
        <f t="shared" si="20"/>
        <v>35.309299099999997</v>
      </c>
      <c r="BB137">
        <f t="shared" si="20"/>
        <v>450.61035099999998</v>
      </c>
      <c r="BC137">
        <f t="shared" si="20"/>
        <v>-6.6559400000000002</v>
      </c>
      <c r="BD137">
        <f t="shared" si="20"/>
        <v>0.66007699999999991</v>
      </c>
      <c r="BE137">
        <f t="shared" si="20"/>
        <v>4.5617600000000001E-2</v>
      </c>
      <c r="BF137">
        <f t="shared" si="20"/>
        <v>-3.0695800000000001E-15</v>
      </c>
      <c r="BG137">
        <f t="shared" si="20"/>
        <v>33.149806300000002</v>
      </c>
      <c r="BH137">
        <f t="shared" si="20"/>
        <v>2.0968739999999997</v>
      </c>
      <c r="BI137">
        <f t="shared" si="20"/>
        <v>18.949079000000001</v>
      </c>
      <c r="BJ137">
        <f t="shared" si="20"/>
        <v>927.98199999999997</v>
      </c>
      <c r="BK137">
        <f t="shared" si="20"/>
        <v>2.7356100000000001E-2</v>
      </c>
      <c r="BL137">
        <f t="shared" si="20"/>
        <v>1.3217E-2</v>
      </c>
      <c r="BM137">
        <f t="shared" si="20"/>
        <v>6.80843E-2</v>
      </c>
      <c r="BN137">
        <f t="shared" si="20"/>
        <v>3.1376019999999998</v>
      </c>
    </row>
    <row r="138" spans="1:66">
      <c r="A138" s="65"/>
      <c r="B138" t="s">
        <v>51</v>
      </c>
      <c r="D138">
        <v>2.93594</v>
      </c>
      <c r="E138">
        <v>97.275700000000001</v>
      </c>
      <c r="F138">
        <v>3.7375400000000001</v>
      </c>
      <c r="G138">
        <v>5.7688100000000002</v>
      </c>
      <c r="H138">
        <v>15.670199999999999</v>
      </c>
      <c r="I138">
        <v>1577.51</v>
      </c>
      <c r="J138">
        <v>1365.21</v>
      </c>
      <c r="K138">
        <v>293.39299999999997</v>
      </c>
      <c r="L138">
        <v>1.8443000000000001</v>
      </c>
      <c r="M138">
        <v>8.8869399999999992</v>
      </c>
      <c r="N138">
        <v>0.14485300000000001</v>
      </c>
      <c r="O138">
        <v>4.3582999999999998</v>
      </c>
      <c r="P138">
        <v>0.93983700000000003</v>
      </c>
      <c r="Q138">
        <v>49.590699999999998</v>
      </c>
      <c r="R138">
        <v>2.66588</v>
      </c>
      <c r="S138">
        <v>6.8538199999999998</v>
      </c>
      <c r="T138">
        <v>5.4680899999999998E-2</v>
      </c>
      <c r="U138">
        <v>0.48679800000000001</v>
      </c>
      <c r="V138">
        <v>9.8326600000000006</v>
      </c>
      <c r="W138">
        <v>6.5774799999999994E-2</v>
      </c>
      <c r="X138">
        <v>0</v>
      </c>
      <c r="Y138">
        <v>0</v>
      </c>
      <c r="Z138">
        <v>2.2432500000000001E-2</v>
      </c>
      <c r="AA138">
        <v>0.15141499999999999</v>
      </c>
      <c r="AB138">
        <v>0.31478099999999998</v>
      </c>
      <c r="AC138">
        <v>0</v>
      </c>
      <c r="AD138">
        <v>0</v>
      </c>
      <c r="AE138">
        <v>2.1208600000000001E-2</v>
      </c>
      <c r="AF138">
        <v>0</v>
      </c>
      <c r="AG138">
        <v>0.55444099999999996</v>
      </c>
      <c r="AK138">
        <f t="shared" si="0"/>
        <v>161.67306000000002</v>
      </c>
      <c r="AL138">
        <f t="shared" ref="AL138:BN138" si="21">E22-E138</f>
        <v>79.470300000000009</v>
      </c>
      <c r="AM138">
        <f t="shared" si="21"/>
        <v>34207.062460000001</v>
      </c>
      <c r="AN138">
        <f t="shared" si="21"/>
        <v>38231.331189999997</v>
      </c>
      <c r="AO138">
        <f t="shared" si="21"/>
        <v>99784.329800000007</v>
      </c>
      <c r="AP138">
        <f t="shared" si="21"/>
        <v>168206.49</v>
      </c>
      <c r="AQ138">
        <f t="shared" si="21"/>
        <v>-984.62800000000004</v>
      </c>
      <c r="AR138">
        <f t="shared" si="21"/>
        <v>-86.516999999999967</v>
      </c>
      <c r="AS138">
        <f t="shared" si="21"/>
        <v>22.9847</v>
      </c>
      <c r="AT138">
        <f t="shared" si="21"/>
        <v>13261.61306</v>
      </c>
      <c r="AU138">
        <f t="shared" si="21"/>
        <v>3.683837</v>
      </c>
      <c r="AV138">
        <f t="shared" si="21"/>
        <v>-4.1722549999999998</v>
      </c>
      <c r="AW138">
        <f t="shared" si="21"/>
        <v>1787.140163</v>
      </c>
      <c r="AX138">
        <f t="shared" si="21"/>
        <v>115442.4093</v>
      </c>
      <c r="AY138">
        <f t="shared" si="21"/>
        <v>566.16611999999998</v>
      </c>
      <c r="AZ138">
        <f t="shared" si="21"/>
        <v>668.21217999999999</v>
      </c>
      <c r="BA138">
        <f t="shared" si="21"/>
        <v>38.339119099999998</v>
      </c>
      <c r="BB138">
        <f t="shared" si="21"/>
        <v>476.56920199999996</v>
      </c>
      <c r="BC138">
        <f t="shared" si="21"/>
        <v>-8.33948</v>
      </c>
      <c r="BD138">
        <f t="shared" si="21"/>
        <v>0.92386619999999997</v>
      </c>
      <c r="BE138">
        <f t="shared" si="21"/>
        <v>0.15615799999999999</v>
      </c>
      <c r="BF138">
        <f t="shared" si="21"/>
        <v>3.9724000000000002E-2</v>
      </c>
      <c r="BG138">
        <f t="shared" si="21"/>
        <v>33.582167499999997</v>
      </c>
      <c r="BH138">
        <f t="shared" si="21"/>
        <v>2.1167150000000001</v>
      </c>
      <c r="BI138">
        <f t="shared" si="21"/>
        <v>22.570118999999998</v>
      </c>
      <c r="BJ138">
        <f t="shared" si="21"/>
        <v>1092.4000000000001</v>
      </c>
      <c r="BK138">
        <f t="shared" si="21"/>
        <v>1.47356E-2</v>
      </c>
      <c r="BL138">
        <f t="shared" si="21"/>
        <v>-2.9395000000000011E-3</v>
      </c>
      <c r="BM138">
        <f t="shared" si="21"/>
        <v>4.8601900000000003E-2</v>
      </c>
      <c r="BN138">
        <f t="shared" si="21"/>
        <v>3.9081890000000001</v>
      </c>
    </row>
    <row r="139" spans="1:66">
      <c r="A139" s="65"/>
      <c r="B139" t="s">
        <v>52</v>
      </c>
      <c r="D139">
        <v>2.52684</v>
      </c>
      <c r="E139">
        <v>137.11799999999999</v>
      </c>
      <c r="F139">
        <v>1.4413100000000001</v>
      </c>
      <c r="G139">
        <v>5.87493</v>
      </c>
      <c r="H139">
        <v>17.3812</v>
      </c>
      <c r="I139">
        <v>1873.56</v>
      </c>
      <c r="J139">
        <v>1972.35</v>
      </c>
      <c r="K139">
        <v>299.36700000000002</v>
      </c>
      <c r="L139">
        <v>1.7205900000000001</v>
      </c>
      <c r="M139">
        <v>10.833299999999999</v>
      </c>
      <c r="N139">
        <v>0.15890499999999999</v>
      </c>
      <c r="O139">
        <v>3.87636</v>
      </c>
      <c r="P139">
        <v>0.93498499999999996</v>
      </c>
      <c r="Q139">
        <v>42.6312</v>
      </c>
      <c r="R139">
        <v>3.6901600000000001</v>
      </c>
      <c r="S139">
        <v>7.8655299999999997</v>
      </c>
      <c r="T139">
        <v>8.7559600000000001E-2</v>
      </c>
      <c r="U139">
        <v>0.49063200000000001</v>
      </c>
      <c r="V139">
        <v>9.7151999999999994</v>
      </c>
      <c r="W139">
        <v>0</v>
      </c>
      <c r="X139">
        <v>8.0288300000000007E-2</v>
      </c>
      <c r="Y139">
        <v>0</v>
      </c>
      <c r="Z139">
        <v>2.2914500000000001E-2</v>
      </c>
      <c r="AA139">
        <v>0.14907200000000001</v>
      </c>
      <c r="AB139">
        <v>0.26052500000000001</v>
      </c>
      <c r="AC139">
        <v>0</v>
      </c>
      <c r="AD139">
        <v>0</v>
      </c>
      <c r="AE139">
        <v>0</v>
      </c>
      <c r="AF139">
        <v>2.16575E-2</v>
      </c>
      <c r="AG139">
        <v>0.308668</v>
      </c>
      <c r="AK139">
        <f t="shared" si="0"/>
        <v>176.54016000000001</v>
      </c>
      <c r="AL139">
        <f t="shared" ref="AL139:BN139" si="22">E23-E139</f>
        <v>347.125</v>
      </c>
      <c r="AM139">
        <f t="shared" si="22"/>
        <v>35831.458689999999</v>
      </c>
      <c r="AN139">
        <f t="shared" si="22"/>
        <v>37808.825069999999</v>
      </c>
      <c r="AO139">
        <f t="shared" si="22"/>
        <v>98182.618799999997</v>
      </c>
      <c r="AP139">
        <f t="shared" si="22"/>
        <v>162299.44</v>
      </c>
      <c r="AQ139">
        <f t="shared" si="22"/>
        <v>-1442.6859999999999</v>
      </c>
      <c r="AR139">
        <f t="shared" si="22"/>
        <v>-187.05800000000002</v>
      </c>
      <c r="AS139">
        <f t="shared" si="22"/>
        <v>18.239909999999998</v>
      </c>
      <c r="AT139">
        <f t="shared" si="22"/>
        <v>11742.7667</v>
      </c>
      <c r="AU139">
        <f t="shared" si="22"/>
        <v>3.1467849999999999</v>
      </c>
      <c r="AV139">
        <f t="shared" si="22"/>
        <v>-4.105734</v>
      </c>
      <c r="AW139">
        <f t="shared" si="22"/>
        <v>1635.3650149999999</v>
      </c>
      <c r="AX139">
        <f t="shared" si="22"/>
        <v>114002.3688</v>
      </c>
      <c r="AY139">
        <f t="shared" si="22"/>
        <v>588.45583999999997</v>
      </c>
      <c r="AZ139">
        <f t="shared" si="22"/>
        <v>687.91546999999991</v>
      </c>
      <c r="BA139">
        <f t="shared" si="22"/>
        <v>35.600940399999999</v>
      </c>
      <c r="BB139">
        <f t="shared" si="22"/>
        <v>474.12836800000002</v>
      </c>
      <c r="BC139">
        <f t="shared" si="22"/>
        <v>-9.6203074999999991</v>
      </c>
      <c r="BD139">
        <f t="shared" si="22"/>
        <v>0.33152900000000002</v>
      </c>
      <c r="BE139">
        <f t="shared" si="22"/>
        <v>-9.1653200000000004E-2</v>
      </c>
      <c r="BF139">
        <f t="shared" si="22"/>
        <v>0.33087800000000001</v>
      </c>
      <c r="BG139">
        <f t="shared" si="22"/>
        <v>38.609185500000002</v>
      </c>
      <c r="BH139">
        <f t="shared" si="22"/>
        <v>2.020438</v>
      </c>
      <c r="BI139">
        <f t="shared" si="22"/>
        <v>10.363075</v>
      </c>
      <c r="BJ139">
        <f t="shared" si="22"/>
        <v>1153.8900000000001</v>
      </c>
      <c r="BK139">
        <f t="shared" si="22"/>
        <v>9.4418200000000001E-3</v>
      </c>
      <c r="BL139">
        <f t="shared" si="22"/>
        <v>-2.4671599999999999E-3</v>
      </c>
      <c r="BM139">
        <f t="shared" si="22"/>
        <v>-3.5034999999999997E-3</v>
      </c>
      <c r="BN139">
        <f t="shared" si="22"/>
        <v>2.9484219999999999</v>
      </c>
    </row>
    <row r="140" spans="1:66">
      <c r="A140" s="65"/>
      <c r="B140" t="s">
        <v>53</v>
      </c>
      <c r="D140">
        <v>2.2499199999999999</v>
      </c>
      <c r="E140">
        <v>117.554</v>
      </c>
      <c r="F140">
        <v>1.27704</v>
      </c>
      <c r="G140">
        <v>0</v>
      </c>
      <c r="H140">
        <v>25.049700000000001</v>
      </c>
      <c r="I140">
        <v>1814.95</v>
      </c>
      <c r="J140">
        <v>1469.38</v>
      </c>
      <c r="K140">
        <v>300.84800000000001</v>
      </c>
      <c r="L140">
        <v>1.8459000000000001</v>
      </c>
      <c r="M140">
        <v>13.927899999999999</v>
      </c>
      <c r="N140">
        <v>0.13986899999999999</v>
      </c>
      <c r="O140">
        <v>3.38042</v>
      </c>
      <c r="P140">
        <v>0.96924100000000002</v>
      </c>
      <c r="Q140">
        <v>25.4207</v>
      </c>
      <c r="R140">
        <v>3.9488300000000001</v>
      </c>
      <c r="S140">
        <v>7.5680899999999998</v>
      </c>
      <c r="T140">
        <v>5.38936E-2</v>
      </c>
      <c r="U140">
        <v>0.66475099999999998</v>
      </c>
      <c r="V140">
        <v>12.198700000000001</v>
      </c>
      <c r="W140">
        <v>0.14294499999999999</v>
      </c>
      <c r="X140">
        <v>0</v>
      </c>
      <c r="Y140">
        <v>0</v>
      </c>
      <c r="Z140">
        <v>0</v>
      </c>
      <c r="AA140">
        <v>0.16252800000000001</v>
      </c>
      <c r="AB140">
        <v>0.28464</v>
      </c>
      <c r="AC140">
        <v>0</v>
      </c>
      <c r="AD140">
        <v>8.7398000000000007E-3</v>
      </c>
      <c r="AE140">
        <v>0</v>
      </c>
      <c r="AF140">
        <v>0</v>
      </c>
      <c r="AG140">
        <v>0.42084500000000002</v>
      </c>
      <c r="AK140">
        <f t="shared" si="0"/>
        <v>181.16308000000001</v>
      </c>
      <c r="AL140">
        <f t="shared" ref="AL140:BN140" si="23">E24-E140</f>
        <v>442.58600000000001</v>
      </c>
      <c r="AM140">
        <f t="shared" si="23"/>
        <v>33672.222959999999</v>
      </c>
      <c r="AN140">
        <f t="shared" si="23"/>
        <v>37279.1</v>
      </c>
      <c r="AO140">
        <f t="shared" si="23"/>
        <v>97774.950299999997</v>
      </c>
      <c r="AP140">
        <f t="shared" si="23"/>
        <v>154757.04999999999</v>
      </c>
      <c r="AQ140">
        <f t="shared" si="23"/>
        <v>-1230.3440000000001</v>
      </c>
      <c r="AR140">
        <f t="shared" si="23"/>
        <v>-325.84360000000004</v>
      </c>
      <c r="AS140">
        <f t="shared" si="23"/>
        <v>19.526599999999998</v>
      </c>
      <c r="AT140">
        <f t="shared" si="23"/>
        <v>11942.1721</v>
      </c>
      <c r="AU140">
        <f t="shared" si="23"/>
        <v>3.0415410000000001</v>
      </c>
      <c r="AV140">
        <f t="shared" si="23"/>
        <v>-3.0182229999999999</v>
      </c>
      <c r="AW140">
        <f t="shared" si="23"/>
        <v>1761.780759</v>
      </c>
      <c r="AX140">
        <f t="shared" si="23"/>
        <v>116296.5793</v>
      </c>
      <c r="AY140">
        <f t="shared" si="23"/>
        <v>562.64916999999991</v>
      </c>
      <c r="AZ140">
        <f t="shared" si="23"/>
        <v>607.61491000000001</v>
      </c>
      <c r="BA140">
        <f t="shared" si="23"/>
        <v>35.257106399999998</v>
      </c>
      <c r="BB140">
        <f t="shared" si="23"/>
        <v>449.06524899999999</v>
      </c>
      <c r="BC140">
        <f t="shared" si="23"/>
        <v>-13.2928</v>
      </c>
      <c r="BD140">
        <f t="shared" si="23"/>
        <v>0.602634</v>
      </c>
      <c r="BE140">
        <f t="shared" si="23"/>
        <v>-8.5088200000000003E-3</v>
      </c>
      <c r="BF140">
        <f t="shared" si="23"/>
        <v>1.65774E-13</v>
      </c>
      <c r="BG140">
        <f t="shared" si="23"/>
        <v>47.716999999999999</v>
      </c>
      <c r="BH140">
        <f t="shared" si="23"/>
        <v>1.9961319999999998</v>
      </c>
      <c r="BI140">
        <f t="shared" si="23"/>
        <v>11.327960000000001</v>
      </c>
      <c r="BJ140">
        <f t="shared" si="23"/>
        <v>1043.3</v>
      </c>
      <c r="BK140">
        <f t="shared" si="23"/>
        <v>-3.638230000000001E-3</v>
      </c>
      <c r="BL140">
        <f t="shared" si="23"/>
        <v>5.8003799999999995E-4</v>
      </c>
      <c r="BM140">
        <f t="shared" si="23"/>
        <v>6.5202300000000005E-2</v>
      </c>
      <c r="BN140">
        <f t="shared" si="23"/>
        <v>3.2007750000000001</v>
      </c>
    </row>
    <row r="141" spans="1:66">
      <c r="A141" s="65"/>
      <c r="B141" t="s">
        <v>54</v>
      </c>
      <c r="D141">
        <v>2.1949999999999998</v>
      </c>
      <c r="E141">
        <v>126.197</v>
      </c>
      <c r="F141">
        <v>1.3187500000000001</v>
      </c>
      <c r="G141">
        <v>0</v>
      </c>
      <c r="H141">
        <v>21.323499999999999</v>
      </c>
      <c r="I141">
        <v>1741.27</v>
      </c>
      <c r="J141">
        <v>1242.03</v>
      </c>
      <c r="K141">
        <v>264.19</v>
      </c>
      <c r="L141">
        <v>1.5572600000000001</v>
      </c>
      <c r="M141">
        <v>6.6306200000000004</v>
      </c>
      <c r="N141">
        <v>0.19339200000000001</v>
      </c>
      <c r="O141">
        <v>2.9988299999999999</v>
      </c>
      <c r="P141">
        <v>0.97050000000000003</v>
      </c>
      <c r="Q141">
        <v>37.414999999999999</v>
      </c>
      <c r="R141">
        <v>5.3244100000000003</v>
      </c>
      <c r="S141">
        <v>6.9832999999999998</v>
      </c>
      <c r="T141">
        <v>5.5877200000000002E-2</v>
      </c>
      <c r="U141">
        <v>0.84296599999999999</v>
      </c>
      <c r="V141">
        <v>9.3583800000000004</v>
      </c>
      <c r="W141">
        <v>6.8160200000000004E-2</v>
      </c>
      <c r="X141">
        <v>0</v>
      </c>
      <c r="Y141">
        <v>0</v>
      </c>
      <c r="Z141">
        <v>0</v>
      </c>
      <c r="AA141">
        <v>0.18735299999999999</v>
      </c>
      <c r="AB141">
        <v>0.27971400000000002</v>
      </c>
      <c r="AC141">
        <v>0</v>
      </c>
      <c r="AD141">
        <v>0</v>
      </c>
      <c r="AE141">
        <v>0</v>
      </c>
      <c r="AF141">
        <v>2.9965700000000001E-2</v>
      </c>
      <c r="AG141">
        <v>0.44689299999999998</v>
      </c>
      <c r="AK141">
        <f t="shared" si="0"/>
        <v>130.71600000000001</v>
      </c>
      <c r="AL141">
        <f t="shared" ref="AL141:BN141" si="24">E25-E141</f>
        <v>302.04199999999997</v>
      </c>
      <c r="AM141">
        <f t="shared" si="24"/>
        <v>27755.78125</v>
      </c>
      <c r="AN141">
        <f t="shared" si="24"/>
        <v>28536.7</v>
      </c>
      <c r="AO141">
        <f t="shared" si="24"/>
        <v>98778.676500000001</v>
      </c>
      <c r="AP141">
        <f t="shared" si="24"/>
        <v>144460.73000000001</v>
      </c>
      <c r="AQ141">
        <f t="shared" si="24"/>
        <v>-779.75199999999995</v>
      </c>
      <c r="AR141">
        <f t="shared" si="24"/>
        <v>-170.85599999999999</v>
      </c>
      <c r="AS141">
        <f t="shared" si="24"/>
        <v>22.124040000000001</v>
      </c>
      <c r="AT141">
        <f t="shared" si="24"/>
        <v>11747.26938</v>
      </c>
      <c r="AU141">
        <f t="shared" si="24"/>
        <v>2.7860180000000003</v>
      </c>
      <c r="AV141">
        <f t="shared" si="24"/>
        <v>-3.2014619999999998</v>
      </c>
      <c r="AW141">
        <f t="shared" si="24"/>
        <v>1428.5795000000001</v>
      </c>
      <c r="AX141">
        <f t="shared" si="24"/>
        <v>88415.685000000012</v>
      </c>
      <c r="AY141">
        <f t="shared" si="24"/>
        <v>425.39058999999997</v>
      </c>
      <c r="AZ141">
        <f t="shared" si="24"/>
        <v>479.1377</v>
      </c>
      <c r="BA141">
        <f t="shared" si="24"/>
        <v>34.907422799999999</v>
      </c>
      <c r="BB141">
        <f t="shared" si="24"/>
        <v>404.42303400000003</v>
      </c>
      <c r="BC141">
        <f t="shared" si="24"/>
        <v>-11.471270000000001</v>
      </c>
      <c r="BD141">
        <f t="shared" si="24"/>
        <v>2.9918198</v>
      </c>
      <c r="BE141">
        <f t="shared" si="24"/>
        <v>0.110112</v>
      </c>
      <c r="BF141">
        <f t="shared" si="24"/>
        <v>-5.5784900000000002E-13</v>
      </c>
      <c r="BG141">
        <f t="shared" si="24"/>
        <v>36.570999999999998</v>
      </c>
      <c r="BH141">
        <f t="shared" si="24"/>
        <v>2.3642270000000001</v>
      </c>
      <c r="BI141">
        <f t="shared" si="24"/>
        <v>11.849285999999999</v>
      </c>
      <c r="BJ141">
        <f t="shared" si="24"/>
        <v>1159.98</v>
      </c>
      <c r="BK141">
        <f t="shared" si="24"/>
        <v>6.4544900000000002E-3</v>
      </c>
      <c r="BL141">
        <f t="shared" si="24"/>
        <v>-2.8025499999999998E-4</v>
      </c>
      <c r="BM141">
        <f t="shared" si="24"/>
        <v>0.28108030000000001</v>
      </c>
      <c r="BN141">
        <f t="shared" si="24"/>
        <v>4.5705669999999996</v>
      </c>
    </row>
    <row r="142" spans="1:66">
      <c r="A142" s="65"/>
      <c r="B142" t="s">
        <v>55</v>
      </c>
      <c r="D142">
        <v>2.28457</v>
      </c>
      <c r="E142">
        <v>85.555099999999996</v>
      </c>
      <c r="F142">
        <v>1.91856</v>
      </c>
      <c r="G142">
        <v>4.9637500000000001</v>
      </c>
      <c r="H142">
        <v>12.126899999999999</v>
      </c>
      <c r="I142">
        <v>1633.02</v>
      </c>
      <c r="J142">
        <v>1433.18</v>
      </c>
      <c r="K142">
        <v>282.07600000000002</v>
      </c>
      <c r="L142">
        <v>1.4622200000000001</v>
      </c>
      <c r="M142">
        <v>9.2401900000000001</v>
      </c>
      <c r="N142">
        <v>0.122639</v>
      </c>
      <c r="O142">
        <v>3.1442700000000001</v>
      </c>
      <c r="P142">
        <v>1.20807</v>
      </c>
      <c r="Q142">
        <v>39.081000000000003</v>
      </c>
      <c r="R142">
        <v>1.5895699999999999</v>
      </c>
      <c r="S142">
        <v>8.4849800000000002</v>
      </c>
      <c r="T142">
        <v>5.3673499999999999E-2</v>
      </c>
      <c r="U142">
        <v>0.59773900000000002</v>
      </c>
      <c r="V142">
        <v>10.1999</v>
      </c>
      <c r="W142">
        <v>5.7579400000000003E-2</v>
      </c>
      <c r="X142">
        <v>0</v>
      </c>
      <c r="Y142">
        <v>0</v>
      </c>
      <c r="Z142">
        <v>3.8980899999999999E-2</v>
      </c>
      <c r="AA142">
        <v>0.13652300000000001</v>
      </c>
      <c r="AB142">
        <v>0.27685300000000002</v>
      </c>
      <c r="AC142">
        <v>0</v>
      </c>
      <c r="AD142">
        <v>0</v>
      </c>
      <c r="AE142">
        <v>0</v>
      </c>
      <c r="AF142">
        <v>0</v>
      </c>
      <c r="AG142">
        <v>0.36956299999999997</v>
      </c>
      <c r="AK142">
        <f t="shared" si="0"/>
        <v>162.57443000000001</v>
      </c>
      <c r="AL142">
        <f t="shared" ref="AL142:BN142" si="25">E26-E142</f>
        <v>216.19390000000004</v>
      </c>
      <c r="AM142">
        <f t="shared" si="25"/>
        <v>33053.581440000002</v>
      </c>
      <c r="AN142">
        <f t="shared" si="25"/>
        <v>33457.936249999999</v>
      </c>
      <c r="AO142">
        <f t="shared" si="25"/>
        <v>98087.873099999997</v>
      </c>
      <c r="AP142">
        <f t="shared" si="25"/>
        <v>151283.98000000001</v>
      </c>
      <c r="AQ142">
        <f t="shared" si="25"/>
        <v>-1199.03</v>
      </c>
      <c r="AR142">
        <f t="shared" si="25"/>
        <v>-47.858000000000033</v>
      </c>
      <c r="AS142">
        <f t="shared" si="25"/>
        <v>20.450480000000002</v>
      </c>
      <c r="AT142">
        <f t="shared" si="25"/>
        <v>14531.659809999999</v>
      </c>
      <c r="AU142">
        <f t="shared" si="25"/>
        <v>3.539981</v>
      </c>
      <c r="AV142">
        <f t="shared" si="25"/>
        <v>-0.87460000000000004</v>
      </c>
      <c r="AW142">
        <f t="shared" si="25"/>
        <v>1624.7119300000002</v>
      </c>
      <c r="AX142">
        <f t="shared" si="25"/>
        <v>103353.91899999999</v>
      </c>
      <c r="AY142">
        <f t="shared" si="25"/>
        <v>478.27343000000002</v>
      </c>
      <c r="AZ142">
        <f t="shared" si="25"/>
        <v>557.95802000000003</v>
      </c>
      <c r="BA142">
        <f t="shared" si="25"/>
        <v>30.8828265</v>
      </c>
      <c r="BB142">
        <f t="shared" si="25"/>
        <v>449.590261</v>
      </c>
      <c r="BC142">
        <f t="shared" si="25"/>
        <v>-8.01586</v>
      </c>
      <c r="BD142">
        <f t="shared" si="25"/>
        <v>0.48793760000000003</v>
      </c>
      <c r="BE142">
        <f t="shared" si="25"/>
        <v>3.2486399999999999E-2</v>
      </c>
      <c r="BF142">
        <f t="shared" si="25"/>
        <v>0.10174900000000001</v>
      </c>
      <c r="BG142">
        <f t="shared" si="25"/>
        <v>41.4143191</v>
      </c>
      <c r="BH142">
        <f t="shared" si="25"/>
        <v>1.9449170000000002</v>
      </c>
      <c r="BI142">
        <f t="shared" si="25"/>
        <v>16.449047</v>
      </c>
      <c r="BJ142">
        <f t="shared" si="25"/>
        <v>924.14400000000001</v>
      </c>
      <c r="BK142">
        <f t="shared" si="25"/>
        <v>2.1448499999999999E-4</v>
      </c>
      <c r="BL142">
        <f t="shared" si="25"/>
        <v>5.6253499999999997E-4</v>
      </c>
      <c r="BM142">
        <f t="shared" si="25"/>
        <v>4.4550199999999998E-2</v>
      </c>
      <c r="BN142">
        <f t="shared" si="25"/>
        <v>2.9512070000000001</v>
      </c>
    </row>
    <row r="143" spans="1:66">
      <c r="A143" s="65"/>
      <c r="B143" t="s">
        <v>56</v>
      </c>
      <c r="D143">
        <v>1.8457399999999999</v>
      </c>
      <c r="E143">
        <v>93.382099999999994</v>
      </c>
      <c r="F143">
        <v>1.0827599999999999</v>
      </c>
      <c r="G143">
        <v>5.3436399999999997</v>
      </c>
      <c r="H143">
        <v>14.6586</v>
      </c>
      <c r="I143">
        <v>1583.25</v>
      </c>
      <c r="J143">
        <v>1307.3399999999999</v>
      </c>
      <c r="K143">
        <v>305.30099999999999</v>
      </c>
      <c r="L143">
        <v>1.44539</v>
      </c>
      <c r="M143">
        <v>9.9406999999999996</v>
      </c>
      <c r="N143">
        <v>0.10972999999999999</v>
      </c>
      <c r="O143">
        <v>3.33345</v>
      </c>
      <c r="P143">
        <v>1.1172899999999999</v>
      </c>
      <c r="Q143">
        <v>37.494399999999999</v>
      </c>
      <c r="R143">
        <v>2.0408200000000001</v>
      </c>
      <c r="S143">
        <v>8.5041100000000007</v>
      </c>
      <c r="T143">
        <v>3.1142E-2</v>
      </c>
      <c r="U143">
        <v>0.57088300000000003</v>
      </c>
      <c r="V143">
        <v>10.6853</v>
      </c>
      <c r="W143">
        <v>0</v>
      </c>
      <c r="X143">
        <v>0</v>
      </c>
      <c r="Y143">
        <v>0</v>
      </c>
      <c r="Z143">
        <v>0</v>
      </c>
      <c r="AA143">
        <v>0.115868</v>
      </c>
      <c r="AB143">
        <v>0.37650299999999998</v>
      </c>
      <c r="AC143">
        <v>0</v>
      </c>
      <c r="AD143">
        <v>0</v>
      </c>
      <c r="AE143">
        <v>1.9732699999999999E-2</v>
      </c>
      <c r="AF143">
        <v>0</v>
      </c>
      <c r="AG143">
        <v>0.54842800000000003</v>
      </c>
      <c r="AK143">
        <f t="shared" si="0"/>
        <v>166.03626</v>
      </c>
      <c r="AL143">
        <f t="shared" ref="AL143:BN143" si="26">E27-E143</f>
        <v>415.85290000000003</v>
      </c>
      <c r="AM143">
        <f t="shared" si="26"/>
        <v>32507.017239999997</v>
      </c>
      <c r="AN143">
        <f t="shared" si="26"/>
        <v>34442.956360000004</v>
      </c>
      <c r="AO143">
        <f t="shared" si="26"/>
        <v>98385.341400000005</v>
      </c>
      <c r="AP143">
        <f t="shared" si="26"/>
        <v>144132.75</v>
      </c>
      <c r="AQ143">
        <f t="shared" si="26"/>
        <v>-1432.7179999999998</v>
      </c>
      <c r="AR143">
        <f t="shared" si="26"/>
        <v>29.686000000000035</v>
      </c>
      <c r="AS143">
        <f t="shared" si="26"/>
        <v>18.561810000000001</v>
      </c>
      <c r="AT143">
        <f t="shared" si="26"/>
        <v>11411.759300000002</v>
      </c>
      <c r="AU143">
        <f t="shared" si="26"/>
        <v>2.7084200000000003</v>
      </c>
      <c r="AV143">
        <f t="shared" si="26"/>
        <v>-1.49916</v>
      </c>
      <c r="AW143">
        <f t="shared" si="26"/>
        <v>1668.43271</v>
      </c>
      <c r="AX143">
        <f t="shared" si="26"/>
        <v>108106.5056</v>
      </c>
      <c r="AY143">
        <f t="shared" si="26"/>
        <v>521.98817999999994</v>
      </c>
      <c r="AZ143">
        <f t="shared" si="26"/>
        <v>602.69589000000008</v>
      </c>
      <c r="BA143">
        <f t="shared" si="26"/>
        <v>33.046357999999998</v>
      </c>
      <c r="BB143">
        <f t="shared" si="26"/>
        <v>438.759117</v>
      </c>
      <c r="BC143">
        <f t="shared" si="26"/>
        <v>-15.822890000000001</v>
      </c>
      <c r="BD143">
        <f t="shared" si="26"/>
        <v>0.449293</v>
      </c>
      <c r="BE143">
        <f t="shared" si="26"/>
        <v>8.3520800000000006E-2</v>
      </c>
      <c r="BF143">
        <f t="shared" si="26"/>
        <v>-7.5829299999999995E-12</v>
      </c>
      <c r="BG143">
        <f t="shared" si="26"/>
        <v>43.919800000000002</v>
      </c>
      <c r="BH143">
        <f t="shared" si="26"/>
        <v>1.9964120000000001</v>
      </c>
      <c r="BI143">
        <f t="shared" si="26"/>
        <v>15.346497000000001</v>
      </c>
      <c r="BJ143">
        <f t="shared" si="26"/>
        <v>943.06399999999996</v>
      </c>
      <c r="BK143">
        <f t="shared" si="26"/>
        <v>9.3220999999999998E-3</v>
      </c>
      <c r="BL143">
        <f t="shared" si="26"/>
        <v>-2.255921E-2</v>
      </c>
      <c r="BM143">
        <f t="shared" si="26"/>
        <v>5.4824499999999998E-2</v>
      </c>
      <c r="BN143">
        <f t="shared" si="26"/>
        <v>3.2803520000000002</v>
      </c>
    </row>
    <row r="144" spans="1:66">
      <c r="A144" s="65"/>
      <c r="B144" t="s">
        <v>57</v>
      </c>
      <c r="D144">
        <v>2.1987800000000002</v>
      </c>
      <c r="E144">
        <v>93.724199999999996</v>
      </c>
      <c r="F144">
        <v>1.1569400000000001</v>
      </c>
      <c r="G144">
        <v>6.4752599999999996</v>
      </c>
      <c r="H144">
        <v>13.934200000000001</v>
      </c>
      <c r="I144">
        <v>1327.21</v>
      </c>
      <c r="J144">
        <v>1132.5999999999999</v>
      </c>
      <c r="K144">
        <v>230.322</v>
      </c>
      <c r="L144">
        <v>1.2767500000000001</v>
      </c>
      <c r="M144">
        <v>5.3109999999999999</v>
      </c>
      <c r="N144">
        <v>0.125109</v>
      </c>
      <c r="O144">
        <v>2.9865599999999999</v>
      </c>
      <c r="P144">
        <v>0.85024699999999998</v>
      </c>
      <c r="Q144">
        <v>41.731900000000003</v>
      </c>
      <c r="R144">
        <v>2.4086099999999999</v>
      </c>
      <c r="S144">
        <v>10.2707</v>
      </c>
      <c r="T144">
        <v>5.8145299999999997E-2</v>
      </c>
      <c r="U144">
        <v>0.55138600000000004</v>
      </c>
      <c r="V144">
        <v>8.5763300000000005</v>
      </c>
      <c r="W144">
        <v>0</v>
      </c>
      <c r="X144">
        <v>0</v>
      </c>
      <c r="Y144">
        <v>0</v>
      </c>
      <c r="Z144">
        <v>1.8479700000000002E-2</v>
      </c>
      <c r="AA144">
        <v>0.122373</v>
      </c>
      <c r="AB144">
        <v>0.189803</v>
      </c>
      <c r="AC144">
        <v>0</v>
      </c>
      <c r="AD144">
        <v>0</v>
      </c>
      <c r="AE144">
        <v>0</v>
      </c>
      <c r="AF144">
        <v>0</v>
      </c>
      <c r="AG144">
        <v>0.30052699999999999</v>
      </c>
      <c r="AK144">
        <f t="shared" si="0"/>
        <v>146.52922000000001</v>
      </c>
      <c r="AL144">
        <f t="shared" ref="AL144:BN144" si="27">E28-E144</f>
        <v>193.01780000000002</v>
      </c>
      <c r="AM144">
        <f t="shared" si="27"/>
        <v>29974.743060000001</v>
      </c>
      <c r="AN144">
        <f t="shared" si="27"/>
        <v>32956.624739999999</v>
      </c>
      <c r="AO144">
        <f t="shared" si="27"/>
        <v>99486.065799999997</v>
      </c>
      <c r="AP144">
        <f t="shared" si="27"/>
        <v>133235.79</v>
      </c>
      <c r="AQ144">
        <f t="shared" si="27"/>
        <v>-772.89299999999992</v>
      </c>
      <c r="AR144">
        <f t="shared" si="27"/>
        <v>-20.100999999999999</v>
      </c>
      <c r="AS144">
        <f t="shared" si="27"/>
        <v>15.676549999999999</v>
      </c>
      <c r="AT144">
        <f t="shared" si="27"/>
        <v>10461.289000000001</v>
      </c>
      <c r="AU144">
        <f t="shared" si="27"/>
        <v>3.2557309999999999</v>
      </c>
      <c r="AV144">
        <f t="shared" si="27"/>
        <v>-1.79284</v>
      </c>
      <c r="AW144">
        <f t="shared" si="27"/>
        <v>1485.059753</v>
      </c>
      <c r="AX144">
        <f t="shared" si="27"/>
        <v>94260.568100000004</v>
      </c>
      <c r="AY144">
        <f t="shared" si="27"/>
        <v>429.87439000000001</v>
      </c>
      <c r="AZ144">
        <f t="shared" si="27"/>
        <v>522.64329999999995</v>
      </c>
      <c r="BA144">
        <f t="shared" si="27"/>
        <v>29.291454699999999</v>
      </c>
      <c r="BB144">
        <f t="shared" si="27"/>
        <v>399.81661400000002</v>
      </c>
      <c r="BC144">
        <f t="shared" si="27"/>
        <v>-10.88822</v>
      </c>
      <c r="BD144">
        <f t="shared" si="27"/>
        <v>0.80467599999999995</v>
      </c>
      <c r="BE144">
        <f t="shared" si="27"/>
        <v>0.100398</v>
      </c>
      <c r="BF144">
        <f t="shared" si="27"/>
        <v>2.4583700000000001E-11</v>
      </c>
      <c r="BG144">
        <f t="shared" si="27"/>
        <v>35.500420300000002</v>
      </c>
      <c r="BH144">
        <f t="shared" si="27"/>
        <v>1.735827</v>
      </c>
      <c r="BI144">
        <f t="shared" si="27"/>
        <v>18.620096999999998</v>
      </c>
      <c r="BJ144">
        <f t="shared" si="27"/>
        <v>817.91300000000001</v>
      </c>
      <c r="BK144">
        <f t="shared" si="27"/>
        <v>1.40573E-2</v>
      </c>
      <c r="BL144">
        <f t="shared" si="27"/>
        <v>2.8924100000000001E-2</v>
      </c>
      <c r="BM144">
        <f t="shared" si="27"/>
        <v>5.15474E-2</v>
      </c>
      <c r="BN144">
        <f t="shared" si="27"/>
        <v>3.3090229999999998</v>
      </c>
    </row>
    <row r="145" spans="1:66">
      <c r="A145" s="65"/>
      <c r="B145" t="s">
        <v>58</v>
      </c>
      <c r="D145">
        <v>1.8773500000000001</v>
      </c>
      <c r="E145">
        <v>150.923</v>
      </c>
      <c r="F145">
        <v>1.34554</v>
      </c>
      <c r="G145">
        <v>10.8375</v>
      </c>
      <c r="H145">
        <v>22.4392</v>
      </c>
      <c r="I145">
        <v>1578.17</v>
      </c>
      <c r="J145">
        <v>1643.73</v>
      </c>
      <c r="K145">
        <v>221.661</v>
      </c>
      <c r="L145">
        <v>1.4571099999999999</v>
      </c>
      <c r="M145">
        <v>11.341699999999999</v>
      </c>
      <c r="N145">
        <v>0.12066499999999999</v>
      </c>
      <c r="O145">
        <v>4.0187900000000001</v>
      </c>
      <c r="P145">
        <v>1.2483200000000001</v>
      </c>
      <c r="Q145">
        <v>29.8002</v>
      </c>
      <c r="R145">
        <v>3.4212699999999998</v>
      </c>
      <c r="S145">
        <v>8.2332699999999992</v>
      </c>
      <c r="T145">
        <v>9.0483499999999994E-2</v>
      </c>
      <c r="U145">
        <v>0.662721</v>
      </c>
      <c r="V145">
        <v>9.0209100000000007</v>
      </c>
      <c r="W145">
        <v>0</v>
      </c>
      <c r="X145">
        <v>0</v>
      </c>
      <c r="Y145">
        <v>0</v>
      </c>
      <c r="Z145">
        <v>2.11212E-2</v>
      </c>
      <c r="AA145">
        <v>0.103491</v>
      </c>
      <c r="AB145">
        <v>0.219418</v>
      </c>
      <c r="AC145">
        <v>0</v>
      </c>
      <c r="AD145">
        <v>0</v>
      </c>
      <c r="AE145">
        <v>0</v>
      </c>
      <c r="AF145">
        <v>0</v>
      </c>
      <c r="AG145">
        <v>0.41750900000000002</v>
      </c>
      <c r="AK145">
        <f t="shared" si="0"/>
        <v>163.67964999999998</v>
      </c>
      <c r="AL145">
        <f t="shared" ref="AL145:BN145" si="28">E29-E145</f>
        <v>161.39699999999999</v>
      </c>
      <c r="AM145">
        <f t="shared" si="28"/>
        <v>32977.454460000001</v>
      </c>
      <c r="AN145">
        <f t="shared" si="28"/>
        <v>34926.0625</v>
      </c>
      <c r="AO145">
        <f t="shared" si="28"/>
        <v>97677.560800000007</v>
      </c>
      <c r="AP145">
        <f t="shared" si="28"/>
        <v>153086.82999999999</v>
      </c>
      <c r="AQ145">
        <f t="shared" si="28"/>
        <v>-2206.6759999999999</v>
      </c>
      <c r="AR145">
        <f t="shared" si="28"/>
        <v>-212.79302999999999</v>
      </c>
      <c r="AS145">
        <f t="shared" si="28"/>
        <v>18.229089999999999</v>
      </c>
      <c r="AT145">
        <f t="shared" si="28"/>
        <v>12756.058299999999</v>
      </c>
      <c r="AU145">
        <f t="shared" si="28"/>
        <v>3.2620450000000001</v>
      </c>
      <c r="AV145">
        <f t="shared" si="28"/>
        <v>-1.3569599999999999</v>
      </c>
      <c r="AW145">
        <f t="shared" si="28"/>
        <v>1826.33168</v>
      </c>
      <c r="AX145">
        <f t="shared" si="28"/>
        <v>116370.1998</v>
      </c>
      <c r="AY145">
        <f t="shared" si="28"/>
        <v>560.86973</v>
      </c>
      <c r="AZ145">
        <f t="shared" si="28"/>
        <v>551.19773000000009</v>
      </c>
      <c r="BA145">
        <f t="shared" si="28"/>
        <v>35.5918165</v>
      </c>
      <c r="BB145">
        <f t="shared" si="28"/>
        <v>470.19927900000005</v>
      </c>
      <c r="BC145">
        <f t="shared" si="28"/>
        <v>-4.3267700000000007</v>
      </c>
      <c r="BD145">
        <f t="shared" si="28"/>
        <v>0.80661499999999997</v>
      </c>
      <c r="BE145">
        <f t="shared" si="28"/>
        <v>-8.1137399999999995E-3</v>
      </c>
      <c r="BF145">
        <f t="shared" si="28"/>
        <v>0.113862</v>
      </c>
      <c r="BG145">
        <f t="shared" si="28"/>
        <v>42.981778799999994</v>
      </c>
      <c r="BH145">
        <f t="shared" si="28"/>
        <v>1.9371489999999998</v>
      </c>
      <c r="BI145">
        <f t="shared" si="28"/>
        <v>19.543982</v>
      </c>
      <c r="BJ145">
        <f t="shared" si="28"/>
        <v>960.72699999999998</v>
      </c>
      <c r="BK145">
        <f t="shared" si="28"/>
        <v>2.1500200000000001E-5</v>
      </c>
      <c r="BL145">
        <f t="shared" si="28"/>
        <v>-1.14814E-4</v>
      </c>
      <c r="BM145">
        <f t="shared" si="28"/>
        <v>3.0631100000000001E-2</v>
      </c>
      <c r="BN145">
        <f t="shared" si="28"/>
        <v>3.4787910000000002</v>
      </c>
    </row>
    <row r="146" spans="1:66">
      <c r="A146" s="65"/>
      <c r="B146" t="s">
        <v>59</v>
      </c>
      <c r="D146">
        <v>1.6593</v>
      </c>
      <c r="E146">
        <v>83.121099999999998</v>
      </c>
      <c r="F146">
        <v>1.3563799999999999</v>
      </c>
      <c r="G146">
        <v>0</v>
      </c>
      <c r="H146">
        <v>16.865300000000001</v>
      </c>
      <c r="I146">
        <v>1348.1</v>
      </c>
      <c r="J146">
        <v>1307.29</v>
      </c>
      <c r="K146">
        <v>211.20500000000001</v>
      </c>
      <c r="L146">
        <v>0.97000200000000003</v>
      </c>
      <c r="M146">
        <v>9.2329100000000004</v>
      </c>
      <c r="N146">
        <v>0.10571800000000001</v>
      </c>
      <c r="O146">
        <v>3.6471300000000002</v>
      </c>
      <c r="P146">
        <v>1.0006699999999999</v>
      </c>
      <c r="Q146">
        <v>40.508800000000001</v>
      </c>
      <c r="R146">
        <v>3.4752399999999999</v>
      </c>
      <c r="S146">
        <v>3.5049299999999999</v>
      </c>
      <c r="T146">
        <v>5.3401200000000003E-2</v>
      </c>
      <c r="U146">
        <v>0.72729900000000003</v>
      </c>
      <c r="V146">
        <v>8.0795499999999993</v>
      </c>
      <c r="W146">
        <v>0</v>
      </c>
      <c r="X146">
        <v>0</v>
      </c>
      <c r="Y146">
        <v>0</v>
      </c>
      <c r="Z146">
        <v>1.9429200000000001E-2</v>
      </c>
      <c r="AA146">
        <v>0.12537200000000001</v>
      </c>
      <c r="AB146">
        <v>0.23872299999999999</v>
      </c>
      <c r="AC146">
        <v>0</v>
      </c>
      <c r="AD146">
        <v>0</v>
      </c>
      <c r="AE146">
        <v>0</v>
      </c>
      <c r="AF146">
        <v>0</v>
      </c>
      <c r="AG146">
        <v>0.35938199999999998</v>
      </c>
      <c r="AK146">
        <f t="shared" si="0"/>
        <v>164.62369999999999</v>
      </c>
      <c r="AL146">
        <f t="shared" ref="AL146:BN146" si="29">E30-E146</f>
        <v>218.5899</v>
      </c>
      <c r="AM146">
        <f t="shared" si="29"/>
        <v>32700.943619999998</v>
      </c>
      <c r="AN146">
        <f t="shared" si="29"/>
        <v>35120.300000000003</v>
      </c>
      <c r="AO146">
        <f t="shared" si="29"/>
        <v>98083.134699999995</v>
      </c>
      <c r="AP146">
        <f t="shared" si="29"/>
        <v>141833.9</v>
      </c>
      <c r="AQ146">
        <f t="shared" si="29"/>
        <v>-42.149999999999864</v>
      </c>
      <c r="AR146">
        <f t="shared" si="29"/>
        <v>-0.11000000000001364</v>
      </c>
      <c r="AS146">
        <f t="shared" si="29"/>
        <v>19.261797999999999</v>
      </c>
      <c r="AT146">
        <f t="shared" si="29"/>
        <v>12921.96709</v>
      </c>
      <c r="AU146">
        <f t="shared" si="29"/>
        <v>3.6037819999999998</v>
      </c>
      <c r="AV146">
        <f t="shared" si="29"/>
        <v>-3.5560446000000003</v>
      </c>
      <c r="AW146">
        <f t="shared" si="29"/>
        <v>1820.6793300000002</v>
      </c>
      <c r="AX146">
        <f t="shared" si="29"/>
        <v>111949.4912</v>
      </c>
      <c r="AY146">
        <f t="shared" si="29"/>
        <v>506.26976000000002</v>
      </c>
      <c r="AZ146">
        <f t="shared" si="29"/>
        <v>551.56907000000001</v>
      </c>
      <c r="BA146">
        <f t="shared" si="29"/>
        <v>32.266298799999994</v>
      </c>
      <c r="BB146">
        <f t="shared" si="29"/>
        <v>446.14570099999997</v>
      </c>
      <c r="BC146">
        <f t="shared" si="29"/>
        <v>-6.6864599999999994</v>
      </c>
      <c r="BD146">
        <f t="shared" si="29"/>
        <v>0.83336900000000003</v>
      </c>
      <c r="BE146">
        <f t="shared" si="29"/>
        <v>1.9598299999999999E-2</v>
      </c>
      <c r="BF146">
        <f t="shared" si="29"/>
        <v>9.5239000000000004E-2</v>
      </c>
      <c r="BG146">
        <f t="shared" si="29"/>
        <v>39.183970800000004</v>
      </c>
      <c r="BH146">
        <f t="shared" si="29"/>
        <v>2.0088179999999998</v>
      </c>
      <c r="BI146">
        <f t="shared" si="29"/>
        <v>18.993376999999999</v>
      </c>
      <c r="BJ146">
        <f t="shared" si="29"/>
        <v>1051.3800000000001</v>
      </c>
      <c r="BK146">
        <f t="shared" si="29"/>
        <v>1.0315599999999999E-2</v>
      </c>
      <c r="BL146">
        <f t="shared" si="29"/>
        <v>4.7937199999999996E-3</v>
      </c>
      <c r="BM146">
        <f t="shared" si="29"/>
        <v>4.8202299999999997E-2</v>
      </c>
      <c r="BN146">
        <f t="shared" si="29"/>
        <v>2.9835180000000001</v>
      </c>
    </row>
    <row r="147" spans="1:66">
      <c r="A147" s="65"/>
      <c r="B147" t="s">
        <v>60</v>
      </c>
      <c r="D147">
        <v>1.54901</v>
      </c>
      <c r="E147">
        <v>112.083</v>
      </c>
      <c r="F147">
        <v>5.6354499999999996</v>
      </c>
      <c r="G147">
        <v>4.6025900000000002</v>
      </c>
      <c r="H147">
        <v>9.4110999999999994</v>
      </c>
      <c r="I147">
        <v>1130.83</v>
      </c>
      <c r="J147">
        <v>1447.57</v>
      </c>
      <c r="K147">
        <v>210.65199999999999</v>
      </c>
      <c r="L147">
        <v>1.44038</v>
      </c>
      <c r="M147">
        <v>12.8985</v>
      </c>
      <c r="N147">
        <v>0.13713500000000001</v>
      </c>
      <c r="O147">
        <v>3.1049699999999998</v>
      </c>
      <c r="P147">
        <v>0.75204400000000005</v>
      </c>
      <c r="Q147">
        <v>25.2591</v>
      </c>
      <c r="R147">
        <v>1.9171899999999999</v>
      </c>
      <c r="S147">
        <v>5.3103699999999998</v>
      </c>
      <c r="T147">
        <v>3.68051E-2</v>
      </c>
      <c r="U147">
        <v>0.559782</v>
      </c>
      <c r="V147">
        <v>8.2982499999999995</v>
      </c>
      <c r="W147">
        <v>0</v>
      </c>
      <c r="X147">
        <v>0</v>
      </c>
      <c r="Y147">
        <v>0</v>
      </c>
      <c r="Z147">
        <v>1.7820699999999998E-2</v>
      </c>
      <c r="AA147">
        <v>0.14846799999999999</v>
      </c>
      <c r="AB147">
        <v>0.27992499999999998</v>
      </c>
      <c r="AC147">
        <v>0</v>
      </c>
      <c r="AD147">
        <v>0</v>
      </c>
      <c r="AE147">
        <v>0</v>
      </c>
      <c r="AF147">
        <v>0</v>
      </c>
      <c r="AG147">
        <v>0.25841999999999998</v>
      </c>
      <c r="AK147">
        <f t="shared" si="0"/>
        <v>150.41298999999998</v>
      </c>
      <c r="AL147">
        <f t="shared" ref="AL147:BN147" si="30">E31-E147</f>
        <v>162.4</v>
      </c>
      <c r="AM147">
        <f t="shared" si="30"/>
        <v>31045.664549999998</v>
      </c>
      <c r="AN147">
        <f t="shared" si="30"/>
        <v>32764.49741</v>
      </c>
      <c r="AO147">
        <f t="shared" si="30"/>
        <v>97690.588900000002</v>
      </c>
      <c r="AP147">
        <f t="shared" si="30"/>
        <v>137915.17000000001</v>
      </c>
      <c r="AQ147">
        <f t="shared" si="30"/>
        <v>-1110.8519999999999</v>
      </c>
      <c r="AR147">
        <f t="shared" si="30"/>
        <v>83.590000000000032</v>
      </c>
      <c r="AS147">
        <f t="shared" si="30"/>
        <v>17.183019999999999</v>
      </c>
      <c r="AT147">
        <f t="shared" si="30"/>
        <v>12176.201500000001</v>
      </c>
      <c r="AU147">
        <f t="shared" si="30"/>
        <v>3.3921250000000001</v>
      </c>
      <c r="AV147">
        <f t="shared" si="30"/>
        <v>-2.6644519999999998</v>
      </c>
      <c r="AW147">
        <f t="shared" si="30"/>
        <v>1517.2779559999999</v>
      </c>
      <c r="AX147">
        <f t="shared" si="30"/>
        <v>94816.34090000001</v>
      </c>
      <c r="AY147">
        <f t="shared" si="30"/>
        <v>458.67280999999997</v>
      </c>
      <c r="AZ147">
        <f t="shared" si="30"/>
        <v>517.90863000000002</v>
      </c>
      <c r="BA147">
        <f t="shared" si="30"/>
        <v>31.6299949</v>
      </c>
      <c r="BB147">
        <f t="shared" si="30"/>
        <v>423.29721800000004</v>
      </c>
      <c r="BC147">
        <f t="shared" si="30"/>
        <v>-9.087845999999999</v>
      </c>
      <c r="BD147">
        <f t="shared" si="30"/>
        <v>0.70343900000000004</v>
      </c>
      <c r="BE147">
        <f t="shared" si="30"/>
        <v>0.12138699999999999</v>
      </c>
      <c r="BF147">
        <f t="shared" si="30"/>
        <v>1.03473E-6</v>
      </c>
      <c r="BG147">
        <f t="shared" si="30"/>
        <v>35.350979299999999</v>
      </c>
      <c r="BH147">
        <f t="shared" si="30"/>
        <v>1.647902</v>
      </c>
      <c r="BI147">
        <f t="shared" si="30"/>
        <v>19.425075</v>
      </c>
      <c r="BJ147">
        <f t="shared" si="30"/>
        <v>899.67700000000002</v>
      </c>
      <c r="BK147">
        <f t="shared" si="30"/>
        <v>1.74168E-2</v>
      </c>
      <c r="BL147">
        <f t="shared" si="30"/>
        <v>-8.157E-6</v>
      </c>
      <c r="BM147">
        <f t="shared" si="30"/>
        <v>4.2568500000000002E-2</v>
      </c>
      <c r="BN147">
        <f t="shared" si="30"/>
        <v>2.3519099999999997</v>
      </c>
    </row>
    <row r="148" spans="1:66">
      <c r="A148" s="65"/>
      <c r="B148" t="s">
        <v>61</v>
      </c>
      <c r="D148">
        <v>3.2486600000000001</v>
      </c>
      <c r="E148">
        <v>105.759</v>
      </c>
      <c r="F148">
        <v>1.5054000000000001</v>
      </c>
      <c r="G148">
        <v>6.7991999999999999</v>
      </c>
      <c r="H148">
        <v>18.195399999999999</v>
      </c>
      <c r="I148">
        <v>1591.69</v>
      </c>
      <c r="J148">
        <v>1485.44</v>
      </c>
      <c r="K148">
        <v>245.22</v>
      </c>
      <c r="L148">
        <v>2.3130700000000002</v>
      </c>
      <c r="M148">
        <v>7.6007100000000003</v>
      </c>
      <c r="N148">
        <v>0.14480499999999999</v>
      </c>
      <c r="O148">
        <v>3.4114900000000001</v>
      </c>
      <c r="P148">
        <v>1.0999099999999999</v>
      </c>
      <c r="Q148">
        <v>35.5366</v>
      </c>
      <c r="R148">
        <v>2.9369299999999998</v>
      </c>
      <c r="S148">
        <v>4.6934899999999997</v>
      </c>
      <c r="T148">
        <v>5.3717800000000003E-2</v>
      </c>
      <c r="U148">
        <v>0.69910899999999998</v>
      </c>
      <c r="V148">
        <v>14.320600000000001</v>
      </c>
      <c r="W148">
        <v>0</v>
      </c>
      <c r="X148">
        <v>0</v>
      </c>
      <c r="Y148">
        <v>0</v>
      </c>
      <c r="Z148">
        <v>0</v>
      </c>
      <c r="AA148">
        <v>0.203148</v>
      </c>
      <c r="AB148">
        <v>0.37335600000000002</v>
      </c>
      <c r="AC148">
        <v>0</v>
      </c>
      <c r="AD148">
        <v>1.02611E-2</v>
      </c>
      <c r="AE148">
        <v>0</v>
      </c>
      <c r="AF148">
        <v>2.45516E-2</v>
      </c>
      <c r="AG148">
        <v>0.48228300000000002</v>
      </c>
      <c r="AK148">
        <f t="shared" si="0"/>
        <v>169.66734</v>
      </c>
      <c r="AL148">
        <f t="shared" ref="AL148:BN148" si="31">E32-E148</f>
        <v>422.57299999999998</v>
      </c>
      <c r="AM148">
        <f t="shared" si="31"/>
        <v>35851.194599999995</v>
      </c>
      <c r="AN148">
        <f t="shared" si="31"/>
        <v>37822.700799999999</v>
      </c>
      <c r="AO148">
        <f t="shared" si="31"/>
        <v>98081.804600000003</v>
      </c>
      <c r="AP148">
        <f t="shared" si="31"/>
        <v>166003.31</v>
      </c>
      <c r="AQ148">
        <f t="shared" si="31"/>
        <v>-1079.3879999999999</v>
      </c>
      <c r="AR148">
        <f t="shared" si="31"/>
        <v>-7.070999999999998</v>
      </c>
      <c r="AS148">
        <f t="shared" si="31"/>
        <v>15.198630000000001</v>
      </c>
      <c r="AT148">
        <f t="shared" si="31"/>
        <v>12152.59929</v>
      </c>
      <c r="AU148">
        <f t="shared" si="31"/>
        <v>21.108094999999999</v>
      </c>
      <c r="AV148">
        <f t="shared" si="31"/>
        <v>-1.9092100000000001</v>
      </c>
      <c r="AW148">
        <f t="shared" si="31"/>
        <v>1765.1500900000001</v>
      </c>
      <c r="AX148">
        <f t="shared" si="31"/>
        <v>112751.46339999999</v>
      </c>
      <c r="AY148">
        <f t="shared" si="31"/>
        <v>510.44707</v>
      </c>
      <c r="AZ148">
        <f t="shared" si="31"/>
        <v>549.87151000000006</v>
      </c>
      <c r="BA148">
        <f t="shared" si="31"/>
        <v>37.294482199999997</v>
      </c>
      <c r="BB148">
        <f t="shared" si="31"/>
        <v>459.60589099999999</v>
      </c>
      <c r="BC148">
        <f t="shared" si="31"/>
        <v>-13.707874</v>
      </c>
      <c r="BD148">
        <f t="shared" si="31"/>
        <v>0.51500400000000002</v>
      </c>
      <c r="BE148">
        <f t="shared" si="31"/>
        <v>1.4357000000000001E-4</v>
      </c>
      <c r="BF148">
        <f t="shared" si="31"/>
        <v>3.9661500000000002E-2</v>
      </c>
      <c r="BG148">
        <f t="shared" si="31"/>
        <v>48.584400000000002</v>
      </c>
      <c r="BH148">
        <f t="shared" si="31"/>
        <v>1.7992520000000001</v>
      </c>
      <c r="BI148">
        <f t="shared" si="31"/>
        <v>7.1635439999999999</v>
      </c>
      <c r="BJ148">
        <f t="shared" si="31"/>
        <v>877.69100000000003</v>
      </c>
      <c r="BK148">
        <f t="shared" si="31"/>
        <v>-1.1888300000000001E-2</v>
      </c>
      <c r="BL148">
        <f t="shared" si="31"/>
        <v>2.40964E-6</v>
      </c>
      <c r="BM148">
        <f t="shared" si="31"/>
        <v>1.3173799999999999E-2</v>
      </c>
      <c r="BN148">
        <f t="shared" si="31"/>
        <v>3.142207</v>
      </c>
    </row>
    <row r="149" spans="1:66">
      <c r="A149" s="65"/>
      <c r="B149" t="s">
        <v>62</v>
      </c>
      <c r="D149">
        <v>2.73156</v>
      </c>
      <c r="E149">
        <v>104.81</v>
      </c>
      <c r="F149">
        <v>1.1786700000000001</v>
      </c>
      <c r="G149">
        <v>12.8942</v>
      </c>
      <c r="H149">
        <v>14.257</v>
      </c>
      <c r="I149">
        <v>1994.09</v>
      </c>
      <c r="J149">
        <v>1751.18</v>
      </c>
      <c r="K149">
        <v>206.38300000000001</v>
      </c>
      <c r="L149">
        <v>1.76257</v>
      </c>
      <c r="M149">
        <v>6.5535100000000002</v>
      </c>
      <c r="N149">
        <v>0.119808</v>
      </c>
      <c r="O149">
        <v>3.2730299999999999</v>
      </c>
      <c r="P149">
        <v>1.02719</v>
      </c>
      <c r="Q149">
        <v>36.010399999999997</v>
      </c>
      <c r="R149">
        <v>4.4364699999999999</v>
      </c>
      <c r="S149">
        <v>12.5488</v>
      </c>
      <c r="T149">
        <v>5.5602100000000002E-2</v>
      </c>
      <c r="U149">
        <v>0.98925799999999997</v>
      </c>
      <c r="V149">
        <v>11.4419</v>
      </c>
      <c r="W149">
        <v>9.1141299999999995E-2</v>
      </c>
      <c r="X149">
        <v>0</v>
      </c>
      <c r="Y149">
        <v>0</v>
      </c>
      <c r="Z149">
        <v>3.1171399999999998E-2</v>
      </c>
      <c r="AA149">
        <v>0.21064099999999999</v>
      </c>
      <c r="AB149">
        <v>0.29605599999999999</v>
      </c>
      <c r="AC149">
        <v>0</v>
      </c>
      <c r="AD149">
        <v>0</v>
      </c>
      <c r="AE149">
        <v>0</v>
      </c>
      <c r="AF149">
        <v>0</v>
      </c>
      <c r="AG149">
        <v>0.35686600000000002</v>
      </c>
      <c r="AK149">
        <f t="shared" si="0"/>
        <v>160.26244</v>
      </c>
      <c r="AL149">
        <f t="shared" ref="AL149:BN149" si="32">E33-E149</f>
        <v>377.34499999999997</v>
      </c>
      <c r="AM149">
        <f t="shared" si="32"/>
        <v>36130.921329999997</v>
      </c>
      <c r="AN149">
        <f t="shared" si="32"/>
        <v>38553.205799999996</v>
      </c>
      <c r="AO149">
        <f t="shared" si="32"/>
        <v>98485.743000000002</v>
      </c>
      <c r="AP149">
        <f t="shared" si="32"/>
        <v>160047.91</v>
      </c>
      <c r="AQ149">
        <f t="shared" si="32"/>
        <v>-1750.6497850000001</v>
      </c>
      <c r="AR149">
        <f t="shared" si="32"/>
        <v>106.11100000000002</v>
      </c>
      <c r="AS149">
        <f t="shared" si="32"/>
        <v>13.501329999999999</v>
      </c>
      <c r="AT149">
        <f t="shared" si="32"/>
        <v>12325.84649</v>
      </c>
      <c r="AU149">
        <f t="shared" si="32"/>
        <v>20.978992000000002</v>
      </c>
      <c r="AV149">
        <f t="shared" si="32"/>
        <v>-2.4639039999999999</v>
      </c>
      <c r="AW149">
        <f t="shared" si="32"/>
        <v>1544.20281</v>
      </c>
      <c r="AX149">
        <f t="shared" si="32"/>
        <v>101864.9896</v>
      </c>
      <c r="AY149">
        <f t="shared" si="32"/>
        <v>539.47452999999996</v>
      </c>
      <c r="AZ149">
        <f t="shared" si="32"/>
        <v>514.10320000000002</v>
      </c>
      <c r="BA149">
        <f t="shared" si="32"/>
        <v>35.949197900000001</v>
      </c>
      <c r="BB149">
        <f t="shared" si="32"/>
        <v>472.84774199999998</v>
      </c>
      <c r="BC149">
        <f t="shared" si="32"/>
        <v>-4.75875</v>
      </c>
      <c r="BD149">
        <f t="shared" si="32"/>
        <v>0.27979970000000004</v>
      </c>
      <c r="BE149">
        <f t="shared" si="32"/>
        <v>-4.0244699999999998E-5</v>
      </c>
      <c r="BF149">
        <f t="shared" si="32"/>
        <v>1.6577799999999999E-5</v>
      </c>
      <c r="BG149">
        <f t="shared" si="32"/>
        <v>47.102728599999999</v>
      </c>
      <c r="BH149">
        <f t="shared" si="32"/>
        <v>1.9365490000000001</v>
      </c>
      <c r="BI149">
        <f t="shared" si="32"/>
        <v>12.344844</v>
      </c>
      <c r="BJ149">
        <f t="shared" si="32"/>
        <v>1004.33</v>
      </c>
      <c r="BK149">
        <f t="shared" si="32"/>
        <v>5.0488599999999996E-3</v>
      </c>
      <c r="BL149">
        <f t="shared" si="32"/>
        <v>-6.6121299999999995E-7</v>
      </c>
      <c r="BM149">
        <f t="shared" si="32"/>
        <v>3.8675099999999997E-2</v>
      </c>
      <c r="BN149">
        <f t="shared" si="32"/>
        <v>2.7175339999999997</v>
      </c>
    </row>
    <row r="150" spans="1:66">
      <c r="A150" s="65"/>
      <c r="B150" t="s">
        <v>63</v>
      </c>
      <c r="D150">
        <v>2.3219500000000002</v>
      </c>
      <c r="E150">
        <v>130.374</v>
      </c>
      <c r="F150">
        <v>7.2886600000000001</v>
      </c>
      <c r="G150">
        <v>6.4394099999999996</v>
      </c>
      <c r="H150">
        <v>178.99299999999999</v>
      </c>
      <c r="I150">
        <v>2018.58</v>
      </c>
      <c r="J150">
        <v>1942.33</v>
      </c>
      <c r="K150">
        <v>292.649</v>
      </c>
      <c r="L150">
        <v>1.77214</v>
      </c>
      <c r="M150">
        <v>9.88612</v>
      </c>
      <c r="N150">
        <v>0.20025599999999999</v>
      </c>
      <c r="O150">
        <v>3.0841500000000002</v>
      </c>
      <c r="P150">
        <v>1.22742</v>
      </c>
      <c r="Q150">
        <v>46.823099999999997</v>
      </c>
      <c r="R150">
        <v>3.84327</v>
      </c>
      <c r="S150">
        <v>12.083</v>
      </c>
      <c r="T150">
        <v>6.0832499999999998E-2</v>
      </c>
      <c r="U150">
        <v>0.44303500000000001</v>
      </c>
      <c r="V150">
        <v>12.6127</v>
      </c>
      <c r="W150">
        <v>0</v>
      </c>
      <c r="X150">
        <v>0</v>
      </c>
      <c r="Y150">
        <v>0</v>
      </c>
      <c r="Z150">
        <v>0</v>
      </c>
      <c r="AA150">
        <v>0.12917999999999999</v>
      </c>
      <c r="AB150">
        <v>0.30092200000000002</v>
      </c>
      <c r="AC150">
        <v>0</v>
      </c>
      <c r="AD150">
        <v>0</v>
      </c>
      <c r="AE150">
        <v>0</v>
      </c>
      <c r="AF150">
        <v>0</v>
      </c>
      <c r="AG150">
        <v>0.53575700000000004</v>
      </c>
      <c r="AK150">
        <f t="shared" si="0"/>
        <v>177.44705000000002</v>
      </c>
      <c r="AL150">
        <f t="shared" ref="AL150:BN150" si="33">E34-E150</f>
        <v>318.66300000000001</v>
      </c>
      <c r="AM150">
        <f t="shared" si="33"/>
        <v>37663.31134</v>
      </c>
      <c r="AN150">
        <f t="shared" si="33"/>
        <v>42062.560590000001</v>
      </c>
      <c r="AO150">
        <f t="shared" si="33"/>
        <v>98721.006999999998</v>
      </c>
      <c r="AP150">
        <f t="shared" si="33"/>
        <v>164018.42000000001</v>
      </c>
      <c r="AQ150">
        <f t="shared" si="33"/>
        <v>-2023.6258</v>
      </c>
      <c r="AR150">
        <f t="shared" si="33"/>
        <v>103.101</v>
      </c>
      <c r="AS150">
        <f t="shared" si="33"/>
        <v>13.62506</v>
      </c>
      <c r="AT150">
        <f t="shared" si="33"/>
        <v>12564.313880000002</v>
      </c>
      <c r="AU150">
        <f t="shared" si="33"/>
        <v>23.687744000000002</v>
      </c>
      <c r="AV150">
        <f t="shared" si="33"/>
        <v>-5.5563200000000004</v>
      </c>
      <c r="AW150">
        <f t="shared" si="33"/>
        <v>1831.07258</v>
      </c>
      <c r="AX150">
        <f t="shared" si="33"/>
        <v>114309.17690000001</v>
      </c>
      <c r="AY150">
        <f t="shared" si="33"/>
        <v>576.87773000000004</v>
      </c>
      <c r="AZ150">
        <f t="shared" si="33"/>
        <v>598.17000000000007</v>
      </c>
      <c r="BA150">
        <f t="shared" si="33"/>
        <v>41.186967500000002</v>
      </c>
      <c r="BB150">
        <f t="shared" si="33"/>
        <v>512.80296499999997</v>
      </c>
      <c r="BC150">
        <f t="shared" si="33"/>
        <v>-13.009836</v>
      </c>
      <c r="BD150">
        <f t="shared" si="33"/>
        <v>1.10486</v>
      </c>
      <c r="BE150">
        <f t="shared" si="33"/>
        <v>7.2577100000000005E-2</v>
      </c>
      <c r="BF150">
        <f t="shared" si="33"/>
        <v>0.20785200000000001</v>
      </c>
      <c r="BG150">
        <f t="shared" si="33"/>
        <v>51.631799999999998</v>
      </c>
      <c r="BH150">
        <f t="shared" si="33"/>
        <v>1.9412800000000001</v>
      </c>
      <c r="BI150">
        <f t="shared" si="33"/>
        <v>17.242077999999999</v>
      </c>
      <c r="BJ150">
        <f t="shared" si="33"/>
        <v>867.38400000000001</v>
      </c>
      <c r="BK150">
        <f t="shared" si="33"/>
        <v>1.6472000000000001E-2</v>
      </c>
      <c r="BL150">
        <f t="shared" si="33"/>
        <v>1.5181200000000001E-2</v>
      </c>
      <c r="BM150">
        <f t="shared" si="33"/>
        <v>6.7399399999999998E-2</v>
      </c>
      <c r="BN150">
        <f t="shared" si="33"/>
        <v>3.9475729999999993</v>
      </c>
    </row>
    <row r="151" spans="1:66">
      <c r="A151" s="2"/>
      <c r="B151" s="2"/>
      <c r="C151" s="2" t="s">
        <v>0</v>
      </c>
      <c r="D151" s="2" t="s">
        <v>259</v>
      </c>
      <c r="E151" s="2" t="s">
        <v>260</v>
      </c>
      <c r="F151" s="2" t="s">
        <v>261</v>
      </c>
      <c r="G151" s="2" t="s">
        <v>262</v>
      </c>
      <c r="H151" s="2" t="s">
        <v>263</v>
      </c>
      <c r="I151" s="2" t="s">
        <v>264</v>
      </c>
      <c r="J151" s="2" t="s">
        <v>265</v>
      </c>
      <c r="K151" s="2" t="s">
        <v>266</v>
      </c>
      <c r="L151" s="2" t="s">
        <v>267</v>
      </c>
      <c r="M151" s="2" t="s">
        <v>268</v>
      </c>
      <c r="N151" s="2" t="s">
        <v>269</v>
      </c>
      <c r="O151" s="2" t="s">
        <v>270</v>
      </c>
      <c r="P151" s="2" t="s">
        <v>271</v>
      </c>
      <c r="Q151" s="2" t="s">
        <v>272</v>
      </c>
      <c r="R151" s="2" t="s">
        <v>273</v>
      </c>
      <c r="S151" s="2" t="s">
        <v>274</v>
      </c>
      <c r="T151" s="2" t="s">
        <v>275</v>
      </c>
      <c r="U151" s="2" t="s">
        <v>276</v>
      </c>
      <c r="V151" s="2" t="s">
        <v>277</v>
      </c>
      <c r="W151" s="2" t="s">
        <v>278</v>
      </c>
      <c r="X151" s="2" t="s">
        <v>279</v>
      </c>
      <c r="Y151" s="2" t="s">
        <v>280</v>
      </c>
      <c r="Z151" s="2" t="s">
        <v>281</v>
      </c>
      <c r="AA151" s="2" t="s">
        <v>282</v>
      </c>
      <c r="AB151" s="2" t="s">
        <v>283</v>
      </c>
      <c r="AC151" s="2" t="s">
        <v>284</v>
      </c>
      <c r="AD151" s="2" t="s">
        <v>285</v>
      </c>
      <c r="AE151" s="2" t="s">
        <v>286</v>
      </c>
      <c r="AF151" s="2" t="s">
        <v>287</v>
      </c>
      <c r="AG151" s="2" t="s">
        <v>288</v>
      </c>
      <c r="AI151" s="2"/>
      <c r="AJ151" s="2" t="s">
        <v>0</v>
      </c>
      <c r="AK151" s="2" t="s">
        <v>259</v>
      </c>
      <c r="AL151" s="2" t="s">
        <v>260</v>
      </c>
      <c r="AM151" s="2" t="s">
        <v>261</v>
      </c>
      <c r="AN151" s="2" t="s">
        <v>262</v>
      </c>
      <c r="AO151" s="2" t="s">
        <v>263</v>
      </c>
      <c r="AP151" s="2" t="s">
        <v>264</v>
      </c>
      <c r="AQ151" s="2" t="s">
        <v>265</v>
      </c>
      <c r="AR151" s="2" t="s">
        <v>266</v>
      </c>
      <c r="AS151" s="2" t="s">
        <v>267</v>
      </c>
      <c r="AT151" s="2" t="s">
        <v>268</v>
      </c>
      <c r="AU151" s="2" t="s">
        <v>269</v>
      </c>
      <c r="AV151" s="2" t="s">
        <v>270</v>
      </c>
      <c r="AW151" s="2" t="s">
        <v>271</v>
      </c>
      <c r="AX151" s="2" t="s">
        <v>272</v>
      </c>
      <c r="AY151" s="2" t="s">
        <v>273</v>
      </c>
      <c r="AZ151" s="2" t="s">
        <v>274</v>
      </c>
      <c r="BA151" s="2" t="s">
        <v>275</v>
      </c>
      <c r="BB151" s="2" t="s">
        <v>276</v>
      </c>
      <c r="BC151" s="2" t="s">
        <v>277</v>
      </c>
      <c r="BD151" s="2" t="s">
        <v>278</v>
      </c>
      <c r="BE151" s="2" t="s">
        <v>279</v>
      </c>
      <c r="BF151" s="2" t="s">
        <v>280</v>
      </c>
      <c r="BG151" s="2" t="s">
        <v>281</v>
      </c>
      <c r="BH151" s="2" t="s">
        <v>282</v>
      </c>
      <c r="BI151" s="2" t="s">
        <v>283</v>
      </c>
      <c r="BJ151" s="2" t="s">
        <v>284</v>
      </c>
      <c r="BK151" s="2" t="s">
        <v>285</v>
      </c>
      <c r="BL151" s="2" t="s">
        <v>286</v>
      </c>
      <c r="BM151" s="2" t="s">
        <v>287</v>
      </c>
      <c r="BN151" s="2" t="s">
        <v>288</v>
      </c>
    </row>
    <row r="152" spans="1:66">
      <c r="A152" s="65" t="s">
        <v>290</v>
      </c>
      <c r="B152" t="s">
        <v>66</v>
      </c>
      <c r="D152">
        <v>2.4588000000000001</v>
      </c>
      <c r="E152">
        <v>129.66300000000001</v>
      </c>
      <c r="F152">
        <v>1.2810600000000001</v>
      </c>
      <c r="G152">
        <v>5.1165500000000002</v>
      </c>
      <c r="H152">
        <v>15.276300000000001</v>
      </c>
      <c r="I152">
        <v>1707.93</v>
      </c>
      <c r="J152">
        <v>1893.35</v>
      </c>
      <c r="K152">
        <v>192.143</v>
      </c>
      <c r="L152">
        <v>1.3235300000000001</v>
      </c>
      <c r="M152">
        <v>9.1946899999999996</v>
      </c>
      <c r="N152">
        <v>0.20405999999999999</v>
      </c>
      <c r="O152">
        <v>4.3139799999999999</v>
      </c>
      <c r="P152">
        <v>1.0746899999999999</v>
      </c>
      <c r="Q152">
        <v>31.280899999999999</v>
      </c>
      <c r="R152">
        <v>4.5598099999999997</v>
      </c>
      <c r="S152">
        <v>9.8501600000000007</v>
      </c>
      <c r="T152">
        <v>6.8680500000000005E-2</v>
      </c>
      <c r="U152">
        <v>0.75370300000000001</v>
      </c>
      <c r="V152">
        <v>11.786</v>
      </c>
      <c r="W152">
        <v>8.5375699999999999E-2</v>
      </c>
      <c r="X152">
        <v>0</v>
      </c>
      <c r="Y152">
        <v>0</v>
      </c>
      <c r="Z152">
        <v>2.1350999999999998E-2</v>
      </c>
      <c r="AA152">
        <v>0.17138100000000001</v>
      </c>
      <c r="AB152">
        <v>0.28104899999999999</v>
      </c>
      <c r="AC152">
        <v>0</v>
      </c>
      <c r="AD152">
        <v>0</v>
      </c>
      <c r="AE152">
        <v>0</v>
      </c>
      <c r="AF152">
        <v>2.09312E-2</v>
      </c>
      <c r="AG152">
        <v>0.46063100000000001</v>
      </c>
      <c r="AK152">
        <f>D36-D152</f>
        <v>172.2372</v>
      </c>
      <c r="AL152">
        <f t="shared" ref="AL152:BN160" si="34">E36-E152</f>
        <v>2608.2669999999998</v>
      </c>
      <c r="AM152">
        <f t="shared" si="34"/>
        <v>34251.318939999997</v>
      </c>
      <c r="AN152">
        <f t="shared" si="34"/>
        <v>34373.98345</v>
      </c>
      <c r="AO152">
        <f t="shared" si="34"/>
        <v>107884.7237</v>
      </c>
      <c r="AP152">
        <f t="shared" si="34"/>
        <v>160657.07</v>
      </c>
      <c r="AQ152">
        <f t="shared" si="34"/>
        <v>211.38999999999987</v>
      </c>
      <c r="AR152">
        <f t="shared" si="34"/>
        <v>1035.1669999999999</v>
      </c>
      <c r="AS152">
        <f t="shared" si="34"/>
        <v>16.112269999999999</v>
      </c>
      <c r="AT152">
        <f t="shared" si="34"/>
        <v>9279.7953099999995</v>
      </c>
      <c r="AU152">
        <f t="shared" si="34"/>
        <v>217.22293999999999</v>
      </c>
      <c r="AV152">
        <f t="shared" si="34"/>
        <v>185.33802</v>
      </c>
      <c r="AW152">
        <f t="shared" si="34"/>
        <v>1868.5653100000002</v>
      </c>
      <c r="AX152">
        <f t="shared" si="34"/>
        <v>99497.719100000002</v>
      </c>
      <c r="AY152">
        <f t="shared" si="34"/>
        <v>568.59219000000007</v>
      </c>
      <c r="AZ152">
        <f t="shared" si="34"/>
        <v>529.56884000000002</v>
      </c>
      <c r="BA152">
        <f t="shared" si="34"/>
        <v>32.5869195</v>
      </c>
      <c r="BB152">
        <f t="shared" si="34"/>
        <v>318.31129700000002</v>
      </c>
      <c r="BC152">
        <f t="shared" si="34"/>
        <v>20.194000000000003</v>
      </c>
      <c r="BD152">
        <f t="shared" si="34"/>
        <v>24.910224299999999</v>
      </c>
      <c r="BE152">
        <f t="shared" si="34"/>
        <v>2.1263699999999998E-3</v>
      </c>
      <c r="BF152">
        <f t="shared" si="34"/>
        <v>-1.4144699999999999E-3</v>
      </c>
      <c r="BG152">
        <f t="shared" si="34"/>
        <v>26.286449000000001</v>
      </c>
      <c r="BH152">
        <f t="shared" si="34"/>
        <v>0.89125900000000002</v>
      </c>
      <c r="BI152">
        <f t="shared" si="34"/>
        <v>15.416851000000001</v>
      </c>
      <c r="BJ152">
        <f t="shared" si="34"/>
        <v>598.49599999999998</v>
      </c>
      <c r="BK152">
        <f t="shared" si="34"/>
        <v>1.04663E-2</v>
      </c>
      <c r="BL152">
        <f t="shared" si="34"/>
        <v>-2.7870500000000001E-3</v>
      </c>
      <c r="BM152">
        <f t="shared" si="34"/>
        <v>0.12981379999999998</v>
      </c>
      <c r="BN152">
        <f t="shared" si="34"/>
        <v>3.6987489999999994</v>
      </c>
    </row>
    <row r="153" spans="1:66">
      <c r="A153" s="65"/>
      <c r="B153" t="s">
        <v>67</v>
      </c>
      <c r="D153">
        <v>1.8865400000000001</v>
      </c>
      <c r="E153">
        <v>112.637</v>
      </c>
      <c r="F153">
        <v>2.94251</v>
      </c>
      <c r="G153">
        <v>0</v>
      </c>
      <c r="H153">
        <v>19.387699999999999</v>
      </c>
      <c r="I153">
        <v>1812.41</v>
      </c>
      <c r="J153">
        <v>2058.36</v>
      </c>
      <c r="K153">
        <v>268.31599999999997</v>
      </c>
      <c r="L153">
        <v>1.4113800000000001</v>
      </c>
      <c r="M153">
        <v>10.953900000000001</v>
      </c>
      <c r="N153">
        <v>0.134543</v>
      </c>
      <c r="O153">
        <v>2.6637499999999998</v>
      </c>
      <c r="P153">
        <v>1.1928300000000001</v>
      </c>
      <c r="Q153">
        <v>35.549500000000002</v>
      </c>
      <c r="R153">
        <v>3.9572400000000001</v>
      </c>
      <c r="S153">
        <v>11.041</v>
      </c>
      <c r="T153">
        <v>4.44646E-2</v>
      </c>
      <c r="U153">
        <v>0.46290700000000001</v>
      </c>
      <c r="V153">
        <v>12.876799999999999</v>
      </c>
      <c r="W153">
        <v>0</v>
      </c>
      <c r="X153">
        <v>0</v>
      </c>
      <c r="Y153">
        <v>0</v>
      </c>
      <c r="Z153">
        <v>0</v>
      </c>
      <c r="AA153">
        <v>0.16647899999999999</v>
      </c>
      <c r="AB153">
        <v>0.27111400000000002</v>
      </c>
      <c r="AC153">
        <v>0</v>
      </c>
      <c r="AD153">
        <v>0</v>
      </c>
      <c r="AE153">
        <v>0</v>
      </c>
      <c r="AF153">
        <v>0</v>
      </c>
      <c r="AG153">
        <v>0.42044900000000002</v>
      </c>
      <c r="AK153">
        <f t="shared" ref="AK153:AK183" si="35">D37-D153</f>
        <v>172.74346</v>
      </c>
      <c r="AL153">
        <f t="shared" si="34"/>
        <v>531.72900000000004</v>
      </c>
      <c r="AM153">
        <f t="shared" si="34"/>
        <v>39580.357490000002</v>
      </c>
      <c r="AN153">
        <f t="shared" si="34"/>
        <v>39681.5</v>
      </c>
      <c r="AO153">
        <f t="shared" si="34"/>
        <v>106380.61229999999</v>
      </c>
      <c r="AP153">
        <f t="shared" si="34"/>
        <v>158820.59</v>
      </c>
      <c r="AQ153">
        <f t="shared" si="34"/>
        <v>-2134.4054000000001</v>
      </c>
      <c r="AR153">
        <f t="shared" si="34"/>
        <v>-154.99099999999999</v>
      </c>
      <c r="AS153">
        <f t="shared" si="34"/>
        <v>14.321820000000001</v>
      </c>
      <c r="AT153">
        <f t="shared" si="34"/>
        <v>9882.3760999999995</v>
      </c>
      <c r="AU153">
        <f t="shared" si="34"/>
        <v>237.40645699999999</v>
      </c>
      <c r="AV153">
        <f t="shared" si="34"/>
        <v>53.042250000000003</v>
      </c>
      <c r="AW153">
        <f t="shared" si="34"/>
        <v>1711.4271699999999</v>
      </c>
      <c r="AX153">
        <f t="shared" si="34"/>
        <v>103326.45050000001</v>
      </c>
      <c r="AY153">
        <f t="shared" si="34"/>
        <v>612.18176000000005</v>
      </c>
      <c r="AZ153">
        <f t="shared" si="34"/>
        <v>598.76699999999994</v>
      </c>
      <c r="BA153">
        <f t="shared" si="34"/>
        <v>33.037735400000003</v>
      </c>
      <c r="BB153">
        <f t="shared" si="34"/>
        <v>409.425093</v>
      </c>
      <c r="BC153">
        <f t="shared" si="34"/>
        <v>-8.9727800000000002</v>
      </c>
      <c r="BD153">
        <f t="shared" si="34"/>
        <v>0.71957499999999996</v>
      </c>
      <c r="BE153">
        <f t="shared" si="34"/>
        <v>1.86413E-2</v>
      </c>
      <c r="BF153">
        <f t="shared" si="34"/>
        <v>4.5037699999999998E-3</v>
      </c>
      <c r="BG153">
        <f t="shared" si="34"/>
        <v>25.667999999999999</v>
      </c>
      <c r="BH153">
        <f t="shared" si="34"/>
        <v>0.98684099999999986</v>
      </c>
      <c r="BI153">
        <f t="shared" si="34"/>
        <v>21.130686000000001</v>
      </c>
      <c r="BJ153">
        <f t="shared" si="34"/>
        <v>781.68899999999996</v>
      </c>
      <c r="BK153">
        <f t="shared" si="34"/>
        <v>9.5500399999999992E-3</v>
      </c>
      <c r="BL153">
        <f t="shared" si="34"/>
        <v>1.5559399999999999E-2</v>
      </c>
      <c r="BM153">
        <f t="shared" si="34"/>
        <v>0.14501500000000001</v>
      </c>
      <c r="BN153">
        <f t="shared" si="34"/>
        <v>2.7090709999999998</v>
      </c>
    </row>
    <row r="154" spans="1:66">
      <c r="A154" s="65"/>
      <c r="B154" t="s">
        <v>68</v>
      </c>
      <c r="D154">
        <v>2.5101399999999998</v>
      </c>
      <c r="E154">
        <v>153.17599999999999</v>
      </c>
      <c r="F154">
        <v>3.11686</v>
      </c>
      <c r="G154">
        <v>22.152200000000001</v>
      </c>
      <c r="H154">
        <v>8.6349999999999998</v>
      </c>
      <c r="I154">
        <v>1806.76</v>
      </c>
      <c r="J154">
        <v>1522.2</v>
      </c>
      <c r="K154">
        <v>197.94300000000001</v>
      </c>
      <c r="L154">
        <v>1.69733</v>
      </c>
      <c r="M154">
        <v>12.937799999999999</v>
      </c>
      <c r="N154">
        <v>0.11625199999999999</v>
      </c>
      <c r="O154">
        <v>3.9685299999999999</v>
      </c>
      <c r="P154">
        <v>1.05758</v>
      </c>
      <c r="Q154">
        <v>39.255000000000003</v>
      </c>
      <c r="R154">
        <v>3.2089300000000001</v>
      </c>
      <c r="S154">
        <v>6.0472999999999999</v>
      </c>
      <c r="T154">
        <v>6.2640600000000005E-2</v>
      </c>
      <c r="U154">
        <v>1.0248999999999999</v>
      </c>
      <c r="V154">
        <v>12.4717</v>
      </c>
      <c r="W154">
        <v>6.4768000000000006E-2</v>
      </c>
      <c r="X154">
        <v>0</v>
      </c>
      <c r="Y154">
        <v>0.18121799999999999</v>
      </c>
      <c r="Z154">
        <v>2.2463500000000001E-2</v>
      </c>
      <c r="AA154">
        <v>0.18623600000000001</v>
      </c>
      <c r="AB154">
        <v>0.35091499999999998</v>
      </c>
      <c r="AC154">
        <v>0</v>
      </c>
      <c r="AD154">
        <v>0</v>
      </c>
      <c r="AE154">
        <v>0</v>
      </c>
      <c r="AF154">
        <v>0</v>
      </c>
      <c r="AG154">
        <v>0.43176999999999999</v>
      </c>
      <c r="AK154">
        <f t="shared" si="35"/>
        <v>167.44185999999999</v>
      </c>
      <c r="AL154">
        <f t="shared" si="34"/>
        <v>382.64500000000004</v>
      </c>
      <c r="AM154">
        <f t="shared" si="34"/>
        <v>37019.183140000001</v>
      </c>
      <c r="AN154">
        <f t="shared" si="34"/>
        <v>36755.5478</v>
      </c>
      <c r="AO154">
        <f t="shared" si="34"/>
        <v>104891.36500000001</v>
      </c>
      <c r="AP154">
        <f t="shared" si="34"/>
        <v>152767.24</v>
      </c>
      <c r="AQ154">
        <f t="shared" si="34"/>
        <v>-735.08</v>
      </c>
      <c r="AR154">
        <f t="shared" si="34"/>
        <v>40.816999999999979</v>
      </c>
      <c r="AS154">
        <f t="shared" si="34"/>
        <v>13.71547</v>
      </c>
      <c r="AT154">
        <f t="shared" si="34"/>
        <v>13059.0622</v>
      </c>
      <c r="AU154">
        <f t="shared" si="34"/>
        <v>981.38774799999999</v>
      </c>
      <c r="AV154">
        <f t="shared" si="34"/>
        <v>444.89647000000002</v>
      </c>
      <c r="AW154">
        <f t="shared" si="34"/>
        <v>1747.74242</v>
      </c>
      <c r="AX154">
        <f t="shared" si="34"/>
        <v>99996.744999999995</v>
      </c>
      <c r="AY154">
        <f t="shared" si="34"/>
        <v>614.59006999999997</v>
      </c>
      <c r="AZ154">
        <f t="shared" si="34"/>
        <v>635.47070000000008</v>
      </c>
      <c r="BA154">
        <f t="shared" si="34"/>
        <v>29.578059399999997</v>
      </c>
      <c r="BB154">
        <f t="shared" si="34"/>
        <v>348.07810000000001</v>
      </c>
      <c r="BC154">
        <f t="shared" si="34"/>
        <v>-15.33888</v>
      </c>
      <c r="BD154">
        <f t="shared" si="34"/>
        <v>0.554149</v>
      </c>
      <c r="BE154">
        <f t="shared" si="34"/>
        <v>6.3125899999999999E-2</v>
      </c>
      <c r="BF154">
        <f t="shared" si="34"/>
        <v>-0.20930179999999998</v>
      </c>
      <c r="BG154">
        <f t="shared" si="34"/>
        <v>22.685636500000001</v>
      </c>
      <c r="BH154">
        <f t="shared" si="34"/>
        <v>0.8707339999999999</v>
      </c>
      <c r="BI154">
        <f t="shared" si="34"/>
        <v>18.527884999999998</v>
      </c>
      <c r="BJ154">
        <f t="shared" si="34"/>
        <v>1088.4100000000001</v>
      </c>
      <c r="BK154">
        <f t="shared" si="34"/>
        <v>1.14559E-2</v>
      </c>
      <c r="BL154">
        <f t="shared" si="34"/>
        <v>6.6363799999999999E-3</v>
      </c>
      <c r="BM154">
        <f t="shared" si="34"/>
        <v>0.19377800000000001</v>
      </c>
      <c r="BN154">
        <f t="shared" si="34"/>
        <v>2.5249199999999998</v>
      </c>
    </row>
    <row r="155" spans="1:66">
      <c r="A155" s="65"/>
      <c r="B155" t="s">
        <v>69</v>
      </c>
      <c r="D155">
        <v>2.0661700000000001</v>
      </c>
      <c r="E155">
        <v>106.40300000000001</v>
      </c>
      <c r="F155">
        <v>2.47973</v>
      </c>
      <c r="G155">
        <v>9.98597</v>
      </c>
      <c r="H155">
        <v>12.112399999999999</v>
      </c>
      <c r="I155">
        <v>1778.88</v>
      </c>
      <c r="J155">
        <v>1938.41</v>
      </c>
      <c r="K155">
        <v>252.18700000000001</v>
      </c>
      <c r="L155">
        <v>1.6052999999999999</v>
      </c>
      <c r="M155">
        <v>0</v>
      </c>
      <c r="N155">
        <v>0.110468</v>
      </c>
      <c r="O155">
        <v>3.31088</v>
      </c>
      <c r="P155">
        <v>1.1369800000000001</v>
      </c>
      <c r="Q155">
        <v>46.529899999999998</v>
      </c>
      <c r="R155">
        <v>3.5943200000000002</v>
      </c>
      <c r="S155">
        <v>6.1327100000000003</v>
      </c>
      <c r="T155">
        <v>3.9704299999999998E-2</v>
      </c>
      <c r="U155">
        <v>0.70373200000000002</v>
      </c>
      <c r="V155">
        <v>10.2026</v>
      </c>
      <c r="W155">
        <v>0</v>
      </c>
      <c r="X155">
        <v>0</v>
      </c>
      <c r="Y155">
        <v>0</v>
      </c>
      <c r="Z155">
        <v>1.92237E-2</v>
      </c>
      <c r="AA155">
        <v>0.16356499999999999</v>
      </c>
      <c r="AB155">
        <v>0.245139</v>
      </c>
      <c r="AC155">
        <v>0</v>
      </c>
      <c r="AD155">
        <v>0</v>
      </c>
      <c r="AE155">
        <v>0</v>
      </c>
      <c r="AF155">
        <v>0</v>
      </c>
      <c r="AG155">
        <v>0.460447</v>
      </c>
      <c r="AK155">
        <f t="shared" si="35"/>
        <v>155.49483000000001</v>
      </c>
      <c r="AL155">
        <f t="shared" si="34"/>
        <v>380.125</v>
      </c>
      <c r="AM155">
        <f t="shared" si="34"/>
        <v>37924.320270000004</v>
      </c>
      <c r="AN155">
        <f t="shared" si="34"/>
        <v>38422.314030000001</v>
      </c>
      <c r="AO155">
        <f t="shared" si="34"/>
        <v>107587.8876</v>
      </c>
      <c r="AP155">
        <f t="shared" si="34"/>
        <v>148714.12</v>
      </c>
      <c r="AQ155">
        <f t="shared" si="34"/>
        <v>-1167.5720000000001</v>
      </c>
      <c r="AR155">
        <f t="shared" si="34"/>
        <v>-196.51500000000001</v>
      </c>
      <c r="AS155">
        <f t="shared" si="34"/>
        <v>6.1100200000000005</v>
      </c>
      <c r="AT155">
        <f t="shared" si="34"/>
        <v>8364.9</v>
      </c>
      <c r="AU155">
        <f t="shared" si="34"/>
        <v>281.90653199999997</v>
      </c>
      <c r="AV155">
        <f t="shared" si="34"/>
        <v>278.66912000000002</v>
      </c>
      <c r="AW155">
        <f t="shared" si="34"/>
        <v>1582.4730199999999</v>
      </c>
      <c r="AX155">
        <f t="shared" si="34"/>
        <v>98754.570100000012</v>
      </c>
      <c r="AY155">
        <f t="shared" si="34"/>
        <v>583.03767999999991</v>
      </c>
      <c r="AZ155">
        <f t="shared" si="34"/>
        <v>538.17628999999999</v>
      </c>
      <c r="BA155">
        <f t="shared" si="34"/>
        <v>30.5669957</v>
      </c>
      <c r="BB155">
        <f t="shared" si="34"/>
        <v>380.43226800000002</v>
      </c>
      <c r="BC155">
        <f t="shared" si="34"/>
        <v>-14.534870000000002</v>
      </c>
      <c r="BD155">
        <f t="shared" si="34"/>
        <v>0.38018200000000002</v>
      </c>
      <c r="BE155">
        <f t="shared" si="34"/>
        <v>3.0732700000000002E-2</v>
      </c>
      <c r="BF155">
        <f t="shared" si="34"/>
        <v>95.398899999999998</v>
      </c>
      <c r="BG155">
        <f t="shared" si="34"/>
        <v>10.5242763</v>
      </c>
      <c r="BH155">
        <f t="shared" si="34"/>
        <v>0.84991499999999998</v>
      </c>
      <c r="BI155">
        <f t="shared" si="34"/>
        <v>18.144860999999999</v>
      </c>
      <c r="BJ155">
        <f t="shared" si="34"/>
        <v>843.58900000000006</v>
      </c>
      <c r="BK155">
        <f t="shared" si="34"/>
        <v>1.50608E-5</v>
      </c>
      <c r="BL155">
        <f t="shared" si="34"/>
        <v>5.2796099999999999E-2</v>
      </c>
      <c r="BM155">
        <f t="shared" si="34"/>
        <v>4.1307000000000003E-2</v>
      </c>
      <c r="BN155">
        <f t="shared" si="34"/>
        <v>1.9586129999999999</v>
      </c>
    </row>
    <row r="156" spans="1:66">
      <c r="A156" s="65"/>
      <c r="B156" t="s">
        <v>70</v>
      </c>
      <c r="D156">
        <v>1.50587</v>
      </c>
      <c r="E156">
        <v>131.18199999999999</v>
      </c>
      <c r="F156">
        <v>1.2619400000000001</v>
      </c>
      <c r="G156">
        <v>4.4052499999999997</v>
      </c>
      <c r="H156">
        <v>11.681900000000001</v>
      </c>
      <c r="I156">
        <v>1523.37</v>
      </c>
      <c r="J156">
        <v>1264.32</v>
      </c>
      <c r="K156">
        <v>161.77199999999999</v>
      </c>
      <c r="L156">
        <v>1.6124700000000001</v>
      </c>
      <c r="M156">
        <v>11.4003</v>
      </c>
      <c r="N156">
        <v>0.143792</v>
      </c>
      <c r="O156">
        <v>3.5018199999999999</v>
      </c>
      <c r="P156">
        <v>1.0507599999999999</v>
      </c>
      <c r="Q156">
        <v>26.686599999999999</v>
      </c>
      <c r="R156">
        <v>3.7766199999999999</v>
      </c>
      <c r="S156">
        <v>6.6189299999999998</v>
      </c>
      <c r="T156">
        <v>0</v>
      </c>
      <c r="U156">
        <v>0.50029999999999997</v>
      </c>
      <c r="V156">
        <v>7.6360400000000004</v>
      </c>
      <c r="W156">
        <v>0</v>
      </c>
      <c r="X156">
        <v>0</v>
      </c>
      <c r="Y156">
        <v>0</v>
      </c>
      <c r="Z156">
        <v>1.8640199999999999E-2</v>
      </c>
      <c r="AA156">
        <v>9.5863199999999996E-2</v>
      </c>
      <c r="AB156">
        <v>0.22320000000000001</v>
      </c>
      <c r="AC156">
        <v>0</v>
      </c>
      <c r="AD156">
        <v>0</v>
      </c>
      <c r="AE156">
        <v>0</v>
      </c>
      <c r="AF156">
        <v>0</v>
      </c>
      <c r="AG156">
        <v>0.35231000000000001</v>
      </c>
      <c r="AK156">
        <f t="shared" si="35"/>
        <v>163.47313000000003</v>
      </c>
      <c r="AL156">
        <f t="shared" si="34"/>
        <v>326.78700000000003</v>
      </c>
      <c r="AM156">
        <f t="shared" si="34"/>
        <v>40633.338060000002</v>
      </c>
      <c r="AN156">
        <f t="shared" si="34"/>
        <v>39998.494749999998</v>
      </c>
      <c r="AO156">
        <f t="shared" si="34"/>
        <v>108588.3181</v>
      </c>
      <c r="AP156">
        <f t="shared" si="34"/>
        <v>166752.63</v>
      </c>
      <c r="AQ156">
        <f t="shared" si="34"/>
        <v>-853.24199999999996</v>
      </c>
      <c r="AR156">
        <f t="shared" si="34"/>
        <v>194.36200000000002</v>
      </c>
      <c r="AS156">
        <f t="shared" si="34"/>
        <v>6.2255399999999996</v>
      </c>
      <c r="AT156">
        <f t="shared" si="34"/>
        <v>10890.099700000001</v>
      </c>
      <c r="AU156">
        <f t="shared" si="34"/>
        <v>443.68520799999999</v>
      </c>
      <c r="AV156">
        <f t="shared" si="34"/>
        <v>265.00317999999999</v>
      </c>
      <c r="AW156">
        <f t="shared" si="34"/>
        <v>1659.62924</v>
      </c>
      <c r="AX156">
        <f t="shared" si="34"/>
        <v>108874.3134</v>
      </c>
      <c r="AY156">
        <f t="shared" si="34"/>
        <v>581.07538</v>
      </c>
      <c r="AZ156">
        <f t="shared" si="34"/>
        <v>581.65507000000002</v>
      </c>
      <c r="BA156">
        <f t="shared" si="34"/>
        <v>32.5747</v>
      </c>
      <c r="BB156">
        <f t="shared" si="34"/>
        <v>492.52370000000002</v>
      </c>
      <c r="BC156">
        <f t="shared" si="34"/>
        <v>-7.0382940000000005</v>
      </c>
      <c r="BD156">
        <f t="shared" si="34"/>
        <v>0.99217</v>
      </c>
      <c r="BE156">
        <f t="shared" si="34"/>
        <v>7.1451399999999998E-2</v>
      </c>
      <c r="BF156">
        <f t="shared" si="34"/>
        <v>3.6602399999999999E-3</v>
      </c>
      <c r="BG156">
        <f t="shared" si="34"/>
        <v>4.1701698</v>
      </c>
      <c r="BH156">
        <f t="shared" si="34"/>
        <v>0.90681679999999998</v>
      </c>
      <c r="BI156">
        <f t="shared" si="34"/>
        <v>23.753400000000003</v>
      </c>
      <c r="BJ156">
        <f t="shared" si="34"/>
        <v>923.35699999999997</v>
      </c>
      <c r="BK156">
        <f t="shared" si="34"/>
        <v>9.9336300000000006E-3</v>
      </c>
      <c r="BL156">
        <f t="shared" si="34"/>
        <v>2.4675599999999999E-2</v>
      </c>
      <c r="BM156">
        <f t="shared" si="34"/>
        <v>3.5347400000000001E-2</v>
      </c>
      <c r="BN156">
        <f t="shared" si="34"/>
        <v>1.5582500000000001</v>
      </c>
    </row>
    <row r="157" spans="1:66">
      <c r="A157" s="65"/>
      <c r="B157" t="s">
        <v>71</v>
      </c>
      <c r="D157">
        <v>2.38679</v>
      </c>
      <c r="E157">
        <v>113.985</v>
      </c>
      <c r="F157">
        <v>2.73109</v>
      </c>
      <c r="G157">
        <v>7.7301200000000003</v>
      </c>
      <c r="H157">
        <v>18.820599999999999</v>
      </c>
      <c r="I157">
        <v>4967.82</v>
      </c>
      <c r="J157">
        <v>4014.92</v>
      </c>
      <c r="K157">
        <v>6170.61</v>
      </c>
      <c r="L157">
        <v>3.02562</v>
      </c>
      <c r="M157">
        <v>8.4450099999999999</v>
      </c>
      <c r="N157">
        <v>0.44011800000000001</v>
      </c>
      <c r="O157">
        <v>2.4844300000000001</v>
      </c>
      <c r="P157">
        <v>1.1650400000000001</v>
      </c>
      <c r="Q157">
        <v>26.686699999999998</v>
      </c>
      <c r="R157">
        <v>4.0499000000000001</v>
      </c>
      <c r="S157">
        <v>0</v>
      </c>
      <c r="T157">
        <v>7.3720999999999995E-2</v>
      </c>
      <c r="U157">
        <v>0.52366999999999997</v>
      </c>
      <c r="V157">
        <v>7.1242700000000001</v>
      </c>
      <c r="W157">
        <v>0</v>
      </c>
      <c r="X157">
        <v>0</v>
      </c>
      <c r="Y157">
        <v>0</v>
      </c>
      <c r="Z157">
        <v>0</v>
      </c>
      <c r="AA157">
        <v>0.138486</v>
      </c>
      <c r="AB157">
        <v>0.29384700000000002</v>
      </c>
      <c r="AC157">
        <v>0</v>
      </c>
      <c r="AD157">
        <v>0</v>
      </c>
      <c r="AE157">
        <v>0.86333499999999996</v>
      </c>
      <c r="AF157">
        <v>1.92833E-2</v>
      </c>
      <c r="AG157">
        <v>0.34187099999999998</v>
      </c>
      <c r="AK157">
        <f t="shared" si="35"/>
        <v>167.03521000000001</v>
      </c>
      <c r="AL157">
        <f t="shared" si="34"/>
        <v>525.58699999999999</v>
      </c>
      <c r="AM157">
        <f t="shared" si="34"/>
        <v>40897.468909999996</v>
      </c>
      <c r="AN157">
        <f t="shared" si="34"/>
        <v>38772.569880000003</v>
      </c>
      <c r="AO157">
        <f t="shared" si="34"/>
        <v>99881.179399999994</v>
      </c>
      <c r="AP157">
        <f t="shared" si="34"/>
        <v>146996.18</v>
      </c>
      <c r="AQ157">
        <f t="shared" si="34"/>
        <v>-5352.64</v>
      </c>
      <c r="AR157">
        <f t="shared" si="34"/>
        <v>-7458.7999999999993</v>
      </c>
      <c r="AS157">
        <f t="shared" si="34"/>
        <v>10.022180000000001</v>
      </c>
      <c r="AT157">
        <f t="shared" si="34"/>
        <v>12131.45499</v>
      </c>
      <c r="AU157">
        <f t="shared" si="34"/>
        <v>260.83288200000004</v>
      </c>
      <c r="AV157">
        <f t="shared" si="34"/>
        <v>68.81917</v>
      </c>
      <c r="AW157">
        <f t="shared" si="34"/>
        <v>1930.03496</v>
      </c>
      <c r="AX157">
        <f t="shared" si="34"/>
        <v>93756.013299999991</v>
      </c>
      <c r="AY157">
        <f t="shared" si="34"/>
        <v>528.42309999999998</v>
      </c>
      <c r="AZ157">
        <f t="shared" si="34"/>
        <v>563.30899999999997</v>
      </c>
      <c r="BA157">
        <f t="shared" si="34"/>
        <v>32.060679</v>
      </c>
      <c r="BB157">
        <f t="shared" si="34"/>
        <v>481.85732999999999</v>
      </c>
      <c r="BC157">
        <f t="shared" si="34"/>
        <v>-8.8545200000000008</v>
      </c>
      <c r="BD157">
        <f t="shared" si="34"/>
        <v>0.87604300000000002</v>
      </c>
      <c r="BE157">
        <f t="shared" si="34"/>
        <v>0.12232999999999999</v>
      </c>
      <c r="BF157">
        <f t="shared" si="34"/>
        <v>-7.3351700000000004E-4</v>
      </c>
      <c r="BG157">
        <f t="shared" si="34"/>
        <v>20.851800000000001</v>
      </c>
      <c r="BH157">
        <f t="shared" si="34"/>
        <v>1.8840539999999999</v>
      </c>
      <c r="BI157">
        <f t="shared" si="34"/>
        <v>20.539753000000001</v>
      </c>
      <c r="BJ157">
        <f t="shared" si="34"/>
        <v>1120.43</v>
      </c>
      <c r="BK157">
        <f t="shared" si="34"/>
        <v>1.04507E-2</v>
      </c>
      <c r="BL157">
        <f t="shared" si="34"/>
        <v>-0.98987499999999995</v>
      </c>
      <c r="BM157">
        <f t="shared" si="34"/>
        <v>4.7132899999999991E-2</v>
      </c>
      <c r="BN157">
        <f t="shared" si="34"/>
        <v>2.8056490000000003</v>
      </c>
    </row>
    <row r="158" spans="1:66">
      <c r="A158" s="65"/>
      <c r="B158" t="s">
        <v>72</v>
      </c>
      <c r="D158">
        <v>1.96688</v>
      </c>
      <c r="E158">
        <v>131.49199999999999</v>
      </c>
      <c r="F158">
        <v>2.0569799999999998</v>
      </c>
      <c r="G158">
        <v>4.7719800000000001</v>
      </c>
      <c r="H158">
        <v>21.079599999999999</v>
      </c>
      <c r="I158">
        <v>1925.68</v>
      </c>
      <c r="J158">
        <v>1922.3</v>
      </c>
      <c r="K158">
        <v>265.48599999999999</v>
      </c>
      <c r="L158">
        <v>1.76173</v>
      </c>
      <c r="M158">
        <v>10.2355</v>
      </c>
      <c r="N158">
        <v>0.13916700000000001</v>
      </c>
      <c r="O158">
        <v>4.8147700000000002</v>
      </c>
      <c r="P158">
        <v>1.0697399999999999</v>
      </c>
      <c r="Q158">
        <v>27.575399999999998</v>
      </c>
      <c r="R158">
        <v>1.6934400000000001</v>
      </c>
      <c r="S158">
        <v>5.3877199999999998</v>
      </c>
      <c r="T158">
        <v>5.6162900000000002E-2</v>
      </c>
      <c r="U158">
        <v>0.49703900000000001</v>
      </c>
      <c r="V158">
        <v>12.526</v>
      </c>
      <c r="W158">
        <v>0</v>
      </c>
      <c r="X158">
        <v>0</v>
      </c>
      <c r="Y158">
        <v>0</v>
      </c>
      <c r="Z158">
        <v>2.80357E-2</v>
      </c>
      <c r="AA158">
        <v>0.13667099999999999</v>
      </c>
      <c r="AB158">
        <v>0.37177199999999999</v>
      </c>
      <c r="AC158">
        <v>0</v>
      </c>
      <c r="AD158">
        <v>8.1423799999999994E-3</v>
      </c>
      <c r="AE158">
        <v>0</v>
      </c>
      <c r="AF158">
        <v>1.95636E-2</v>
      </c>
      <c r="AG158">
        <v>0.400723</v>
      </c>
      <c r="AK158">
        <f t="shared" si="35"/>
        <v>166.24511999999999</v>
      </c>
      <c r="AL158">
        <f t="shared" si="34"/>
        <v>551.80500000000006</v>
      </c>
      <c r="AM158">
        <f t="shared" si="34"/>
        <v>41802.643019999996</v>
      </c>
      <c r="AN158">
        <f t="shared" si="34"/>
        <v>39909.528020000005</v>
      </c>
      <c r="AO158">
        <f t="shared" si="34"/>
        <v>101078.9204</v>
      </c>
      <c r="AP158">
        <f t="shared" si="34"/>
        <v>148536.32000000001</v>
      </c>
      <c r="AQ158">
        <f t="shared" si="34"/>
        <v>-3111.2799999999997</v>
      </c>
      <c r="AR158">
        <f t="shared" si="34"/>
        <v>-862.83500000000004</v>
      </c>
      <c r="AS158">
        <f t="shared" si="34"/>
        <v>12.909369999999999</v>
      </c>
      <c r="AT158">
        <f t="shared" si="34"/>
        <v>11696.564499999999</v>
      </c>
      <c r="AU158">
        <f t="shared" si="34"/>
        <v>256.517833</v>
      </c>
      <c r="AV158">
        <f t="shared" si="34"/>
        <v>178.32323</v>
      </c>
      <c r="AW158">
        <f t="shared" si="34"/>
        <v>1987.6102600000002</v>
      </c>
      <c r="AX158">
        <f t="shared" si="34"/>
        <v>99591.424599999998</v>
      </c>
      <c r="AY158">
        <f t="shared" si="34"/>
        <v>553.36455999999998</v>
      </c>
      <c r="AZ158">
        <f t="shared" si="34"/>
        <v>532.12828000000002</v>
      </c>
      <c r="BA158">
        <f t="shared" si="34"/>
        <v>31.7730371</v>
      </c>
      <c r="BB158">
        <f t="shared" si="34"/>
        <v>495.01996100000002</v>
      </c>
      <c r="BC158">
        <f t="shared" si="34"/>
        <v>-8.4303999999999988</v>
      </c>
      <c r="BD158">
        <f t="shared" si="34"/>
        <v>1.4530799999999999</v>
      </c>
      <c r="BE158">
        <f t="shared" si="34"/>
        <v>0.28079199999999999</v>
      </c>
      <c r="BF158">
        <f t="shared" si="34"/>
        <v>-1.0686199999999999E-3</v>
      </c>
      <c r="BG158">
        <f t="shared" si="34"/>
        <v>32.881064300000006</v>
      </c>
      <c r="BH158">
        <f t="shared" si="34"/>
        <v>1.463379</v>
      </c>
      <c r="BI158">
        <f t="shared" si="34"/>
        <v>21.226027999999999</v>
      </c>
      <c r="BJ158">
        <f t="shared" si="34"/>
        <v>1192.96</v>
      </c>
      <c r="BK158">
        <f t="shared" si="34"/>
        <v>1.3998120000000001E-2</v>
      </c>
      <c r="BL158">
        <f t="shared" si="34"/>
        <v>-9.3750799999999995E-2</v>
      </c>
      <c r="BM158">
        <f t="shared" si="34"/>
        <v>0.14339039999999997</v>
      </c>
      <c r="BN158">
        <f t="shared" si="34"/>
        <v>3.1440169999999998</v>
      </c>
    </row>
    <row r="159" spans="1:66">
      <c r="A159" s="65"/>
      <c r="B159" t="s">
        <v>73</v>
      </c>
      <c r="D159">
        <v>1.9819800000000001</v>
      </c>
      <c r="E159">
        <v>135.31200000000001</v>
      </c>
      <c r="F159">
        <v>2.0659900000000002</v>
      </c>
      <c r="G159">
        <v>5.9923200000000003</v>
      </c>
      <c r="H159">
        <v>18.998200000000001</v>
      </c>
      <c r="I159">
        <v>1819.82</v>
      </c>
      <c r="J159">
        <v>1614.91</v>
      </c>
      <c r="K159">
        <v>320.62599999999998</v>
      </c>
      <c r="L159">
        <v>1.4187399999999999</v>
      </c>
      <c r="M159">
        <v>7.7979000000000003</v>
      </c>
      <c r="N159">
        <v>0.12692600000000001</v>
      </c>
      <c r="O159">
        <v>3.5810499999999998</v>
      </c>
      <c r="P159">
        <v>1.0606199999999999</v>
      </c>
      <c r="Q159">
        <v>36.3596</v>
      </c>
      <c r="R159">
        <v>4.4809700000000001</v>
      </c>
      <c r="S159">
        <v>4.8995699999999998</v>
      </c>
      <c r="T159">
        <v>9.2987799999999995E-2</v>
      </c>
      <c r="U159">
        <v>0.74170499999999995</v>
      </c>
      <c r="V159">
        <v>10.0878</v>
      </c>
      <c r="W159">
        <v>0</v>
      </c>
      <c r="X159">
        <v>0</v>
      </c>
      <c r="Y159">
        <v>0</v>
      </c>
      <c r="Z159">
        <v>2.5574199999999998E-2</v>
      </c>
      <c r="AA159">
        <v>0.142683</v>
      </c>
      <c r="AB159">
        <v>0.25334699999999999</v>
      </c>
      <c r="AC159">
        <v>0</v>
      </c>
      <c r="AD159">
        <v>0</v>
      </c>
      <c r="AE159">
        <v>0</v>
      </c>
      <c r="AF159">
        <v>2.4568199999999998E-2</v>
      </c>
      <c r="AG159">
        <v>0.48510500000000001</v>
      </c>
      <c r="AK159">
        <f t="shared" si="35"/>
        <v>168.24902</v>
      </c>
      <c r="AL159">
        <f t="shared" si="34"/>
        <v>513.62199999999996</v>
      </c>
      <c r="AM159">
        <f t="shared" si="34"/>
        <v>41134.834009999999</v>
      </c>
      <c r="AN159">
        <f t="shared" si="34"/>
        <v>40857.307680000005</v>
      </c>
      <c r="AO159">
        <f t="shared" si="34"/>
        <v>99781.001799999998</v>
      </c>
      <c r="AP159">
        <f t="shared" si="34"/>
        <v>167111.18</v>
      </c>
      <c r="AQ159">
        <f t="shared" si="34"/>
        <v>-1138.9140000000002</v>
      </c>
      <c r="AR159">
        <f t="shared" si="34"/>
        <v>155.31900000000002</v>
      </c>
      <c r="AS159">
        <f t="shared" si="34"/>
        <v>12.59956</v>
      </c>
      <c r="AT159">
        <f t="shared" si="34"/>
        <v>9955.2721000000001</v>
      </c>
      <c r="AU159">
        <f t="shared" si="34"/>
        <v>142.44207399999999</v>
      </c>
      <c r="AV159">
        <f t="shared" si="34"/>
        <v>40.189250000000001</v>
      </c>
      <c r="AW159">
        <f t="shared" si="34"/>
        <v>2231.5893799999999</v>
      </c>
      <c r="AX159">
        <f t="shared" si="34"/>
        <v>100516.6404</v>
      </c>
      <c r="AY159">
        <f t="shared" si="34"/>
        <v>603.43803000000003</v>
      </c>
      <c r="AZ159">
        <f t="shared" si="34"/>
        <v>555.38142999999991</v>
      </c>
      <c r="BA159">
        <f t="shared" si="34"/>
        <v>32.513412199999998</v>
      </c>
      <c r="BB159">
        <f t="shared" si="34"/>
        <v>496.346295</v>
      </c>
      <c r="BC159">
        <f t="shared" si="34"/>
        <v>-10.737985</v>
      </c>
      <c r="BD159">
        <f t="shared" si="34"/>
        <v>0.56709500000000002</v>
      </c>
      <c r="BE159">
        <f t="shared" si="34"/>
        <v>1.8124700000000001E-2</v>
      </c>
      <c r="BF159">
        <f t="shared" si="34"/>
        <v>5.2004499999999997E-3</v>
      </c>
      <c r="BG159">
        <f t="shared" si="34"/>
        <v>17.763925799999999</v>
      </c>
      <c r="BH159">
        <f t="shared" si="34"/>
        <v>2.0196670000000001</v>
      </c>
      <c r="BI159">
        <f t="shared" si="34"/>
        <v>22.326753</v>
      </c>
      <c r="BJ159">
        <f t="shared" si="34"/>
        <v>897.58799999999997</v>
      </c>
      <c r="BK159">
        <f t="shared" si="34"/>
        <v>6.89662E-3</v>
      </c>
      <c r="BL159">
        <f t="shared" si="34"/>
        <v>2.6202900000000001E-2</v>
      </c>
      <c r="BM159">
        <f t="shared" si="34"/>
        <v>5.2219799999999997E-2</v>
      </c>
      <c r="BN159">
        <f t="shared" si="34"/>
        <v>3.466745</v>
      </c>
    </row>
    <row r="160" spans="1:66">
      <c r="A160" s="65"/>
      <c r="B160" t="s">
        <v>74</v>
      </c>
      <c r="D160">
        <v>1.5066299999999999</v>
      </c>
      <c r="E160">
        <v>126.42400000000001</v>
      </c>
      <c r="F160">
        <v>1.3191900000000001</v>
      </c>
      <c r="G160">
        <v>4.7894899999999998</v>
      </c>
      <c r="H160">
        <v>21.5077</v>
      </c>
      <c r="I160">
        <v>1813.72</v>
      </c>
      <c r="J160">
        <v>1474.9</v>
      </c>
      <c r="K160">
        <v>283.41199999999998</v>
      </c>
      <c r="L160">
        <v>1.9433100000000001</v>
      </c>
      <c r="M160">
        <v>6.2286000000000001</v>
      </c>
      <c r="N160">
        <v>0.19398699999999999</v>
      </c>
      <c r="O160">
        <v>2.9842900000000001</v>
      </c>
      <c r="P160">
        <v>0.61204000000000003</v>
      </c>
      <c r="Q160">
        <v>29.0777</v>
      </c>
      <c r="R160">
        <v>4.2324299999999999</v>
      </c>
      <c r="S160">
        <v>6.4476599999999999</v>
      </c>
      <c r="T160">
        <v>5.6542299999999997E-2</v>
      </c>
      <c r="U160">
        <v>0.65409600000000001</v>
      </c>
      <c r="V160">
        <v>10.414099999999999</v>
      </c>
      <c r="W160">
        <v>0</v>
      </c>
      <c r="X160">
        <v>0</v>
      </c>
      <c r="Y160">
        <v>0.163191</v>
      </c>
      <c r="Z160">
        <v>0</v>
      </c>
      <c r="AA160">
        <v>0.13008</v>
      </c>
      <c r="AB160">
        <v>0.29666900000000002</v>
      </c>
      <c r="AC160">
        <v>0</v>
      </c>
      <c r="AD160">
        <v>0</v>
      </c>
      <c r="AE160">
        <v>0</v>
      </c>
      <c r="AF160">
        <v>1.96356E-2</v>
      </c>
      <c r="AG160">
        <v>0.37084400000000001</v>
      </c>
      <c r="AK160">
        <f t="shared" si="35"/>
        <v>145.63536999999999</v>
      </c>
      <c r="AL160">
        <f t="shared" si="34"/>
        <v>466.572</v>
      </c>
      <c r="AM160">
        <f t="shared" si="34"/>
        <v>41636.980810000001</v>
      </c>
      <c r="AN160">
        <f t="shared" si="34"/>
        <v>41827.01051</v>
      </c>
      <c r="AO160">
        <f t="shared" si="34"/>
        <v>100878.4923</v>
      </c>
      <c r="AP160">
        <f t="shared" si="34"/>
        <v>160981.28</v>
      </c>
      <c r="AQ160">
        <f t="shared" si="34"/>
        <v>94.259999999999991</v>
      </c>
      <c r="AR160">
        <f t="shared" si="34"/>
        <v>-210.38439999999997</v>
      </c>
      <c r="AS160">
        <f t="shared" si="34"/>
        <v>11.95509</v>
      </c>
      <c r="AT160">
        <f t="shared" si="34"/>
        <v>8249.1813999999995</v>
      </c>
      <c r="AU160">
        <f t="shared" si="34"/>
        <v>180.66001300000002</v>
      </c>
      <c r="AV160">
        <f t="shared" si="34"/>
        <v>66.483409999999992</v>
      </c>
      <c r="AW160">
        <f t="shared" si="34"/>
        <v>1886.7979600000001</v>
      </c>
      <c r="AX160">
        <f t="shared" si="34"/>
        <v>94849.8223</v>
      </c>
      <c r="AY160">
        <f t="shared" si="34"/>
        <v>577.52656999999999</v>
      </c>
      <c r="AZ160">
        <f t="shared" si="34"/>
        <v>530.05433999999991</v>
      </c>
      <c r="BA160">
        <f t="shared" si="34"/>
        <v>35.4707577</v>
      </c>
      <c r="BB160">
        <f t="shared" si="34"/>
        <v>454.43590399999999</v>
      </c>
      <c r="BC160">
        <f t="shared" si="34"/>
        <v>-7.5626599999999993</v>
      </c>
      <c r="BD160">
        <f t="shared" si="34"/>
        <v>0.67573899999999998</v>
      </c>
      <c r="BE160">
        <f t="shared" si="34"/>
        <v>4.1105700000000002E-2</v>
      </c>
      <c r="BF160">
        <f t="shared" si="34"/>
        <v>-0.18747659999999999</v>
      </c>
      <c r="BG160">
        <f t="shared" si="34"/>
        <v>15.721500000000001</v>
      </c>
      <c r="BH160">
        <f t="shared" si="34"/>
        <v>1.8105</v>
      </c>
      <c r="BI160">
        <f t="shared" ref="BI160:BI183" si="36">AB44-AB160</f>
        <v>19.519731</v>
      </c>
      <c r="BJ160">
        <f t="shared" ref="BJ160:BJ183" si="37">AC44-AC160</f>
        <v>907.44899999999996</v>
      </c>
      <c r="BK160">
        <f t="shared" ref="BK160:BK183" si="38">AD44-AD160</f>
        <v>2.7491799999999999E-3</v>
      </c>
      <c r="BL160">
        <f t="shared" ref="BL160:BL183" si="39">AE44-AE160</f>
        <v>-6.0588300000000003E-3</v>
      </c>
      <c r="BM160">
        <f t="shared" ref="BM160:BM183" si="40">AF44-AF160</f>
        <v>6.9762699999999997E-2</v>
      </c>
      <c r="BN160">
        <f t="shared" ref="BN160:BN183" si="41">AG44-AG160</f>
        <v>2.340856</v>
      </c>
    </row>
    <row r="161" spans="1:66">
      <c r="A161" s="65"/>
      <c r="B161" t="s">
        <v>75</v>
      </c>
      <c r="D161">
        <v>2.1335299999999999</v>
      </c>
      <c r="E161">
        <v>118.46899999999999</v>
      </c>
      <c r="F161">
        <v>0.92002799999999996</v>
      </c>
      <c r="G161">
        <v>4.8661500000000002</v>
      </c>
      <c r="H161">
        <v>15.927099999999999</v>
      </c>
      <c r="I161">
        <v>1571.58</v>
      </c>
      <c r="J161">
        <v>1521.86</v>
      </c>
      <c r="K161">
        <v>299.67399999999998</v>
      </c>
      <c r="L161">
        <v>1.4093</v>
      </c>
      <c r="M161">
        <v>13.7736</v>
      </c>
      <c r="N161">
        <v>0.17010600000000001</v>
      </c>
      <c r="O161">
        <v>3.4401799999999998</v>
      </c>
      <c r="P161">
        <v>0.8669</v>
      </c>
      <c r="Q161">
        <v>32.9099</v>
      </c>
      <c r="R161">
        <v>3.3753899999999999</v>
      </c>
      <c r="S161">
        <v>6.5227899999999996</v>
      </c>
      <c r="T161">
        <v>8.6141300000000004E-2</v>
      </c>
      <c r="U161">
        <v>0.896235</v>
      </c>
      <c r="V161">
        <v>10.9833</v>
      </c>
      <c r="W161">
        <v>0</v>
      </c>
      <c r="X161">
        <v>0</v>
      </c>
      <c r="Y161">
        <v>0.16572899999999999</v>
      </c>
      <c r="Z161">
        <v>0</v>
      </c>
      <c r="AA161">
        <v>0.19000300000000001</v>
      </c>
      <c r="AB161">
        <v>0.280082</v>
      </c>
      <c r="AC161">
        <v>0</v>
      </c>
      <c r="AD161">
        <v>0</v>
      </c>
      <c r="AE161">
        <v>0</v>
      </c>
      <c r="AF161">
        <v>0</v>
      </c>
      <c r="AG161">
        <v>0.51095599999999997</v>
      </c>
      <c r="AK161">
        <f t="shared" si="35"/>
        <v>154.04747</v>
      </c>
      <c r="AL161">
        <f t="shared" ref="AL161:AL183" si="42">E45-E161</f>
        <v>451.82099999999997</v>
      </c>
      <c r="AM161">
        <f t="shared" ref="AM161:AM183" si="43">F45-F161</f>
        <v>41420.279971999997</v>
      </c>
      <c r="AN161">
        <f t="shared" ref="AN161:AN183" si="44">G45-G161</f>
        <v>40860.933850000001</v>
      </c>
      <c r="AO161">
        <f t="shared" ref="AO161:AO183" si="45">H45-H161</f>
        <v>98084.072899999999</v>
      </c>
      <c r="AP161">
        <f t="shared" ref="AP161:AP183" si="46">I45-I161</f>
        <v>162389.42000000001</v>
      </c>
      <c r="AQ161">
        <f t="shared" ref="AQ161:AQ183" si="47">J45-J161</f>
        <v>-1132.087</v>
      </c>
      <c r="AR161">
        <f t="shared" ref="AR161:AR183" si="48">K45-K161</f>
        <v>-130.56399999999996</v>
      </c>
      <c r="AS161">
        <f t="shared" ref="AS161:AS183" si="49">L45-L161</f>
        <v>17.194899999999997</v>
      </c>
      <c r="AT161">
        <f t="shared" ref="AT161:AT183" si="50">M45-M161</f>
        <v>11035.3264</v>
      </c>
      <c r="AU161">
        <f t="shared" ref="AU161:AU183" si="51">N45-N161</f>
        <v>251.25489400000001</v>
      </c>
      <c r="AV161">
        <f t="shared" ref="AV161:AV183" si="52">O45-O161</f>
        <v>124.35782</v>
      </c>
      <c r="AW161">
        <f t="shared" ref="AW161:AW183" si="53">P45-P161</f>
        <v>2293.7831000000001</v>
      </c>
      <c r="AX161">
        <f t="shared" ref="AX161:AX183" si="54">Q45-Q161</f>
        <v>99761.890100000004</v>
      </c>
      <c r="AY161">
        <f t="shared" ref="AY161:AY183" si="55">R45-R161</f>
        <v>556.08560999999997</v>
      </c>
      <c r="AZ161">
        <f t="shared" ref="AZ161:AZ183" si="56">S45-S161</f>
        <v>626.21420999999998</v>
      </c>
      <c r="BA161">
        <f t="shared" ref="BA161:BA183" si="57">T45-T161</f>
        <v>36.028858700000001</v>
      </c>
      <c r="BB161">
        <f t="shared" ref="BB161:BB183" si="58">U45-U161</f>
        <v>493.92676499999999</v>
      </c>
      <c r="BC161">
        <f t="shared" ref="BC161:BC183" si="59">V45-V161</f>
        <v>-8.2589699999999997</v>
      </c>
      <c r="BD161">
        <f t="shared" ref="BD161:BD183" si="60">W45-W161</f>
        <v>0.75861100000000004</v>
      </c>
      <c r="BE161">
        <f t="shared" ref="BE161:BE183" si="61">X45-X161</f>
        <v>6.0528800000000001E-2</v>
      </c>
      <c r="BF161">
        <f t="shared" ref="BF161:BF183" si="62">Y45-Y161</f>
        <v>-0.10670619999999999</v>
      </c>
      <c r="BG161">
        <f t="shared" ref="BG161:BG183" si="63">Z45-Z161</f>
        <v>29.261800000000001</v>
      </c>
      <c r="BH161">
        <f t="shared" ref="BH161:BH183" si="64">AA45-AA161</f>
        <v>1.8265769999999999</v>
      </c>
      <c r="BI161">
        <f t="shared" si="36"/>
        <v>23.212617999999999</v>
      </c>
      <c r="BJ161">
        <f t="shared" si="37"/>
        <v>837.55399999999997</v>
      </c>
      <c r="BK161">
        <f t="shared" si="38"/>
        <v>-5.1064400000000002E-6</v>
      </c>
      <c r="BL161">
        <f t="shared" si="39"/>
        <v>-1.4837100000000001E-5</v>
      </c>
      <c r="BM161">
        <f t="shared" si="40"/>
        <v>0.12956100000000001</v>
      </c>
      <c r="BN161">
        <f t="shared" si="41"/>
        <v>2.6324740000000002</v>
      </c>
    </row>
    <row r="162" spans="1:66">
      <c r="A162" s="65"/>
      <c r="B162" t="s">
        <v>76</v>
      </c>
      <c r="D162">
        <v>2.6000200000000002</v>
      </c>
      <c r="E162">
        <v>115.898</v>
      </c>
      <c r="F162">
        <v>1.77382</v>
      </c>
      <c r="G162">
        <v>0</v>
      </c>
      <c r="H162">
        <v>0</v>
      </c>
      <c r="I162">
        <v>1748.14</v>
      </c>
      <c r="J162">
        <v>1094.8699999999999</v>
      </c>
      <c r="K162">
        <v>283.36399999999998</v>
      </c>
      <c r="L162">
        <v>1.35581</v>
      </c>
      <c r="M162">
        <v>14.8071</v>
      </c>
      <c r="N162">
        <v>0.15260000000000001</v>
      </c>
      <c r="O162">
        <v>3.8917899999999999</v>
      </c>
      <c r="P162">
        <v>0.846943</v>
      </c>
      <c r="Q162">
        <v>39.4238</v>
      </c>
      <c r="R162">
        <v>2.6426500000000002</v>
      </c>
      <c r="S162">
        <v>6.9953399999999997</v>
      </c>
      <c r="T162">
        <v>3.3656499999999999E-2</v>
      </c>
      <c r="U162">
        <v>0.70937099999999997</v>
      </c>
      <c r="V162">
        <v>11.198499999999999</v>
      </c>
      <c r="W162">
        <v>0</v>
      </c>
      <c r="X162">
        <v>7.7126899999999998E-2</v>
      </c>
      <c r="Y162">
        <v>0</v>
      </c>
      <c r="Z162">
        <v>0</v>
      </c>
      <c r="AA162">
        <v>0.162022</v>
      </c>
      <c r="AB162">
        <v>0.26769799999999999</v>
      </c>
      <c r="AC162">
        <v>0</v>
      </c>
      <c r="AD162">
        <v>0</v>
      </c>
      <c r="AE162">
        <v>0</v>
      </c>
      <c r="AF162">
        <v>2.9570300000000001E-2</v>
      </c>
      <c r="AG162">
        <v>0.48816399999999999</v>
      </c>
      <c r="AK162">
        <f t="shared" si="35"/>
        <v>149.75998000000001</v>
      </c>
      <c r="AL162">
        <f t="shared" si="42"/>
        <v>538.60899999999992</v>
      </c>
      <c r="AM162">
        <f t="shared" si="43"/>
        <v>42313.526180000001</v>
      </c>
      <c r="AN162">
        <f t="shared" si="44"/>
        <v>40522.400000000001</v>
      </c>
      <c r="AO162">
        <f t="shared" si="45"/>
        <v>103300</v>
      </c>
      <c r="AP162">
        <f t="shared" si="46"/>
        <v>161518.85999999999</v>
      </c>
      <c r="AQ162">
        <f t="shared" si="47"/>
        <v>52</v>
      </c>
      <c r="AR162">
        <f t="shared" si="48"/>
        <v>-89.909999999999968</v>
      </c>
      <c r="AS162">
        <f t="shared" si="49"/>
        <v>23.363689999999998</v>
      </c>
      <c r="AT162">
        <f t="shared" si="50"/>
        <v>11358.392900000001</v>
      </c>
      <c r="AU162">
        <f t="shared" si="51"/>
        <v>370.71539999999999</v>
      </c>
      <c r="AV162">
        <f t="shared" si="52"/>
        <v>349.58620999999999</v>
      </c>
      <c r="AW162">
        <f t="shared" si="53"/>
        <v>2044.5630570000001</v>
      </c>
      <c r="AX162">
        <f t="shared" si="54"/>
        <v>103744.5762</v>
      </c>
      <c r="AY162">
        <f t="shared" si="55"/>
        <v>532.72135000000003</v>
      </c>
      <c r="AZ162">
        <f t="shared" si="56"/>
        <v>523.50965999999994</v>
      </c>
      <c r="BA162">
        <f t="shared" si="57"/>
        <v>38.621843500000004</v>
      </c>
      <c r="BB162">
        <f t="shared" si="58"/>
        <v>508.80962900000003</v>
      </c>
      <c r="BC162">
        <f t="shared" si="59"/>
        <v>-14.02624</v>
      </c>
      <c r="BD162">
        <f t="shared" si="60"/>
        <v>1.22119</v>
      </c>
      <c r="BE162">
        <f t="shared" si="61"/>
        <v>4.1876099999999999E-2</v>
      </c>
      <c r="BF162">
        <f t="shared" si="62"/>
        <v>4.9573399999999997E-2</v>
      </c>
      <c r="BG162">
        <f t="shared" si="63"/>
        <v>17.127600000000001</v>
      </c>
      <c r="BH162">
        <f t="shared" si="64"/>
        <v>2.295868</v>
      </c>
      <c r="BI162">
        <f t="shared" si="36"/>
        <v>22.786102</v>
      </c>
      <c r="BJ162">
        <f t="shared" si="37"/>
        <v>1093.2</v>
      </c>
      <c r="BK162">
        <f t="shared" si="38"/>
        <v>1.35899E-6</v>
      </c>
      <c r="BL162">
        <f t="shared" si="39"/>
        <v>4.6322500000000002E-5</v>
      </c>
      <c r="BM162">
        <f t="shared" si="40"/>
        <v>0.16196370000000002</v>
      </c>
      <c r="BN162">
        <f t="shared" si="41"/>
        <v>2.2408460000000003</v>
      </c>
    </row>
    <row r="163" spans="1:66">
      <c r="A163" s="65"/>
      <c r="B163" t="s">
        <v>77</v>
      </c>
      <c r="D163">
        <v>2.3603499999999999</v>
      </c>
      <c r="E163">
        <v>156.334</v>
      </c>
      <c r="F163">
        <v>2.0461100000000001</v>
      </c>
      <c r="G163">
        <v>6.1155999999999997</v>
      </c>
      <c r="H163">
        <v>23.053899999999999</v>
      </c>
      <c r="I163">
        <v>1674.9</v>
      </c>
      <c r="J163">
        <v>2238.36</v>
      </c>
      <c r="K163">
        <v>332.68599999999998</v>
      </c>
      <c r="L163">
        <v>1.9782599999999999</v>
      </c>
      <c r="M163">
        <v>0</v>
      </c>
      <c r="N163">
        <v>0.13231200000000001</v>
      </c>
      <c r="O163">
        <v>4.3370100000000003</v>
      </c>
      <c r="P163">
        <v>1.2976799999999999</v>
      </c>
      <c r="Q163">
        <v>39.539200000000001</v>
      </c>
      <c r="R163">
        <v>3.3092600000000001</v>
      </c>
      <c r="S163">
        <v>6.8007499999999999</v>
      </c>
      <c r="T163">
        <v>6.3990599999999995E-2</v>
      </c>
      <c r="U163">
        <v>0.63132100000000002</v>
      </c>
      <c r="V163">
        <v>8.0053099999999997</v>
      </c>
      <c r="W163">
        <v>0</v>
      </c>
      <c r="X163">
        <v>0</v>
      </c>
      <c r="Y163">
        <v>0</v>
      </c>
      <c r="Z163">
        <v>0</v>
      </c>
      <c r="AA163">
        <v>0.110831</v>
      </c>
      <c r="AB163">
        <v>0.32600800000000002</v>
      </c>
      <c r="AC163">
        <v>0</v>
      </c>
      <c r="AD163">
        <v>0</v>
      </c>
      <c r="AE163">
        <v>0</v>
      </c>
      <c r="AF163">
        <v>2.4951500000000001E-2</v>
      </c>
      <c r="AG163">
        <v>0.38549499999999998</v>
      </c>
      <c r="AK163">
        <f t="shared" si="35"/>
        <v>161.15365</v>
      </c>
      <c r="AL163">
        <f t="shared" si="42"/>
        <v>539.45299999999997</v>
      </c>
      <c r="AM163">
        <f t="shared" si="43"/>
        <v>39840.75389</v>
      </c>
      <c r="AN163">
        <f t="shared" si="44"/>
        <v>40311.284400000004</v>
      </c>
      <c r="AO163">
        <f t="shared" si="45"/>
        <v>101176.9461</v>
      </c>
      <c r="AP163">
        <f t="shared" si="46"/>
        <v>176415.1</v>
      </c>
      <c r="AQ163">
        <f t="shared" si="47"/>
        <v>383.55999999999995</v>
      </c>
      <c r="AR163">
        <f t="shared" si="48"/>
        <v>911.41399999999999</v>
      </c>
      <c r="AS163">
        <f t="shared" si="49"/>
        <v>21.640640000000001</v>
      </c>
      <c r="AT163">
        <f t="shared" si="50"/>
        <v>12988.9</v>
      </c>
      <c r="AU163">
        <f t="shared" si="51"/>
        <v>340.33768800000001</v>
      </c>
      <c r="AV163">
        <f t="shared" si="52"/>
        <v>269.22598999999997</v>
      </c>
      <c r="AW163">
        <f t="shared" si="53"/>
        <v>2033.27232</v>
      </c>
      <c r="AX163">
        <f t="shared" si="54"/>
        <v>104284.4608</v>
      </c>
      <c r="AY163">
        <f t="shared" si="55"/>
        <v>577.50674000000004</v>
      </c>
      <c r="AZ163">
        <f t="shared" si="56"/>
        <v>582.73725000000002</v>
      </c>
      <c r="BA163">
        <f t="shared" si="57"/>
        <v>37.509509400000006</v>
      </c>
      <c r="BB163">
        <f t="shared" si="58"/>
        <v>475.53267899999997</v>
      </c>
      <c r="BC163">
        <f t="shared" si="59"/>
        <v>3.3432899999999997</v>
      </c>
      <c r="BD163">
        <f t="shared" si="60"/>
        <v>10.8117</v>
      </c>
      <c r="BE163">
        <f t="shared" si="61"/>
        <v>1.5394099999999999</v>
      </c>
      <c r="BF163">
        <f t="shared" si="62"/>
        <v>4.5861399999999998E-3</v>
      </c>
      <c r="BG163">
        <f t="shared" si="63"/>
        <v>50.823599999999999</v>
      </c>
      <c r="BH163">
        <f t="shared" si="64"/>
        <v>2.4324089999999998</v>
      </c>
      <c r="BI163">
        <f t="shared" si="36"/>
        <v>25.116591999999997</v>
      </c>
      <c r="BJ163">
        <f t="shared" si="37"/>
        <v>1111.74</v>
      </c>
      <c r="BK163">
        <f t="shared" si="38"/>
        <v>6.5018599999999996E-2</v>
      </c>
      <c r="BL163">
        <f t="shared" si="39"/>
        <v>5.9786899999999997E-2</v>
      </c>
      <c r="BM163">
        <f t="shared" si="40"/>
        <v>0.1386695</v>
      </c>
      <c r="BN163">
        <f t="shared" si="41"/>
        <v>4.1651050000000005</v>
      </c>
    </row>
    <row r="164" spans="1:66">
      <c r="A164" s="65"/>
      <c r="B164" t="s">
        <v>78</v>
      </c>
      <c r="D164">
        <v>2.7010100000000001</v>
      </c>
      <c r="E164">
        <v>86.694000000000003</v>
      </c>
      <c r="F164">
        <v>0.71519699999999997</v>
      </c>
      <c r="G164">
        <v>11.458</v>
      </c>
      <c r="H164">
        <v>13.816599999999999</v>
      </c>
      <c r="I164">
        <v>1936.01</v>
      </c>
      <c r="J164">
        <v>1902.78</v>
      </c>
      <c r="K164">
        <v>280.65699999999998</v>
      </c>
      <c r="L164">
        <v>0.91593800000000003</v>
      </c>
      <c r="M164">
        <v>9.2197499999999994</v>
      </c>
      <c r="N164">
        <v>0.11262900000000001</v>
      </c>
      <c r="O164">
        <v>3.4142299999999999</v>
      </c>
      <c r="P164">
        <v>0.87760099999999996</v>
      </c>
      <c r="Q164">
        <v>31.183599999999998</v>
      </c>
      <c r="R164">
        <v>2.9232100000000001</v>
      </c>
      <c r="S164">
        <v>9.8795900000000003</v>
      </c>
      <c r="T164">
        <v>6.1318900000000003E-2</v>
      </c>
      <c r="U164">
        <v>0.70099299999999998</v>
      </c>
      <c r="V164">
        <v>10.6275</v>
      </c>
      <c r="W164">
        <v>0</v>
      </c>
      <c r="X164">
        <v>0</v>
      </c>
      <c r="Y164">
        <v>0</v>
      </c>
      <c r="Z164">
        <v>0</v>
      </c>
      <c r="AA164">
        <v>0.13111100000000001</v>
      </c>
      <c r="AB164">
        <v>0.27818799999999999</v>
      </c>
      <c r="AC164">
        <v>0</v>
      </c>
      <c r="AD164">
        <v>0</v>
      </c>
      <c r="AE164">
        <v>0</v>
      </c>
      <c r="AF164">
        <v>0</v>
      </c>
      <c r="AG164">
        <v>0.39033400000000001</v>
      </c>
      <c r="AK164">
        <f t="shared" si="35"/>
        <v>125.07399000000001</v>
      </c>
      <c r="AL164">
        <f t="shared" si="42"/>
        <v>542.87300000000005</v>
      </c>
      <c r="AM164">
        <f t="shared" si="43"/>
        <v>34514.784803000002</v>
      </c>
      <c r="AN164">
        <f t="shared" si="44"/>
        <v>34006.241999999998</v>
      </c>
      <c r="AO164">
        <f t="shared" si="45"/>
        <v>100686.18339999999</v>
      </c>
      <c r="AP164">
        <f t="shared" si="46"/>
        <v>154668.99</v>
      </c>
      <c r="AQ164">
        <f t="shared" si="47"/>
        <v>-1876.2561000000001</v>
      </c>
      <c r="AR164">
        <f t="shared" si="48"/>
        <v>56.941000000000031</v>
      </c>
      <c r="AS164">
        <f t="shared" si="49"/>
        <v>21.486661999999999</v>
      </c>
      <c r="AT164">
        <f t="shared" si="50"/>
        <v>7906.04025</v>
      </c>
      <c r="AU164">
        <f t="shared" si="51"/>
        <v>269.17337099999997</v>
      </c>
      <c r="AV164">
        <f t="shared" si="52"/>
        <v>312.13077000000004</v>
      </c>
      <c r="AW164">
        <f t="shared" si="53"/>
        <v>1633.1623990000001</v>
      </c>
      <c r="AX164">
        <f t="shared" si="54"/>
        <v>82662.016399999993</v>
      </c>
      <c r="AY164">
        <f t="shared" si="55"/>
        <v>445.95379000000003</v>
      </c>
      <c r="AZ164">
        <f t="shared" si="56"/>
        <v>429.89341000000002</v>
      </c>
      <c r="BA164">
        <f t="shared" si="57"/>
        <v>34.563581099999993</v>
      </c>
      <c r="BB164">
        <f t="shared" si="58"/>
        <v>409.80900700000001</v>
      </c>
      <c r="BC164">
        <f t="shared" si="59"/>
        <v>-10.402353999999999</v>
      </c>
      <c r="BD164">
        <f t="shared" si="60"/>
        <v>2.3952599999999999</v>
      </c>
      <c r="BE164">
        <f t="shared" si="61"/>
        <v>0.123845</v>
      </c>
      <c r="BF164">
        <f t="shared" si="62"/>
        <v>7.5780700000000006E-2</v>
      </c>
      <c r="BG164">
        <f t="shared" si="63"/>
        <v>9.0875500000000002</v>
      </c>
      <c r="BH164">
        <f t="shared" si="64"/>
        <v>2.2615189999999998</v>
      </c>
      <c r="BI164">
        <f t="shared" si="36"/>
        <v>16.851711999999999</v>
      </c>
      <c r="BJ164">
        <f t="shared" si="37"/>
        <v>935.79899999999998</v>
      </c>
      <c r="BK164">
        <f t="shared" si="38"/>
        <v>7.7644899999999998E-3</v>
      </c>
      <c r="BL164">
        <f t="shared" si="39"/>
        <v>5.8399999999999999E-4</v>
      </c>
      <c r="BM164">
        <f t="shared" si="40"/>
        <v>0.30081999999999998</v>
      </c>
      <c r="BN164">
        <f t="shared" si="41"/>
        <v>2.1278159999999997</v>
      </c>
    </row>
    <row r="165" spans="1:66">
      <c r="A165" s="65"/>
      <c r="B165" t="s">
        <v>79</v>
      </c>
      <c r="D165">
        <v>1.6256299999999999</v>
      </c>
      <c r="E165">
        <v>89.551900000000003</v>
      </c>
      <c r="F165">
        <v>0.95760400000000001</v>
      </c>
      <c r="G165">
        <v>8.5100999999999996</v>
      </c>
      <c r="H165">
        <v>11.331799999999999</v>
      </c>
      <c r="I165">
        <v>1574.63</v>
      </c>
      <c r="J165">
        <v>1299.71</v>
      </c>
      <c r="K165">
        <v>194.435</v>
      </c>
      <c r="L165">
        <v>1.60477</v>
      </c>
      <c r="M165">
        <v>16.121200000000002</v>
      </c>
      <c r="N165">
        <v>0.14282</v>
      </c>
      <c r="O165">
        <v>3.55219</v>
      </c>
      <c r="P165">
        <v>0.71967400000000004</v>
      </c>
      <c r="Q165">
        <v>20.493200000000002</v>
      </c>
      <c r="R165">
        <v>2.7400899999999999</v>
      </c>
      <c r="S165">
        <v>3.43086</v>
      </c>
      <c r="T165">
        <v>5.0661299999999999E-2</v>
      </c>
      <c r="U165">
        <v>0.59187800000000002</v>
      </c>
      <c r="V165">
        <v>9.8233300000000003</v>
      </c>
      <c r="W165">
        <v>0</v>
      </c>
      <c r="X165">
        <v>0</v>
      </c>
      <c r="Y165">
        <v>0</v>
      </c>
      <c r="Z165">
        <v>0</v>
      </c>
      <c r="AA165">
        <v>0.132021</v>
      </c>
      <c r="AB165">
        <v>0.26934799999999998</v>
      </c>
      <c r="AC165">
        <v>0</v>
      </c>
      <c r="AD165">
        <v>0</v>
      </c>
      <c r="AE165">
        <v>1.8097200000000001E-2</v>
      </c>
      <c r="AF165">
        <v>0</v>
      </c>
      <c r="AG165">
        <v>0.476856</v>
      </c>
      <c r="AK165">
        <f t="shared" si="35"/>
        <v>158.53137000000001</v>
      </c>
      <c r="AL165">
        <f t="shared" si="42"/>
        <v>738.94309999999996</v>
      </c>
      <c r="AM165">
        <f t="shared" si="43"/>
        <v>40281.442395999999</v>
      </c>
      <c r="AN165">
        <f t="shared" si="44"/>
        <v>39215.389900000002</v>
      </c>
      <c r="AO165">
        <f t="shared" si="45"/>
        <v>98188.6682</v>
      </c>
      <c r="AP165">
        <f t="shared" si="46"/>
        <v>159100.37</v>
      </c>
      <c r="AQ165">
        <f t="shared" si="47"/>
        <v>-927.38000000000011</v>
      </c>
      <c r="AR165">
        <f t="shared" si="48"/>
        <v>25.078000000000003</v>
      </c>
      <c r="AS165">
        <f t="shared" si="49"/>
        <v>22.456030000000002</v>
      </c>
      <c r="AT165">
        <f t="shared" si="50"/>
        <v>16291.2788</v>
      </c>
      <c r="AU165">
        <f t="shared" si="51"/>
        <v>260.84518000000003</v>
      </c>
      <c r="AV165">
        <f t="shared" si="52"/>
        <v>138.16881000000001</v>
      </c>
      <c r="AW165">
        <f t="shared" si="53"/>
        <v>1963.6503259999999</v>
      </c>
      <c r="AX165">
        <f t="shared" si="54"/>
        <v>100648.5068</v>
      </c>
      <c r="AY165">
        <f t="shared" si="55"/>
        <v>515.37690999999995</v>
      </c>
      <c r="AZ165">
        <f t="shared" si="56"/>
        <v>473.07213999999999</v>
      </c>
      <c r="BA165">
        <f t="shared" si="57"/>
        <v>36.946138699999999</v>
      </c>
      <c r="BB165">
        <f t="shared" si="58"/>
        <v>515.01912200000004</v>
      </c>
      <c r="BC165">
        <f t="shared" si="59"/>
        <v>-9.5452849999999998</v>
      </c>
      <c r="BD165">
        <f t="shared" si="60"/>
        <v>1.10486</v>
      </c>
      <c r="BE165">
        <f t="shared" si="61"/>
        <v>4.6580000000000003E-2</v>
      </c>
      <c r="BF165">
        <f t="shared" si="62"/>
        <v>0.15454799999999999</v>
      </c>
      <c r="BG165">
        <f t="shared" si="63"/>
        <v>50.459800000000001</v>
      </c>
      <c r="BH165">
        <f t="shared" si="64"/>
        <v>2.2542689999999999</v>
      </c>
      <c r="BI165">
        <f t="shared" si="36"/>
        <v>20.850352000000001</v>
      </c>
      <c r="BJ165">
        <f t="shared" si="37"/>
        <v>1202.42</v>
      </c>
      <c r="BK165">
        <f t="shared" si="38"/>
        <v>5.6730400000000001E-8</v>
      </c>
      <c r="BL165">
        <f t="shared" si="39"/>
        <v>-2.1042830000000002E-2</v>
      </c>
      <c r="BM165">
        <f t="shared" si="40"/>
        <v>0.232211</v>
      </c>
      <c r="BN165">
        <f t="shared" si="41"/>
        <v>4.286124</v>
      </c>
    </row>
    <row r="166" spans="1:66">
      <c r="A166" s="65"/>
      <c r="B166" t="s">
        <v>80</v>
      </c>
      <c r="D166">
        <v>1.89263</v>
      </c>
      <c r="E166">
        <v>103.447</v>
      </c>
      <c r="F166">
        <v>0.65797000000000005</v>
      </c>
      <c r="G166">
        <v>6.6718799999999998</v>
      </c>
      <c r="H166">
        <v>14.4221</v>
      </c>
      <c r="I166">
        <v>1530.84</v>
      </c>
      <c r="J166">
        <v>1624.3</v>
      </c>
      <c r="K166">
        <v>227.114</v>
      </c>
      <c r="L166">
        <v>1.3047599999999999</v>
      </c>
      <c r="M166">
        <v>17.644600000000001</v>
      </c>
      <c r="N166">
        <v>0.12363200000000001</v>
      </c>
      <c r="O166">
        <v>3.3695499999999998</v>
      </c>
      <c r="P166">
        <v>0.97157300000000002</v>
      </c>
      <c r="Q166">
        <v>30.3018</v>
      </c>
      <c r="R166">
        <v>3.18248</v>
      </c>
      <c r="S166">
        <v>3.8907500000000002</v>
      </c>
      <c r="T166">
        <v>4.2726600000000003E-2</v>
      </c>
      <c r="U166">
        <v>0.76661800000000002</v>
      </c>
      <c r="V166">
        <v>9.7772299999999994</v>
      </c>
      <c r="W166">
        <v>5.89586E-2</v>
      </c>
      <c r="X166">
        <v>0</v>
      </c>
      <c r="Y166">
        <v>0</v>
      </c>
      <c r="Z166">
        <v>2.86983E-2</v>
      </c>
      <c r="AA166">
        <v>0.106697</v>
      </c>
      <c r="AB166">
        <v>0.30066199999999998</v>
      </c>
      <c r="AC166">
        <v>0</v>
      </c>
      <c r="AD166">
        <v>0</v>
      </c>
      <c r="AE166">
        <v>0</v>
      </c>
      <c r="AF166">
        <v>0</v>
      </c>
      <c r="AG166">
        <v>0.39285700000000001</v>
      </c>
      <c r="AK166">
        <f t="shared" si="35"/>
        <v>169.18236999999999</v>
      </c>
      <c r="AL166">
        <f t="shared" si="42"/>
        <v>603.65300000000002</v>
      </c>
      <c r="AM166">
        <f t="shared" si="43"/>
        <v>42612.242030000001</v>
      </c>
      <c r="AN166">
        <f t="shared" si="44"/>
        <v>40379.72812</v>
      </c>
      <c r="AO166">
        <f t="shared" si="45"/>
        <v>104185.5779</v>
      </c>
      <c r="AP166">
        <f t="shared" si="46"/>
        <v>173167.16</v>
      </c>
      <c r="AQ166">
        <f t="shared" si="47"/>
        <v>-1455.961</v>
      </c>
      <c r="AR166">
        <f t="shared" si="48"/>
        <v>-54.234000000000009</v>
      </c>
      <c r="AS166">
        <f t="shared" si="49"/>
        <v>20.377540000000003</v>
      </c>
      <c r="AT166">
        <f t="shared" si="50"/>
        <v>10978.7554</v>
      </c>
      <c r="AU166">
        <f t="shared" si="51"/>
        <v>279.91636800000003</v>
      </c>
      <c r="AV166">
        <f t="shared" si="52"/>
        <v>112.62944999999999</v>
      </c>
      <c r="AW166">
        <f t="shared" si="53"/>
        <v>2104.3384270000001</v>
      </c>
      <c r="AX166">
        <f t="shared" si="54"/>
        <v>102480.6982</v>
      </c>
      <c r="AY166">
        <f t="shared" si="55"/>
        <v>568.42151999999999</v>
      </c>
      <c r="AZ166">
        <f t="shared" si="56"/>
        <v>635.10225000000003</v>
      </c>
      <c r="BA166">
        <f t="shared" si="57"/>
        <v>41.971973399999996</v>
      </c>
      <c r="BB166">
        <f t="shared" si="58"/>
        <v>528.12238200000002</v>
      </c>
      <c r="BC166">
        <f t="shared" si="59"/>
        <v>-10.784559999999999</v>
      </c>
      <c r="BD166">
        <f t="shared" si="60"/>
        <v>1.1911613999999999</v>
      </c>
      <c r="BE166">
        <f t="shared" si="61"/>
        <v>6.9326600000000002E-2</v>
      </c>
      <c r="BF166">
        <f t="shared" si="62"/>
        <v>0.149313</v>
      </c>
      <c r="BG166">
        <f t="shared" si="63"/>
        <v>13.649901699999999</v>
      </c>
      <c r="BH166">
        <f t="shared" si="64"/>
        <v>2.2398530000000001</v>
      </c>
      <c r="BI166">
        <f t="shared" si="36"/>
        <v>22.250738000000002</v>
      </c>
      <c r="BJ166">
        <f t="shared" si="37"/>
        <v>1161.33</v>
      </c>
      <c r="BK166">
        <f t="shared" si="38"/>
        <v>1.67344E-2</v>
      </c>
      <c r="BL166">
        <f t="shared" si="39"/>
        <v>3.2203000000000002E-3</v>
      </c>
      <c r="BM166">
        <f t="shared" si="40"/>
        <v>0.127248</v>
      </c>
      <c r="BN166">
        <f t="shared" si="41"/>
        <v>2.8587530000000001</v>
      </c>
    </row>
    <row r="167" spans="1:66">
      <c r="A167" s="65"/>
      <c r="B167" t="s">
        <v>81</v>
      </c>
      <c r="D167">
        <v>2.2014399999999998</v>
      </c>
      <c r="E167">
        <v>103.128</v>
      </c>
      <c r="F167">
        <v>1.3149599999999999</v>
      </c>
      <c r="G167">
        <v>0</v>
      </c>
      <c r="H167">
        <v>7.0351600000000003</v>
      </c>
      <c r="I167">
        <v>1805.29</v>
      </c>
      <c r="J167">
        <v>1345.96</v>
      </c>
      <c r="K167">
        <v>284.68099999999998</v>
      </c>
      <c r="L167">
        <v>0.890544</v>
      </c>
      <c r="M167">
        <v>12.985900000000001</v>
      </c>
      <c r="N167">
        <v>0.13736999999999999</v>
      </c>
      <c r="O167">
        <v>3.8266100000000001</v>
      </c>
      <c r="P167">
        <v>0.87894600000000001</v>
      </c>
      <c r="Q167">
        <v>22.673500000000001</v>
      </c>
      <c r="R167">
        <v>1.7663800000000001</v>
      </c>
      <c r="S167">
        <v>7.6912799999999999</v>
      </c>
      <c r="T167">
        <v>4.59689E-2</v>
      </c>
      <c r="U167">
        <v>0.52927100000000005</v>
      </c>
      <c r="V167">
        <v>9.3654299999999999</v>
      </c>
      <c r="W167">
        <v>0</v>
      </c>
      <c r="X167">
        <v>0</v>
      </c>
      <c r="Y167">
        <v>0</v>
      </c>
      <c r="Z167">
        <v>1.8782799999999999E-2</v>
      </c>
      <c r="AA167">
        <v>0.119307</v>
      </c>
      <c r="AB167">
        <v>0.18365400000000001</v>
      </c>
      <c r="AC167">
        <v>0</v>
      </c>
      <c r="AD167">
        <v>0</v>
      </c>
      <c r="AE167">
        <v>0</v>
      </c>
      <c r="AF167">
        <v>0</v>
      </c>
      <c r="AG167">
        <v>0.33367599999999997</v>
      </c>
      <c r="AK167">
        <f t="shared" si="35"/>
        <v>141.51756</v>
      </c>
      <c r="AL167">
        <f t="shared" si="42"/>
        <v>350.71000000000004</v>
      </c>
      <c r="AM167">
        <f t="shared" si="43"/>
        <v>36551.48504</v>
      </c>
      <c r="AN167">
        <f t="shared" si="44"/>
        <v>37239.699999999997</v>
      </c>
      <c r="AO167">
        <f t="shared" si="45"/>
        <v>100592.96484</v>
      </c>
      <c r="AP167">
        <f t="shared" si="46"/>
        <v>132209.71</v>
      </c>
      <c r="AQ167">
        <f t="shared" si="47"/>
        <v>-956.75400000000002</v>
      </c>
      <c r="AR167">
        <f t="shared" si="48"/>
        <v>16.813000000000045</v>
      </c>
      <c r="AS167">
        <f t="shared" si="49"/>
        <v>12.158956</v>
      </c>
      <c r="AT167">
        <f t="shared" si="50"/>
        <v>9482.0640999999996</v>
      </c>
      <c r="AU167">
        <f t="shared" si="51"/>
        <v>266.82663000000002</v>
      </c>
      <c r="AV167">
        <f t="shared" si="52"/>
        <v>253.92139</v>
      </c>
      <c r="AW167">
        <f t="shared" si="53"/>
        <v>1775.7510540000001</v>
      </c>
      <c r="AX167">
        <f t="shared" si="54"/>
        <v>92407.926500000001</v>
      </c>
      <c r="AY167">
        <f t="shared" si="55"/>
        <v>491.07461999999998</v>
      </c>
      <c r="AZ167">
        <f t="shared" si="56"/>
        <v>464.50072</v>
      </c>
      <c r="BA167">
        <f t="shared" si="57"/>
        <v>33.3814311</v>
      </c>
      <c r="BB167">
        <f t="shared" si="58"/>
        <v>440.54272900000001</v>
      </c>
      <c r="BC167">
        <f t="shared" si="59"/>
        <v>-3.7511000000000001</v>
      </c>
      <c r="BD167">
        <f t="shared" si="60"/>
        <v>0.57466600000000001</v>
      </c>
      <c r="BE167">
        <f t="shared" si="61"/>
        <v>-3.0332799999999999E-5</v>
      </c>
      <c r="BF167">
        <f t="shared" si="62"/>
        <v>1.7558600000000002E-5</v>
      </c>
      <c r="BG167">
        <f t="shared" si="63"/>
        <v>17.279417200000001</v>
      </c>
      <c r="BH167">
        <f t="shared" si="64"/>
        <v>2.2244229999999998</v>
      </c>
      <c r="BI167">
        <f t="shared" si="36"/>
        <v>19.468745999999999</v>
      </c>
      <c r="BJ167">
        <f t="shared" si="37"/>
        <v>1078.25</v>
      </c>
      <c r="BK167">
        <f t="shared" si="38"/>
        <v>7.8408699999999998E-3</v>
      </c>
      <c r="BL167">
        <f t="shared" si="39"/>
        <v>2.8154599999999998E-4</v>
      </c>
      <c r="BM167">
        <f t="shared" si="40"/>
        <v>0.15948000000000001</v>
      </c>
      <c r="BN167">
        <f t="shared" si="41"/>
        <v>2.1042540000000001</v>
      </c>
    </row>
    <row r="168" spans="1:66">
      <c r="A168" s="65"/>
      <c r="B168" t="s">
        <v>82</v>
      </c>
      <c r="D168">
        <v>2.8914300000000002</v>
      </c>
      <c r="E168">
        <v>102.52</v>
      </c>
      <c r="F168">
        <v>1.96919</v>
      </c>
      <c r="G168">
        <v>5.4825100000000004</v>
      </c>
      <c r="H168">
        <v>53.580599999999997</v>
      </c>
      <c r="I168">
        <v>1635.95</v>
      </c>
      <c r="J168">
        <v>1646.13</v>
      </c>
      <c r="K168">
        <v>331.49799999999999</v>
      </c>
      <c r="L168">
        <v>1.4728300000000001</v>
      </c>
      <c r="M168">
        <v>6.9201600000000001</v>
      </c>
      <c r="N168">
        <v>0.121138</v>
      </c>
      <c r="O168">
        <v>5.15639</v>
      </c>
      <c r="P168">
        <v>1.0966199999999999</v>
      </c>
      <c r="Q168">
        <v>43.215600000000002</v>
      </c>
      <c r="R168">
        <v>4.1157000000000004</v>
      </c>
      <c r="S168">
        <v>10.3089</v>
      </c>
      <c r="T168">
        <v>8.2268999999999995E-2</v>
      </c>
      <c r="U168">
        <v>0.71570699999999998</v>
      </c>
      <c r="V168">
        <v>11.065</v>
      </c>
      <c r="W168">
        <v>0</v>
      </c>
      <c r="X168">
        <v>0</v>
      </c>
      <c r="Y168">
        <v>0</v>
      </c>
      <c r="Z168">
        <v>0</v>
      </c>
      <c r="AA168">
        <v>0.122848</v>
      </c>
      <c r="AB168">
        <v>0.31559399999999999</v>
      </c>
      <c r="AC168">
        <v>0</v>
      </c>
      <c r="AD168">
        <v>0</v>
      </c>
      <c r="AE168">
        <v>0</v>
      </c>
      <c r="AF168">
        <v>0</v>
      </c>
      <c r="AG168">
        <v>0.47003099999999998</v>
      </c>
      <c r="AK168">
        <f t="shared" si="35"/>
        <v>137.99157</v>
      </c>
      <c r="AL168">
        <f t="shared" si="42"/>
        <v>419.303</v>
      </c>
      <c r="AM168">
        <f t="shared" si="43"/>
        <v>40325.730809999994</v>
      </c>
      <c r="AN168">
        <f t="shared" si="44"/>
        <v>39336.717489999995</v>
      </c>
      <c r="AO168">
        <f t="shared" si="45"/>
        <v>102146.4194</v>
      </c>
      <c r="AP168">
        <f t="shared" si="46"/>
        <v>157981.04999999999</v>
      </c>
      <c r="AQ168">
        <f t="shared" si="47"/>
        <v>-611.26000000000022</v>
      </c>
      <c r="AR168">
        <f t="shared" si="48"/>
        <v>-140.547</v>
      </c>
      <c r="AS168">
        <f t="shared" si="49"/>
        <v>11.441269999999999</v>
      </c>
      <c r="AT168">
        <f t="shared" si="50"/>
        <v>9418.97984</v>
      </c>
      <c r="AU168">
        <f t="shared" si="51"/>
        <v>295.65986200000003</v>
      </c>
      <c r="AV168">
        <f t="shared" si="52"/>
        <v>143.55561</v>
      </c>
      <c r="AW168">
        <f t="shared" si="53"/>
        <v>2050.5033800000001</v>
      </c>
      <c r="AX168">
        <f t="shared" si="54"/>
        <v>98032.784400000004</v>
      </c>
      <c r="AY168">
        <f t="shared" si="55"/>
        <v>499.29930000000002</v>
      </c>
      <c r="AZ168">
        <f t="shared" si="56"/>
        <v>538.93610000000001</v>
      </c>
      <c r="BA168">
        <f t="shared" si="57"/>
        <v>36.653531000000001</v>
      </c>
      <c r="BB168">
        <f t="shared" si="58"/>
        <v>483.34829300000001</v>
      </c>
      <c r="BC168">
        <f t="shared" si="59"/>
        <v>-4.5526399999999994</v>
      </c>
      <c r="BD168">
        <f t="shared" si="60"/>
        <v>0.39778400000000003</v>
      </c>
      <c r="BE168">
        <f t="shared" si="61"/>
        <v>8.1475800000000001E-2</v>
      </c>
      <c r="BF168">
        <f t="shared" si="62"/>
        <v>0.13688800000000001</v>
      </c>
      <c r="BG168">
        <f t="shared" si="63"/>
        <v>7.59117</v>
      </c>
      <c r="BH168">
        <f t="shared" si="64"/>
        <v>2.2250620000000003</v>
      </c>
      <c r="BI168">
        <f t="shared" si="36"/>
        <v>21.002005999999998</v>
      </c>
      <c r="BJ168">
        <f t="shared" si="37"/>
        <v>868.77099999999996</v>
      </c>
      <c r="BK168">
        <f t="shared" si="38"/>
        <v>5.5595699999999998E-3</v>
      </c>
      <c r="BL168">
        <f t="shared" si="39"/>
        <v>5.8308299999999997E-4</v>
      </c>
      <c r="BM168">
        <f t="shared" si="40"/>
        <v>9.2072100000000004E-2</v>
      </c>
      <c r="BN168">
        <f t="shared" si="41"/>
        <v>2.7339889999999998</v>
      </c>
    </row>
    <row r="169" spans="1:66">
      <c r="A169" s="65"/>
      <c r="B169" t="s">
        <v>83</v>
      </c>
      <c r="D169">
        <v>2.5752199999999998</v>
      </c>
      <c r="E169">
        <v>133.30799999999999</v>
      </c>
      <c r="F169">
        <v>1.32446</v>
      </c>
      <c r="G169">
        <v>5.3227599999999997</v>
      </c>
      <c r="H169">
        <v>8.5557300000000005</v>
      </c>
      <c r="I169">
        <v>2200.56</v>
      </c>
      <c r="J169">
        <v>1684.19</v>
      </c>
      <c r="K169">
        <v>217.17400000000001</v>
      </c>
      <c r="L169">
        <v>1.4977499999999999</v>
      </c>
      <c r="M169">
        <v>6.6901599999999997</v>
      </c>
      <c r="N169">
        <v>0.235321</v>
      </c>
      <c r="O169">
        <v>4.1101099999999997</v>
      </c>
      <c r="P169">
        <v>0.83806400000000003</v>
      </c>
      <c r="Q169">
        <v>34.334800000000001</v>
      </c>
      <c r="R169">
        <v>3.70472</v>
      </c>
      <c r="S169">
        <v>4.2590899999999996</v>
      </c>
      <c r="T169">
        <v>0.12567300000000001</v>
      </c>
      <c r="U169">
        <v>0.79169</v>
      </c>
      <c r="V169">
        <v>8.6778499999999994</v>
      </c>
      <c r="W169">
        <v>0</v>
      </c>
      <c r="X169">
        <v>0</v>
      </c>
      <c r="Y169">
        <v>0</v>
      </c>
      <c r="Z169">
        <v>4.56646E-2</v>
      </c>
      <c r="AA169">
        <v>0.13644200000000001</v>
      </c>
      <c r="AB169">
        <v>0.234516</v>
      </c>
      <c r="AC169">
        <v>0</v>
      </c>
      <c r="AD169">
        <v>0</v>
      </c>
      <c r="AE169">
        <v>2.2574299999999999E-2</v>
      </c>
      <c r="AF169">
        <v>0</v>
      </c>
      <c r="AG169">
        <v>0.430427</v>
      </c>
      <c r="AK169">
        <f t="shared" si="35"/>
        <v>169.34178</v>
      </c>
      <c r="AL169">
        <f t="shared" si="42"/>
        <v>271.02500000000003</v>
      </c>
      <c r="AM169">
        <f t="shared" si="43"/>
        <v>43061.375539999994</v>
      </c>
      <c r="AN169">
        <f t="shared" si="44"/>
        <v>43664.877239999994</v>
      </c>
      <c r="AO169">
        <f t="shared" si="45"/>
        <v>100391.44427000001</v>
      </c>
      <c r="AP169">
        <f t="shared" si="46"/>
        <v>165306.44</v>
      </c>
      <c r="AQ169">
        <f t="shared" si="47"/>
        <v>-1958.6010000000001</v>
      </c>
      <c r="AR169">
        <f t="shared" si="48"/>
        <v>-15.439999999999998</v>
      </c>
      <c r="AS169">
        <f t="shared" si="49"/>
        <v>13.98085</v>
      </c>
      <c r="AT169">
        <f t="shared" si="50"/>
        <v>11045.009840000001</v>
      </c>
      <c r="AU169">
        <f t="shared" si="51"/>
        <v>288.52567900000003</v>
      </c>
      <c r="AV169">
        <f t="shared" si="52"/>
        <v>190.14288999999999</v>
      </c>
      <c r="AW169">
        <f t="shared" si="53"/>
        <v>1942.2319359999999</v>
      </c>
      <c r="AX169">
        <f t="shared" si="54"/>
        <v>105954.6652</v>
      </c>
      <c r="AY169">
        <f t="shared" si="55"/>
        <v>572.58028000000002</v>
      </c>
      <c r="AZ169">
        <f t="shared" si="56"/>
        <v>558.60190999999998</v>
      </c>
      <c r="BA169">
        <f t="shared" si="57"/>
        <v>38.566927</v>
      </c>
      <c r="BB169">
        <f t="shared" si="58"/>
        <v>513.36131</v>
      </c>
      <c r="BC169">
        <f t="shared" si="59"/>
        <v>-7.4666899999999998</v>
      </c>
      <c r="BD169">
        <f t="shared" si="60"/>
        <v>0.88758899999999996</v>
      </c>
      <c r="BE169">
        <f t="shared" si="61"/>
        <v>-2.7628E-6</v>
      </c>
      <c r="BF169">
        <f t="shared" si="62"/>
        <v>1.58644E-6</v>
      </c>
      <c r="BG169">
        <f t="shared" si="63"/>
        <v>13.2049354</v>
      </c>
      <c r="BH169">
        <f t="shared" si="64"/>
        <v>1.785868</v>
      </c>
      <c r="BI169">
        <f t="shared" si="36"/>
        <v>19.813383999999999</v>
      </c>
      <c r="BJ169">
        <f t="shared" si="37"/>
        <v>1252.24</v>
      </c>
      <c r="BK169">
        <f t="shared" si="38"/>
        <v>8.5666300000000004E-3</v>
      </c>
      <c r="BL169">
        <f t="shared" si="39"/>
        <v>-2.6271579999999999E-2</v>
      </c>
      <c r="BM169">
        <f t="shared" si="40"/>
        <v>6.0178099999999998E-2</v>
      </c>
      <c r="BN169">
        <f t="shared" si="41"/>
        <v>2.0104830000000002</v>
      </c>
    </row>
    <row r="170" spans="1:66">
      <c r="A170" s="65"/>
      <c r="B170" t="s">
        <v>84</v>
      </c>
      <c r="D170">
        <v>3.12209</v>
      </c>
      <c r="E170">
        <v>156.44399999999999</v>
      </c>
      <c r="F170">
        <v>3.9289200000000002</v>
      </c>
      <c r="G170">
        <v>6.1905900000000003</v>
      </c>
      <c r="H170">
        <v>25.522200000000002</v>
      </c>
      <c r="I170">
        <v>2016.75</v>
      </c>
      <c r="J170">
        <v>1836.74</v>
      </c>
      <c r="K170">
        <v>347.43799999999999</v>
      </c>
      <c r="L170">
        <v>1.9349700000000001</v>
      </c>
      <c r="M170">
        <v>13.9201</v>
      </c>
      <c r="N170">
        <v>0.19956099999999999</v>
      </c>
      <c r="O170">
        <v>4.0074800000000002</v>
      </c>
      <c r="P170">
        <v>1.2828299999999999</v>
      </c>
      <c r="Q170">
        <v>48.789299999999997</v>
      </c>
      <c r="R170">
        <v>3.4450699999999999</v>
      </c>
      <c r="S170">
        <v>8.0438299999999998</v>
      </c>
      <c r="T170">
        <v>6.4778699999999995E-2</v>
      </c>
      <c r="U170">
        <v>0.59028499999999995</v>
      </c>
      <c r="V170">
        <v>13.584300000000001</v>
      </c>
      <c r="W170">
        <v>7.53751E-2</v>
      </c>
      <c r="X170">
        <v>0</v>
      </c>
      <c r="Y170">
        <v>0</v>
      </c>
      <c r="Z170">
        <v>0</v>
      </c>
      <c r="AA170">
        <v>0.17902299999999999</v>
      </c>
      <c r="AB170">
        <v>0.32031700000000002</v>
      </c>
      <c r="AC170">
        <v>0</v>
      </c>
      <c r="AD170">
        <v>1.04376E-2</v>
      </c>
      <c r="AE170">
        <v>0</v>
      </c>
      <c r="AF170">
        <v>0</v>
      </c>
      <c r="AG170">
        <v>0.60951299999999997</v>
      </c>
      <c r="AK170">
        <f t="shared" si="35"/>
        <v>211.14391000000001</v>
      </c>
      <c r="AL170">
        <f t="shared" si="42"/>
        <v>452.30799999999999</v>
      </c>
      <c r="AM170">
        <f t="shared" si="43"/>
        <v>45485.471080000003</v>
      </c>
      <c r="AN170">
        <f t="shared" si="44"/>
        <v>43968.309410000002</v>
      </c>
      <c r="AO170">
        <f t="shared" si="45"/>
        <v>105274.47779999999</v>
      </c>
      <c r="AP170">
        <f t="shared" si="46"/>
        <v>170940.25</v>
      </c>
      <c r="AQ170">
        <f t="shared" si="47"/>
        <v>-649.21</v>
      </c>
      <c r="AR170">
        <f t="shared" si="48"/>
        <v>1158.5219999999999</v>
      </c>
      <c r="AS170">
        <f t="shared" si="49"/>
        <v>20.669329999999999</v>
      </c>
      <c r="AT170">
        <f t="shared" si="50"/>
        <v>11708.4799</v>
      </c>
      <c r="AU170">
        <f t="shared" si="51"/>
        <v>311.44543899999996</v>
      </c>
      <c r="AV170">
        <f t="shared" si="52"/>
        <v>113.49952</v>
      </c>
      <c r="AW170">
        <f t="shared" si="53"/>
        <v>2228.7171699999999</v>
      </c>
      <c r="AX170">
        <f t="shared" si="54"/>
        <v>117245.2107</v>
      </c>
      <c r="AY170">
        <f t="shared" si="55"/>
        <v>576.16793000000007</v>
      </c>
      <c r="AZ170">
        <f t="shared" si="56"/>
        <v>575.48517000000004</v>
      </c>
      <c r="BA170">
        <f t="shared" si="57"/>
        <v>47.717421300000005</v>
      </c>
      <c r="BB170">
        <f t="shared" si="58"/>
        <v>566.29971499999999</v>
      </c>
      <c r="BC170">
        <f t="shared" si="59"/>
        <v>-3.8982100000000006</v>
      </c>
      <c r="BD170">
        <f t="shared" si="60"/>
        <v>9.5700248999999999</v>
      </c>
      <c r="BE170">
        <f t="shared" si="61"/>
        <v>12.7399</v>
      </c>
      <c r="BF170">
        <f t="shared" si="62"/>
        <v>9.8261399999999999E-2</v>
      </c>
      <c r="BG170">
        <f t="shared" si="63"/>
        <v>29.8626</v>
      </c>
      <c r="BH170">
        <f t="shared" si="64"/>
        <v>4.9187070000000004</v>
      </c>
      <c r="BI170">
        <f t="shared" si="36"/>
        <v>25.299083</v>
      </c>
      <c r="BJ170">
        <f t="shared" si="37"/>
        <v>841.25699999999995</v>
      </c>
      <c r="BK170">
        <f t="shared" si="38"/>
        <v>127.6755624</v>
      </c>
      <c r="BL170">
        <f t="shared" si="39"/>
        <v>0.64293699999999998</v>
      </c>
      <c r="BM170">
        <f t="shared" si="40"/>
        <v>0.17799599999999999</v>
      </c>
      <c r="BN170">
        <f t="shared" si="41"/>
        <v>7.7824570000000008</v>
      </c>
    </row>
    <row r="171" spans="1:66">
      <c r="A171" s="65"/>
      <c r="B171" t="s">
        <v>85</v>
      </c>
      <c r="D171">
        <v>1.8924399999999999</v>
      </c>
      <c r="E171">
        <v>117.74</v>
      </c>
      <c r="F171">
        <v>1.73881</v>
      </c>
      <c r="G171">
        <v>0</v>
      </c>
      <c r="H171">
        <v>25.272300000000001</v>
      </c>
      <c r="I171">
        <v>1794.08</v>
      </c>
      <c r="J171">
        <v>1424.74</v>
      </c>
      <c r="K171">
        <v>241.708</v>
      </c>
      <c r="L171">
        <v>1.0794999999999999</v>
      </c>
      <c r="M171">
        <v>23.503599999999999</v>
      </c>
      <c r="N171">
        <v>0.117699</v>
      </c>
      <c r="O171">
        <v>4.8207700000000004</v>
      </c>
      <c r="P171">
        <v>0.94363200000000003</v>
      </c>
      <c r="Q171">
        <v>15.1784</v>
      </c>
      <c r="R171">
        <v>3.3326099999999999</v>
      </c>
      <c r="S171">
        <v>14.475899999999999</v>
      </c>
      <c r="T171">
        <v>5.63998E-2</v>
      </c>
      <c r="U171">
        <v>0.62860499999999997</v>
      </c>
      <c r="V171">
        <v>10.922700000000001</v>
      </c>
      <c r="W171">
        <v>7.8648099999999999E-2</v>
      </c>
      <c r="X171">
        <v>0</v>
      </c>
      <c r="Y171">
        <v>0</v>
      </c>
      <c r="Z171">
        <v>2.7462299999999999E-2</v>
      </c>
      <c r="AA171">
        <v>0.173793</v>
      </c>
      <c r="AB171">
        <v>0.28388999999999998</v>
      </c>
      <c r="AC171">
        <v>0</v>
      </c>
      <c r="AD171">
        <v>0</v>
      </c>
      <c r="AE171">
        <v>0</v>
      </c>
      <c r="AF171">
        <v>0</v>
      </c>
      <c r="AG171">
        <v>0.50461199999999995</v>
      </c>
      <c r="AK171">
        <f t="shared" si="35"/>
        <v>181.76555999999999</v>
      </c>
      <c r="AL171">
        <f t="shared" si="42"/>
        <v>640.41300000000001</v>
      </c>
      <c r="AM171">
        <f t="shared" si="43"/>
        <v>44337.661189999999</v>
      </c>
      <c r="AN171">
        <f t="shared" si="44"/>
        <v>42878.9</v>
      </c>
      <c r="AO171">
        <f t="shared" si="45"/>
        <v>100074.7277</v>
      </c>
      <c r="AP171">
        <f t="shared" si="46"/>
        <v>161090.92000000001</v>
      </c>
      <c r="AQ171">
        <f t="shared" si="47"/>
        <v>-1509.4171000000001</v>
      </c>
      <c r="AR171">
        <f t="shared" si="48"/>
        <v>-192.15359999999998</v>
      </c>
      <c r="AS171">
        <f t="shared" si="49"/>
        <v>18.283200000000001</v>
      </c>
      <c r="AT171">
        <f t="shared" si="50"/>
        <v>10350.796399999999</v>
      </c>
      <c r="AU171">
        <f t="shared" si="51"/>
        <v>262.468301</v>
      </c>
      <c r="AV171">
        <f t="shared" si="52"/>
        <v>159.52922999999998</v>
      </c>
      <c r="AW171">
        <f t="shared" si="53"/>
        <v>1873.9463680000001</v>
      </c>
      <c r="AX171">
        <f t="shared" si="54"/>
        <v>108698.8216</v>
      </c>
      <c r="AY171">
        <f t="shared" si="55"/>
        <v>534.75738999999999</v>
      </c>
      <c r="AZ171">
        <f t="shared" si="56"/>
        <v>535.78609999999992</v>
      </c>
      <c r="BA171">
        <f t="shared" si="57"/>
        <v>39.657000199999999</v>
      </c>
      <c r="BB171">
        <f t="shared" si="58"/>
        <v>534.69239500000003</v>
      </c>
      <c r="BC171">
        <f t="shared" si="59"/>
        <v>-8.2161299999999997</v>
      </c>
      <c r="BD171">
        <f t="shared" si="60"/>
        <v>0.35667290000000001</v>
      </c>
      <c r="BE171">
        <f t="shared" si="61"/>
        <v>1.83911E-10</v>
      </c>
      <c r="BF171">
        <f t="shared" si="62"/>
        <v>-1.64217E-10</v>
      </c>
      <c r="BG171">
        <f t="shared" si="63"/>
        <v>25.869337699999999</v>
      </c>
      <c r="BH171">
        <f t="shared" si="64"/>
        <v>2.2518070000000003</v>
      </c>
      <c r="BI171">
        <f t="shared" si="36"/>
        <v>24.962710000000001</v>
      </c>
      <c r="BJ171">
        <f t="shared" si="37"/>
        <v>916.79300000000001</v>
      </c>
      <c r="BK171">
        <f t="shared" si="38"/>
        <v>-1.14405E-3</v>
      </c>
      <c r="BL171">
        <f t="shared" si="39"/>
        <v>-1.67216E-6</v>
      </c>
      <c r="BM171">
        <f t="shared" si="40"/>
        <v>8.4029300000000001E-2</v>
      </c>
      <c r="BN171">
        <f t="shared" si="41"/>
        <v>2.5210880000000002</v>
      </c>
    </row>
    <row r="172" spans="1:66">
      <c r="A172" s="65"/>
      <c r="B172" t="s">
        <v>86</v>
      </c>
      <c r="D172">
        <v>1.87354</v>
      </c>
      <c r="E172">
        <v>134.84200000000001</v>
      </c>
      <c r="F172">
        <v>4.6691399999999996</v>
      </c>
      <c r="G172">
        <v>5.7072799999999999</v>
      </c>
      <c r="H172">
        <v>19.4377</v>
      </c>
      <c r="I172">
        <v>1503.19</v>
      </c>
      <c r="J172">
        <v>2106.36</v>
      </c>
      <c r="K172">
        <v>241.57900000000001</v>
      </c>
      <c r="L172">
        <v>1.4468000000000001</v>
      </c>
      <c r="M172">
        <v>9.4913299999999996</v>
      </c>
      <c r="N172">
        <v>0.22636200000000001</v>
      </c>
      <c r="O172">
        <v>3.8411300000000002</v>
      </c>
      <c r="P172">
        <v>1.3810899999999999</v>
      </c>
      <c r="Q172">
        <v>32.224800000000002</v>
      </c>
      <c r="R172">
        <v>4.9926000000000004</v>
      </c>
      <c r="S172">
        <v>9.8554099999999991</v>
      </c>
      <c r="T172">
        <v>5.0031100000000002E-2</v>
      </c>
      <c r="U172">
        <v>0.65893999999999997</v>
      </c>
      <c r="V172">
        <v>13.6812</v>
      </c>
      <c r="W172">
        <v>6.9485000000000005E-2</v>
      </c>
      <c r="X172">
        <v>0</v>
      </c>
      <c r="Y172">
        <v>0</v>
      </c>
      <c r="Z172">
        <v>0</v>
      </c>
      <c r="AA172">
        <v>0.14985100000000001</v>
      </c>
      <c r="AB172">
        <v>0.36369299999999999</v>
      </c>
      <c r="AC172">
        <v>0</v>
      </c>
      <c r="AD172">
        <v>0</v>
      </c>
      <c r="AE172">
        <v>0</v>
      </c>
      <c r="AF172">
        <v>0</v>
      </c>
      <c r="AG172">
        <v>0.47785499999999997</v>
      </c>
      <c r="AK172">
        <f t="shared" si="35"/>
        <v>172.81646000000001</v>
      </c>
      <c r="AL172">
        <f t="shared" si="42"/>
        <v>872.57799999999997</v>
      </c>
      <c r="AM172">
        <f t="shared" si="43"/>
        <v>40153.43086</v>
      </c>
      <c r="AN172">
        <f t="shared" si="44"/>
        <v>41809.292719999998</v>
      </c>
      <c r="AO172">
        <f t="shared" si="45"/>
        <v>100980.56230000001</v>
      </c>
      <c r="AP172">
        <f t="shared" si="46"/>
        <v>163470.81</v>
      </c>
      <c r="AQ172">
        <f t="shared" si="47"/>
        <v>-1596.0510000000002</v>
      </c>
      <c r="AR172">
        <f t="shared" si="48"/>
        <v>-7.0810000000000173</v>
      </c>
      <c r="AS172">
        <f t="shared" si="49"/>
        <v>14.1554</v>
      </c>
      <c r="AT172">
        <f t="shared" si="50"/>
        <v>9107.998669999999</v>
      </c>
      <c r="AU172">
        <f t="shared" si="51"/>
        <v>292.963638</v>
      </c>
      <c r="AV172">
        <f t="shared" si="52"/>
        <v>129.19487000000001</v>
      </c>
      <c r="AW172">
        <f t="shared" si="53"/>
        <v>1676.1189099999999</v>
      </c>
      <c r="AX172">
        <f t="shared" si="54"/>
        <v>93789.975200000001</v>
      </c>
      <c r="AY172">
        <f t="shared" si="55"/>
        <v>489.06540000000001</v>
      </c>
      <c r="AZ172">
        <f t="shared" si="56"/>
        <v>508.26259000000005</v>
      </c>
      <c r="BA172">
        <f t="shared" si="57"/>
        <v>34.408668900000002</v>
      </c>
      <c r="BB172">
        <f t="shared" si="58"/>
        <v>466.21406000000002</v>
      </c>
      <c r="BC172">
        <f t="shared" si="59"/>
        <v>-12.839793</v>
      </c>
      <c r="BD172">
        <f t="shared" si="60"/>
        <v>4.1157149999999998</v>
      </c>
      <c r="BE172">
        <f t="shared" si="61"/>
        <v>7.6663800000000004E-2</v>
      </c>
      <c r="BF172">
        <f t="shared" si="62"/>
        <v>7.9524899999999996E-2</v>
      </c>
      <c r="BG172">
        <f t="shared" si="63"/>
        <v>14.355</v>
      </c>
      <c r="BH172">
        <f t="shared" si="64"/>
        <v>1.7388590000000002</v>
      </c>
      <c r="BI172">
        <f t="shared" si="36"/>
        <v>21.905206999999997</v>
      </c>
      <c r="BJ172">
        <f t="shared" si="37"/>
        <v>869.09400000000005</v>
      </c>
      <c r="BK172">
        <f t="shared" si="38"/>
        <v>7.5748600000000001E-3</v>
      </c>
      <c r="BL172">
        <f t="shared" si="39"/>
        <v>2.86173E-6</v>
      </c>
      <c r="BM172">
        <f t="shared" si="40"/>
        <v>6.3094200000000003E-2</v>
      </c>
      <c r="BN172">
        <f t="shared" si="41"/>
        <v>2.7141549999999999</v>
      </c>
    </row>
    <row r="173" spans="1:66">
      <c r="A173" s="65"/>
      <c r="B173" t="s">
        <v>87</v>
      </c>
      <c r="D173">
        <v>2.40334</v>
      </c>
      <c r="E173">
        <v>108.441</v>
      </c>
      <c r="F173">
        <v>2.01213</v>
      </c>
      <c r="G173">
        <v>0</v>
      </c>
      <c r="H173">
        <v>29.7485</v>
      </c>
      <c r="I173">
        <v>1801.02</v>
      </c>
      <c r="J173">
        <v>2023.02</v>
      </c>
      <c r="K173">
        <v>262.66300000000001</v>
      </c>
      <c r="L173">
        <v>1.5838399999999999</v>
      </c>
      <c r="M173">
        <v>10.050000000000001</v>
      </c>
      <c r="N173">
        <v>0.18614800000000001</v>
      </c>
      <c r="O173">
        <v>3.9580799999999998</v>
      </c>
      <c r="P173">
        <v>1.0435099999999999</v>
      </c>
      <c r="Q173">
        <v>54.694899999999997</v>
      </c>
      <c r="R173">
        <v>4.8134399999999999</v>
      </c>
      <c r="S173">
        <v>9.5781600000000005</v>
      </c>
      <c r="T173">
        <v>7.0981500000000003E-2</v>
      </c>
      <c r="U173">
        <v>0.94267199999999995</v>
      </c>
      <c r="V173">
        <v>14.057600000000001</v>
      </c>
      <c r="W173">
        <v>0</v>
      </c>
      <c r="X173">
        <v>0</v>
      </c>
      <c r="Y173">
        <v>0</v>
      </c>
      <c r="Z173">
        <v>0</v>
      </c>
      <c r="AA173">
        <v>0.146698</v>
      </c>
      <c r="AB173">
        <v>0.294124</v>
      </c>
      <c r="AC173">
        <v>0</v>
      </c>
      <c r="AD173">
        <v>1.0208099999999999E-2</v>
      </c>
      <c r="AE173">
        <v>0</v>
      </c>
      <c r="AF173">
        <v>0</v>
      </c>
      <c r="AG173">
        <v>0.50924899999999995</v>
      </c>
      <c r="AK173">
        <f t="shared" si="35"/>
        <v>164.52166</v>
      </c>
      <c r="AL173">
        <f t="shared" si="42"/>
        <v>611.71600000000001</v>
      </c>
      <c r="AM173">
        <f t="shared" si="43"/>
        <v>38080.187869999994</v>
      </c>
      <c r="AN173">
        <f t="shared" si="44"/>
        <v>39364.5</v>
      </c>
      <c r="AO173">
        <f t="shared" si="45"/>
        <v>98570.251499999998</v>
      </c>
      <c r="AP173">
        <f t="shared" si="46"/>
        <v>166078.98000000001</v>
      </c>
      <c r="AQ173">
        <f t="shared" si="47"/>
        <v>-2077.0079000000001</v>
      </c>
      <c r="AR173">
        <f t="shared" si="48"/>
        <v>-59.979000000000013</v>
      </c>
      <c r="AS173">
        <f t="shared" si="49"/>
        <v>16.743660000000002</v>
      </c>
      <c r="AT173">
        <f t="shared" si="50"/>
        <v>12974.550000000001</v>
      </c>
      <c r="AU173">
        <f t="shared" si="51"/>
        <v>321.65385199999997</v>
      </c>
      <c r="AV173">
        <f t="shared" si="52"/>
        <v>174.70992000000001</v>
      </c>
      <c r="AW173">
        <f t="shared" si="53"/>
        <v>1936.5764899999999</v>
      </c>
      <c r="AX173">
        <f t="shared" si="54"/>
        <v>100505.3051</v>
      </c>
      <c r="AY173">
        <f t="shared" si="55"/>
        <v>464.65055999999998</v>
      </c>
      <c r="AZ173">
        <f t="shared" si="56"/>
        <v>524.39983999999993</v>
      </c>
      <c r="BA173">
        <f t="shared" si="57"/>
        <v>37.289218499999997</v>
      </c>
      <c r="BB173">
        <f t="shared" si="58"/>
        <v>474.85132799999997</v>
      </c>
      <c r="BC173">
        <f t="shared" si="59"/>
        <v>-14.749951000000001</v>
      </c>
      <c r="BD173">
        <f t="shared" si="60"/>
        <v>1.48169</v>
      </c>
      <c r="BE173">
        <f t="shared" si="61"/>
        <v>7.7519299999999999E-2</v>
      </c>
      <c r="BF173">
        <f t="shared" si="62"/>
        <v>-1.14157E-11</v>
      </c>
      <c r="BG173">
        <f t="shared" si="63"/>
        <v>19.254999999999999</v>
      </c>
      <c r="BH173">
        <f t="shared" si="64"/>
        <v>1.9044019999999999</v>
      </c>
      <c r="BI173">
        <f t="shared" si="36"/>
        <v>21.612776</v>
      </c>
      <c r="BJ173">
        <f t="shared" si="37"/>
        <v>861.80499999999995</v>
      </c>
      <c r="BK173">
        <f t="shared" si="38"/>
        <v>-8.0610999999999999E-3</v>
      </c>
      <c r="BL173">
        <f t="shared" si="39"/>
        <v>1.03249E-2</v>
      </c>
      <c r="BM173">
        <f t="shared" si="40"/>
        <v>8.9183899999999997E-2</v>
      </c>
      <c r="BN173">
        <f t="shared" si="41"/>
        <v>2.1274009999999999</v>
      </c>
    </row>
    <row r="174" spans="1:66">
      <c r="A174" s="65"/>
      <c r="B174" t="s">
        <v>88</v>
      </c>
      <c r="D174">
        <v>2.5504899999999999</v>
      </c>
      <c r="E174">
        <v>104.858</v>
      </c>
      <c r="F174">
        <v>2.5946600000000002</v>
      </c>
      <c r="G174">
        <v>5.1708499999999997</v>
      </c>
      <c r="H174">
        <v>25.901700000000002</v>
      </c>
      <c r="I174">
        <v>1719.24</v>
      </c>
      <c r="J174">
        <v>1315.61</v>
      </c>
      <c r="K174">
        <v>249.50399999999999</v>
      </c>
      <c r="L174">
        <v>1.30559</v>
      </c>
      <c r="M174">
        <v>10.1714</v>
      </c>
      <c r="N174">
        <v>0.1108</v>
      </c>
      <c r="O174">
        <v>3.7677900000000002</v>
      </c>
      <c r="P174">
        <v>0.84010600000000002</v>
      </c>
      <c r="Q174">
        <v>33.614899999999999</v>
      </c>
      <c r="R174">
        <v>2.5853999999999999</v>
      </c>
      <c r="S174">
        <v>8.1777999999999995</v>
      </c>
      <c r="T174">
        <v>4.5334199999999998E-2</v>
      </c>
      <c r="U174">
        <v>0.82630400000000004</v>
      </c>
      <c r="V174">
        <v>12.7546</v>
      </c>
      <c r="W174">
        <v>0</v>
      </c>
      <c r="X174">
        <v>0</v>
      </c>
      <c r="Y174">
        <v>0</v>
      </c>
      <c r="Z174">
        <v>0</v>
      </c>
      <c r="AA174">
        <v>0.13586000000000001</v>
      </c>
      <c r="AB174">
        <v>0.254251</v>
      </c>
      <c r="AC174">
        <v>0</v>
      </c>
      <c r="AD174">
        <v>0</v>
      </c>
      <c r="AE174">
        <v>0</v>
      </c>
      <c r="AF174">
        <v>0</v>
      </c>
      <c r="AG174">
        <v>0.29126999999999997</v>
      </c>
      <c r="AK174">
        <f t="shared" si="35"/>
        <v>157.12051</v>
      </c>
      <c r="AL174">
        <f t="shared" si="42"/>
        <v>562.79999999999995</v>
      </c>
      <c r="AM174">
        <f t="shared" si="43"/>
        <v>38031.305339999999</v>
      </c>
      <c r="AN174">
        <f t="shared" si="44"/>
        <v>38130.829149999998</v>
      </c>
      <c r="AO174">
        <f t="shared" si="45"/>
        <v>97774.098299999998</v>
      </c>
      <c r="AP174">
        <f t="shared" si="46"/>
        <v>156647.76</v>
      </c>
      <c r="AQ174">
        <f t="shared" si="47"/>
        <v>-1070.1019999999999</v>
      </c>
      <c r="AR174">
        <f t="shared" si="48"/>
        <v>-105.048</v>
      </c>
      <c r="AS174">
        <f t="shared" si="49"/>
        <v>21.678810000000002</v>
      </c>
      <c r="AT174">
        <f t="shared" si="50"/>
        <v>12015.1286</v>
      </c>
      <c r="AU174">
        <f t="shared" si="51"/>
        <v>366.51420000000002</v>
      </c>
      <c r="AV174">
        <f t="shared" si="52"/>
        <v>206.01321000000002</v>
      </c>
      <c r="AW174">
        <f t="shared" si="53"/>
        <v>1878.2198939999998</v>
      </c>
      <c r="AX174">
        <f t="shared" si="54"/>
        <v>103354.3851</v>
      </c>
      <c r="AY174">
        <f t="shared" si="55"/>
        <v>494.91759999999999</v>
      </c>
      <c r="AZ174">
        <f t="shared" si="56"/>
        <v>527.13119999999992</v>
      </c>
      <c r="BA174">
        <f t="shared" si="57"/>
        <v>36.311165799999998</v>
      </c>
      <c r="BB174">
        <f t="shared" si="58"/>
        <v>418.36269600000003</v>
      </c>
      <c r="BC174">
        <f t="shared" si="59"/>
        <v>-13.337996</v>
      </c>
      <c r="BD174">
        <f t="shared" si="60"/>
        <v>0.65152600000000005</v>
      </c>
      <c r="BE174">
        <f t="shared" si="61"/>
        <v>0.104841</v>
      </c>
      <c r="BF174">
        <f t="shared" si="62"/>
        <v>2.9828399999999998E-12</v>
      </c>
      <c r="BG174">
        <f t="shared" si="63"/>
        <v>28.9742</v>
      </c>
      <c r="BH174">
        <f t="shared" si="64"/>
        <v>1.7127299999999999</v>
      </c>
      <c r="BI174">
        <f t="shared" si="36"/>
        <v>19.494648999999999</v>
      </c>
      <c r="BJ174">
        <f t="shared" si="37"/>
        <v>1369.95</v>
      </c>
      <c r="BK174">
        <f t="shared" si="38"/>
        <v>5.5671899999999996E-3</v>
      </c>
      <c r="BL174">
        <f t="shared" si="39"/>
        <v>3.3069299999999999E-5</v>
      </c>
      <c r="BM174">
        <f t="shared" si="40"/>
        <v>0.38672299999999998</v>
      </c>
      <c r="BN174">
        <f t="shared" si="41"/>
        <v>2.9349799999999999</v>
      </c>
    </row>
    <row r="175" spans="1:66">
      <c r="A175" s="65"/>
      <c r="B175" t="s">
        <v>89</v>
      </c>
      <c r="D175">
        <v>1.9305600000000001</v>
      </c>
      <c r="E175">
        <v>123.49299999999999</v>
      </c>
      <c r="F175">
        <v>1.1045400000000001</v>
      </c>
      <c r="G175">
        <v>5.00603</v>
      </c>
      <c r="H175">
        <v>14.843999999999999</v>
      </c>
      <c r="I175">
        <v>1414.62</v>
      </c>
      <c r="J175">
        <v>1769.25</v>
      </c>
      <c r="K175">
        <v>368.93200000000002</v>
      </c>
      <c r="L175">
        <v>1.0093000000000001</v>
      </c>
      <c r="M175">
        <v>5.9475800000000003</v>
      </c>
      <c r="N175">
        <v>0.14157400000000001</v>
      </c>
      <c r="O175">
        <v>4.0843999999999996</v>
      </c>
      <c r="P175">
        <v>1.11836</v>
      </c>
      <c r="Q175">
        <v>33.7239</v>
      </c>
      <c r="R175">
        <v>3.63463</v>
      </c>
      <c r="S175">
        <v>5.4188599999999996</v>
      </c>
      <c r="T175">
        <v>0.104462</v>
      </c>
      <c r="U175">
        <v>0.76255200000000001</v>
      </c>
      <c r="V175">
        <v>8.1843299999999992</v>
      </c>
      <c r="W175">
        <v>0</v>
      </c>
      <c r="X175">
        <v>0</v>
      </c>
      <c r="Y175">
        <v>0</v>
      </c>
      <c r="Z175">
        <v>2.1160200000000001E-2</v>
      </c>
      <c r="AA175">
        <v>0.11436200000000001</v>
      </c>
      <c r="AB175">
        <v>0.24435200000000001</v>
      </c>
      <c r="AC175">
        <v>0</v>
      </c>
      <c r="AD175">
        <v>0</v>
      </c>
      <c r="AE175">
        <v>0</v>
      </c>
      <c r="AF175">
        <v>3.2918000000000003E-2</v>
      </c>
      <c r="AG175">
        <v>0.33860299999999999</v>
      </c>
      <c r="AK175">
        <f t="shared" si="35"/>
        <v>167.29143999999999</v>
      </c>
      <c r="AL175">
        <f t="shared" si="42"/>
        <v>462.911</v>
      </c>
      <c r="AM175">
        <f t="shared" si="43"/>
        <v>37206.095459999997</v>
      </c>
      <c r="AN175">
        <f t="shared" si="44"/>
        <v>37971.593970000002</v>
      </c>
      <c r="AO175">
        <f t="shared" si="45"/>
        <v>101585.156</v>
      </c>
      <c r="AP175">
        <f t="shared" si="46"/>
        <v>161557.38</v>
      </c>
      <c r="AQ175">
        <f t="shared" si="47"/>
        <v>-1967.712</v>
      </c>
      <c r="AR175">
        <f t="shared" si="48"/>
        <v>-231.441</v>
      </c>
      <c r="AS175">
        <f t="shared" si="49"/>
        <v>7.5937800000000006</v>
      </c>
      <c r="AT175">
        <f t="shared" si="50"/>
        <v>9949.7824199999995</v>
      </c>
      <c r="AU175">
        <f t="shared" si="51"/>
        <v>397.738426</v>
      </c>
      <c r="AV175">
        <f t="shared" si="52"/>
        <v>269.83859999999999</v>
      </c>
      <c r="AW175">
        <f t="shared" si="53"/>
        <v>1609.3516400000001</v>
      </c>
      <c r="AX175">
        <f t="shared" si="54"/>
        <v>98211.676099999997</v>
      </c>
      <c r="AY175">
        <f t="shared" si="55"/>
        <v>426.97336999999999</v>
      </c>
      <c r="AZ175">
        <f t="shared" si="56"/>
        <v>531.49613999999997</v>
      </c>
      <c r="BA175">
        <f t="shared" si="57"/>
        <v>27.556337999999997</v>
      </c>
      <c r="BB175">
        <f t="shared" si="58"/>
        <v>360.64844799999997</v>
      </c>
      <c r="BC175">
        <f t="shared" si="59"/>
        <v>-11.90174</v>
      </c>
      <c r="BD175">
        <f t="shared" si="60"/>
        <v>0.469746</v>
      </c>
      <c r="BE175">
        <f t="shared" si="61"/>
        <v>-1.55618E-8</v>
      </c>
      <c r="BF175">
        <f t="shared" si="62"/>
        <v>-7.3488300000000001E-13</v>
      </c>
      <c r="BG175">
        <f t="shared" si="63"/>
        <v>12.944539799999999</v>
      </c>
      <c r="BH175">
        <f t="shared" si="64"/>
        <v>0.90495800000000004</v>
      </c>
      <c r="BI175">
        <f t="shared" si="36"/>
        <v>18.148948000000001</v>
      </c>
      <c r="BJ175">
        <f t="shared" si="37"/>
        <v>1069.18</v>
      </c>
      <c r="BK175">
        <f t="shared" si="38"/>
        <v>5.9606800000000003E-3</v>
      </c>
      <c r="BL175">
        <f t="shared" si="39"/>
        <v>-1.1403100000000001E-4</v>
      </c>
      <c r="BM175">
        <f t="shared" si="40"/>
        <v>5.8519500000000002E-2</v>
      </c>
      <c r="BN175">
        <f t="shared" si="41"/>
        <v>2.6799569999999999</v>
      </c>
    </row>
    <row r="176" spans="1:66">
      <c r="A176" s="65"/>
      <c r="B176" t="s">
        <v>90</v>
      </c>
      <c r="D176">
        <v>1.4958499999999999</v>
      </c>
      <c r="E176">
        <v>113.599</v>
      </c>
      <c r="F176">
        <v>1.7848299999999999</v>
      </c>
      <c r="G176">
        <v>4.9916799999999997</v>
      </c>
      <c r="H176">
        <v>14.8749</v>
      </c>
      <c r="I176">
        <v>1573.88</v>
      </c>
      <c r="J176">
        <v>1239.5</v>
      </c>
      <c r="K176">
        <v>308.608</v>
      </c>
      <c r="L176">
        <v>1.6702300000000001</v>
      </c>
      <c r="M176">
        <v>14.6311</v>
      </c>
      <c r="N176">
        <v>9.8963400000000007E-2</v>
      </c>
      <c r="O176">
        <v>4.3101500000000001</v>
      </c>
      <c r="P176">
        <v>0.726769</v>
      </c>
      <c r="Q176">
        <v>29.310099999999998</v>
      </c>
      <c r="R176">
        <v>2.7738100000000001</v>
      </c>
      <c r="S176">
        <v>0</v>
      </c>
      <c r="T176">
        <v>6.7745799999999995E-2</v>
      </c>
      <c r="U176">
        <v>0.70293600000000001</v>
      </c>
      <c r="V176">
        <v>10.692500000000001</v>
      </c>
      <c r="W176">
        <v>6.0778699999999998E-2</v>
      </c>
      <c r="X176">
        <v>0</v>
      </c>
      <c r="Y176">
        <v>0</v>
      </c>
      <c r="Z176">
        <v>2.1069399999999999E-2</v>
      </c>
      <c r="AA176">
        <v>0.148092</v>
      </c>
      <c r="AB176">
        <v>0.26893499999999998</v>
      </c>
      <c r="AC176">
        <v>0</v>
      </c>
      <c r="AD176">
        <v>0</v>
      </c>
      <c r="AE176">
        <v>0</v>
      </c>
      <c r="AF176">
        <v>2.7543600000000001E-2</v>
      </c>
      <c r="AG176">
        <v>0.451569</v>
      </c>
      <c r="AK176">
        <f t="shared" si="35"/>
        <v>180.76015000000001</v>
      </c>
      <c r="AL176">
        <f t="shared" si="42"/>
        <v>495.85100000000006</v>
      </c>
      <c r="AM176">
        <f t="shared" si="43"/>
        <v>37914.315170000002</v>
      </c>
      <c r="AN176">
        <f t="shared" si="44"/>
        <v>38091.908320000002</v>
      </c>
      <c r="AO176">
        <f t="shared" si="45"/>
        <v>102585.1251</v>
      </c>
      <c r="AP176">
        <f t="shared" si="46"/>
        <v>155892.12</v>
      </c>
      <c r="AQ176">
        <f t="shared" si="47"/>
        <v>-1193.8435999999999</v>
      </c>
      <c r="AR176">
        <f t="shared" si="48"/>
        <v>-164.517</v>
      </c>
      <c r="AS176">
        <f t="shared" si="49"/>
        <v>5.2528499999999996</v>
      </c>
      <c r="AT176">
        <f t="shared" si="50"/>
        <v>10422.4689</v>
      </c>
      <c r="AU176">
        <f t="shared" si="51"/>
        <v>432.75403660000001</v>
      </c>
      <c r="AV176">
        <f t="shared" si="52"/>
        <v>332.04384999999996</v>
      </c>
      <c r="AW176">
        <f t="shared" si="53"/>
        <v>1729.213231</v>
      </c>
      <c r="AX176">
        <f t="shared" si="54"/>
        <v>102470.6899</v>
      </c>
      <c r="AY176">
        <f t="shared" si="55"/>
        <v>466.66818999999998</v>
      </c>
      <c r="AZ176">
        <f t="shared" si="56"/>
        <v>522.06700000000001</v>
      </c>
      <c r="BA176">
        <f t="shared" si="57"/>
        <v>28.3481542</v>
      </c>
      <c r="BB176">
        <f t="shared" si="58"/>
        <v>406.188064</v>
      </c>
      <c r="BC176">
        <f t="shared" si="59"/>
        <v>-13.32207</v>
      </c>
      <c r="BD176">
        <f t="shared" si="60"/>
        <v>0.62374930000000006</v>
      </c>
      <c r="BE176">
        <f t="shared" si="61"/>
        <v>1.5066899999999999E-2</v>
      </c>
      <c r="BF176">
        <f t="shared" si="62"/>
        <v>2.1131900000000001E-13</v>
      </c>
      <c r="BG176">
        <f t="shared" si="63"/>
        <v>9.8882805999999999</v>
      </c>
      <c r="BH176">
        <f t="shared" si="64"/>
        <v>0.894818</v>
      </c>
      <c r="BI176">
        <f t="shared" si="36"/>
        <v>19.400165000000001</v>
      </c>
      <c r="BJ176">
        <f t="shared" si="37"/>
        <v>980.36500000000001</v>
      </c>
      <c r="BK176">
        <f t="shared" si="38"/>
        <v>-1.2759499999999999E-4</v>
      </c>
      <c r="BL176">
        <f t="shared" si="39"/>
        <v>4.4224100000000001E-4</v>
      </c>
      <c r="BM176">
        <f t="shared" si="40"/>
        <v>4.9892999999999993E-2</v>
      </c>
      <c r="BN176">
        <f t="shared" si="41"/>
        <v>1.7450709999999998</v>
      </c>
    </row>
    <row r="177" spans="1:66">
      <c r="A177" s="65"/>
      <c r="B177" t="s">
        <v>91</v>
      </c>
      <c r="D177">
        <v>1.6245400000000001</v>
      </c>
      <c r="E177">
        <v>106.64700000000001</v>
      </c>
      <c r="F177">
        <v>1.3638399999999999</v>
      </c>
      <c r="G177">
        <v>0</v>
      </c>
      <c r="H177">
        <v>20.166899999999998</v>
      </c>
      <c r="I177">
        <v>1188.52</v>
      </c>
      <c r="J177">
        <v>1779.9</v>
      </c>
      <c r="K177">
        <v>193.71100000000001</v>
      </c>
      <c r="L177">
        <v>1.62246</v>
      </c>
      <c r="M177">
        <v>11.0113</v>
      </c>
      <c r="N177">
        <v>0.133519</v>
      </c>
      <c r="O177">
        <v>2.6794799999999999</v>
      </c>
      <c r="P177">
        <v>0.89815900000000004</v>
      </c>
      <c r="Q177">
        <v>21.309699999999999</v>
      </c>
      <c r="R177">
        <v>3.11931</v>
      </c>
      <c r="S177">
        <v>5.4676999999999998</v>
      </c>
      <c r="T177">
        <v>3.2055699999999999E-2</v>
      </c>
      <c r="U177">
        <v>0.628861</v>
      </c>
      <c r="V177">
        <v>11.2087</v>
      </c>
      <c r="W177">
        <v>6.1507399999999997E-2</v>
      </c>
      <c r="X177">
        <v>0</v>
      </c>
      <c r="Y177">
        <v>0</v>
      </c>
      <c r="Z177">
        <v>2.1288899999999999E-2</v>
      </c>
      <c r="AA177">
        <v>0.115699</v>
      </c>
      <c r="AB177">
        <v>0.28617500000000001</v>
      </c>
      <c r="AC177">
        <v>0</v>
      </c>
      <c r="AD177">
        <v>0</v>
      </c>
      <c r="AE177">
        <v>2.0716499999999999E-2</v>
      </c>
      <c r="AF177">
        <v>0</v>
      </c>
      <c r="AG177">
        <v>0.392513</v>
      </c>
      <c r="AK177">
        <f t="shared" si="35"/>
        <v>160.21446</v>
      </c>
      <c r="AL177">
        <f t="shared" si="42"/>
        <v>540.36099999999999</v>
      </c>
      <c r="AM177">
        <f t="shared" si="43"/>
        <v>39364.836159999999</v>
      </c>
      <c r="AN177">
        <f t="shared" si="44"/>
        <v>39461.1</v>
      </c>
      <c r="AO177">
        <f t="shared" si="45"/>
        <v>99979.833100000003</v>
      </c>
      <c r="AP177">
        <f t="shared" si="46"/>
        <v>154541.48000000001</v>
      </c>
      <c r="AQ177">
        <f t="shared" si="47"/>
        <v>-2012.2340000000002</v>
      </c>
      <c r="AR177">
        <f t="shared" si="48"/>
        <v>-131.50970000000001</v>
      </c>
      <c r="AS177">
        <f t="shared" si="49"/>
        <v>9.1971399999999992</v>
      </c>
      <c r="AT177">
        <f t="shared" si="50"/>
        <v>10260.0887</v>
      </c>
      <c r="AU177">
        <f t="shared" si="51"/>
        <v>504.03948100000002</v>
      </c>
      <c r="AV177">
        <f t="shared" si="52"/>
        <v>245.01151999999999</v>
      </c>
      <c r="AW177">
        <f t="shared" si="53"/>
        <v>1636.981841</v>
      </c>
      <c r="AX177">
        <f t="shared" si="54"/>
        <v>103993.6903</v>
      </c>
      <c r="AY177">
        <f t="shared" si="55"/>
        <v>507.80569000000003</v>
      </c>
      <c r="AZ177">
        <f t="shared" si="56"/>
        <v>514.21429999999998</v>
      </c>
      <c r="BA177">
        <f t="shared" si="57"/>
        <v>30.712744300000001</v>
      </c>
      <c r="BB177">
        <f t="shared" si="58"/>
        <v>352.93013900000005</v>
      </c>
      <c r="BC177">
        <f t="shared" si="59"/>
        <v>-10.346214</v>
      </c>
      <c r="BD177">
        <f t="shared" si="60"/>
        <v>0.76973060000000004</v>
      </c>
      <c r="BE177">
        <f t="shared" si="61"/>
        <v>9.8420800000000003E-2</v>
      </c>
      <c r="BF177">
        <f t="shared" si="62"/>
        <v>-5.2992899999999999E-14</v>
      </c>
      <c r="BG177">
        <f t="shared" si="63"/>
        <v>20.733311100000002</v>
      </c>
      <c r="BH177">
        <f t="shared" si="64"/>
        <v>0.8926909999999999</v>
      </c>
      <c r="BI177">
        <f t="shared" si="36"/>
        <v>16.726125</v>
      </c>
      <c r="BJ177">
        <f t="shared" si="37"/>
        <v>1016.03</v>
      </c>
      <c r="BK177">
        <f t="shared" si="38"/>
        <v>2.3913E-4</v>
      </c>
      <c r="BL177">
        <f t="shared" si="39"/>
        <v>-2.3199299999999999E-2</v>
      </c>
      <c r="BM177">
        <f t="shared" si="40"/>
        <v>0.106391</v>
      </c>
      <c r="BN177">
        <f t="shared" si="41"/>
        <v>2.4420769999999998</v>
      </c>
    </row>
    <row r="178" spans="1:66">
      <c r="A178" s="65"/>
      <c r="B178" t="s">
        <v>92</v>
      </c>
      <c r="D178">
        <v>2.82362</v>
      </c>
      <c r="E178">
        <v>134.24799999999999</v>
      </c>
      <c r="F178">
        <v>1.7616000000000001</v>
      </c>
      <c r="G178">
        <v>0</v>
      </c>
      <c r="H178">
        <v>15.8142</v>
      </c>
      <c r="I178">
        <v>1964.6</v>
      </c>
      <c r="J178">
        <v>2046.13</v>
      </c>
      <c r="K178">
        <v>296.60500000000002</v>
      </c>
      <c r="L178">
        <v>2.2704</v>
      </c>
      <c r="M178">
        <v>14.5961</v>
      </c>
      <c r="N178">
        <v>0.205266</v>
      </c>
      <c r="O178">
        <v>3.65496</v>
      </c>
      <c r="P178">
        <v>0.75796200000000002</v>
      </c>
      <c r="Q178">
        <v>34.976199999999999</v>
      </c>
      <c r="R178">
        <v>3.7138499999999999</v>
      </c>
      <c r="S178">
        <v>7.6905999999999999</v>
      </c>
      <c r="T178">
        <v>6.7619700000000005E-2</v>
      </c>
      <c r="U178">
        <v>0.81401500000000004</v>
      </c>
      <c r="V178">
        <v>8.3759599999999992</v>
      </c>
      <c r="W178">
        <v>0</v>
      </c>
      <c r="X178">
        <v>0</v>
      </c>
      <c r="Y178">
        <v>0</v>
      </c>
      <c r="Z178">
        <v>0</v>
      </c>
      <c r="AA178">
        <v>0.14247399999999999</v>
      </c>
      <c r="AB178">
        <v>0.36260599999999998</v>
      </c>
      <c r="AC178">
        <v>0</v>
      </c>
      <c r="AD178">
        <v>8.8093100000000008E-3</v>
      </c>
      <c r="AE178">
        <v>2.1642000000000002E-2</v>
      </c>
      <c r="AF178">
        <v>0</v>
      </c>
      <c r="AG178">
        <v>0.433311</v>
      </c>
      <c r="AK178">
        <f t="shared" si="35"/>
        <v>184.99938</v>
      </c>
      <c r="AL178">
        <f t="shared" si="42"/>
        <v>617.66100000000006</v>
      </c>
      <c r="AM178">
        <f t="shared" si="43"/>
        <v>41566.638400000003</v>
      </c>
      <c r="AN178">
        <f t="shared" si="44"/>
        <v>41244.400000000001</v>
      </c>
      <c r="AO178">
        <f t="shared" si="45"/>
        <v>99584.185800000007</v>
      </c>
      <c r="AP178">
        <f t="shared" si="46"/>
        <v>158372.4</v>
      </c>
      <c r="AQ178">
        <f t="shared" si="47"/>
        <v>-2517.5439999999999</v>
      </c>
      <c r="AR178">
        <f t="shared" si="48"/>
        <v>-262.34610000000004</v>
      </c>
      <c r="AS178">
        <f t="shared" si="49"/>
        <v>14.514799999999999</v>
      </c>
      <c r="AT178">
        <f t="shared" si="50"/>
        <v>15117.1039</v>
      </c>
      <c r="AU178">
        <f t="shared" si="51"/>
        <v>671.76873399999999</v>
      </c>
      <c r="AV178">
        <f t="shared" si="52"/>
        <v>485.74203999999997</v>
      </c>
      <c r="AW178">
        <f t="shared" si="53"/>
        <v>1840.0320380000001</v>
      </c>
      <c r="AX178">
        <f t="shared" si="54"/>
        <v>114064.0238</v>
      </c>
      <c r="AY178">
        <f t="shared" si="55"/>
        <v>468.73015000000004</v>
      </c>
      <c r="AZ178">
        <f t="shared" si="56"/>
        <v>535.6884</v>
      </c>
      <c r="BA178">
        <f t="shared" si="57"/>
        <v>33.8247803</v>
      </c>
      <c r="BB178">
        <f t="shared" si="58"/>
        <v>342.60898500000002</v>
      </c>
      <c r="BC178">
        <f t="shared" si="59"/>
        <v>-6.6454199999999997</v>
      </c>
      <c r="BD178">
        <f t="shared" si="60"/>
        <v>1.4367399999999999</v>
      </c>
      <c r="BE178">
        <f t="shared" si="61"/>
        <v>2.2704100000000001E-2</v>
      </c>
      <c r="BF178">
        <f t="shared" si="62"/>
        <v>1.4776999999999999E-14</v>
      </c>
      <c r="BG178">
        <f t="shared" si="63"/>
        <v>38.735399999999998</v>
      </c>
      <c r="BH178">
        <f t="shared" si="64"/>
        <v>1.3678460000000001</v>
      </c>
      <c r="BI178">
        <f t="shared" si="36"/>
        <v>24.109093999999999</v>
      </c>
      <c r="BJ178">
        <f t="shared" si="37"/>
        <v>1084.31</v>
      </c>
      <c r="BK178">
        <f t="shared" si="38"/>
        <v>-5.0761100000000009E-3</v>
      </c>
      <c r="BL178">
        <f t="shared" si="39"/>
        <v>-2.732221E-2</v>
      </c>
      <c r="BM178">
        <f t="shared" si="40"/>
        <v>0.19262399999999999</v>
      </c>
      <c r="BN178">
        <f t="shared" si="41"/>
        <v>3.4207689999999999</v>
      </c>
    </row>
    <row r="179" spans="1:66">
      <c r="A179" s="65"/>
      <c r="B179" t="s">
        <v>93</v>
      </c>
      <c r="D179">
        <v>1.57006</v>
      </c>
      <c r="E179">
        <v>90.924800000000005</v>
      </c>
      <c r="F179">
        <v>1.8198000000000001</v>
      </c>
      <c r="G179">
        <v>4.3468200000000001</v>
      </c>
      <c r="H179">
        <v>11.611000000000001</v>
      </c>
      <c r="I179">
        <v>1457.32</v>
      </c>
      <c r="J179">
        <v>1848.09</v>
      </c>
      <c r="K179">
        <v>236.88800000000001</v>
      </c>
      <c r="L179">
        <v>1.28349</v>
      </c>
      <c r="M179">
        <v>8.2436799999999995</v>
      </c>
      <c r="N179">
        <v>0.148226</v>
      </c>
      <c r="O179">
        <v>2.5568499999999998</v>
      </c>
      <c r="P179">
        <v>0.86772700000000003</v>
      </c>
      <c r="Q179">
        <v>29.8048</v>
      </c>
      <c r="R179">
        <v>2.2077300000000002</v>
      </c>
      <c r="S179">
        <v>3.42679</v>
      </c>
      <c r="T179">
        <v>2.7654499999999999E-2</v>
      </c>
      <c r="U179">
        <v>0.42753000000000002</v>
      </c>
      <c r="V179">
        <v>5.6213800000000003</v>
      </c>
      <c r="W179">
        <v>5.2971600000000001E-2</v>
      </c>
      <c r="X179">
        <v>0</v>
      </c>
      <c r="Y179">
        <v>0</v>
      </c>
      <c r="Z179">
        <v>3.9763199999999999E-2</v>
      </c>
      <c r="AA179">
        <v>0.12853100000000001</v>
      </c>
      <c r="AB179">
        <v>0.27061499999999999</v>
      </c>
      <c r="AC179">
        <v>0</v>
      </c>
      <c r="AD179">
        <v>0</v>
      </c>
      <c r="AE179">
        <v>0</v>
      </c>
      <c r="AF179">
        <v>0</v>
      </c>
      <c r="AG179">
        <v>0.40059299999999998</v>
      </c>
      <c r="AK179">
        <f t="shared" si="35"/>
        <v>164.54494</v>
      </c>
      <c r="AL179">
        <f t="shared" si="42"/>
        <v>467.5942</v>
      </c>
      <c r="AM179">
        <f t="shared" si="43"/>
        <v>35061.180200000003</v>
      </c>
      <c r="AN179">
        <f t="shared" si="44"/>
        <v>35590.953180000004</v>
      </c>
      <c r="AO179">
        <f t="shared" si="45"/>
        <v>98788.388999999996</v>
      </c>
      <c r="AP179">
        <f t="shared" si="46"/>
        <v>142998.68</v>
      </c>
      <c r="AQ179">
        <f t="shared" si="47"/>
        <v>-1599.6779999999999</v>
      </c>
      <c r="AR179">
        <f t="shared" si="48"/>
        <v>266.91700000000003</v>
      </c>
      <c r="AS179">
        <f t="shared" si="49"/>
        <v>12.767909999999999</v>
      </c>
      <c r="AT179">
        <f t="shared" si="50"/>
        <v>9078.2863200000011</v>
      </c>
      <c r="AU179">
        <f t="shared" si="51"/>
        <v>513.69077400000003</v>
      </c>
      <c r="AV179">
        <f t="shared" si="52"/>
        <v>333.90915000000001</v>
      </c>
      <c r="AW179">
        <f t="shared" si="53"/>
        <v>1603.292273</v>
      </c>
      <c r="AX179">
        <f t="shared" si="54"/>
        <v>98405.395199999999</v>
      </c>
      <c r="AY179">
        <f t="shared" si="55"/>
        <v>455.17126999999999</v>
      </c>
      <c r="AZ179">
        <f t="shared" si="56"/>
        <v>496.31621000000001</v>
      </c>
      <c r="BA179">
        <f t="shared" si="57"/>
        <v>32.294545500000005</v>
      </c>
      <c r="BB179">
        <f t="shared" si="58"/>
        <v>281.54946999999999</v>
      </c>
      <c r="BC179">
        <f t="shared" si="59"/>
        <v>-3.2670300000000001</v>
      </c>
      <c r="BD179">
        <f t="shared" si="60"/>
        <v>2.5013984000000002</v>
      </c>
      <c r="BE179">
        <f t="shared" si="61"/>
        <v>2.7028099999999999</v>
      </c>
      <c r="BF179">
        <f t="shared" si="62"/>
        <v>1.9585699999999999</v>
      </c>
      <c r="BG179">
        <f t="shared" si="63"/>
        <v>15.4802368</v>
      </c>
      <c r="BH179">
        <f t="shared" si="64"/>
        <v>1.1939090000000001</v>
      </c>
      <c r="BI179">
        <f t="shared" si="36"/>
        <v>14.490185</v>
      </c>
      <c r="BJ179">
        <f t="shared" si="37"/>
        <v>997.76599999999996</v>
      </c>
      <c r="BK179">
        <f t="shared" si="38"/>
        <v>7.9420099999999998</v>
      </c>
      <c r="BL179">
        <f t="shared" si="39"/>
        <v>5.94231E-2</v>
      </c>
      <c r="BM179">
        <f t="shared" si="40"/>
        <v>0.105505</v>
      </c>
      <c r="BN179">
        <f t="shared" si="41"/>
        <v>2.2203670000000004</v>
      </c>
    </row>
    <row r="180" spans="1:66">
      <c r="A180" s="65"/>
      <c r="B180" t="s">
        <v>94</v>
      </c>
      <c r="D180">
        <v>1.98935</v>
      </c>
      <c r="E180">
        <v>130.327</v>
      </c>
      <c r="F180">
        <v>1.30629</v>
      </c>
      <c r="G180">
        <v>4.1513200000000001</v>
      </c>
      <c r="H180">
        <v>13.4291</v>
      </c>
      <c r="I180">
        <v>1070.0999999999999</v>
      </c>
      <c r="J180">
        <v>803.90899999999999</v>
      </c>
      <c r="K180">
        <v>199.05</v>
      </c>
      <c r="L180">
        <v>1.42489</v>
      </c>
      <c r="M180">
        <v>6.5850900000000001</v>
      </c>
      <c r="N180">
        <v>8.8864399999999996E-2</v>
      </c>
      <c r="O180">
        <v>2.6762100000000002</v>
      </c>
      <c r="P180">
        <v>0.85506499999999996</v>
      </c>
      <c r="Q180">
        <v>23.713000000000001</v>
      </c>
      <c r="R180">
        <v>1.7471399999999999</v>
      </c>
      <c r="S180">
        <v>4.5125099999999998</v>
      </c>
      <c r="T180">
        <v>3.6383899999999997E-2</v>
      </c>
      <c r="U180">
        <v>0.56481700000000001</v>
      </c>
      <c r="V180">
        <v>6.3248100000000003</v>
      </c>
      <c r="W180">
        <v>0</v>
      </c>
      <c r="X180">
        <v>6.1038000000000002E-2</v>
      </c>
      <c r="Y180">
        <v>0</v>
      </c>
      <c r="Z180">
        <v>0</v>
      </c>
      <c r="AA180">
        <v>7.61743E-2</v>
      </c>
      <c r="AB180">
        <v>0.183251</v>
      </c>
      <c r="AC180">
        <v>0</v>
      </c>
      <c r="AD180">
        <v>0</v>
      </c>
      <c r="AE180">
        <v>0</v>
      </c>
      <c r="AF180">
        <v>0</v>
      </c>
      <c r="AG180">
        <v>0.34903800000000001</v>
      </c>
      <c r="AK180">
        <f t="shared" si="35"/>
        <v>154.90164999999999</v>
      </c>
      <c r="AL180">
        <f t="shared" si="42"/>
        <v>507.20600000000002</v>
      </c>
      <c r="AM180">
        <f t="shared" si="43"/>
        <v>34771.093710000001</v>
      </c>
      <c r="AN180">
        <f t="shared" si="44"/>
        <v>35487.54868</v>
      </c>
      <c r="AO180">
        <f t="shared" si="45"/>
        <v>98686.570900000006</v>
      </c>
      <c r="AP180">
        <f t="shared" si="46"/>
        <v>139850.9</v>
      </c>
      <c r="AQ180">
        <f t="shared" si="47"/>
        <v>-1315.904</v>
      </c>
      <c r="AR180">
        <f t="shared" si="48"/>
        <v>-26.451999999999998</v>
      </c>
      <c r="AS180">
        <f t="shared" si="49"/>
        <v>6.1940299999999997</v>
      </c>
      <c r="AT180">
        <f t="shared" si="50"/>
        <v>8845.3049099999989</v>
      </c>
      <c r="AU180">
        <f t="shared" si="51"/>
        <v>489.29613560000001</v>
      </c>
      <c r="AV180">
        <f t="shared" si="52"/>
        <v>227.83179000000001</v>
      </c>
      <c r="AW180">
        <f t="shared" si="53"/>
        <v>1550.0549350000001</v>
      </c>
      <c r="AX180">
        <f t="shared" si="54"/>
        <v>99047.186999999991</v>
      </c>
      <c r="AY180">
        <f t="shared" si="55"/>
        <v>476.45886000000002</v>
      </c>
      <c r="AZ180">
        <f t="shared" si="56"/>
        <v>531.27148999999997</v>
      </c>
      <c r="BA180">
        <f t="shared" si="57"/>
        <v>28.909416099999998</v>
      </c>
      <c r="BB180">
        <f t="shared" si="58"/>
        <v>316.24318299999999</v>
      </c>
      <c r="BC180">
        <f t="shared" si="59"/>
        <v>1.3422299999999998</v>
      </c>
      <c r="BD180">
        <f t="shared" si="60"/>
        <v>0.55907099999999998</v>
      </c>
      <c r="BE180">
        <f t="shared" si="61"/>
        <v>-6.9914470000000006E-2</v>
      </c>
      <c r="BF180">
        <f t="shared" si="62"/>
        <v>7.2188000000000002E-2</v>
      </c>
      <c r="BG180">
        <f t="shared" si="63"/>
        <v>14.7857</v>
      </c>
      <c r="BH180">
        <f t="shared" si="64"/>
        <v>0.90236769999999999</v>
      </c>
      <c r="BI180">
        <f t="shared" si="36"/>
        <v>14.697649</v>
      </c>
      <c r="BJ180">
        <f t="shared" si="37"/>
        <v>887.75400000000002</v>
      </c>
      <c r="BK180">
        <f t="shared" si="38"/>
        <v>2.07595E-3</v>
      </c>
      <c r="BL180">
        <f t="shared" si="39"/>
        <v>3.73164E-3</v>
      </c>
      <c r="BM180">
        <f t="shared" si="40"/>
        <v>0.109527</v>
      </c>
      <c r="BN180">
        <f t="shared" si="41"/>
        <v>2.2004419999999998</v>
      </c>
    </row>
    <row r="181" spans="1:66">
      <c r="A181" s="65"/>
      <c r="B181" t="s">
        <v>95</v>
      </c>
      <c r="D181">
        <v>1.74997</v>
      </c>
      <c r="E181">
        <v>99.887900000000002</v>
      </c>
      <c r="F181">
        <v>0.93404600000000004</v>
      </c>
      <c r="G181">
        <v>0</v>
      </c>
      <c r="H181">
        <v>16.997900000000001</v>
      </c>
      <c r="I181">
        <v>1438.68</v>
      </c>
      <c r="J181">
        <v>1110.1500000000001</v>
      </c>
      <c r="K181">
        <v>193.09200000000001</v>
      </c>
      <c r="L181">
        <v>1.3870400000000001</v>
      </c>
      <c r="M181">
        <v>10.668699999999999</v>
      </c>
      <c r="N181">
        <v>0.117031</v>
      </c>
      <c r="O181">
        <v>2.47132</v>
      </c>
      <c r="P181">
        <v>0.68252500000000005</v>
      </c>
      <c r="Q181">
        <v>16.722100000000001</v>
      </c>
      <c r="R181">
        <v>2.5495199999999998</v>
      </c>
      <c r="S181">
        <v>0</v>
      </c>
      <c r="T181">
        <v>3.7161300000000001E-2</v>
      </c>
      <c r="U181">
        <v>0.58338900000000005</v>
      </c>
      <c r="V181">
        <v>9.4963700000000006</v>
      </c>
      <c r="W181">
        <v>0</v>
      </c>
      <c r="X181">
        <v>0</v>
      </c>
      <c r="Y181">
        <v>0</v>
      </c>
      <c r="Z181">
        <v>1.76434E-2</v>
      </c>
      <c r="AA181">
        <v>0.134851</v>
      </c>
      <c r="AB181">
        <v>0.204572</v>
      </c>
      <c r="AC181">
        <v>0</v>
      </c>
      <c r="AD181">
        <v>0</v>
      </c>
      <c r="AE181">
        <v>0</v>
      </c>
      <c r="AF181">
        <v>0</v>
      </c>
      <c r="AG181">
        <v>0.41637400000000002</v>
      </c>
      <c r="AK181">
        <f t="shared" si="35"/>
        <v>166.89503000000002</v>
      </c>
      <c r="AL181">
        <f t="shared" si="42"/>
        <v>456.72409999999996</v>
      </c>
      <c r="AM181">
        <f t="shared" si="43"/>
        <v>37121.665953999996</v>
      </c>
      <c r="AN181">
        <f t="shared" si="44"/>
        <v>36836.5</v>
      </c>
      <c r="AO181">
        <f t="shared" si="45"/>
        <v>100383.0021</v>
      </c>
      <c r="AP181">
        <f t="shared" si="46"/>
        <v>141387.32</v>
      </c>
      <c r="AQ181">
        <f t="shared" si="47"/>
        <v>-687.85200000000009</v>
      </c>
      <c r="AR181">
        <f t="shared" si="48"/>
        <v>-38.072000000000003</v>
      </c>
      <c r="AS181">
        <f t="shared" si="49"/>
        <v>7.6458599999999999</v>
      </c>
      <c r="AT181">
        <f t="shared" si="50"/>
        <v>9812.9112999999998</v>
      </c>
      <c r="AU181">
        <f t="shared" si="51"/>
        <v>481.608969</v>
      </c>
      <c r="AV181">
        <f t="shared" si="52"/>
        <v>225.85368</v>
      </c>
      <c r="AW181">
        <f t="shared" si="53"/>
        <v>1489.0174750000001</v>
      </c>
      <c r="AX181">
        <f t="shared" si="54"/>
        <v>99898.677899999995</v>
      </c>
      <c r="AY181">
        <f t="shared" si="55"/>
        <v>445.22148000000004</v>
      </c>
      <c r="AZ181">
        <f t="shared" si="56"/>
        <v>539.928</v>
      </c>
      <c r="BA181">
        <f t="shared" si="57"/>
        <v>27.565538699999998</v>
      </c>
      <c r="BB181">
        <f t="shared" si="58"/>
        <v>343.06061099999999</v>
      </c>
      <c r="BC181">
        <f t="shared" si="59"/>
        <v>-9.629232</v>
      </c>
      <c r="BD181">
        <f t="shared" si="60"/>
        <v>0.76328499999999999</v>
      </c>
      <c r="BE181">
        <f t="shared" si="61"/>
        <v>-7.5977900000000001E-3</v>
      </c>
      <c r="BF181">
        <f t="shared" si="62"/>
        <v>3.1057700000000002E-19</v>
      </c>
      <c r="BG181">
        <f t="shared" si="63"/>
        <v>15.961256599999999</v>
      </c>
      <c r="BH181">
        <f t="shared" si="64"/>
        <v>0.72498299999999993</v>
      </c>
      <c r="BI181">
        <f t="shared" si="36"/>
        <v>16.059828</v>
      </c>
      <c r="BJ181">
        <f t="shared" si="37"/>
        <v>863.24</v>
      </c>
      <c r="BK181">
        <f t="shared" si="38"/>
        <v>-8.2082599999999999E-9</v>
      </c>
      <c r="BL181">
        <f t="shared" si="39"/>
        <v>1.0719900000000001E-7</v>
      </c>
      <c r="BM181">
        <f t="shared" si="40"/>
        <v>0.177921</v>
      </c>
      <c r="BN181">
        <f t="shared" si="41"/>
        <v>2.2187760000000001</v>
      </c>
    </row>
    <row r="182" spans="1:66">
      <c r="A182" s="65"/>
      <c r="B182" t="s">
        <v>96</v>
      </c>
      <c r="D182">
        <v>1.47244</v>
      </c>
      <c r="E182">
        <v>97.419799999999995</v>
      </c>
      <c r="F182">
        <v>0.74973299999999998</v>
      </c>
      <c r="G182">
        <v>4.0290900000000001</v>
      </c>
      <c r="H182">
        <v>18.081900000000001</v>
      </c>
      <c r="I182">
        <v>966.54100000000005</v>
      </c>
      <c r="J182">
        <v>988.78499999999997</v>
      </c>
      <c r="K182">
        <v>226.97300000000001</v>
      </c>
      <c r="L182">
        <v>1.30484</v>
      </c>
      <c r="M182">
        <v>4.6311299999999997</v>
      </c>
      <c r="N182">
        <v>8.5622599999999993E-2</v>
      </c>
      <c r="O182">
        <v>3.7325300000000001</v>
      </c>
      <c r="P182">
        <v>0.916134</v>
      </c>
      <c r="Q182">
        <v>24.241900000000001</v>
      </c>
      <c r="R182">
        <v>3.16153</v>
      </c>
      <c r="S182">
        <v>4.4135900000000001</v>
      </c>
      <c r="T182">
        <v>3.5513000000000003E-2</v>
      </c>
      <c r="U182">
        <v>0.52010400000000001</v>
      </c>
      <c r="V182">
        <v>8.0857100000000006</v>
      </c>
      <c r="W182">
        <v>6.78705E-2</v>
      </c>
      <c r="X182">
        <v>0</v>
      </c>
      <c r="Y182">
        <v>0</v>
      </c>
      <c r="Z182">
        <v>0</v>
      </c>
      <c r="AA182">
        <v>0.11826100000000001</v>
      </c>
      <c r="AB182">
        <v>0.18701000000000001</v>
      </c>
      <c r="AC182">
        <v>0</v>
      </c>
      <c r="AD182">
        <v>0</v>
      </c>
      <c r="AE182">
        <v>0</v>
      </c>
      <c r="AF182">
        <v>2.21049E-2</v>
      </c>
      <c r="AG182">
        <v>0.343281</v>
      </c>
      <c r="AK182">
        <f t="shared" si="35"/>
        <v>170.18956</v>
      </c>
      <c r="AL182">
        <f t="shared" si="42"/>
        <v>463.79219999999998</v>
      </c>
      <c r="AM182">
        <f t="shared" si="43"/>
        <v>37942.150267000005</v>
      </c>
      <c r="AN182">
        <f t="shared" si="44"/>
        <v>36562.770909999999</v>
      </c>
      <c r="AO182">
        <f t="shared" si="45"/>
        <v>100081.9181</v>
      </c>
      <c r="AP182">
        <f t="shared" si="46"/>
        <v>153866.459</v>
      </c>
      <c r="AQ182">
        <f t="shared" si="47"/>
        <v>-482.40899999999999</v>
      </c>
      <c r="AR182">
        <f t="shared" si="48"/>
        <v>28.004999999999995</v>
      </c>
      <c r="AS182">
        <f t="shared" si="49"/>
        <v>8.5861999999999998</v>
      </c>
      <c r="AT182">
        <f t="shared" si="50"/>
        <v>12624.16887</v>
      </c>
      <c r="AU182">
        <f t="shared" si="51"/>
        <v>626.39437740000005</v>
      </c>
      <c r="AV182">
        <f t="shared" si="52"/>
        <v>325.40847000000002</v>
      </c>
      <c r="AW182">
        <f t="shared" si="53"/>
        <v>1756.243866</v>
      </c>
      <c r="AX182">
        <f t="shared" si="54"/>
        <v>114396.75810000001</v>
      </c>
      <c r="AY182">
        <f t="shared" si="55"/>
        <v>481.98446999999999</v>
      </c>
      <c r="AZ182">
        <f t="shared" si="56"/>
        <v>515.67641000000003</v>
      </c>
      <c r="BA182">
        <f t="shared" si="57"/>
        <v>29.814886999999999</v>
      </c>
      <c r="BB182">
        <f t="shared" si="58"/>
        <v>362.66089599999998</v>
      </c>
      <c r="BC182">
        <f t="shared" si="59"/>
        <v>-9.7238100000000003</v>
      </c>
      <c r="BD182">
        <f t="shared" si="60"/>
        <v>0.79200950000000003</v>
      </c>
      <c r="BE182">
        <f t="shared" si="61"/>
        <v>1.7812399999999999E-3</v>
      </c>
      <c r="BF182">
        <f t="shared" si="62"/>
        <v>-9.0029199999999997E-20</v>
      </c>
      <c r="BG182">
        <f t="shared" si="63"/>
        <v>16.848099999999999</v>
      </c>
      <c r="BH182">
        <f t="shared" si="64"/>
        <v>0.69131199999999993</v>
      </c>
      <c r="BI182">
        <f t="shared" si="36"/>
        <v>19.35059</v>
      </c>
      <c r="BJ182">
        <f t="shared" si="37"/>
        <v>1005.03</v>
      </c>
      <c r="BK182">
        <f t="shared" si="38"/>
        <v>5.2789400000000002E-3</v>
      </c>
      <c r="BL182">
        <f t="shared" si="39"/>
        <v>-3.0928399999999999E-8</v>
      </c>
      <c r="BM182">
        <f t="shared" si="40"/>
        <v>0.1171601</v>
      </c>
      <c r="BN182">
        <f t="shared" si="41"/>
        <v>2.5833390000000001</v>
      </c>
    </row>
    <row r="183" spans="1:66">
      <c r="A183" s="65"/>
      <c r="B183" t="s">
        <v>97</v>
      </c>
      <c r="D183">
        <v>1.3885000000000001</v>
      </c>
      <c r="E183">
        <v>106.05200000000001</v>
      </c>
      <c r="F183">
        <v>1.53888</v>
      </c>
      <c r="G183">
        <v>0</v>
      </c>
      <c r="H183">
        <v>14.548400000000001</v>
      </c>
      <c r="I183">
        <v>1340.95</v>
      </c>
      <c r="J183">
        <v>1460.89</v>
      </c>
      <c r="K183">
        <v>147.06899999999999</v>
      </c>
      <c r="L183">
        <v>0.88166199999999995</v>
      </c>
      <c r="M183">
        <v>5.1031300000000002</v>
      </c>
      <c r="N183">
        <v>0.10896400000000001</v>
      </c>
      <c r="O183">
        <v>3.1698400000000002</v>
      </c>
      <c r="P183">
        <v>0.88894700000000004</v>
      </c>
      <c r="Q183">
        <v>44.3904</v>
      </c>
      <c r="R183">
        <v>2.7509100000000002</v>
      </c>
      <c r="S183">
        <v>7.0626899999999999</v>
      </c>
      <c r="T183">
        <v>3.9121999999999997E-2</v>
      </c>
      <c r="U183">
        <v>0.59944299999999995</v>
      </c>
      <c r="V183">
        <v>8.3991500000000006</v>
      </c>
      <c r="W183">
        <v>5.4194899999999997E-2</v>
      </c>
      <c r="X183">
        <v>0</v>
      </c>
      <c r="Y183">
        <v>0</v>
      </c>
      <c r="Z183">
        <v>0</v>
      </c>
      <c r="AA183">
        <v>0.111275</v>
      </c>
      <c r="AB183">
        <v>0.22855400000000001</v>
      </c>
      <c r="AC183">
        <v>0</v>
      </c>
      <c r="AD183">
        <v>0</v>
      </c>
      <c r="AE183">
        <v>0</v>
      </c>
      <c r="AF183">
        <v>2.4316500000000001E-2</v>
      </c>
      <c r="AG183">
        <v>0.38320700000000002</v>
      </c>
      <c r="AK183">
        <f t="shared" si="35"/>
        <v>153.39350000000002</v>
      </c>
      <c r="AL183">
        <f t="shared" si="42"/>
        <v>459.52699999999993</v>
      </c>
      <c r="AM183">
        <f t="shared" si="43"/>
        <v>37589.661119999997</v>
      </c>
      <c r="AN183">
        <f t="shared" si="44"/>
        <v>39438.800000000003</v>
      </c>
      <c r="AO183">
        <f t="shared" si="45"/>
        <v>100185.4516</v>
      </c>
      <c r="AP183">
        <f t="shared" si="46"/>
        <v>145351.04999999999</v>
      </c>
      <c r="AQ183">
        <f t="shared" si="47"/>
        <v>-682.38600000000008</v>
      </c>
      <c r="AR183">
        <f t="shared" si="48"/>
        <v>-86.378799999999984</v>
      </c>
      <c r="AS183">
        <f t="shared" si="49"/>
        <v>7.3371180000000003</v>
      </c>
      <c r="AT183">
        <f t="shared" si="50"/>
        <v>9677.1668700000009</v>
      </c>
      <c r="AU183">
        <f t="shared" si="51"/>
        <v>504.69303600000001</v>
      </c>
      <c r="AV183">
        <f t="shared" si="52"/>
        <v>245.07916</v>
      </c>
      <c r="AW183">
        <f t="shared" si="53"/>
        <v>1656.1410530000001</v>
      </c>
      <c r="AX183">
        <f t="shared" si="54"/>
        <v>108425.6096</v>
      </c>
      <c r="AY183">
        <f t="shared" si="55"/>
        <v>481.97909000000004</v>
      </c>
      <c r="AZ183">
        <f t="shared" si="56"/>
        <v>536.84131000000002</v>
      </c>
      <c r="BA183">
        <f t="shared" si="57"/>
        <v>29.475178</v>
      </c>
      <c r="BB183">
        <f t="shared" si="58"/>
        <v>318.18755699999997</v>
      </c>
      <c r="BC183">
        <f t="shared" si="59"/>
        <v>-4.9452800000000003</v>
      </c>
      <c r="BD183">
        <f t="shared" si="60"/>
        <v>0.42538110000000001</v>
      </c>
      <c r="BE183">
        <f t="shared" si="61"/>
        <v>3.4575700000000001E-2</v>
      </c>
      <c r="BF183">
        <f t="shared" si="62"/>
        <v>2.3739599999999999E-20</v>
      </c>
      <c r="BG183">
        <f t="shared" si="63"/>
        <v>13.2849</v>
      </c>
      <c r="BH183">
        <f t="shared" si="64"/>
        <v>0.79228299999999996</v>
      </c>
      <c r="BI183">
        <f t="shared" si="36"/>
        <v>14.871046</v>
      </c>
      <c r="BJ183">
        <f t="shared" si="37"/>
        <v>887.05899999999997</v>
      </c>
      <c r="BK183">
        <f t="shared" si="38"/>
        <v>-1.0550700000000001E-6</v>
      </c>
      <c r="BL183">
        <f t="shared" si="39"/>
        <v>8.33225E-9</v>
      </c>
      <c r="BM183">
        <f t="shared" si="40"/>
        <v>0.25064949999999997</v>
      </c>
      <c r="BN183">
        <f t="shared" si="41"/>
        <v>1.5797829999999999</v>
      </c>
    </row>
    <row r="184" spans="1:66">
      <c r="A184" s="2"/>
      <c r="B184" s="2"/>
      <c r="C184" s="2" t="s">
        <v>0</v>
      </c>
      <c r="D184" s="2" t="s">
        <v>259</v>
      </c>
      <c r="E184" s="2" t="s">
        <v>260</v>
      </c>
      <c r="F184" s="2" t="s">
        <v>261</v>
      </c>
      <c r="G184" s="2" t="s">
        <v>262</v>
      </c>
      <c r="H184" s="2" t="s">
        <v>263</v>
      </c>
      <c r="I184" s="2" t="s">
        <v>264</v>
      </c>
      <c r="J184" s="2" t="s">
        <v>265</v>
      </c>
      <c r="K184" s="2" t="s">
        <v>266</v>
      </c>
      <c r="L184" s="2" t="s">
        <v>267</v>
      </c>
      <c r="M184" s="2" t="s">
        <v>268</v>
      </c>
      <c r="N184" s="2" t="s">
        <v>269</v>
      </c>
      <c r="O184" s="2" t="s">
        <v>270</v>
      </c>
      <c r="P184" s="2" t="s">
        <v>271</v>
      </c>
      <c r="Q184" s="2" t="s">
        <v>272</v>
      </c>
      <c r="R184" s="2" t="s">
        <v>273</v>
      </c>
      <c r="S184" s="2" t="s">
        <v>274</v>
      </c>
      <c r="T184" s="2" t="s">
        <v>275</v>
      </c>
      <c r="U184" s="2" t="s">
        <v>276</v>
      </c>
      <c r="V184" s="2" t="s">
        <v>277</v>
      </c>
      <c r="W184" s="2" t="s">
        <v>278</v>
      </c>
      <c r="X184" s="2" t="s">
        <v>279</v>
      </c>
      <c r="Y184" s="2" t="s">
        <v>280</v>
      </c>
      <c r="Z184" s="2" t="s">
        <v>281</v>
      </c>
      <c r="AA184" s="2" t="s">
        <v>282</v>
      </c>
      <c r="AB184" s="2" t="s">
        <v>283</v>
      </c>
      <c r="AC184" s="2" t="s">
        <v>284</v>
      </c>
      <c r="AD184" s="2" t="s">
        <v>285</v>
      </c>
      <c r="AE184" s="2" t="s">
        <v>286</v>
      </c>
      <c r="AF184" s="2" t="s">
        <v>287</v>
      </c>
      <c r="AG184" s="2" t="s">
        <v>288</v>
      </c>
      <c r="AI184" s="2"/>
      <c r="AJ184" s="2" t="s">
        <v>0</v>
      </c>
      <c r="AK184" s="2" t="s">
        <v>259</v>
      </c>
      <c r="AL184" s="2" t="s">
        <v>260</v>
      </c>
      <c r="AM184" s="2" t="s">
        <v>261</v>
      </c>
      <c r="AN184" s="2" t="s">
        <v>262</v>
      </c>
      <c r="AO184" s="2" t="s">
        <v>263</v>
      </c>
      <c r="AP184" s="2" t="s">
        <v>264</v>
      </c>
      <c r="AQ184" s="2" t="s">
        <v>265</v>
      </c>
      <c r="AR184" s="2" t="s">
        <v>266</v>
      </c>
      <c r="AS184" s="2" t="s">
        <v>267</v>
      </c>
      <c r="AT184" s="2" t="s">
        <v>268</v>
      </c>
      <c r="AU184" s="2" t="s">
        <v>269</v>
      </c>
      <c r="AV184" s="2" t="s">
        <v>270</v>
      </c>
      <c r="AW184" s="2" t="s">
        <v>271</v>
      </c>
      <c r="AX184" s="2" t="s">
        <v>272</v>
      </c>
      <c r="AY184" s="2" t="s">
        <v>273</v>
      </c>
      <c r="AZ184" s="2" t="s">
        <v>274</v>
      </c>
      <c r="BA184" s="2" t="s">
        <v>275</v>
      </c>
      <c r="BB184" s="2" t="s">
        <v>276</v>
      </c>
      <c r="BC184" s="2" t="s">
        <v>277</v>
      </c>
      <c r="BD184" s="2" t="s">
        <v>278</v>
      </c>
      <c r="BE184" s="2" t="s">
        <v>279</v>
      </c>
      <c r="BF184" s="2" t="s">
        <v>280</v>
      </c>
      <c r="BG184" s="2" t="s">
        <v>281</v>
      </c>
      <c r="BH184" s="2" t="s">
        <v>282</v>
      </c>
      <c r="BI184" s="2" t="s">
        <v>283</v>
      </c>
      <c r="BJ184" s="2" t="s">
        <v>284</v>
      </c>
      <c r="BK184" s="2" t="s">
        <v>285</v>
      </c>
      <c r="BL184" s="2" t="s">
        <v>286</v>
      </c>
      <c r="BM184" s="2" t="s">
        <v>287</v>
      </c>
      <c r="BN184" s="2" t="s">
        <v>288</v>
      </c>
    </row>
    <row r="185" spans="1:66">
      <c r="A185" s="65" t="s">
        <v>291</v>
      </c>
      <c r="B185" t="s">
        <v>99</v>
      </c>
      <c r="D185">
        <v>2.1552500000000001</v>
      </c>
      <c r="E185">
        <v>162.245</v>
      </c>
      <c r="F185">
        <v>2.0932499999999998</v>
      </c>
      <c r="G185">
        <v>7.9682399999999998</v>
      </c>
      <c r="H185">
        <v>15.7491</v>
      </c>
      <c r="I185">
        <v>2021.57</v>
      </c>
      <c r="J185">
        <v>1775.08</v>
      </c>
      <c r="K185">
        <v>263.202</v>
      </c>
      <c r="L185">
        <v>1.33128</v>
      </c>
      <c r="M185">
        <v>11.080399999999999</v>
      </c>
      <c r="N185">
        <v>0.18132300000000001</v>
      </c>
      <c r="O185">
        <v>3.3035100000000002</v>
      </c>
      <c r="P185">
        <v>1.34219</v>
      </c>
      <c r="Q185">
        <v>37.828800000000001</v>
      </c>
      <c r="R185">
        <v>4.0708099999999998</v>
      </c>
      <c r="S185">
        <v>8.4745399999999993</v>
      </c>
      <c r="T185">
        <v>4.4146199999999997E-2</v>
      </c>
      <c r="U185">
        <v>0.88664299999999996</v>
      </c>
      <c r="V185">
        <v>13.773999999999999</v>
      </c>
      <c r="W185">
        <v>0</v>
      </c>
      <c r="X185">
        <v>9.9902000000000005E-2</v>
      </c>
      <c r="Y185">
        <v>0</v>
      </c>
      <c r="Z185">
        <v>2.8851999999999999E-2</v>
      </c>
      <c r="AA185">
        <v>0.12534100000000001</v>
      </c>
      <c r="AB185">
        <v>0.32763799999999998</v>
      </c>
      <c r="AC185">
        <v>0</v>
      </c>
      <c r="AD185">
        <v>0</v>
      </c>
      <c r="AE185">
        <v>0</v>
      </c>
      <c r="AF185">
        <v>2.8218699999999999E-2</v>
      </c>
      <c r="AG185">
        <v>0.49251</v>
      </c>
      <c r="AK185">
        <f>D69-D185</f>
        <v>244.60175000000001</v>
      </c>
      <c r="AL185">
        <f t="shared" ref="AL185:BN193" si="65">E69-E185</f>
        <v>342.536</v>
      </c>
      <c r="AM185">
        <f t="shared" si="65"/>
        <v>52654.106749999999</v>
      </c>
      <c r="AN185">
        <f t="shared" si="65"/>
        <v>61771.831760000001</v>
      </c>
      <c r="AO185">
        <f t="shared" si="65"/>
        <v>107184.2509</v>
      </c>
      <c r="AP185">
        <f t="shared" si="65"/>
        <v>158209.43</v>
      </c>
      <c r="AQ185">
        <f t="shared" si="65"/>
        <v>-1108.7190000000001</v>
      </c>
      <c r="AR185">
        <f t="shared" si="65"/>
        <v>82.593000000000018</v>
      </c>
      <c r="AS185">
        <f t="shared" si="65"/>
        <v>35.969619999999999</v>
      </c>
      <c r="AT185">
        <f t="shared" si="65"/>
        <v>9397.4695999999985</v>
      </c>
      <c r="AU185">
        <f t="shared" si="65"/>
        <v>481.125677</v>
      </c>
      <c r="AV185">
        <f t="shared" si="65"/>
        <v>200.82149000000001</v>
      </c>
      <c r="AW185">
        <f t="shared" si="65"/>
        <v>265.84580999999997</v>
      </c>
      <c r="AX185">
        <f t="shared" si="65"/>
        <v>86301.571199999991</v>
      </c>
      <c r="AY185">
        <f t="shared" si="65"/>
        <v>502.36619000000002</v>
      </c>
      <c r="AZ185">
        <f t="shared" si="65"/>
        <v>467.04646000000002</v>
      </c>
      <c r="BA185">
        <f t="shared" si="65"/>
        <v>43.985953799999997</v>
      </c>
      <c r="BB185">
        <f t="shared" si="65"/>
        <v>413.47135700000001</v>
      </c>
      <c r="BC185">
        <f t="shared" si="65"/>
        <v>-12.347769999999999</v>
      </c>
      <c r="BD185">
        <f t="shared" si="65"/>
        <v>0.89898100000000003</v>
      </c>
      <c r="BE185">
        <f t="shared" si="65"/>
        <v>1.8961999999999993E-2</v>
      </c>
      <c r="BF185">
        <f t="shared" si="65"/>
        <v>-4.5345499999999997E-31</v>
      </c>
      <c r="BG185">
        <f t="shared" si="65"/>
        <v>34.686748000000001</v>
      </c>
      <c r="BH185">
        <f t="shared" si="65"/>
        <v>6.5751290000000004</v>
      </c>
      <c r="BI185">
        <f t="shared" si="65"/>
        <v>21.644662</v>
      </c>
      <c r="BJ185">
        <f t="shared" si="65"/>
        <v>969.80899999999997</v>
      </c>
      <c r="BK185">
        <f t="shared" si="65"/>
        <v>2.42465E-4</v>
      </c>
      <c r="BL185">
        <f t="shared" si="65"/>
        <v>2.8552599999999999E-7</v>
      </c>
      <c r="BM185">
        <f t="shared" si="65"/>
        <v>0.25261130000000004</v>
      </c>
      <c r="BN185">
        <f t="shared" si="65"/>
        <v>4.2637799999999997</v>
      </c>
    </row>
    <row r="186" spans="1:66">
      <c r="A186" s="65"/>
      <c r="B186" t="s">
        <v>100</v>
      </c>
      <c r="D186">
        <v>2.3858700000000002</v>
      </c>
      <c r="E186">
        <v>140.375</v>
      </c>
      <c r="F186">
        <v>1.8434699999999999</v>
      </c>
      <c r="G186">
        <v>6.4667300000000001</v>
      </c>
      <c r="H186">
        <v>0</v>
      </c>
      <c r="I186">
        <v>1756.86</v>
      </c>
      <c r="J186">
        <v>1206.52</v>
      </c>
      <c r="K186">
        <v>226.26300000000001</v>
      </c>
      <c r="L186">
        <v>1.5579099999999999</v>
      </c>
      <c r="M186">
        <v>0</v>
      </c>
      <c r="N186">
        <v>0.12717899999999999</v>
      </c>
      <c r="O186">
        <v>3.5490400000000002</v>
      </c>
      <c r="P186">
        <v>0.89541599999999999</v>
      </c>
      <c r="Q186">
        <v>32.5458</v>
      </c>
      <c r="R186">
        <v>3.5420099999999999</v>
      </c>
      <c r="S186">
        <v>7.1251699999999998</v>
      </c>
      <c r="T186">
        <v>7.8442399999999995E-2</v>
      </c>
      <c r="U186">
        <v>0.71268799999999999</v>
      </c>
      <c r="V186">
        <v>8.8562600000000007</v>
      </c>
      <c r="W186">
        <v>6.7692500000000003E-2</v>
      </c>
      <c r="X186">
        <v>0</v>
      </c>
      <c r="Y186">
        <v>0</v>
      </c>
      <c r="Z186">
        <v>0</v>
      </c>
      <c r="AA186">
        <v>0.13481199999999999</v>
      </c>
      <c r="AB186">
        <v>0.35543200000000003</v>
      </c>
      <c r="AC186">
        <v>0</v>
      </c>
      <c r="AD186">
        <v>9.4123100000000001E-3</v>
      </c>
      <c r="AE186">
        <v>0</v>
      </c>
      <c r="AF186">
        <v>2.2987199999999999E-2</v>
      </c>
      <c r="AG186">
        <v>0.52217800000000003</v>
      </c>
      <c r="AK186">
        <f t="shared" ref="AK186:AK225" si="66">D70-D186</f>
        <v>259.88513</v>
      </c>
      <c r="AL186">
        <f t="shared" si="65"/>
        <v>778.846</v>
      </c>
      <c r="AM186">
        <f t="shared" si="65"/>
        <v>51058.956530000003</v>
      </c>
      <c r="AN186">
        <f t="shared" si="65"/>
        <v>58442.03327</v>
      </c>
      <c r="AO186">
        <f t="shared" si="65"/>
        <v>107700</v>
      </c>
      <c r="AP186">
        <f t="shared" si="65"/>
        <v>149325.14000000001</v>
      </c>
      <c r="AQ186">
        <f t="shared" si="65"/>
        <v>-1108.5438999999999</v>
      </c>
      <c r="AR186">
        <f t="shared" si="65"/>
        <v>78.667999999999978</v>
      </c>
      <c r="AS186">
        <f t="shared" si="65"/>
        <v>56.712490000000003</v>
      </c>
      <c r="AT186">
        <f t="shared" si="65"/>
        <v>8363.2099999999991</v>
      </c>
      <c r="AU186">
        <f t="shared" si="65"/>
        <v>325.40382099999999</v>
      </c>
      <c r="AV186">
        <f t="shared" si="65"/>
        <v>65.015959999999993</v>
      </c>
      <c r="AW186">
        <f t="shared" si="65"/>
        <v>286.327584</v>
      </c>
      <c r="AX186">
        <f t="shared" si="65"/>
        <v>91810.754199999996</v>
      </c>
      <c r="AY186">
        <f t="shared" si="65"/>
        <v>449.08598999999998</v>
      </c>
      <c r="AZ186">
        <f t="shared" si="65"/>
        <v>450.40682999999996</v>
      </c>
      <c r="BA186">
        <f t="shared" si="65"/>
        <v>32.352157599999998</v>
      </c>
      <c r="BB186">
        <f t="shared" si="65"/>
        <v>401.19931199999996</v>
      </c>
      <c r="BC186">
        <f t="shared" si="65"/>
        <v>-3.2234900000000009</v>
      </c>
      <c r="BD186">
        <f t="shared" si="65"/>
        <v>1.1844875000000001</v>
      </c>
      <c r="BE186">
        <f t="shared" si="65"/>
        <v>0.20272200000000001</v>
      </c>
      <c r="BF186">
        <f t="shared" si="65"/>
        <v>43.692100000000003</v>
      </c>
      <c r="BG186">
        <f t="shared" si="65"/>
        <v>26.020199999999999</v>
      </c>
      <c r="BH186">
        <f t="shared" si="65"/>
        <v>6.3969279999999999</v>
      </c>
      <c r="BI186">
        <f t="shared" si="65"/>
        <v>21.455967999999999</v>
      </c>
      <c r="BJ186">
        <f t="shared" si="65"/>
        <v>922.00099999999998</v>
      </c>
      <c r="BK186">
        <f t="shared" si="65"/>
        <v>-3.1885100000000003E-3</v>
      </c>
      <c r="BL186">
        <f t="shared" si="65"/>
        <v>0.190798</v>
      </c>
      <c r="BM186">
        <f t="shared" si="65"/>
        <v>0.28080280000000002</v>
      </c>
      <c r="BN186">
        <f t="shared" si="65"/>
        <v>5.2086519999999998</v>
      </c>
    </row>
    <row r="187" spans="1:66">
      <c r="A187" s="65"/>
      <c r="B187" t="s">
        <v>101</v>
      </c>
      <c r="D187">
        <v>3.0712700000000002</v>
      </c>
      <c r="E187">
        <v>176.79300000000001</v>
      </c>
      <c r="F187">
        <v>0.88489600000000002</v>
      </c>
      <c r="G187">
        <v>15.744899999999999</v>
      </c>
      <c r="H187">
        <v>17.166799999999999</v>
      </c>
      <c r="I187">
        <v>1977.65</v>
      </c>
      <c r="J187">
        <v>1827.66</v>
      </c>
      <c r="K187">
        <v>204.316</v>
      </c>
      <c r="L187">
        <v>1.29695</v>
      </c>
      <c r="M187">
        <v>10.264699999999999</v>
      </c>
      <c r="N187">
        <v>0.14825099999999999</v>
      </c>
      <c r="O187">
        <v>4.7386299999999997</v>
      </c>
      <c r="P187">
        <v>1.0920300000000001</v>
      </c>
      <c r="Q187">
        <v>28.475000000000001</v>
      </c>
      <c r="R187">
        <v>2.1282999999999999</v>
      </c>
      <c r="S187">
        <v>0</v>
      </c>
      <c r="T187">
        <v>8.73144E-2</v>
      </c>
      <c r="U187">
        <v>0.79583300000000001</v>
      </c>
      <c r="V187">
        <v>14.441700000000001</v>
      </c>
      <c r="W187">
        <v>0</v>
      </c>
      <c r="X187">
        <v>0</v>
      </c>
      <c r="Y187">
        <v>0</v>
      </c>
      <c r="Z187">
        <v>0</v>
      </c>
      <c r="AA187">
        <v>0.15054000000000001</v>
      </c>
      <c r="AB187">
        <v>0.33346199999999998</v>
      </c>
      <c r="AC187">
        <v>0</v>
      </c>
      <c r="AD187">
        <v>0</v>
      </c>
      <c r="AE187">
        <v>0</v>
      </c>
      <c r="AF187">
        <v>0</v>
      </c>
      <c r="AG187">
        <v>0.45760299999999998</v>
      </c>
      <c r="AK187">
        <f t="shared" si="66"/>
        <v>235.01673</v>
      </c>
      <c r="AL187">
        <f t="shared" si="65"/>
        <v>288.14799999999997</v>
      </c>
      <c r="AM187">
        <f t="shared" si="65"/>
        <v>53735.015103999998</v>
      </c>
      <c r="AN187">
        <f t="shared" si="65"/>
        <v>62590.655100000004</v>
      </c>
      <c r="AO187">
        <f t="shared" si="65"/>
        <v>114382.83319999999</v>
      </c>
      <c r="AP187">
        <f t="shared" si="65"/>
        <v>148570.35</v>
      </c>
      <c r="AQ187">
        <f t="shared" si="65"/>
        <v>-968.66000000000008</v>
      </c>
      <c r="AR187">
        <f t="shared" si="65"/>
        <v>-222.72230000000002</v>
      </c>
      <c r="AS187">
        <f t="shared" si="65"/>
        <v>51.918549999999996</v>
      </c>
      <c r="AT187">
        <f t="shared" si="65"/>
        <v>3138.5953</v>
      </c>
      <c r="AU187">
        <f t="shared" si="65"/>
        <v>179.08474900000002</v>
      </c>
      <c r="AV187">
        <f t="shared" si="65"/>
        <v>42.948970000000003</v>
      </c>
      <c r="AW187">
        <f t="shared" si="65"/>
        <v>287.21496999999999</v>
      </c>
      <c r="AX187">
        <f t="shared" si="65"/>
        <v>84284.824999999997</v>
      </c>
      <c r="AY187">
        <f t="shared" si="65"/>
        <v>481.5077</v>
      </c>
      <c r="AZ187">
        <f t="shared" si="65"/>
        <v>473.911</v>
      </c>
      <c r="BA187">
        <f t="shared" si="65"/>
        <v>38.682985600000002</v>
      </c>
      <c r="BB187">
        <f t="shared" si="65"/>
        <v>383.06816699999996</v>
      </c>
      <c r="BC187">
        <f t="shared" si="65"/>
        <v>-19.360759999999999</v>
      </c>
      <c r="BD187">
        <f t="shared" si="65"/>
        <v>0.73458400000000001</v>
      </c>
      <c r="BE187">
        <f t="shared" si="65"/>
        <v>2.3668499999999999E-2</v>
      </c>
      <c r="BF187">
        <f t="shared" si="65"/>
        <v>0.101451</v>
      </c>
      <c r="BG187">
        <f t="shared" si="65"/>
        <v>13.8264</v>
      </c>
      <c r="BH187">
        <f t="shared" si="65"/>
        <v>7.2332299999999998</v>
      </c>
      <c r="BI187">
        <f t="shared" si="65"/>
        <v>23.356838</v>
      </c>
      <c r="BJ187">
        <f t="shared" si="65"/>
        <v>589.11</v>
      </c>
      <c r="BK187">
        <f t="shared" si="65"/>
        <v>7.99009E-3</v>
      </c>
      <c r="BL187">
        <f t="shared" si="65"/>
        <v>4.04698E-2</v>
      </c>
      <c r="BM187">
        <f t="shared" si="65"/>
        <v>0.46331499999999998</v>
      </c>
      <c r="BN187">
        <f t="shared" si="65"/>
        <v>4.315607</v>
      </c>
    </row>
    <row r="188" spans="1:66">
      <c r="A188" s="65"/>
      <c r="B188" t="s">
        <v>102</v>
      </c>
      <c r="D188">
        <v>3.1058300000000001</v>
      </c>
      <c r="E188">
        <v>104.05800000000001</v>
      </c>
      <c r="F188">
        <v>2.8123200000000002</v>
      </c>
      <c r="G188">
        <v>8.6061999999999994</v>
      </c>
      <c r="H188">
        <v>15.070399999999999</v>
      </c>
      <c r="I188">
        <v>1726.17</v>
      </c>
      <c r="J188">
        <v>1655.75</v>
      </c>
      <c r="K188">
        <v>242.87299999999999</v>
      </c>
      <c r="L188">
        <v>1.7622199999999999</v>
      </c>
      <c r="M188">
        <v>8.9984400000000004</v>
      </c>
      <c r="N188">
        <v>0.15409</v>
      </c>
      <c r="O188">
        <v>4.4154900000000001</v>
      </c>
      <c r="P188">
        <v>1.1947700000000001</v>
      </c>
      <c r="Q188">
        <v>38.5886</v>
      </c>
      <c r="R188">
        <v>3.6883300000000001</v>
      </c>
      <c r="S188">
        <v>4.3074599999999998</v>
      </c>
      <c r="T188">
        <v>0.106225</v>
      </c>
      <c r="U188">
        <v>0.71661699999999995</v>
      </c>
      <c r="V188">
        <v>10.728400000000001</v>
      </c>
      <c r="W188">
        <v>0</v>
      </c>
      <c r="X188">
        <v>0</v>
      </c>
      <c r="Y188">
        <v>0</v>
      </c>
      <c r="Z188">
        <v>0</v>
      </c>
      <c r="AA188">
        <v>0.12757499999999999</v>
      </c>
      <c r="AB188">
        <v>0.37970900000000002</v>
      </c>
      <c r="AC188">
        <v>0</v>
      </c>
      <c r="AD188">
        <v>0</v>
      </c>
      <c r="AE188">
        <v>0</v>
      </c>
      <c r="AF188">
        <v>0</v>
      </c>
      <c r="AG188">
        <v>0.531053</v>
      </c>
      <c r="AK188">
        <f t="shared" si="66"/>
        <v>229.76317</v>
      </c>
      <c r="AL188">
        <f t="shared" si="65"/>
        <v>631.66499999999996</v>
      </c>
      <c r="AM188">
        <f t="shared" si="65"/>
        <v>52104.88768</v>
      </c>
      <c r="AN188">
        <f t="shared" si="65"/>
        <v>60325.193800000001</v>
      </c>
      <c r="AO188">
        <f t="shared" si="65"/>
        <v>107584.9296</v>
      </c>
      <c r="AP188">
        <f t="shared" si="65"/>
        <v>157768.82999999999</v>
      </c>
      <c r="AQ188">
        <f t="shared" si="65"/>
        <v>-1563.172</v>
      </c>
      <c r="AR188">
        <f t="shared" si="65"/>
        <v>-193.03649999999999</v>
      </c>
      <c r="AS188">
        <f t="shared" si="65"/>
        <v>49.621479999999998</v>
      </c>
      <c r="AT188">
        <f t="shared" si="65"/>
        <v>9604.101560000001</v>
      </c>
      <c r="AU188">
        <f t="shared" si="65"/>
        <v>355.35491000000002</v>
      </c>
      <c r="AV188">
        <f t="shared" si="65"/>
        <v>53.286909999999999</v>
      </c>
      <c r="AW188">
        <f t="shared" si="65"/>
        <v>232.77623</v>
      </c>
      <c r="AX188">
        <f t="shared" si="65"/>
        <v>89243.2114</v>
      </c>
      <c r="AY188">
        <f t="shared" si="65"/>
        <v>436.42966999999999</v>
      </c>
      <c r="AZ188">
        <f t="shared" si="65"/>
        <v>466.08354000000003</v>
      </c>
      <c r="BA188">
        <f t="shared" si="65"/>
        <v>36.512875000000001</v>
      </c>
      <c r="BB188">
        <f t="shared" si="65"/>
        <v>413.31838300000004</v>
      </c>
      <c r="BC188">
        <f t="shared" si="65"/>
        <v>-13.457510000000001</v>
      </c>
      <c r="BD188">
        <f t="shared" si="65"/>
        <v>0.92591199999999996</v>
      </c>
      <c r="BE188">
        <f t="shared" si="65"/>
        <v>-7.0819999999999998E-4</v>
      </c>
      <c r="BF188">
        <f t="shared" si="65"/>
        <v>2.3092899999999999E-29</v>
      </c>
      <c r="BG188">
        <f t="shared" si="65"/>
        <v>32.868400000000001</v>
      </c>
      <c r="BH188">
        <f t="shared" si="65"/>
        <v>6.1957550000000001</v>
      </c>
      <c r="BI188">
        <f t="shared" si="65"/>
        <v>26.145991000000002</v>
      </c>
      <c r="BJ188">
        <f t="shared" si="65"/>
        <v>887.87699999999995</v>
      </c>
      <c r="BK188">
        <f t="shared" si="65"/>
        <v>2.3202499999999999E-4</v>
      </c>
      <c r="BL188">
        <f t="shared" si="65"/>
        <v>-1.5071399999999999E-5</v>
      </c>
      <c r="BM188">
        <f t="shared" si="65"/>
        <v>0.31392399999999998</v>
      </c>
      <c r="BN188">
        <f t="shared" si="65"/>
        <v>5.0654870000000001</v>
      </c>
    </row>
    <row r="189" spans="1:66">
      <c r="A189" s="65"/>
      <c r="B189" t="s">
        <v>103</v>
      </c>
      <c r="D189">
        <v>1.8033600000000001</v>
      </c>
      <c r="E189">
        <v>154.11000000000001</v>
      </c>
      <c r="F189">
        <v>3.1871900000000002</v>
      </c>
      <c r="G189">
        <v>0</v>
      </c>
      <c r="H189">
        <v>14.724299999999999</v>
      </c>
      <c r="I189">
        <v>1972.07</v>
      </c>
      <c r="J189">
        <v>1569.26</v>
      </c>
      <c r="K189">
        <v>207.96700000000001</v>
      </c>
      <c r="L189">
        <v>1.6376200000000001</v>
      </c>
      <c r="M189">
        <v>12.7685</v>
      </c>
      <c r="N189">
        <v>0.150834</v>
      </c>
      <c r="O189">
        <v>3.6937099999999998</v>
      </c>
      <c r="P189">
        <v>0.99424299999999999</v>
      </c>
      <c r="Q189">
        <v>28.940200000000001</v>
      </c>
      <c r="R189">
        <v>3.2488800000000002</v>
      </c>
      <c r="S189">
        <v>5.8334000000000001</v>
      </c>
      <c r="T189">
        <v>3.3655299999999999E-2</v>
      </c>
      <c r="U189">
        <v>0.67048200000000002</v>
      </c>
      <c r="V189">
        <v>16.712700000000002</v>
      </c>
      <c r="W189">
        <v>6.4798499999999995E-2</v>
      </c>
      <c r="X189">
        <v>0</v>
      </c>
      <c r="Y189">
        <v>0</v>
      </c>
      <c r="Z189">
        <v>0</v>
      </c>
      <c r="AA189">
        <v>0.16395899999999999</v>
      </c>
      <c r="AB189">
        <v>0.298761</v>
      </c>
      <c r="AC189">
        <v>0</v>
      </c>
      <c r="AD189">
        <v>0</v>
      </c>
      <c r="AE189">
        <v>0</v>
      </c>
      <c r="AF189">
        <v>2.1773000000000001E-2</v>
      </c>
      <c r="AG189">
        <v>0.41586699999999999</v>
      </c>
      <c r="AK189">
        <f t="shared" si="66"/>
        <v>247.39864</v>
      </c>
      <c r="AL189">
        <f t="shared" si="65"/>
        <v>537.48299999999995</v>
      </c>
      <c r="AM189">
        <f t="shared" si="65"/>
        <v>49564.812810000003</v>
      </c>
      <c r="AN189">
        <f t="shared" si="65"/>
        <v>58622.5</v>
      </c>
      <c r="AO189">
        <f t="shared" si="65"/>
        <v>115185.2757</v>
      </c>
      <c r="AP189">
        <f t="shared" si="65"/>
        <v>154340.93</v>
      </c>
      <c r="AQ189">
        <f t="shared" si="65"/>
        <v>-512.06999999999994</v>
      </c>
      <c r="AR189">
        <f t="shared" si="65"/>
        <v>558.97199999999998</v>
      </c>
      <c r="AS189">
        <f t="shared" si="65"/>
        <v>59.624380000000002</v>
      </c>
      <c r="AT189">
        <f t="shared" si="65"/>
        <v>3943.2514999999999</v>
      </c>
      <c r="AU189">
        <f t="shared" si="65"/>
        <v>206.422166</v>
      </c>
      <c r="AV189">
        <f t="shared" si="65"/>
        <v>36.653289999999998</v>
      </c>
      <c r="AW189">
        <f t="shared" si="65"/>
        <v>299.703757</v>
      </c>
      <c r="AX189">
        <f t="shared" si="65"/>
        <v>90964.7598</v>
      </c>
      <c r="AY189">
        <f t="shared" si="65"/>
        <v>528.68111999999996</v>
      </c>
      <c r="AZ189">
        <f t="shared" si="65"/>
        <v>525.94060000000002</v>
      </c>
      <c r="BA189">
        <f t="shared" si="65"/>
        <v>36.173144700000002</v>
      </c>
      <c r="BB189">
        <f t="shared" si="65"/>
        <v>343.88851800000003</v>
      </c>
      <c r="BC189">
        <f t="shared" si="65"/>
        <v>-15.581110000000002</v>
      </c>
      <c r="BD189">
        <f t="shared" si="65"/>
        <v>1.4704915000000001</v>
      </c>
      <c r="BE189">
        <f t="shared" si="65"/>
        <v>0.40140700000000001</v>
      </c>
      <c r="BF189">
        <f t="shared" si="65"/>
        <v>0.14412900000000001</v>
      </c>
      <c r="BG189">
        <f t="shared" si="65"/>
        <v>20.3294</v>
      </c>
      <c r="BH189">
        <f t="shared" si="65"/>
        <v>6.6480009999999998</v>
      </c>
      <c r="BI189">
        <f t="shared" si="65"/>
        <v>18.079239000000001</v>
      </c>
      <c r="BJ189">
        <f t="shared" si="65"/>
        <v>520.45399999999995</v>
      </c>
      <c r="BK189">
        <f t="shared" si="65"/>
        <v>4.8148699999999997E-3</v>
      </c>
      <c r="BL189">
        <f t="shared" si="65"/>
        <v>0.410271</v>
      </c>
      <c r="BM189">
        <f t="shared" si="65"/>
        <v>0.23322900000000002</v>
      </c>
      <c r="BN189">
        <f t="shared" si="65"/>
        <v>4.9285730000000001</v>
      </c>
    </row>
    <row r="190" spans="1:66">
      <c r="A190" s="65"/>
      <c r="B190" t="s">
        <v>104</v>
      </c>
      <c r="D190">
        <v>2.1869399999999999</v>
      </c>
      <c r="E190">
        <v>105.19799999999999</v>
      </c>
      <c r="F190">
        <v>0.75148800000000004</v>
      </c>
      <c r="G190">
        <v>0</v>
      </c>
      <c r="H190">
        <v>26.690200000000001</v>
      </c>
      <c r="I190">
        <v>1440.31</v>
      </c>
      <c r="J190">
        <v>1469.16</v>
      </c>
      <c r="K190">
        <v>289.85500000000002</v>
      </c>
      <c r="L190">
        <v>1.82507</v>
      </c>
      <c r="M190">
        <v>14.920999999999999</v>
      </c>
      <c r="N190">
        <v>0.12006</v>
      </c>
      <c r="O190">
        <v>3.8506800000000001</v>
      </c>
      <c r="P190">
        <v>0.71309199999999995</v>
      </c>
      <c r="Q190">
        <v>27.1858</v>
      </c>
      <c r="R190">
        <v>1.3031999999999999</v>
      </c>
      <c r="S190">
        <v>7.7676800000000004</v>
      </c>
      <c r="T190">
        <v>3.3402599999999998E-2</v>
      </c>
      <c r="U190">
        <v>0.67421600000000004</v>
      </c>
      <c r="V190">
        <v>8.3602299999999996</v>
      </c>
      <c r="W190">
        <v>0</v>
      </c>
      <c r="X190">
        <v>0</v>
      </c>
      <c r="Y190">
        <v>0</v>
      </c>
      <c r="Z190">
        <v>2.2488500000000002E-2</v>
      </c>
      <c r="AA190">
        <v>0.135904</v>
      </c>
      <c r="AB190">
        <v>0.381714</v>
      </c>
      <c r="AC190">
        <v>0</v>
      </c>
      <c r="AD190">
        <v>0</v>
      </c>
      <c r="AE190">
        <v>0</v>
      </c>
      <c r="AF190">
        <v>0</v>
      </c>
      <c r="AG190">
        <v>0.39862399999999998</v>
      </c>
      <c r="AK190">
        <f t="shared" si="66"/>
        <v>229.90806000000001</v>
      </c>
      <c r="AL190">
        <f t="shared" si="65"/>
        <v>474.93000000000006</v>
      </c>
      <c r="AM190">
        <f t="shared" si="65"/>
        <v>48862.948511999995</v>
      </c>
      <c r="AN190">
        <f t="shared" si="65"/>
        <v>58024.9</v>
      </c>
      <c r="AO190">
        <f t="shared" si="65"/>
        <v>106573.3098</v>
      </c>
      <c r="AP190">
        <f t="shared" si="65"/>
        <v>147665.69</v>
      </c>
      <c r="AQ190">
        <f t="shared" si="65"/>
        <v>-1951.4010000000001</v>
      </c>
      <c r="AR190">
        <f t="shared" si="65"/>
        <v>-193.99980000000002</v>
      </c>
      <c r="AS190">
        <f t="shared" si="65"/>
        <v>57.718730000000001</v>
      </c>
      <c r="AT190">
        <f t="shared" si="65"/>
        <v>10342.279</v>
      </c>
      <c r="AU190">
        <f t="shared" si="65"/>
        <v>396.80793999999997</v>
      </c>
      <c r="AV190">
        <f t="shared" si="65"/>
        <v>65.451620000000005</v>
      </c>
      <c r="AW190">
        <f t="shared" si="65"/>
        <v>242.19890800000002</v>
      </c>
      <c r="AX190">
        <f t="shared" si="65"/>
        <v>90680.914199999999</v>
      </c>
      <c r="AY190">
        <f t="shared" si="65"/>
        <v>482.40379999999999</v>
      </c>
      <c r="AZ190">
        <f t="shared" si="65"/>
        <v>417.39532000000003</v>
      </c>
      <c r="BA190">
        <f t="shared" si="65"/>
        <v>39.719797399999997</v>
      </c>
      <c r="BB190">
        <f t="shared" si="65"/>
        <v>415.50078400000001</v>
      </c>
      <c r="BC190">
        <f t="shared" si="65"/>
        <v>-15.980259999999999</v>
      </c>
      <c r="BD190">
        <f t="shared" si="65"/>
        <v>1.75413</v>
      </c>
      <c r="BE190">
        <f t="shared" si="65"/>
        <v>-3.7299999999999999E-5</v>
      </c>
      <c r="BF190">
        <f t="shared" si="65"/>
        <v>2.9173000000000001E-28</v>
      </c>
      <c r="BG190">
        <f t="shared" si="65"/>
        <v>32.306711499999999</v>
      </c>
      <c r="BH190">
        <f t="shared" si="65"/>
        <v>5.5155560000000001</v>
      </c>
      <c r="BI190">
        <f t="shared" si="65"/>
        <v>26.381286000000003</v>
      </c>
      <c r="BJ190">
        <f t="shared" si="65"/>
        <v>942.60400000000004</v>
      </c>
      <c r="BK190">
        <f t="shared" si="65"/>
        <v>6.0925399999999996E-3</v>
      </c>
      <c r="BL190">
        <f t="shared" si="65"/>
        <v>2.6173600000000002E-2</v>
      </c>
      <c r="BM190">
        <f t="shared" si="65"/>
        <v>0.33325900000000003</v>
      </c>
      <c r="BN190">
        <f t="shared" si="65"/>
        <v>6.0090859999999999</v>
      </c>
    </row>
    <row r="191" spans="1:66">
      <c r="A191" s="65"/>
      <c r="B191" t="s">
        <v>105</v>
      </c>
      <c r="D191">
        <v>2.55375</v>
      </c>
      <c r="E191">
        <v>160.15100000000001</v>
      </c>
      <c r="F191">
        <v>3.5367000000000002</v>
      </c>
      <c r="G191">
        <v>0</v>
      </c>
      <c r="H191">
        <v>19.471399999999999</v>
      </c>
      <c r="I191">
        <v>1663.7</v>
      </c>
      <c r="J191">
        <v>1522.96</v>
      </c>
      <c r="K191">
        <v>243.46</v>
      </c>
      <c r="L191">
        <v>1.6095900000000001</v>
      </c>
      <c r="M191">
        <v>0</v>
      </c>
      <c r="N191">
        <v>0.10703500000000001</v>
      </c>
      <c r="O191">
        <v>3.3567100000000001</v>
      </c>
      <c r="P191">
        <v>0.85571399999999997</v>
      </c>
      <c r="Q191">
        <v>25.205100000000002</v>
      </c>
      <c r="R191">
        <v>2.5859399999999999</v>
      </c>
      <c r="S191">
        <v>6.9652099999999999</v>
      </c>
      <c r="T191">
        <v>4.58608E-2</v>
      </c>
      <c r="U191">
        <v>0.77932599999999996</v>
      </c>
      <c r="V191">
        <v>11.0921</v>
      </c>
      <c r="W191">
        <v>0</v>
      </c>
      <c r="X191">
        <v>0</v>
      </c>
      <c r="Y191">
        <v>0</v>
      </c>
      <c r="Z191">
        <v>3.1024900000000001E-2</v>
      </c>
      <c r="AA191">
        <v>0.122965</v>
      </c>
      <c r="AB191">
        <v>0.33119300000000002</v>
      </c>
      <c r="AC191">
        <v>0</v>
      </c>
      <c r="AD191">
        <v>0</v>
      </c>
      <c r="AE191">
        <v>0</v>
      </c>
      <c r="AF191">
        <v>2.1652600000000001E-2</v>
      </c>
      <c r="AG191">
        <v>0.43957400000000002</v>
      </c>
      <c r="AK191">
        <f t="shared" si="66"/>
        <v>228.47524999999999</v>
      </c>
      <c r="AL191">
        <f t="shared" si="65"/>
        <v>550.81400000000008</v>
      </c>
      <c r="AM191">
        <f t="shared" si="65"/>
        <v>54488.363300000005</v>
      </c>
      <c r="AN191">
        <f t="shared" si="65"/>
        <v>60969.9</v>
      </c>
      <c r="AO191">
        <f t="shared" si="65"/>
        <v>104780.52860000001</v>
      </c>
      <c r="AP191">
        <f t="shared" si="65"/>
        <v>152579.29999999999</v>
      </c>
      <c r="AQ191">
        <f t="shared" si="65"/>
        <v>-726.202</v>
      </c>
      <c r="AR191">
        <f t="shared" si="65"/>
        <v>140.994</v>
      </c>
      <c r="AS191">
        <f t="shared" si="65"/>
        <v>54.243010000000005</v>
      </c>
      <c r="AT191">
        <f t="shared" si="65"/>
        <v>11743.6</v>
      </c>
      <c r="AU191">
        <f t="shared" si="65"/>
        <v>400.37296500000002</v>
      </c>
      <c r="AV191">
        <f t="shared" si="65"/>
        <v>100.71928999999999</v>
      </c>
      <c r="AW191">
        <f t="shared" si="65"/>
        <v>237.258286</v>
      </c>
      <c r="AX191">
        <f t="shared" si="65"/>
        <v>91719.794899999994</v>
      </c>
      <c r="AY191">
        <f t="shared" si="65"/>
        <v>459.68205999999998</v>
      </c>
      <c r="AZ191">
        <f t="shared" si="65"/>
        <v>479.21978999999999</v>
      </c>
      <c r="BA191">
        <f t="shared" si="65"/>
        <v>39.824339199999997</v>
      </c>
      <c r="BB191">
        <f t="shared" si="65"/>
        <v>402.50667399999998</v>
      </c>
      <c r="BC191">
        <f t="shared" si="65"/>
        <v>-7.87439</v>
      </c>
      <c r="BD191">
        <f t="shared" si="65"/>
        <v>1.4518500000000001</v>
      </c>
      <c r="BE191">
        <f t="shared" si="65"/>
        <v>0.39372600000000002</v>
      </c>
      <c r="BF191">
        <f t="shared" si="65"/>
        <v>0.17030400000000001</v>
      </c>
      <c r="BG191">
        <f t="shared" si="65"/>
        <v>32.784675100000001</v>
      </c>
      <c r="BH191">
        <f t="shared" si="65"/>
        <v>5.8801649999999999</v>
      </c>
      <c r="BI191">
        <f t="shared" si="65"/>
        <v>26.345007000000003</v>
      </c>
      <c r="BJ191">
        <f t="shared" si="65"/>
        <v>869.10900000000004</v>
      </c>
      <c r="BK191">
        <f t="shared" si="65"/>
        <v>5.9227900000000003E-5</v>
      </c>
      <c r="BL191">
        <f t="shared" si="65"/>
        <v>0.119549</v>
      </c>
      <c r="BM191">
        <f t="shared" si="65"/>
        <v>0.27464939999999999</v>
      </c>
      <c r="BN191">
        <f t="shared" si="65"/>
        <v>6.4075959999999998</v>
      </c>
    </row>
    <row r="192" spans="1:66">
      <c r="A192" s="65"/>
      <c r="B192" t="s">
        <v>106</v>
      </c>
      <c r="D192">
        <v>1.84409</v>
      </c>
      <c r="E192">
        <v>158.52500000000001</v>
      </c>
      <c r="F192">
        <v>1.2458499999999999</v>
      </c>
      <c r="G192">
        <v>0</v>
      </c>
      <c r="H192">
        <v>26.819700000000001</v>
      </c>
      <c r="I192">
        <v>1698.46</v>
      </c>
      <c r="J192">
        <v>1294.47</v>
      </c>
      <c r="K192">
        <v>173.23599999999999</v>
      </c>
      <c r="L192">
        <v>1.6029599999999999</v>
      </c>
      <c r="M192">
        <v>8.9210799999999999</v>
      </c>
      <c r="N192">
        <v>0.21244399999999999</v>
      </c>
      <c r="O192">
        <v>4.2569400000000002</v>
      </c>
      <c r="P192">
        <v>1.0485899999999999</v>
      </c>
      <c r="Q192">
        <v>27.549099999999999</v>
      </c>
      <c r="R192">
        <v>3.2190099999999999</v>
      </c>
      <c r="S192">
        <v>7.0384799999999998</v>
      </c>
      <c r="T192">
        <v>3.3610300000000003E-2</v>
      </c>
      <c r="U192">
        <v>0.80854000000000004</v>
      </c>
      <c r="V192">
        <v>10.617900000000001</v>
      </c>
      <c r="W192">
        <v>0</v>
      </c>
      <c r="X192">
        <v>0</v>
      </c>
      <c r="Y192">
        <v>0</v>
      </c>
      <c r="Z192">
        <v>3.1384200000000001E-2</v>
      </c>
      <c r="AA192">
        <v>0.15676999999999999</v>
      </c>
      <c r="AB192">
        <v>0.25641799999999998</v>
      </c>
      <c r="AC192">
        <v>0</v>
      </c>
      <c r="AD192">
        <v>0</v>
      </c>
      <c r="AE192">
        <v>2.2271300000000001E-2</v>
      </c>
      <c r="AF192">
        <v>0</v>
      </c>
      <c r="AG192">
        <v>0.31877699999999998</v>
      </c>
      <c r="AK192">
        <f t="shared" si="66"/>
        <v>224.48090999999999</v>
      </c>
      <c r="AL192">
        <f t="shared" si="65"/>
        <v>739.96800000000007</v>
      </c>
      <c r="AM192">
        <f t="shared" si="65"/>
        <v>53802.754150000001</v>
      </c>
      <c r="AN192">
        <f t="shared" si="65"/>
        <v>60807.6</v>
      </c>
      <c r="AO192">
        <f t="shared" si="65"/>
        <v>104473.18030000001</v>
      </c>
      <c r="AP192">
        <f t="shared" si="65"/>
        <v>154297.54</v>
      </c>
      <c r="AQ192">
        <f t="shared" si="65"/>
        <v>-1081.691</v>
      </c>
      <c r="AR192">
        <f t="shared" si="65"/>
        <v>-85.480799999999988</v>
      </c>
      <c r="AS192">
        <f t="shared" si="65"/>
        <v>39.603139999999996</v>
      </c>
      <c r="AT192">
        <f t="shared" si="65"/>
        <v>11207.57892</v>
      </c>
      <c r="AU192">
        <f t="shared" si="65"/>
        <v>395.76355599999999</v>
      </c>
      <c r="AV192">
        <f t="shared" si="65"/>
        <v>79.236959999999996</v>
      </c>
      <c r="AW192">
        <f t="shared" si="65"/>
        <v>219.99441000000002</v>
      </c>
      <c r="AX192">
        <f t="shared" si="65"/>
        <v>93364.950899999996</v>
      </c>
      <c r="AY192">
        <f t="shared" si="65"/>
        <v>479.84898999999996</v>
      </c>
      <c r="AZ192">
        <f t="shared" si="65"/>
        <v>498.58152000000001</v>
      </c>
      <c r="BA192">
        <f t="shared" si="65"/>
        <v>40.118389700000002</v>
      </c>
      <c r="BB192">
        <f t="shared" si="65"/>
        <v>428.01546000000002</v>
      </c>
      <c r="BC192">
        <f t="shared" si="65"/>
        <v>-10.315471000000001</v>
      </c>
      <c r="BD192">
        <f t="shared" si="65"/>
        <v>1.51549</v>
      </c>
      <c r="BE192">
        <f t="shared" si="65"/>
        <v>3.60066E-2</v>
      </c>
      <c r="BF192">
        <f t="shared" si="65"/>
        <v>0.15554599999999999</v>
      </c>
      <c r="BG192">
        <f t="shared" si="65"/>
        <v>30.844015799999998</v>
      </c>
      <c r="BH192">
        <f t="shared" si="65"/>
        <v>5.8841600000000005</v>
      </c>
      <c r="BI192">
        <f t="shared" si="65"/>
        <v>29.804382</v>
      </c>
      <c r="BJ192">
        <f t="shared" si="65"/>
        <v>953.625</v>
      </c>
      <c r="BK192">
        <f t="shared" si="65"/>
        <v>8.7349200000000002E-3</v>
      </c>
      <c r="BL192">
        <f t="shared" si="65"/>
        <v>-2.605677E-2</v>
      </c>
      <c r="BM192">
        <f t="shared" si="65"/>
        <v>0.352605</v>
      </c>
      <c r="BN192">
        <f t="shared" si="65"/>
        <v>6.7907530000000005</v>
      </c>
    </row>
    <row r="193" spans="1:66">
      <c r="A193" s="65"/>
      <c r="B193" t="s">
        <v>107</v>
      </c>
      <c r="D193">
        <v>3.1609699999999998</v>
      </c>
      <c r="E193">
        <v>96.736400000000003</v>
      </c>
      <c r="F193">
        <v>1.6293500000000001</v>
      </c>
      <c r="G193">
        <v>7.4526599999999998</v>
      </c>
      <c r="H193">
        <v>15.071899999999999</v>
      </c>
      <c r="I193">
        <v>2108.2600000000002</v>
      </c>
      <c r="J193">
        <v>1424.97</v>
      </c>
      <c r="K193">
        <v>290.75900000000001</v>
      </c>
      <c r="L193">
        <v>1.3489800000000001</v>
      </c>
      <c r="M193">
        <v>8.0724999999999998</v>
      </c>
      <c r="N193">
        <v>0.126944</v>
      </c>
      <c r="O193">
        <v>3.8921000000000001</v>
      </c>
      <c r="P193">
        <v>1.2452399999999999</v>
      </c>
      <c r="Q193">
        <v>27.307500000000001</v>
      </c>
      <c r="R193">
        <v>3.1826500000000002</v>
      </c>
      <c r="S193">
        <v>6.4068100000000001</v>
      </c>
      <c r="T193">
        <v>3.0047000000000001E-2</v>
      </c>
      <c r="U193">
        <v>0.78037699999999999</v>
      </c>
      <c r="V193">
        <v>14.3428</v>
      </c>
      <c r="W193">
        <v>0</v>
      </c>
      <c r="X193">
        <v>0</v>
      </c>
      <c r="Y193">
        <v>0</v>
      </c>
      <c r="Z193">
        <v>2.0490399999999999E-2</v>
      </c>
      <c r="AA193">
        <v>0.12089999999999999</v>
      </c>
      <c r="AB193">
        <v>0.348219</v>
      </c>
      <c r="AC193">
        <v>0</v>
      </c>
      <c r="AD193">
        <v>0</v>
      </c>
      <c r="AE193">
        <v>0</v>
      </c>
      <c r="AF193">
        <v>1.9588899999999999E-2</v>
      </c>
      <c r="AG193">
        <v>0.46086700000000003</v>
      </c>
      <c r="AK193">
        <f t="shared" si="66"/>
        <v>239.79303000000002</v>
      </c>
      <c r="AL193">
        <f t="shared" si="65"/>
        <v>566.03060000000005</v>
      </c>
      <c r="AM193">
        <f t="shared" si="65"/>
        <v>55257.17065</v>
      </c>
      <c r="AN193">
        <f t="shared" si="65"/>
        <v>61511.34734</v>
      </c>
      <c r="AO193">
        <f t="shared" si="65"/>
        <v>106884.9281</v>
      </c>
      <c r="AP193">
        <f t="shared" si="65"/>
        <v>157257.74</v>
      </c>
      <c r="AQ193">
        <f t="shared" si="65"/>
        <v>-387.93000000000006</v>
      </c>
      <c r="AR193">
        <f t="shared" si="65"/>
        <v>-116.55000000000001</v>
      </c>
      <c r="AS193">
        <f t="shared" si="65"/>
        <v>33.276820000000001</v>
      </c>
      <c r="AT193">
        <f t="shared" si="65"/>
        <v>8249.1975000000002</v>
      </c>
      <c r="AU193">
        <f t="shared" si="65"/>
        <v>284.57605599999999</v>
      </c>
      <c r="AV193">
        <f t="shared" si="65"/>
        <v>19.782500000000002</v>
      </c>
      <c r="AW193">
        <f t="shared" si="65"/>
        <v>238.01076</v>
      </c>
      <c r="AX193">
        <f t="shared" si="65"/>
        <v>97920.492500000008</v>
      </c>
      <c r="AY193">
        <f t="shared" si="65"/>
        <v>511.37734999999992</v>
      </c>
      <c r="AZ193">
        <f t="shared" si="65"/>
        <v>523.23719000000006</v>
      </c>
      <c r="BA193">
        <f t="shared" si="65"/>
        <v>44.526553</v>
      </c>
      <c r="BB193">
        <f t="shared" si="65"/>
        <v>463.87462299999999</v>
      </c>
      <c r="BC193">
        <f t="shared" si="65"/>
        <v>-18.232759999999999</v>
      </c>
      <c r="BD193">
        <f t="shared" si="65"/>
        <v>1.2072400000000001</v>
      </c>
      <c r="BE193">
        <f t="shared" si="65"/>
        <v>-7.4802099999999997E-4</v>
      </c>
      <c r="BF193">
        <f t="shared" si="65"/>
        <v>-1.7212699999999999E-26</v>
      </c>
      <c r="BG193">
        <f t="shared" si="65"/>
        <v>26.684109599999999</v>
      </c>
      <c r="BH193">
        <f t="shared" si="65"/>
        <v>5.8967700000000001</v>
      </c>
      <c r="BI193">
        <f t="shared" ref="BI193:BI225" si="67">AB77-AB193</f>
        <v>26.681280999999998</v>
      </c>
      <c r="BJ193">
        <f t="shared" ref="BJ193:BJ225" si="68">AC77-AC193</f>
        <v>742.89</v>
      </c>
      <c r="BK193">
        <f t="shared" ref="BK193:BK225" si="69">AD77-AD193</f>
        <v>1.0364899999999999E-3</v>
      </c>
      <c r="BL193">
        <f t="shared" ref="BL193:BL225" si="70">AE77-AE193</f>
        <v>1.26228E-2</v>
      </c>
      <c r="BM193">
        <f t="shared" ref="BM193:BM225" si="71">AF77-AF193</f>
        <v>0.1981301</v>
      </c>
      <c r="BN193">
        <f t="shared" ref="BN193:BN225" si="72">AG77-AG193</f>
        <v>5.8952830000000001</v>
      </c>
    </row>
    <row r="194" spans="1:66">
      <c r="A194" s="65"/>
      <c r="B194" t="s">
        <v>108</v>
      </c>
      <c r="D194">
        <v>2.1345900000000002</v>
      </c>
      <c r="E194">
        <v>156.77000000000001</v>
      </c>
      <c r="F194">
        <v>1.9923500000000001</v>
      </c>
      <c r="G194">
        <v>0</v>
      </c>
      <c r="H194">
        <v>11.871700000000001</v>
      </c>
      <c r="I194">
        <v>1528.82</v>
      </c>
      <c r="J194">
        <v>1517.39</v>
      </c>
      <c r="K194">
        <v>225.58799999999999</v>
      </c>
      <c r="L194">
        <v>1.4978800000000001</v>
      </c>
      <c r="M194">
        <v>6.3247</v>
      </c>
      <c r="N194">
        <v>0.110497</v>
      </c>
      <c r="O194">
        <v>2.72865</v>
      </c>
      <c r="P194">
        <v>0.95640199999999997</v>
      </c>
      <c r="Q194">
        <v>46.663800000000002</v>
      </c>
      <c r="R194">
        <v>2.8005100000000001</v>
      </c>
      <c r="S194">
        <v>0</v>
      </c>
      <c r="T194">
        <v>4.4210100000000002E-2</v>
      </c>
      <c r="U194">
        <v>0.73333599999999999</v>
      </c>
      <c r="V194">
        <v>11.536300000000001</v>
      </c>
      <c r="W194">
        <v>0</v>
      </c>
      <c r="X194">
        <v>7.7010200000000001E-2</v>
      </c>
      <c r="Y194">
        <v>0</v>
      </c>
      <c r="Z194">
        <v>2.2100100000000001E-2</v>
      </c>
      <c r="AA194">
        <v>0.147398</v>
      </c>
      <c r="AB194">
        <v>0.28647</v>
      </c>
      <c r="AC194">
        <v>0</v>
      </c>
      <c r="AD194">
        <v>0</v>
      </c>
      <c r="AE194">
        <v>2.1572600000000001E-2</v>
      </c>
      <c r="AF194">
        <v>0</v>
      </c>
      <c r="AG194">
        <v>0.36470000000000002</v>
      </c>
      <c r="AK194">
        <f t="shared" si="66"/>
        <v>242.07641000000001</v>
      </c>
      <c r="AL194">
        <f t="shared" ref="AL194:AL225" si="73">E78-E194</f>
        <v>776.91200000000003</v>
      </c>
      <c r="AM194">
        <f t="shared" ref="AM194:AM225" si="74">F78-F194</f>
        <v>54010.00765</v>
      </c>
      <c r="AN194">
        <f t="shared" ref="AN194:AN225" si="75">G78-G194</f>
        <v>59161</v>
      </c>
      <c r="AO194">
        <f t="shared" ref="AO194:AO225" si="76">H78-H194</f>
        <v>106588.1283</v>
      </c>
      <c r="AP194">
        <f t="shared" ref="AP194:AP225" si="77">I78-I194</f>
        <v>157974.18</v>
      </c>
      <c r="AQ194">
        <f t="shared" ref="AQ194:AQ225" si="78">J78-J194</f>
        <v>-1423.8714</v>
      </c>
      <c r="AR194">
        <f t="shared" ref="AR194:AR225" si="79">K78-K194</f>
        <v>-120.74199999999999</v>
      </c>
      <c r="AS194">
        <f t="shared" ref="AS194:AS225" si="80">L78-L194</f>
        <v>41.411719999999995</v>
      </c>
      <c r="AT194">
        <f t="shared" ref="AT194:AT225" si="81">M78-M194</f>
        <v>10991.675300000001</v>
      </c>
      <c r="AU194">
        <f t="shared" ref="AU194:AU225" si="82">N78-N194</f>
        <v>421.09950299999997</v>
      </c>
      <c r="AV194">
        <f t="shared" ref="AV194:AV225" si="83">O78-O194</f>
        <v>58.324750000000002</v>
      </c>
      <c r="AW194">
        <f t="shared" ref="AW194:AW225" si="84">P78-P194</f>
        <v>224.185598</v>
      </c>
      <c r="AX194">
        <f t="shared" ref="AX194:AX225" si="85">Q78-Q194</f>
        <v>91630.736199999999</v>
      </c>
      <c r="AY194">
        <f t="shared" ref="AY194:AY225" si="86">R78-R194</f>
        <v>424.84949</v>
      </c>
      <c r="AZ194">
        <f t="shared" ref="AZ194:AZ225" si="87">S78-S194</f>
        <v>491.28100000000001</v>
      </c>
      <c r="BA194">
        <f t="shared" ref="BA194:BA225" si="88">T78-T194</f>
        <v>36.375489899999998</v>
      </c>
      <c r="BB194">
        <f t="shared" ref="BB194:BB225" si="89">U78-U194</f>
        <v>435.68666400000001</v>
      </c>
      <c r="BC194">
        <f t="shared" ref="BC194:BC225" si="90">V78-V194</f>
        <v>-11.949831000000001</v>
      </c>
      <c r="BD194">
        <f t="shared" ref="BD194:BD225" si="91">W78-W194</f>
        <v>2.0776300000000001</v>
      </c>
      <c r="BE194">
        <f t="shared" ref="BE194:BE225" si="92">X78-X194</f>
        <v>-8.6719959999999999E-2</v>
      </c>
      <c r="BF194">
        <f t="shared" ref="BF194:BF225" si="93">Y78-Y194</f>
        <v>-4.0732999999999999E-23</v>
      </c>
      <c r="BG194">
        <f t="shared" ref="BG194:BG225" si="94">Z78-Z194</f>
        <v>34.926699899999996</v>
      </c>
      <c r="BH194">
        <f t="shared" ref="BH194:BH225" si="95">AA78-AA194</f>
        <v>5.7360519999999999</v>
      </c>
      <c r="BI194">
        <f t="shared" si="67"/>
        <v>26.78163</v>
      </c>
      <c r="BJ194">
        <f t="shared" si="68"/>
        <v>975.23599999999999</v>
      </c>
      <c r="BK194">
        <f t="shared" si="69"/>
        <v>4.4856899999999996E-3</v>
      </c>
      <c r="BL194">
        <f t="shared" si="70"/>
        <v>-7.7508000000000004E-3</v>
      </c>
      <c r="BM194">
        <f t="shared" si="71"/>
        <v>0.33845900000000001</v>
      </c>
      <c r="BN194">
        <f t="shared" si="72"/>
        <v>5.8530800000000003</v>
      </c>
    </row>
    <row r="195" spans="1:66">
      <c r="A195" s="65"/>
      <c r="B195" t="s">
        <v>109</v>
      </c>
      <c r="D195">
        <v>2.2229700000000001</v>
      </c>
      <c r="E195">
        <v>157.27600000000001</v>
      </c>
      <c r="F195">
        <v>1.4597899999999999</v>
      </c>
      <c r="G195">
        <v>6.1319699999999999</v>
      </c>
      <c r="H195">
        <v>17.094200000000001</v>
      </c>
      <c r="I195">
        <v>1553.9</v>
      </c>
      <c r="J195">
        <v>2141.04</v>
      </c>
      <c r="K195">
        <v>218.20400000000001</v>
      </c>
      <c r="L195">
        <v>1.92394</v>
      </c>
      <c r="M195">
        <v>6.8741700000000003</v>
      </c>
      <c r="N195">
        <v>0.142706</v>
      </c>
      <c r="O195">
        <v>5.1844700000000001</v>
      </c>
      <c r="P195">
        <v>0.85469099999999998</v>
      </c>
      <c r="Q195">
        <v>44.866599999999998</v>
      </c>
      <c r="R195">
        <v>3.1514199999999999</v>
      </c>
      <c r="S195">
        <v>5.9024700000000001</v>
      </c>
      <c r="T195">
        <v>6.3719399999999995E-2</v>
      </c>
      <c r="U195">
        <v>0.64965700000000004</v>
      </c>
      <c r="V195">
        <v>10.8752</v>
      </c>
      <c r="W195">
        <v>0</v>
      </c>
      <c r="X195">
        <v>0</v>
      </c>
      <c r="Y195">
        <v>0</v>
      </c>
      <c r="Z195">
        <v>2.4001000000000001E-2</v>
      </c>
      <c r="AA195">
        <v>0.16403200000000001</v>
      </c>
      <c r="AB195">
        <v>0.26764199999999999</v>
      </c>
      <c r="AC195">
        <v>0</v>
      </c>
      <c r="AD195">
        <v>0</v>
      </c>
      <c r="AE195">
        <v>0</v>
      </c>
      <c r="AF195">
        <v>0</v>
      </c>
      <c r="AG195">
        <v>0.51461299999999999</v>
      </c>
      <c r="AK195">
        <f t="shared" si="66"/>
        <v>235.13202999999999</v>
      </c>
      <c r="AL195">
        <f t="shared" si="73"/>
        <v>655.82400000000007</v>
      </c>
      <c r="AM195">
        <f t="shared" si="74"/>
        <v>51804.740209999996</v>
      </c>
      <c r="AN195">
        <f t="shared" si="75"/>
        <v>58116.068029999995</v>
      </c>
      <c r="AO195">
        <f t="shared" si="76"/>
        <v>106982.90579999999</v>
      </c>
      <c r="AP195">
        <f t="shared" si="77"/>
        <v>156544.1</v>
      </c>
      <c r="AQ195">
        <f t="shared" si="78"/>
        <v>-1937.9690000000001</v>
      </c>
      <c r="AR195">
        <f t="shared" si="79"/>
        <v>-13.907000000000011</v>
      </c>
      <c r="AS195">
        <f t="shared" si="80"/>
        <v>34.637560000000001</v>
      </c>
      <c r="AT195">
        <f t="shared" si="81"/>
        <v>10864.02583</v>
      </c>
      <c r="AU195">
        <f t="shared" si="82"/>
        <v>401.55429400000003</v>
      </c>
      <c r="AV195">
        <f t="shared" si="83"/>
        <v>70.470829999999992</v>
      </c>
      <c r="AW195">
        <f t="shared" si="84"/>
        <v>218.575309</v>
      </c>
      <c r="AX195">
        <f t="shared" si="85"/>
        <v>90887.5334</v>
      </c>
      <c r="AY195">
        <f t="shared" si="86"/>
        <v>462.99858</v>
      </c>
      <c r="AZ195">
        <f t="shared" si="87"/>
        <v>458.61153000000002</v>
      </c>
      <c r="BA195">
        <f t="shared" si="88"/>
        <v>39.083780600000004</v>
      </c>
      <c r="BB195">
        <f t="shared" si="89"/>
        <v>419.35634299999998</v>
      </c>
      <c r="BC195">
        <f t="shared" si="90"/>
        <v>-10.698224999999999</v>
      </c>
      <c r="BD195">
        <f t="shared" si="91"/>
        <v>1.90052</v>
      </c>
      <c r="BE195">
        <f t="shared" si="92"/>
        <v>-8.8116700000000006E-3</v>
      </c>
      <c r="BF195">
        <f t="shared" si="93"/>
        <v>1.5013899999999999E-22</v>
      </c>
      <c r="BG195">
        <f t="shared" si="94"/>
        <v>32.873798999999998</v>
      </c>
      <c r="BH195">
        <f t="shared" si="95"/>
        <v>5.4917180000000005</v>
      </c>
      <c r="BI195">
        <f t="shared" si="67"/>
        <v>24.491458000000002</v>
      </c>
      <c r="BJ195">
        <f t="shared" si="68"/>
        <v>881.61500000000001</v>
      </c>
      <c r="BK195">
        <f t="shared" si="69"/>
        <v>2.1856100000000002E-3</v>
      </c>
      <c r="BL195">
        <f t="shared" si="70"/>
        <v>-1.79218E-3</v>
      </c>
      <c r="BM195">
        <f t="shared" si="71"/>
        <v>0.43807000000000001</v>
      </c>
      <c r="BN195">
        <f t="shared" si="72"/>
        <v>5.9222570000000001</v>
      </c>
    </row>
    <row r="196" spans="1:66">
      <c r="A196" s="65"/>
      <c r="B196" t="s">
        <v>110</v>
      </c>
      <c r="D196">
        <v>2.7403499999999998</v>
      </c>
      <c r="E196">
        <v>141.261</v>
      </c>
      <c r="F196">
        <v>1.5734900000000001</v>
      </c>
      <c r="G196">
        <v>0</v>
      </c>
      <c r="H196">
        <v>12.645200000000001</v>
      </c>
      <c r="I196">
        <v>1828.55</v>
      </c>
      <c r="J196">
        <v>1725.87</v>
      </c>
      <c r="K196">
        <v>281.64600000000002</v>
      </c>
      <c r="L196">
        <v>1.53023</v>
      </c>
      <c r="M196">
        <v>6.7328400000000004</v>
      </c>
      <c r="N196">
        <v>0.14207500000000001</v>
      </c>
      <c r="O196">
        <v>4.0211699999999997</v>
      </c>
      <c r="P196">
        <v>1.1024099999999999</v>
      </c>
      <c r="Q196">
        <v>43.337800000000001</v>
      </c>
      <c r="R196">
        <v>4.1242200000000002</v>
      </c>
      <c r="S196">
        <v>8.3800699999999999</v>
      </c>
      <c r="T196">
        <v>5.6332699999999999E-2</v>
      </c>
      <c r="U196">
        <v>0.89692099999999997</v>
      </c>
      <c r="V196">
        <v>12.045999999999999</v>
      </c>
      <c r="W196">
        <v>9.3143000000000004E-2</v>
      </c>
      <c r="X196">
        <v>0</v>
      </c>
      <c r="Y196">
        <v>0</v>
      </c>
      <c r="Z196">
        <v>0</v>
      </c>
      <c r="AA196">
        <v>0.12722</v>
      </c>
      <c r="AB196">
        <v>0.30056699999999997</v>
      </c>
      <c r="AC196">
        <v>0</v>
      </c>
      <c r="AD196">
        <v>0</v>
      </c>
      <c r="AE196">
        <v>2.2942799999999999E-2</v>
      </c>
      <c r="AF196">
        <v>2.22078E-2</v>
      </c>
      <c r="AG196">
        <v>0.53741099999999997</v>
      </c>
      <c r="AK196">
        <f t="shared" si="66"/>
        <v>235.08365000000001</v>
      </c>
      <c r="AL196">
        <f t="shared" si="73"/>
        <v>632.86500000000001</v>
      </c>
      <c r="AM196">
        <f t="shared" si="74"/>
        <v>56148.126509999995</v>
      </c>
      <c r="AN196">
        <f t="shared" si="75"/>
        <v>60597.599999999999</v>
      </c>
      <c r="AO196">
        <f t="shared" si="76"/>
        <v>105687.3548</v>
      </c>
      <c r="AP196">
        <f t="shared" si="77"/>
        <v>159665.45000000001</v>
      </c>
      <c r="AQ196">
        <f t="shared" si="78"/>
        <v>-1335.3129999999999</v>
      </c>
      <c r="AR196">
        <f t="shared" si="79"/>
        <v>108.97899999999998</v>
      </c>
      <c r="AS196">
        <f t="shared" si="80"/>
        <v>40.45187</v>
      </c>
      <c r="AT196">
        <f t="shared" si="81"/>
        <v>12807.167159999999</v>
      </c>
      <c r="AU196">
        <f t="shared" si="82"/>
        <v>448.519925</v>
      </c>
      <c r="AV196">
        <f t="shared" si="83"/>
        <v>93.909530000000004</v>
      </c>
      <c r="AW196">
        <f t="shared" si="84"/>
        <v>243.45959000000002</v>
      </c>
      <c r="AX196">
        <f t="shared" si="85"/>
        <v>99430.5622</v>
      </c>
      <c r="AY196">
        <f t="shared" si="86"/>
        <v>545.41877999999997</v>
      </c>
      <c r="AZ196">
        <f t="shared" si="87"/>
        <v>532.14092999999991</v>
      </c>
      <c r="BA196">
        <f t="shared" si="88"/>
        <v>43.447367300000003</v>
      </c>
      <c r="BB196">
        <f t="shared" si="89"/>
        <v>474.07307900000001</v>
      </c>
      <c r="BC196">
        <f t="shared" si="90"/>
        <v>-8.3244499999999988</v>
      </c>
      <c r="BD196">
        <f t="shared" si="91"/>
        <v>1.3920170000000001</v>
      </c>
      <c r="BE196">
        <f t="shared" si="92"/>
        <v>7.1037100000000006E-2</v>
      </c>
      <c r="BF196">
        <f t="shared" si="93"/>
        <v>0.120023</v>
      </c>
      <c r="BG196">
        <f t="shared" si="94"/>
        <v>36.268700000000003</v>
      </c>
      <c r="BH196">
        <f t="shared" si="95"/>
        <v>5.8335299999999997</v>
      </c>
      <c r="BI196">
        <f t="shared" si="67"/>
        <v>30.143332999999998</v>
      </c>
      <c r="BJ196">
        <f t="shared" si="68"/>
        <v>1030.8800000000001</v>
      </c>
      <c r="BK196">
        <f t="shared" si="69"/>
        <v>1.3724999999999999E-2</v>
      </c>
      <c r="BL196">
        <f t="shared" si="70"/>
        <v>6.6131000000000002E-3</v>
      </c>
      <c r="BM196">
        <f t="shared" si="71"/>
        <v>0.30873519999999999</v>
      </c>
      <c r="BN196">
        <f t="shared" si="72"/>
        <v>6.2478590000000001</v>
      </c>
    </row>
    <row r="197" spans="1:66">
      <c r="A197" s="65"/>
      <c r="B197" t="s">
        <v>111</v>
      </c>
      <c r="D197">
        <v>2.3106100000000001</v>
      </c>
      <c r="E197">
        <v>112.521</v>
      </c>
      <c r="F197">
        <v>1.29342</v>
      </c>
      <c r="G197">
        <v>0</v>
      </c>
      <c r="H197">
        <v>15.163</v>
      </c>
      <c r="I197">
        <v>1519.78</v>
      </c>
      <c r="J197">
        <v>1857.42</v>
      </c>
      <c r="K197">
        <v>259.60000000000002</v>
      </c>
      <c r="L197">
        <v>1.8130900000000001</v>
      </c>
      <c r="M197">
        <v>9.3392800000000005</v>
      </c>
      <c r="N197">
        <v>0.202179</v>
      </c>
      <c r="O197">
        <v>5.0502099999999999</v>
      </c>
      <c r="P197">
        <v>1.2602</v>
      </c>
      <c r="Q197">
        <v>27.196400000000001</v>
      </c>
      <c r="R197">
        <v>2.9618199999999999</v>
      </c>
      <c r="S197">
        <v>10.715999999999999</v>
      </c>
      <c r="T197">
        <v>6.3678299999999993E-2</v>
      </c>
      <c r="U197">
        <v>0.82498400000000005</v>
      </c>
      <c r="V197">
        <v>11.9666</v>
      </c>
      <c r="W197">
        <v>0</v>
      </c>
      <c r="X197">
        <v>0</v>
      </c>
      <c r="Y197">
        <v>0</v>
      </c>
      <c r="Z197">
        <v>2.35911E-2</v>
      </c>
      <c r="AA197">
        <v>0.15809699999999999</v>
      </c>
      <c r="AB197">
        <v>0.29411999999999999</v>
      </c>
      <c r="AC197">
        <v>0</v>
      </c>
      <c r="AD197">
        <v>0</v>
      </c>
      <c r="AE197">
        <v>0</v>
      </c>
      <c r="AF197">
        <v>0</v>
      </c>
      <c r="AG197">
        <v>0.42203299999999999</v>
      </c>
      <c r="AK197">
        <f t="shared" si="66"/>
        <v>222.94238999999999</v>
      </c>
      <c r="AL197">
        <f t="shared" si="73"/>
        <v>763.12200000000007</v>
      </c>
      <c r="AM197">
        <f t="shared" si="74"/>
        <v>53349.006580000001</v>
      </c>
      <c r="AN197">
        <f t="shared" si="75"/>
        <v>57572.2</v>
      </c>
      <c r="AO197">
        <f t="shared" si="76"/>
        <v>105684.837</v>
      </c>
      <c r="AP197">
        <f t="shared" si="77"/>
        <v>161091.22</v>
      </c>
      <c r="AQ197">
        <f t="shared" si="78"/>
        <v>-1032.3420000000001</v>
      </c>
      <c r="AR197">
        <f t="shared" si="79"/>
        <v>-185.93690000000004</v>
      </c>
      <c r="AS197">
        <f t="shared" si="80"/>
        <v>36.380809999999997</v>
      </c>
      <c r="AT197">
        <f t="shared" si="81"/>
        <v>12522.460719999999</v>
      </c>
      <c r="AU197">
        <f t="shared" si="82"/>
        <v>413.083821</v>
      </c>
      <c r="AV197">
        <f t="shared" si="83"/>
        <v>95.430790000000002</v>
      </c>
      <c r="AW197">
        <f t="shared" si="84"/>
        <v>218.17580000000001</v>
      </c>
      <c r="AX197">
        <f t="shared" si="85"/>
        <v>89067.203599999993</v>
      </c>
      <c r="AY197">
        <f t="shared" si="86"/>
        <v>467.53417999999999</v>
      </c>
      <c r="AZ197">
        <f t="shared" si="87"/>
        <v>501.53599999999994</v>
      </c>
      <c r="BA197">
        <f t="shared" si="88"/>
        <v>38.217321699999999</v>
      </c>
      <c r="BB197">
        <f t="shared" si="89"/>
        <v>432.306016</v>
      </c>
      <c r="BC197">
        <f t="shared" si="90"/>
        <v>-9.0107599999999994</v>
      </c>
      <c r="BD197">
        <f t="shared" si="91"/>
        <v>1.86541</v>
      </c>
      <c r="BE197">
        <f t="shared" si="92"/>
        <v>0.62950300000000003</v>
      </c>
      <c r="BF197">
        <f t="shared" si="93"/>
        <v>230.00800000000001</v>
      </c>
      <c r="BG197">
        <f t="shared" si="94"/>
        <v>33.2368089</v>
      </c>
      <c r="BH197">
        <f t="shared" si="95"/>
        <v>5.6221930000000002</v>
      </c>
      <c r="BI197">
        <f t="shared" si="67"/>
        <v>26.877179999999999</v>
      </c>
      <c r="BJ197">
        <f t="shared" si="68"/>
        <v>938.78899999999999</v>
      </c>
      <c r="BK197">
        <f t="shared" si="69"/>
        <v>0.18169299999999999</v>
      </c>
      <c r="BL197">
        <f t="shared" si="70"/>
        <v>0.49685600000000002</v>
      </c>
      <c r="BM197">
        <f t="shared" si="71"/>
        <v>0.30979200000000001</v>
      </c>
      <c r="BN197">
        <f t="shared" si="72"/>
        <v>5.9629370000000002</v>
      </c>
    </row>
    <row r="198" spans="1:66">
      <c r="A198" s="65"/>
      <c r="B198" t="s">
        <v>112</v>
      </c>
      <c r="D198">
        <v>1.98369</v>
      </c>
      <c r="E198">
        <v>133.376</v>
      </c>
      <c r="F198">
        <v>2.3391700000000002</v>
      </c>
      <c r="G198">
        <v>9.9349399999999992</v>
      </c>
      <c r="H198">
        <v>9.2736699999999992</v>
      </c>
      <c r="I198">
        <v>2450.17</v>
      </c>
      <c r="J198">
        <v>1569.05</v>
      </c>
      <c r="K198">
        <v>356.685</v>
      </c>
      <c r="L198">
        <v>2.5272600000000001</v>
      </c>
      <c r="M198">
        <v>9.4130199999999995</v>
      </c>
      <c r="N198">
        <v>0.16626099999999999</v>
      </c>
      <c r="O198">
        <v>3.3228800000000001</v>
      </c>
      <c r="P198">
        <v>0.93964199999999998</v>
      </c>
      <c r="Q198">
        <v>27.411999999999999</v>
      </c>
      <c r="R198">
        <v>3.5521199999999999</v>
      </c>
      <c r="S198">
        <v>4.1504899999999996</v>
      </c>
      <c r="T198">
        <v>8.6006700000000005E-2</v>
      </c>
      <c r="U198">
        <v>0.63157200000000002</v>
      </c>
      <c r="V198">
        <v>12.528499999999999</v>
      </c>
      <c r="W198">
        <v>0</v>
      </c>
      <c r="X198">
        <v>0</v>
      </c>
      <c r="Y198">
        <v>0</v>
      </c>
      <c r="Z198">
        <v>0</v>
      </c>
      <c r="AA198">
        <v>0.11971900000000001</v>
      </c>
      <c r="AB198">
        <v>0.25570700000000002</v>
      </c>
      <c r="AC198">
        <v>0</v>
      </c>
      <c r="AD198">
        <v>0</v>
      </c>
      <c r="AE198">
        <v>0</v>
      </c>
      <c r="AF198">
        <v>0</v>
      </c>
      <c r="AG198">
        <v>0.39167800000000003</v>
      </c>
      <c r="AK198">
        <f t="shared" si="66"/>
        <v>215.11031</v>
      </c>
      <c r="AL198">
        <f t="shared" si="73"/>
        <v>559.09699999999998</v>
      </c>
      <c r="AM198">
        <f t="shared" si="74"/>
        <v>53502.860829999998</v>
      </c>
      <c r="AN198">
        <f t="shared" si="75"/>
        <v>58474.465060000002</v>
      </c>
      <c r="AO198">
        <f t="shared" si="76"/>
        <v>105990.72633</v>
      </c>
      <c r="AP198">
        <f t="shared" si="77"/>
        <v>165325.82999999999</v>
      </c>
      <c r="AQ198">
        <f t="shared" si="78"/>
        <v>-507.88999999999987</v>
      </c>
      <c r="AR198">
        <f t="shared" si="79"/>
        <v>-321.2251</v>
      </c>
      <c r="AS198">
        <f t="shared" si="80"/>
        <v>49.905639999999998</v>
      </c>
      <c r="AT198">
        <f t="shared" si="81"/>
        <v>11268.18698</v>
      </c>
      <c r="AU198">
        <f t="shared" si="82"/>
        <v>419.66773899999998</v>
      </c>
      <c r="AV198">
        <f t="shared" si="83"/>
        <v>41.488420000000005</v>
      </c>
      <c r="AW198">
        <f t="shared" si="84"/>
        <v>217.15035800000001</v>
      </c>
      <c r="AX198">
        <f t="shared" si="85"/>
        <v>95055.388000000006</v>
      </c>
      <c r="AY198">
        <f t="shared" si="86"/>
        <v>468.09588000000002</v>
      </c>
      <c r="AZ198">
        <f t="shared" si="87"/>
        <v>472.19851</v>
      </c>
      <c r="BA198">
        <f t="shared" si="88"/>
        <v>38.134393299999999</v>
      </c>
      <c r="BB198">
        <f t="shared" si="89"/>
        <v>437.08042799999998</v>
      </c>
      <c r="BC198">
        <f t="shared" si="90"/>
        <v>-9.8871900000000004</v>
      </c>
      <c r="BD198">
        <f t="shared" si="91"/>
        <v>1.76823</v>
      </c>
      <c r="BE198">
        <f t="shared" si="92"/>
        <v>1.5293699999999999E-4</v>
      </c>
      <c r="BF198">
        <f t="shared" si="93"/>
        <v>5.5301099999999999E-2</v>
      </c>
      <c r="BG198">
        <f t="shared" si="94"/>
        <v>28.344100000000001</v>
      </c>
      <c r="BH198">
        <f t="shared" si="95"/>
        <v>5.7532310000000004</v>
      </c>
      <c r="BI198">
        <f t="shared" si="67"/>
        <v>25.905293</v>
      </c>
      <c r="BJ198">
        <f t="shared" si="68"/>
        <v>884.85900000000004</v>
      </c>
      <c r="BK198">
        <f t="shared" si="69"/>
        <v>-7.3563600000000002E-5</v>
      </c>
      <c r="BL198">
        <f t="shared" si="70"/>
        <v>5.7162000000000001E-4</v>
      </c>
      <c r="BM198">
        <f t="shared" si="71"/>
        <v>0.22503000000000001</v>
      </c>
      <c r="BN198">
        <f t="shared" si="72"/>
        <v>6.6939920000000006</v>
      </c>
    </row>
    <row r="199" spans="1:66">
      <c r="A199" s="65"/>
      <c r="B199" t="s">
        <v>113</v>
      </c>
      <c r="D199">
        <v>2.5780599999999998</v>
      </c>
      <c r="E199">
        <v>162.59399999999999</v>
      </c>
      <c r="F199">
        <v>1.8712200000000001</v>
      </c>
      <c r="G199">
        <v>6.09659</v>
      </c>
      <c r="H199">
        <v>24.011199999999999</v>
      </c>
      <c r="I199">
        <v>1392.65</v>
      </c>
      <c r="J199">
        <v>2491.15</v>
      </c>
      <c r="K199">
        <v>393.96499999999997</v>
      </c>
      <c r="L199">
        <v>2.0081899999999999</v>
      </c>
      <c r="M199">
        <v>0</v>
      </c>
      <c r="N199">
        <v>0.182419</v>
      </c>
      <c r="O199">
        <v>5.7511299999999999</v>
      </c>
      <c r="P199">
        <v>0.87269600000000003</v>
      </c>
      <c r="Q199">
        <v>41.878599999999999</v>
      </c>
      <c r="R199">
        <v>4.5013500000000004</v>
      </c>
      <c r="S199">
        <v>6.8478599999999998</v>
      </c>
      <c r="T199">
        <v>6.46452E-2</v>
      </c>
      <c r="U199">
        <v>0.77386699999999997</v>
      </c>
      <c r="V199">
        <v>12.1836</v>
      </c>
      <c r="W199">
        <v>0</v>
      </c>
      <c r="X199">
        <v>0</v>
      </c>
      <c r="Y199">
        <v>0</v>
      </c>
      <c r="Z199">
        <v>0</v>
      </c>
      <c r="AA199">
        <v>0.15076700000000001</v>
      </c>
      <c r="AB199">
        <v>0.27842499999999998</v>
      </c>
      <c r="AC199">
        <v>0</v>
      </c>
      <c r="AD199">
        <v>0</v>
      </c>
      <c r="AE199">
        <v>0</v>
      </c>
      <c r="AF199">
        <v>0</v>
      </c>
      <c r="AG199">
        <v>0.44397799999999998</v>
      </c>
      <c r="AK199">
        <f t="shared" si="66"/>
        <v>225.99794</v>
      </c>
      <c r="AL199">
        <f t="shared" si="73"/>
        <v>826.21199999999999</v>
      </c>
      <c r="AM199">
        <f t="shared" si="74"/>
        <v>55876.428780000002</v>
      </c>
      <c r="AN199">
        <f t="shared" si="75"/>
        <v>60012.30341</v>
      </c>
      <c r="AO199">
        <f t="shared" si="76"/>
        <v>105875.98880000001</v>
      </c>
      <c r="AP199">
        <f t="shared" si="77"/>
        <v>164600.35</v>
      </c>
      <c r="AQ199">
        <f t="shared" si="78"/>
        <v>-2276.17</v>
      </c>
      <c r="AR199">
        <f t="shared" si="79"/>
        <v>-214.13299999999998</v>
      </c>
      <c r="AS199">
        <f t="shared" si="80"/>
        <v>47.697810000000004</v>
      </c>
      <c r="AT199">
        <f t="shared" si="81"/>
        <v>12634.5</v>
      </c>
      <c r="AU199">
        <f t="shared" si="82"/>
        <v>451.10658100000001</v>
      </c>
      <c r="AV199">
        <f t="shared" si="83"/>
        <v>76.842169999999996</v>
      </c>
      <c r="AW199">
        <f t="shared" si="84"/>
        <v>215.02530400000001</v>
      </c>
      <c r="AX199">
        <f t="shared" si="85"/>
        <v>89245.121400000004</v>
      </c>
      <c r="AY199">
        <f t="shared" si="86"/>
        <v>441.92264999999998</v>
      </c>
      <c r="AZ199">
        <f t="shared" si="87"/>
        <v>468.71213999999998</v>
      </c>
      <c r="BA199">
        <f t="shared" si="88"/>
        <v>38.5783548</v>
      </c>
      <c r="BB199">
        <f t="shared" si="89"/>
        <v>435.37813299999999</v>
      </c>
      <c r="BC199">
        <f t="shared" si="90"/>
        <v>-9.3443000000000005</v>
      </c>
      <c r="BD199">
        <f t="shared" si="91"/>
        <v>1.4761200000000001</v>
      </c>
      <c r="BE199">
        <f t="shared" si="92"/>
        <v>-7.9082499999999994E-5</v>
      </c>
      <c r="BF199">
        <f t="shared" si="93"/>
        <v>0.104148</v>
      </c>
      <c r="BG199">
        <f t="shared" si="94"/>
        <v>30.025099999999998</v>
      </c>
      <c r="BH199">
        <f t="shared" si="95"/>
        <v>5.4207729999999996</v>
      </c>
      <c r="BI199">
        <f t="shared" si="67"/>
        <v>25.510375</v>
      </c>
      <c r="BJ199">
        <f t="shared" si="68"/>
        <v>999.072</v>
      </c>
      <c r="BK199">
        <f t="shared" si="69"/>
        <v>2.5998200000000002E-4</v>
      </c>
      <c r="BL199">
        <f t="shared" si="70"/>
        <v>-1.4499200000000001E-4</v>
      </c>
      <c r="BM199">
        <f t="shared" si="71"/>
        <v>0.23408899999999999</v>
      </c>
      <c r="BN199">
        <f t="shared" si="72"/>
        <v>5.6989319999999992</v>
      </c>
    </row>
    <row r="200" spans="1:66">
      <c r="A200" s="65"/>
      <c r="B200" t="s">
        <v>114</v>
      </c>
      <c r="D200">
        <v>3.1960199999999999</v>
      </c>
      <c r="E200">
        <v>130.261</v>
      </c>
      <c r="F200">
        <v>1.6228</v>
      </c>
      <c r="G200">
        <v>8.5636600000000005</v>
      </c>
      <c r="H200">
        <v>22.4937</v>
      </c>
      <c r="I200">
        <v>2023.48</v>
      </c>
      <c r="J200">
        <v>2174.0500000000002</v>
      </c>
      <c r="K200">
        <v>294.00400000000002</v>
      </c>
      <c r="L200">
        <v>2.2838799999999999</v>
      </c>
      <c r="M200">
        <v>11.579700000000001</v>
      </c>
      <c r="N200">
        <v>0.17017399999999999</v>
      </c>
      <c r="O200">
        <v>3.0000800000000001</v>
      </c>
      <c r="P200">
        <v>1.05636</v>
      </c>
      <c r="Q200">
        <v>31.491900000000001</v>
      </c>
      <c r="R200">
        <v>3.7363400000000002</v>
      </c>
      <c r="S200">
        <v>6.9729700000000001</v>
      </c>
      <c r="T200">
        <v>3.6082200000000002E-2</v>
      </c>
      <c r="U200">
        <v>0.69528699999999999</v>
      </c>
      <c r="V200">
        <v>12.760199999999999</v>
      </c>
      <c r="W200">
        <v>0</v>
      </c>
      <c r="X200">
        <v>0</v>
      </c>
      <c r="Y200">
        <v>0</v>
      </c>
      <c r="Z200">
        <v>0</v>
      </c>
      <c r="AA200">
        <v>0.13606699999999999</v>
      </c>
      <c r="AB200">
        <v>0.30173699999999998</v>
      </c>
      <c r="AC200">
        <v>0</v>
      </c>
      <c r="AD200">
        <v>9.8405799999999998E-3</v>
      </c>
      <c r="AE200">
        <v>0</v>
      </c>
      <c r="AF200">
        <v>2.3232300000000001E-2</v>
      </c>
      <c r="AG200">
        <v>0.53492899999999999</v>
      </c>
      <c r="AK200">
        <f t="shared" si="66"/>
        <v>224.70097999999999</v>
      </c>
      <c r="AL200">
        <f t="shared" si="73"/>
        <v>715.09300000000007</v>
      </c>
      <c r="AM200">
        <f t="shared" si="74"/>
        <v>53360.377200000003</v>
      </c>
      <c r="AN200">
        <f t="shared" si="75"/>
        <v>59001.036339999999</v>
      </c>
      <c r="AO200">
        <f t="shared" si="76"/>
        <v>105177.50629999999</v>
      </c>
      <c r="AP200">
        <f t="shared" si="77"/>
        <v>157393.51999999999</v>
      </c>
      <c r="AQ200">
        <f t="shared" si="78"/>
        <v>-2333.3010000000004</v>
      </c>
      <c r="AR200">
        <f t="shared" si="79"/>
        <v>-244.31500000000003</v>
      </c>
      <c r="AS200">
        <f t="shared" si="80"/>
        <v>36.692520000000002</v>
      </c>
      <c r="AT200">
        <f t="shared" si="81"/>
        <v>13354.220299999999</v>
      </c>
      <c r="AU200">
        <f t="shared" si="82"/>
        <v>461.81782600000003</v>
      </c>
      <c r="AV200">
        <f t="shared" si="83"/>
        <v>91.919020000000003</v>
      </c>
      <c r="AW200">
        <f t="shared" si="84"/>
        <v>202.34763999999998</v>
      </c>
      <c r="AX200">
        <f t="shared" si="85"/>
        <v>96300.008100000006</v>
      </c>
      <c r="AY200">
        <f t="shared" si="86"/>
        <v>471.55065999999999</v>
      </c>
      <c r="AZ200">
        <f t="shared" si="87"/>
        <v>466.43403000000001</v>
      </c>
      <c r="BA200">
        <f t="shared" si="88"/>
        <v>37.027317799999999</v>
      </c>
      <c r="BB200">
        <f t="shared" si="89"/>
        <v>417.217713</v>
      </c>
      <c r="BC200">
        <f t="shared" si="90"/>
        <v>-8.5749999999999993</v>
      </c>
      <c r="BD200">
        <f t="shared" si="91"/>
        <v>1.8820300000000001</v>
      </c>
      <c r="BE200">
        <f t="shared" si="92"/>
        <v>1.6275E-4</v>
      </c>
      <c r="BF200">
        <f t="shared" si="93"/>
        <v>-1.1166599999999999E-19</v>
      </c>
      <c r="BG200">
        <f t="shared" si="94"/>
        <v>27.262799999999999</v>
      </c>
      <c r="BH200">
        <f t="shared" si="95"/>
        <v>5.2362130000000002</v>
      </c>
      <c r="BI200">
        <f t="shared" si="67"/>
        <v>28.110963000000002</v>
      </c>
      <c r="BJ200">
        <f t="shared" si="68"/>
        <v>968.11900000000003</v>
      </c>
      <c r="BK200">
        <f t="shared" si="69"/>
        <v>-1.1262980000000001E-2</v>
      </c>
      <c r="BL200">
        <f t="shared" si="70"/>
        <v>4.0434900000000001E-5</v>
      </c>
      <c r="BM200">
        <f t="shared" si="71"/>
        <v>0.34572570000000002</v>
      </c>
      <c r="BN200">
        <f t="shared" si="72"/>
        <v>5.9685709999999998</v>
      </c>
    </row>
    <row r="201" spans="1:66">
      <c r="A201" s="65"/>
      <c r="B201" t="s">
        <v>115</v>
      </c>
      <c r="D201">
        <v>3.2927399999999998</v>
      </c>
      <c r="E201">
        <v>164.672</v>
      </c>
      <c r="F201">
        <v>0.83118800000000004</v>
      </c>
      <c r="G201">
        <v>12.6557</v>
      </c>
      <c r="H201">
        <v>9.8031400000000009</v>
      </c>
      <c r="I201">
        <v>2030.63</v>
      </c>
      <c r="J201">
        <v>1505.81</v>
      </c>
      <c r="K201">
        <v>262.36</v>
      </c>
      <c r="L201">
        <v>1.94814</v>
      </c>
      <c r="M201">
        <v>7.2018500000000003</v>
      </c>
      <c r="N201">
        <v>0.15726899999999999</v>
      </c>
      <c r="O201">
        <v>4.8985200000000004</v>
      </c>
      <c r="P201">
        <v>1.0106900000000001</v>
      </c>
      <c r="Q201">
        <v>35.494700000000002</v>
      </c>
      <c r="R201">
        <v>2.9620199999999999</v>
      </c>
      <c r="S201">
        <v>8.5988399999999992</v>
      </c>
      <c r="T201">
        <v>8.6202100000000004E-2</v>
      </c>
      <c r="U201">
        <v>0.69461700000000004</v>
      </c>
      <c r="V201">
        <v>14.0345</v>
      </c>
      <c r="W201">
        <v>0</v>
      </c>
      <c r="X201">
        <v>0</v>
      </c>
      <c r="Y201">
        <v>0</v>
      </c>
      <c r="Z201">
        <v>0</v>
      </c>
      <c r="AA201">
        <v>0.18972800000000001</v>
      </c>
      <c r="AB201">
        <v>0.29823899999999998</v>
      </c>
      <c r="AC201">
        <v>0</v>
      </c>
      <c r="AD201">
        <v>0</v>
      </c>
      <c r="AE201">
        <v>0</v>
      </c>
      <c r="AF201">
        <v>0</v>
      </c>
      <c r="AG201">
        <v>0.52386100000000002</v>
      </c>
      <c r="AK201">
        <f t="shared" si="66"/>
        <v>200.77125999999998</v>
      </c>
      <c r="AL201">
        <f t="shared" si="73"/>
        <v>525.38799999999992</v>
      </c>
      <c r="AM201">
        <f t="shared" si="74"/>
        <v>51499.668812000004</v>
      </c>
      <c r="AN201">
        <f t="shared" si="75"/>
        <v>56556.744299999998</v>
      </c>
      <c r="AO201">
        <f t="shared" si="76"/>
        <v>104490.19686</v>
      </c>
      <c r="AP201">
        <f t="shared" si="77"/>
        <v>160091.37</v>
      </c>
      <c r="AQ201">
        <f t="shared" si="78"/>
        <v>-1383.549</v>
      </c>
      <c r="AR201">
        <f t="shared" si="79"/>
        <v>-63.27200000000002</v>
      </c>
      <c r="AS201">
        <f t="shared" si="80"/>
        <v>41.776260000000001</v>
      </c>
      <c r="AT201">
        <f t="shared" si="81"/>
        <v>14237.898150000001</v>
      </c>
      <c r="AU201">
        <f t="shared" si="82"/>
        <v>510.95573100000001</v>
      </c>
      <c r="AV201">
        <f t="shared" si="83"/>
        <v>115.56547999999999</v>
      </c>
      <c r="AW201">
        <f t="shared" si="84"/>
        <v>215.71530999999999</v>
      </c>
      <c r="AX201">
        <f t="shared" si="85"/>
        <v>91137.505300000004</v>
      </c>
      <c r="AY201">
        <f t="shared" si="86"/>
        <v>393.05398000000002</v>
      </c>
      <c r="AZ201">
        <f t="shared" si="87"/>
        <v>435.05115999999998</v>
      </c>
      <c r="BA201">
        <f t="shared" si="88"/>
        <v>35.377197899999999</v>
      </c>
      <c r="BB201">
        <f t="shared" si="89"/>
        <v>402.32638300000002</v>
      </c>
      <c r="BC201">
        <f t="shared" si="90"/>
        <v>-14.361381999999999</v>
      </c>
      <c r="BD201">
        <f t="shared" si="91"/>
        <v>1.6488</v>
      </c>
      <c r="BE201">
        <f t="shared" si="92"/>
        <v>-5.5109500000000004E-4</v>
      </c>
      <c r="BF201">
        <f t="shared" si="93"/>
        <v>4.0655399999999999E-19</v>
      </c>
      <c r="BG201">
        <f t="shared" si="94"/>
        <v>27.0336</v>
      </c>
      <c r="BH201">
        <f t="shared" si="95"/>
        <v>5.0387219999999999</v>
      </c>
      <c r="BI201">
        <f t="shared" si="67"/>
        <v>26.277361000000003</v>
      </c>
      <c r="BJ201">
        <f t="shared" si="68"/>
        <v>812.15899999999999</v>
      </c>
      <c r="BK201">
        <f t="shared" si="69"/>
        <v>3.7959199999999999E-3</v>
      </c>
      <c r="BL201">
        <f t="shared" si="70"/>
        <v>-1.0617300000000001E-5</v>
      </c>
      <c r="BM201">
        <f t="shared" si="71"/>
        <v>0.18617400000000001</v>
      </c>
      <c r="BN201">
        <f t="shared" si="72"/>
        <v>6.6472790000000002</v>
      </c>
    </row>
    <row r="202" spans="1:66">
      <c r="A202" s="65"/>
      <c r="B202" t="s">
        <v>116</v>
      </c>
      <c r="D202">
        <v>2.4668800000000002</v>
      </c>
      <c r="E202">
        <v>146.452</v>
      </c>
      <c r="F202">
        <v>4.0499799999999997</v>
      </c>
      <c r="G202">
        <v>9.9297199999999997</v>
      </c>
      <c r="H202">
        <v>18.984999999999999</v>
      </c>
      <c r="I202">
        <v>1820.76</v>
      </c>
      <c r="J202">
        <v>1844.69</v>
      </c>
      <c r="K202">
        <v>232.36</v>
      </c>
      <c r="L202">
        <v>1.9787999999999999</v>
      </c>
      <c r="M202">
        <v>11.319000000000001</v>
      </c>
      <c r="N202">
        <v>0.15496099999999999</v>
      </c>
      <c r="O202">
        <v>5.2833300000000003</v>
      </c>
      <c r="P202">
        <v>1.1149800000000001</v>
      </c>
      <c r="Q202">
        <v>40.755699999999997</v>
      </c>
      <c r="R202">
        <v>1.3372299999999999</v>
      </c>
      <c r="S202">
        <v>11.3649</v>
      </c>
      <c r="T202">
        <v>8.2712800000000003E-2</v>
      </c>
      <c r="U202">
        <v>0.91027199999999997</v>
      </c>
      <c r="V202">
        <v>10.079800000000001</v>
      </c>
      <c r="W202">
        <v>0</v>
      </c>
      <c r="X202">
        <v>0</v>
      </c>
      <c r="Y202">
        <v>0</v>
      </c>
      <c r="Z202">
        <v>0</v>
      </c>
      <c r="AA202">
        <v>0.14449999999999999</v>
      </c>
      <c r="AB202">
        <v>0.30385200000000001</v>
      </c>
      <c r="AC202">
        <v>0</v>
      </c>
      <c r="AD202">
        <v>0</v>
      </c>
      <c r="AE202">
        <v>0</v>
      </c>
      <c r="AF202">
        <v>2.2421199999999999E-2</v>
      </c>
      <c r="AG202">
        <v>0.48757400000000001</v>
      </c>
      <c r="AK202">
        <f t="shared" si="66"/>
        <v>263.73712</v>
      </c>
      <c r="AL202">
        <f t="shared" si="73"/>
        <v>644.36900000000003</v>
      </c>
      <c r="AM202">
        <f t="shared" si="74"/>
        <v>54985.150019999994</v>
      </c>
      <c r="AN202">
        <f t="shared" si="75"/>
        <v>57183.07028</v>
      </c>
      <c r="AO202">
        <f t="shared" si="76"/>
        <v>108081.015</v>
      </c>
      <c r="AP202">
        <f t="shared" si="77"/>
        <v>175334.24</v>
      </c>
      <c r="AQ202">
        <f t="shared" si="78"/>
        <v>-1132.0320000000002</v>
      </c>
      <c r="AR202">
        <f t="shared" si="79"/>
        <v>-61.440000000000026</v>
      </c>
      <c r="AS202">
        <f t="shared" si="80"/>
        <v>44.046100000000003</v>
      </c>
      <c r="AT202">
        <f t="shared" si="81"/>
        <v>13258.281000000001</v>
      </c>
      <c r="AU202">
        <f t="shared" si="82"/>
        <v>490.31903899999998</v>
      </c>
      <c r="AV202">
        <f t="shared" si="83"/>
        <v>105.34066999999999</v>
      </c>
      <c r="AW202">
        <f t="shared" si="84"/>
        <v>229.57301999999999</v>
      </c>
      <c r="AX202">
        <f t="shared" si="85"/>
        <v>99389.544300000009</v>
      </c>
      <c r="AY202">
        <f t="shared" si="86"/>
        <v>450.45677000000001</v>
      </c>
      <c r="AZ202">
        <f t="shared" si="87"/>
        <v>490.40309999999999</v>
      </c>
      <c r="BA202">
        <f t="shared" si="88"/>
        <v>40.218787199999994</v>
      </c>
      <c r="BB202">
        <f t="shared" si="89"/>
        <v>466.60372799999999</v>
      </c>
      <c r="BC202">
        <f t="shared" si="90"/>
        <v>-12.19941</v>
      </c>
      <c r="BD202">
        <f t="shared" si="91"/>
        <v>1.62327</v>
      </c>
      <c r="BE202">
        <f t="shared" si="92"/>
        <v>2.5740699999999999E-3</v>
      </c>
      <c r="BF202">
        <f t="shared" si="93"/>
        <v>-1.86984E-18</v>
      </c>
      <c r="BG202">
        <f t="shared" si="94"/>
        <v>29.689499999999999</v>
      </c>
      <c r="BH202">
        <f t="shared" si="95"/>
        <v>5.6222900000000005</v>
      </c>
      <c r="BI202">
        <f t="shared" si="67"/>
        <v>29.769248000000001</v>
      </c>
      <c r="BJ202">
        <f t="shared" si="68"/>
        <v>980.83600000000001</v>
      </c>
      <c r="BK202">
        <f t="shared" si="69"/>
        <v>5.7612600000000005E-4</v>
      </c>
      <c r="BL202">
        <f t="shared" si="70"/>
        <v>3.5748399999999999E-6</v>
      </c>
      <c r="BM202">
        <f t="shared" si="71"/>
        <v>0.28350580000000003</v>
      </c>
      <c r="BN202">
        <f t="shared" si="72"/>
        <v>5.8700059999999992</v>
      </c>
    </row>
    <row r="203" spans="1:66">
      <c r="A203" s="65"/>
      <c r="B203" t="s">
        <v>117</v>
      </c>
      <c r="D203">
        <v>1.75824</v>
      </c>
      <c r="E203">
        <v>124.64</v>
      </c>
      <c r="F203">
        <v>0.82546600000000003</v>
      </c>
      <c r="G203">
        <v>6.2994700000000003</v>
      </c>
      <c r="H203">
        <v>0</v>
      </c>
      <c r="I203">
        <v>1441.59</v>
      </c>
      <c r="J203">
        <v>1209.47</v>
      </c>
      <c r="K203">
        <v>344.32600000000002</v>
      </c>
      <c r="L203">
        <v>1.2719400000000001</v>
      </c>
      <c r="M203">
        <v>7.2200699999999998</v>
      </c>
      <c r="N203">
        <v>0.13709099999999999</v>
      </c>
      <c r="O203">
        <v>4.6130300000000002</v>
      </c>
      <c r="P203">
        <v>0.81907799999999997</v>
      </c>
      <c r="Q203">
        <v>33.809600000000003</v>
      </c>
      <c r="R203">
        <v>3.4961899999999999</v>
      </c>
      <c r="S203">
        <v>6.3526600000000002</v>
      </c>
      <c r="T203">
        <v>9.0785599999999994E-2</v>
      </c>
      <c r="U203">
        <v>0.60015700000000005</v>
      </c>
      <c r="V203">
        <v>9.8048099999999998</v>
      </c>
      <c r="W203">
        <v>0</v>
      </c>
      <c r="X203">
        <v>0</v>
      </c>
      <c r="Y203">
        <v>0</v>
      </c>
      <c r="Z203">
        <v>2.49354E-2</v>
      </c>
      <c r="AA203">
        <v>0.12781699999999999</v>
      </c>
      <c r="AB203">
        <v>0.31303399999999998</v>
      </c>
      <c r="AC203">
        <v>0</v>
      </c>
      <c r="AD203">
        <v>0</v>
      </c>
      <c r="AE203">
        <v>0</v>
      </c>
      <c r="AF203">
        <v>2.3742200000000001E-2</v>
      </c>
      <c r="AG203">
        <v>0.43353700000000001</v>
      </c>
      <c r="AK203">
        <f t="shared" si="66"/>
        <v>183.22576000000001</v>
      </c>
      <c r="AL203">
        <f t="shared" si="73"/>
        <v>440.49199999999996</v>
      </c>
      <c r="AM203">
        <f t="shared" si="74"/>
        <v>49530.174533999998</v>
      </c>
      <c r="AN203">
        <f t="shared" si="75"/>
        <v>52212.000530000005</v>
      </c>
      <c r="AO203">
        <f t="shared" si="76"/>
        <v>105400</v>
      </c>
      <c r="AP203">
        <f t="shared" si="77"/>
        <v>155793.41</v>
      </c>
      <c r="AQ203">
        <f t="shared" si="78"/>
        <v>-67.110000000000127</v>
      </c>
      <c r="AR203">
        <f t="shared" si="79"/>
        <v>-136.43300000000002</v>
      </c>
      <c r="AS203">
        <f t="shared" si="80"/>
        <v>33.131959999999999</v>
      </c>
      <c r="AT203">
        <f t="shared" si="81"/>
        <v>8111.3699299999998</v>
      </c>
      <c r="AU203">
        <f t="shared" si="82"/>
        <v>296.95590900000002</v>
      </c>
      <c r="AV203">
        <f t="shared" si="83"/>
        <v>49.298969999999997</v>
      </c>
      <c r="AW203">
        <f t="shared" si="84"/>
        <v>240.18592200000001</v>
      </c>
      <c r="AX203">
        <f t="shared" si="85"/>
        <v>86202.890400000004</v>
      </c>
      <c r="AY203">
        <f t="shared" si="86"/>
        <v>429.03980999999999</v>
      </c>
      <c r="AZ203">
        <f t="shared" si="87"/>
        <v>459.04033999999996</v>
      </c>
      <c r="BA203">
        <f t="shared" si="88"/>
        <v>33.971814400000007</v>
      </c>
      <c r="BB203">
        <f t="shared" si="89"/>
        <v>384.677843</v>
      </c>
      <c r="BC203">
        <f t="shared" si="90"/>
        <v>-8.7036699999999989</v>
      </c>
      <c r="BD203">
        <f t="shared" si="91"/>
        <v>3.5478800000000001</v>
      </c>
      <c r="BE203">
        <f t="shared" si="92"/>
        <v>0.30841099999999999</v>
      </c>
      <c r="BF203">
        <f t="shared" si="93"/>
        <v>82.313400000000001</v>
      </c>
      <c r="BG203">
        <f t="shared" si="94"/>
        <v>19.9993646</v>
      </c>
      <c r="BH203">
        <f t="shared" si="95"/>
        <v>4.808033</v>
      </c>
      <c r="BI203">
        <f t="shared" si="67"/>
        <v>24.892266000000003</v>
      </c>
      <c r="BJ203">
        <f t="shared" si="68"/>
        <v>729.26</v>
      </c>
      <c r="BK203">
        <f t="shared" si="69"/>
        <v>1.8025699999999999E-4</v>
      </c>
      <c r="BL203">
        <f t="shared" si="70"/>
        <v>0.24920300000000001</v>
      </c>
      <c r="BM203">
        <f t="shared" si="71"/>
        <v>9.4034800000000002E-2</v>
      </c>
      <c r="BN203">
        <f t="shared" si="72"/>
        <v>3.1558830000000002</v>
      </c>
    </row>
    <row r="204" spans="1:66">
      <c r="A204" s="65"/>
      <c r="B204" t="s">
        <v>118</v>
      </c>
      <c r="D204">
        <v>2.7545099999999998</v>
      </c>
      <c r="E204">
        <v>185.44900000000001</v>
      </c>
      <c r="F204">
        <v>1.4726999999999999</v>
      </c>
      <c r="G204">
        <v>6.8444200000000004</v>
      </c>
      <c r="H204">
        <v>20.025099999999998</v>
      </c>
      <c r="I204">
        <v>1708.84</v>
      </c>
      <c r="J204">
        <v>1952.35</v>
      </c>
      <c r="K204">
        <v>307.79000000000002</v>
      </c>
      <c r="L204">
        <v>1.7347900000000001</v>
      </c>
      <c r="M204">
        <v>12.898400000000001</v>
      </c>
      <c r="N204">
        <v>0.18304699999999999</v>
      </c>
      <c r="O204">
        <v>2.8115600000000001</v>
      </c>
      <c r="P204">
        <v>1.13903</v>
      </c>
      <c r="Q204">
        <v>43.404600000000002</v>
      </c>
      <c r="R204">
        <v>4.3483400000000003</v>
      </c>
      <c r="S204">
        <v>5.1484500000000004</v>
      </c>
      <c r="T204">
        <v>4.11054E-2</v>
      </c>
      <c r="U204">
        <v>0.69155100000000003</v>
      </c>
      <c r="V204">
        <v>11.8742</v>
      </c>
      <c r="W204">
        <v>0</v>
      </c>
      <c r="X204">
        <v>0</v>
      </c>
      <c r="Y204">
        <v>0</v>
      </c>
      <c r="Z204">
        <v>2.70799E-2</v>
      </c>
      <c r="AA204">
        <v>0.20306299999999999</v>
      </c>
      <c r="AB204">
        <v>0.30025099999999999</v>
      </c>
      <c r="AC204">
        <v>0</v>
      </c>
      <c r="AD204">
        <v>0</v>
      </c>
      <c r="AE204">
        <v>0</v>
      </c>
      <c r="AF204">
        <v>0</v>
      </c>
      <c r="AG204">
        <v>0.50576600000000005</v>
      </c>
      <c r="AK204">
        <f t="shared" si="66"/>
        <v>247.88848999999999</v>
      </c>
      <c r="AL204">
        <f t="shared" si="73"/>
        <v>505.89899999999994</v>
      </c>
      <c r="AM204">
        <f t="shared" si="74"/>
        <v>55138.827300000004</v>
      </c>
      <c r="AN204">
        <f t="shared" si="75"/>
        <v>55284.455580000002</v>
      </c>
      <c r="AO204">
        <f t="shared" si="76"/>
        <v>104379.9749</v>
      </c>
      <c r="AP204">
        <f t="shared" si="77"/>
        <v>158912.16</v>
      </c>
      <c r="AQ204">
        <f t="shared" si="78"/>
        <v>-2296.6309999999999</v>
      </c>
      <c r="AR204">
        <f t="shared" si="79"/>
        <v>-186.80100000000002</v>
      </c>
      <c r="AS204">
        <f t="shared" si="80"/>
        <v>43.283910000000006</v>
      </c>
      <c r="AT204">
        <f t="shared" si="81"/>
        <v>11555.901599999999</v>
      </c>
      <c r="AU204">
        <f t="shared" si="82"/>
        <v>476.20395300000001</v>
      </c>
      <c r="AV204">
        <f t="shared" si="83"/>
        <v>59.914439999999999</v>
      </c>
      <c r="AW204">
        <f t="shared" si="84"/>
        <v>234.60897</v>
      </c>
      <c r="AX204">
        <f t="shared" si="85"/>
        <v>94390.295400000003</v>
      </c>
      <c r="AY204">
        <f t="shared" si="86"/>
        <v>467.95465999999999</v>
      </c>
      <c r="AZ204">
        <f t="shared" si="87"/>
        <v>499.10554999999999</v>
      </c>
      <c r="BA204">
        <f t="shared" si="88"/>
        <v>40.212694599999999</v>
      </c>
      <c r="BB204">
        <f t="shared" si="89"/>
        <v>434.41044899999997</v>
      </c>
      <c r="BC204">
        <f t="shared" si="90"/>
        <v>-15.03504</v>
      </c>
      <c r="BD204">
        <f t="shared" si="91"/>
        <v>1.1199399999999999</v>
      </c>
      <c r="BE204">
        <f t="shared" si="92"/>
        <v>-6.8368699999999999E-4</v>
      </c>
      <c r="BF204">
        <f t="shared" si="93"/>
        <v>1.8837999999999999E-14</v>
      </c>
      <c r="BG204">
        <f t="shared" si="94"/>
        <v>28.4741201</v>
      </c>
      <c r="BH204">
        <f t="shared" si="95"/>
        <v>5.9206069999999995</v>
      </c>
      <c r="BI204">
        <f t="shared" si="67"/>
        <v>24.285549</v>
      </c>
      <c r="BJ204">
        <f t="shared" si="68"/>
        <v>855.41499999999996</v>
      </c>
      <c r="BK204">
        <f t="shared" si="69"/>
        <v>-6.4763099999999997E-5</v>
      </c>
      <c r="BL204">
        <f t="shared" si="70"/>
        <v>-2.1041799999999999E-10</v>
      </c>
      <c r="BM204">
        <f t="shared" si="71"/>
        <v>0.33953899999999998</v>
      </c>
      <c r="BN204">
        <f t="shared" si="72"/>
        <v>6.1655539999999993</v>
      </c>
    </row>
    <row r="205" spans="1:66">
      <c r="A205" s="65"/>
      <c r="B205" t="s">
        <v>119</v>
      </c>
      <c r="D205">
        <v>2.4240499999999998</v>
      </c>
      <c r="E205">
        <v>116.60899999999999</v>
      </c>
      <c r="F205">
        <v>1.2286699999999999</v>
      </c>
      <c r="G205">
        <v>0</v>
      </c>
      <c r="H205">
        <v>12.533799999999999</v>
      </c>
      <c r="I205">
        <v>1396.64</v>
      </c>
      <c r="J205">
        <v>1525.15</v>
      </c>
      <c r="K205">
        <v>312.11700000000002</v>
      </c>
      <c r="L205">
        <v>1.23977</v>
      </c>
      <c r="M205">
        <v>6.5574899999999996</v>
      </c>
      <c r="N205">
        <v>0.105665</v>
      </c>
      <c r="O205">
        <v>3.0017200000000002</v>
      </c>
      <c r="P205">
        <v>1.2295799999999999</v>
      </c>
      <c r="Q205">
        <v>22.1282</v>
      </c>
      <c r="R205">
        <v>3.6541000000000001</v>
      </c>
      <c r="S205">
        <v>7.1970099999999997</v>
      </c>
      <c r="T205">
        <v>4.74616E-2</v>
      </c>
      <c r="U205">
        <v>0.69985699999999995</v>
      </c>
      <c r="V205">
        <v>13.337300000000001</v>
      </c>
      <c r="W205">
        <v>0</v>
      </c>
      <c r="X205">
        <v>0</v>
      </c>
      <c r="Y205">
        <v>0</v>
      </c>
      <c r="Z205">
        <v>2.25963E-2</v>
      </c>
      <c r="AA205">
        <v>0.14996599999999999</v>
      </c>
      <c r="AB205">
        <v>0.27249600000000002</v>
      </c>
      <c r="AC205">
        <v>0</v>
      </c>
      <c r="AD205">
        <v>0</v>
      </c>
      <c r="AE205">
        <v>0</v>
      </c>
      <c r="AF205">
        <v>0</v>
      </c>
      <c r="AG205">
        <v>0.47504600000000002</v>
      </c>
      <c r="AK205">
        <f t="shared" si="66"/>
        <v>270.30294999999995</v>
      </c>
      <c r="AL205">
        <f t="shared" si="73"/>
        <v>826.452</v>
      </c>
      <c r="AM205">
        <f t="shared" si="74"/>
        <v>53410.47133</v>
      </c>
      <c r="AN205">
        <f t="shared" si="75"/>
        <v>54514.8</v>
      </c>
      <c r="AO205">
        <f t="shared" si="76"/>
        <v>104087.4662</v>
      </c>
      <c r="AP205">
        <f t="shared" si="77"/>
        <v>163085.35999999999</v>
      </c>
      <c r="AQ205">
        <f t="shared" si="78"/>
        <v>223.01999999999998</v>
      </c>
      <c r="AR205">
        <f t="shared" si="79"/>
        <v>1361.653</v>
      </c>
      <c r="AS205">
        <f t="shared" si="80"/>
        <v>47.060830000000003</v>
      </c>
      <c r="AT205">
        <f t="shared" si="81"/>
        <v>12980.042510000001</v>
      </c>
      <c r="AU205">
        <f t="shared" si="82"/>
        <v>495.31033500000001</v>
      </c>
      <c r="AV205">
        <f t="shared" si="83"/>
        <v>95.962879999999998</v>
      </c>
      <c r="AW205">
        <f t="shared" si="84"/>
        <v>247.27842000000001</v>
      </c>
      <c r="AX205">
        <f t="shared" si="85"/>
        <v>96180.471799999999</v>
      </c>
      <c r="AY205">
        <f t="shared" si="86"/>
        <v>453.32589999999999</v>
      </c>
      <c r="AZ205">
        <f t="shared" si="87"/>
        <v>471.80898999999999</v>
      </c>
      <c r="BA205">
        <f t="shared" si="88"/>
        <v>38.420038400000003</v>
      </c>
      <c r="BB205">
        <f t="shared" si="89"/>
        <v>438.54714300000001</v>
      </c>
      <c r="BC205">
        <f t="shared" si="90"/>
        <v>31.466300000000004</v>
      </c>
      <c r="BD205">
        <f t="shared" si="91"/>
        <v>47.551200000000001</v>
      </c>
      <c r="BE205">
        <f t="shared" si="92"/>
        <v>10.002599999999999</v>
      </c>
      <c r="BF205">
        <f t="shared" si="93"/>
        <v>89.532700000000006</v>
      </c>
      <c r="BG205">
        <f t="shared" si="94"/>
        <v>27.915203699999999</v>
      </c>
      <c r="BH205">
        <f t="shared" si="95"/>
        <v>5.6660639999999995</v>
      </c>
      <c r="BI205">
        <f t="shared" si="67"/>
        <v>22.909103999999999</v>
      </c>
      <c r="BJ205">
        <f t="shared" si="68"/>
        <v>882.69100000000003</v>
      </c>
      <c r="BK205">
        <f t="shared" si="69"/>
        <v>10.6577</v>
      </c>
      <c r="BL205">
        <f t="shared" si="70"/>
        <v>0.67741399999999996</v>
      </c>
      <c r="BM205">
        <f t="shared" si="71"/>
        <v>0.27141599999999999</v>
      </c>
      <c r="BN205">
        <f t="shared" si="72"/>
        <v>7.807214000000001</v>
      </c>
    </row>
    <row r="206" spans="1:66">
      <c r="A206" s="65"/>
      <c r="B206" t="s">
        <v>120</v>
      </c>
      <c r="D206">
        <v>2.21408</v>
      </c>
      <c r="E206">
        <v>121.35299999999999</v>
      </c>
      <c r="F206">
        <v>4.8617100000000004</v>
      </c>
      <c r="G206">
        <v>0</v>
      </c>
      <c r="H206">
        <v>15.5977</v>
      </c>
      <c r="I206">
        <v>1793.38</v>
      </c>
      <c r="J206">
        <v>1288.44</v>
      </c>
      <c r="K206">
        <v>391.58499999999998</v>
      </c>
      <c r="L206">
        <v>1.7893699999999999</v>
      </c>
      <c r="M206">
        <v>13.7468</v>
      </c>
      <c r="N206">
        <v>0.165967</v>
      </c>
      <c r="O206">
        <v>4.3182600000000004</v>
      </c>
      <c r="P206">
        <v>1.05654</v>
      </c>
      <c r="Q206">
        <v>41.980800000000002</v>
      </c>
      <c r="R206">
        <v>5.1724100000000002</v>
      </c>
      <c r="S206">
        <v>9.9598200000000006</v>
      </c>
      <c r="T206">
        <v>5.9091400000000002E-2</v>
      </c>
      <c r="U206">
        <v>0.75967899999999999</v>
      </c>
      <c r="V206">
        <v>11.0397</v>
      </c>
      <c r="W206">
        <v>6.7407800000000004E-2</v>
      </c>
      <c r="X206">
        <v>8.1666699999999995E-2</v>
      </c>
      <c r="Y206">
        <v>0</v>
      </c>
      <c r="Z206">
        <v>4.67821E-2</v>
      </c>
      <c r="AA206">
        <v>0.122889</v>
      </c>
      <c r="AB206">
        <v>0.19076799999999999</v>
      </c>
      <c r="AC206">
        <v>0</v>
      </c>
      <c r="AD206">
        <v>0</v>
      </c>
      <c r="AE206">
        <v>0</v>
      </c>
      <c r="AF206">
        <v>0</v>
      </c>
      <c r="AG206">
        <v>0.45581899999999997</v>
      </c>
      <c r="AK206">
        <f t="shared" si="66"/>
        <v>229.65592000000001</v>
      </c>
      <c r="AL206">
        <f t="shared" si="73"/>
        <v>619.25700000000006</v>
      </c>
      <c r="AM206">
        <f t="shared" si="74"/>
        <v>54978.33829</v>
      </c>
      <c r="AN206">
        <f t="shared" si="75"/>
        <v>57175.8</v>
      </c>
      <c r="AO206">
        <f t="shared" si="76"/>
        <v>104584.4023</v>
      </c>
      <c r="AP206">
        <f t="shared" si="77"/>
        <v>164591.62</v>
      </c>
      <c r="AQ206">
        <f t="shared" si="78"/>
        <v>-891.38100000000009</v>
      </c>
      <c r="AR206">
        <f t="shared" si="79"/>
        <v>-248.84599999999998</v>
      </c>
      <c r="AS206">
        <f t="shared" si="80"/>
        <v>42.90663</v>
      </c>
      <c r="AT206">
        <f t="shared" si="81"/>
        <v>10133.653199999999</v>
      </c>
      <c r="AU206">
        <f t="shared" si="82"/>
        <v>420.77703299999996</v>
      </c>
      <c r="AV206">
        <f t="shared" si="83"/>
        <v>62.031339999999993</v>
      </c>
      <c r="AW206">
        <f t="shared" si="84"/>
        <v>229.45345999999998</v>
      </c>
      <c r="AX206">
        <f t="shared" si="85"/>
        <v>98030.519199999995</v>
      </c>
      <c r="AY206">
        <f t="shared" si="86"/>
        <v>485.79059000000001</v>
      </c>
      <c r="AZ206">
        <f t="shared" si="87"/>
        <v>490.97718000000003</v>
      </c>
      <c r="BA206">
        <f t="shared" si="88"/>
        <v>42.601708600000002</v>
      </c>
      <c r="BB206">
        <f t="shared" si="89"/>
        <v>443.16832099999999</v>
      </c>
      <c r="BC206">
        <f t="shared" si="90"/>
        <v>-13.059189999999999</v>
      </c>
      <c r="BD206">
        <f t="shared" si="91"/>
        <v>1.1712221999999999</v>
      </c>
      <c r="BE206">
        <f t="shared" si="92"/>
        <v>-3.1519399999999996E-2</v>
      </c>
      <c r="BF206">
        <f t="shared" si="93"/>
        <v>2.3263600000000002E-13</v>
      </c>
      <c r="BG206">
        <f t="shared" si="94"/>
        <v>30.9817179</v>
      </c>
      <c r="BH206">
        <f t="shared" si="95"/>
        <v>6.4770409999999998</v>
      </c>
      <c r="BI206">
        <f t="shared" si="67"/>
        <v>28.777632000000001</v>
      </c>
      <c r="BJ206">
        <f t="shared" si="68"/>
        <v>914.31200000000001</v>
      </c>
      <c r="BK206">
        <f t="shared" si="69"/>
        <v>1.8084000000000002E-5</v>
      </c>
      <c r="BL206">
        <f t="shared" si="70"/>
        <v>1.4045000000000001E-9</v>
      </c>
      <c r="BM206">
        <f t="shared" si="71"/>
        <v>0.39313399999999998</v>
      </c>
      <c r="BN206">
        <f t="shared" si="72"/>
        <v>6.1063809999999998</v>
      </c>
    </row>
    <row r="207" spans="1:66">
      <c r="A207" s="65"/>
      <c r="B207" t="s">
        <v>121</v>
      </c>
      <c r="D207">
        <v>2.8057500000000002</v>
      </c>
      <c r="E207">
        <v>133.44900000000001</v>
      </c>
      <c r="F207">
        <v>1.2727900000000001</v>
      </c>
      <c r="G207">
        <v>0</v>
      </c>
      <c r="H207">
        <v>18.5137</v>
      </c>
      <c r="I207">
        <v>1718.21</v>
      </c>
      <c r="J207">
        <v>1223.73</v>
      </c>
      <c r="K207">
        <v>268.32900000000001</v>
      </c>
      <c r="L207">
        <v>2.05206</v>
      </c>
      <c r="M207">
        <v>8.1431100000000001</v>
      </c>
      <c r="N207">
        <v>0.160245</v>
      </c>
      <c r="O207">
        <v>5.6569700000000003</v>
      </c>
      <c r="P207">
        <v>0.93721100000000002</v>
      </c>
      <c r="Q207">
        <v>25.546700000000001</v>
      </c>
      <c r="R207">
        <v>3.6231599999999999</v>
      </c>
      <c r="S207">
        <v>0</v>
      </c>
      <c r="T207">
        <v>4.2972999999999997E-2</v>
      </c>
      <c r="U207">
        <v>0.66563600000000001</v>
      </c>
      <c r="V207">
        <v>12.5672</v>
      </c>
      <c r="W207">
        <v>0</v>
      </c>
      <c r="X207">
        <v>0</v>
      </c>
      <c r="Y207">
        <v>0</v>
      </c>
      <c r="Z207">
        <v>2.79878E-2</v>
      </c>
      <c r="AA207">
        <v>0.16719800000000001</v>
      </c>
      <c r="AB207">
        <v>0.50757300000000005</v>
      </c>
      <c r="AC207">
        <v>0</v>
      </c>
      <c r="AD207">
        <v>0</v>
      </c>
      <c r="AE207">
        <v>0</v>
      </c>
      <c r="AF207">
        <v>0</v>
      </c>
      <c r="AG207">
        <v>0.39899600000000002</v>
      </c>
      <c r="AK207">
        <f t="shared" si="66"/>
        <v>287.86324999999999</v>
      </c>
      <c r="AL207">
        <f t="shared" si="73"/>
        <v>920.721</v>
      </c>
      <c r="AM207">
        <f t="shared" si="74"/>
        <v>59759.02721</v>
      </c>
      <c r="AN207">
        <f t="shared" si="75"/>
        <v>58657.9</v>
      </c>
      <c r="AO207">
        <f t="shared" si="76"/>
        <v>105381.4863</v>
      </c>
      <c r="AP207">
        <f t="shared" si="77"/>
        <v>183752.79</v>
      </c>
      <c r="AQ207">
        <f t="shared" si="78"/>
        <v>-1253.3598</v>
      </c>
      <c r="AR207">
        <f t="shared" si="79"/>
        <v>-208.92680000000001</v>
      </c>
      <c r="AS207">
        <f t="shared" si="80"/>
        <v>48.167540000000002</v>
      </c>
      <c r="AT207">
        <f t="shared" si="81"/>
        <v>12658.956889999999</v>
      </c>
      <c r="AU207">
        <f t="shared" si="82"/>
        <v>547.87275499999998</v>
      </c>
      <c r="AV207">
        <f t="shared" si="83"/>
        <v>105.81703</v>
      </c>
      <c r="AW207">
        <f t="shared" si="84"/>
        <v>279.75578899999999</v>
      </c>
      <c r="AX207">
        <f t="shared" si="85"/>
        <v>108103.45329999999</v>
      </c>
      <c r="AY207">
        <f t="shared" si="86"/>
        <v>598.95483999999999</v>
      </c>
      <c r="AZ207">
        <f t="shared" si="87"/>
        <v>536.16399999999999</v>
      </c>
      <c r="BA207">
        <f t="shared" si="88"/>
        <v>42.193926999999995</v>
      </c>
      <c r="BB207">
        <f t="shared" si="89"/>
        <v>478.05936400000002</v>
      </c>
      <c r="BC207">
        <f t="shared" si="90"/>
        <v>-8.0872299999999999</v>
      </c>
      <c r="BD207">
        <f t="shared" si="91"/>
        <v>1.8392599999999999</v>
      </c>
      <c r="BE207">
        <f t="shared" si="92"/>
        <v>1.1471100000000001</v>
      </c>
      <c r="BF207">
        <f t="shared" si="93"/>
        <v>262.33499999999998</v>
      </c>
      <c r="BG207">
        <f t="shared" si="94"/>
        <v>33.438512200000005</v>
      </c>
      <c r="BH207">
        <f t="shared" si="95"/>
        <v>6.7849219999999999</v>
      </c>
      <c r="BI207">
        <f t="shared" si="67"/>
        <v>23.778226999999998</v>
      </c>
      <c r="BJ207">
        <f t="shared" si="68"/>
        <v>1010.7</v>
      </c>
      <c r="BK207">
        <f t="shared" si="69"/>
        <v>-8.7151999999999995E-5</v>
      </c>
      <c r="BL207">
        <f t="shared" si="70"/>
        <v>1.13568</v>
      </c>
      <c r="BM207">
        <f t="shared" si="71"/>
        <v>0.36822899999999997</v>
      </c>
      <c r="BN207">
        <f t="shared" si="72"/>
        <v>8.0533839999999994</v>
      </c>
    </row>
    <row r="208" spans="1:66">
      <c r="A208" s="65"/>
      <c r="B208" t="s">
        <v>122</v>
      </c>
      <c r="D208">
        <v>2.9617599999999999</v>
      </c>
      <c r="E208">
        <v>157.03100000000001</v>
      </c>
      <c r="F208">
        <v>1.4649000000000001</v>
      </c>
      <c r="G208">
        <v>0</v>
      </c>
      <c r="H208">
        <v>13.4444</v>
      </c>
      <c r="I208">
        <v>2060.7199999999998</v>
      </c>
      <c r="J208">
        <v>1923.83</v>
      </c>
      <c r="K208">
        <v>224.16399999999999</v>
      </c>
      <c r="L208">
        <v>2.08447</v>
      </c>
      <c r="M208">
        <v>11.4939</v>
      </c>
      <c r="N208">
        <v>0.191382</v>
      </c>
      <c r="O208">
        <v>6.5272300000000003</v>
      </c>
      <c r="P208">
        <v>1.04636</v>
      </c>
      <c r="Q208">
        <v>34.450200000000002</v>
      </c>
      <c r="R208">
        <v>2.3811300000000002</v>
      </c>
      <c r="S208">
        <v>9.8598099999999995</v>
      </c>
      <c r="T208">
        <v>5.0989300000000001E-2</v>
      </c>
      <c r="U208">
        <v>0.94994699999999999</v>
      </c>
      <c r="V208">
        <v>14.108499999999999</v>
      </c>
      <c r="W208">
        <v>6.9369E-2</v>
      </c>
      <c r="X208">
        <v>0</v>
      </c>
      <c r="Y208">
        <v>0</v>
      </c>
      <c r="Z208">
        <v>2.4007299999999999E-2</v>
      </c>
      <c r="AA208">
        <v>0.13816400000000001</v>
      </c>
      <c r="AB208">
        <v>0.28232600000000002</v>
      </c>
      <c r="AC208">
        <v>0</v>
      </c>
      <c r="AD208">
        <v>0</v>
      </c>
      <c r="AE208">
        <v>0</v>
      </c>
      <c r="AF208">
        <v>0</v>
      </c>
      <c r="AG208">
        <v>0.449407</v>
      </c>
      <c r="AK208">
        <f t="shared" si="66"/>
        <v>237.42724000000001</v>
      </c>
      <c r="AL208">
        <f t="shared" si="73"/>
        <v>452.95499999999998</v>
      </c>
      <c r="AM208">
        <f t="shared" si="74"/>
        <v>56881.335100000004</v>
      </c>
      <c r="AN208">
        <f t="shared" si="75"/>
        <v>56983.7</v>
      </c>
      <c r="AO208">
        <f t="shared" si="76"/>
        <v>106886.55560000001</v>
      </c>
      <c r="AP208">
        <f t="shared" si="77"/>
        <v>170299.28</v>
      </c>
      <c r="AQ208">
        <f t="shared" si="78"/>
        <v>-1232.4159999999999</v>
      </c>
      <c r="AR208">
        <f t="shared" si="79"/>
        <v>-19.570999999999998</v>
      </c>
      <c r="AS208">
        <f t="shared" si="80"/>
        <v>39.361829999999998</v>
      </c>
      <c r="AT208">
        <f t="shared" si="81"/>
        <v>12460.8061</v>
      </c>
      <c r="AU208">
        <f t="shared" si="82"/>
        <v>472.29061800000005</v>
      </c>
      <c r="AV208">
        <f t="shared" si="83"/>
        <v>103.99677</v>
      </c>
      <c r="AW208">
        <f t="shared" si="84"/>
        <v>254.56564</v>
      </c>
      <c r="AX208">
        <f t="shared" si="85"/>
        <v>102252.54979999999</v>
      </c>
      <c r="AY208">
        <f t="shared" si="86"/>
        <v>502.96987000000001</v>
      </c>
      <c r="AZ208">
        <f t="shared" si="87"/>
        <v>537.10419000000002</v>
      </c>
      <c r="BA208">
        <f t="shared" si="88"/>
        <v>40.033210700000005</v>
      </c>
      <c r="BB208">
        <f t="shared" si="89"/>
        <v>450.23805299999998</v>
      </c>
      <c r="BC208">
        <f t="shared" si="90"/>
        <v>-10.492419999999999</v>
      </c>
      <c r="BD208">
        <f t="shared" si="91"/>
        <v>1.0231509999999999</v>
      </c>
      <c r="BE208">
        <f t="shared" si="92"/>
        <v>0.13953099999999999</v>
      </c>
      <c r="BF208">
        <f t="shared" si="93"/>
        <v>2.3990499999999999</v>
      </c>
      <c r="BG208">
        <f t="shared" si="94"/>
        <v>26.901992699999997</v>
      </c>
      <c r="BH208">
        <f t="shared" si="95"/>
        <v>5.7166560000000004</v>
      </c>
      <c r="BI208">
        <f t="shared" si="67"/>
        <v>24.947274</v>
      </c>
      <c r="BJ208">
        <f t="shared" si="68"/>
        <v>968.50900000000001</v>
      </c>
      <c r="BK208">
        <f t="shared" si="69"/>
        <v>0.15062999999999999</v>
      </c>
      <c r="BL208">
        <f t="shared" si="70"/>
        <v>4.49909E-2</v>
      </c>
      <c r="BM208">
        <f t="shared" si="71"/>
        <v>0.40712100000000001</v>
      </c>
      <c r="BN208">
        <f t="shared" si="72"/>
        <v>6.3526129999999998</v>
      </c>
    </row>
    <row r="209" spans="1:66">
      <c r="A209" s="65"/>
      <c r="B209" t="s">
        <v>123</v>
      </c>
      <c r="D209">
        <v>1.87785</v>
      </c>
      <c r="E209">
        <v>108.69799999999999</v>
      </c>
      <c r="F209">
        <v>3.2790499999999998</v>
      </c>
      <c r="G209">
        <v>6.9092599999999997</v>
      </c>
      <c r="H209">
        <v>15.2529</v>
      </c>
      <c r="I209">
        <v>2316.63</v>
      </c>
      <c r="J209">
        <v>1257.6500000000001</v>
      </c>
      <c r="K209">
        <v>294.88900000000001</v>
      </c>
      <c r="L209">
        <v>2.6550400000000001</v>
      </c>
      <c r="M209">
        <v>12.957800000000001</v>
      </c>
      <c r="N209">
        <v>0.136708</v>
      </c>
      <c r="O209">
        <v>3.8955899999999999</v>
      </c>
      <c r="P209">
        <v>1.33988</v>
      </c>
      <c r="Q209">
        <v>47.609699999999997</v>
      </c>
      <c r="R209">
        <v>4.9115700000000002</v>
      </c>
      <c r="S209">
        <v>7.81698</v>
      </c>
      <c r="T209">
        <v>0.11977699999999999</v>
      </c>
      <c r="U209">
        <v>0.58651200000000003</v>
      </c>
      <c r="V209">
        <v>11.778499999999999</v>
      </c>
      <c r="W209">
        <v>0</v>
      </c>
      <c r="X209">
        <v>0</v>
      </c>
      <c r="Y209">
        <v>0</v>
      </c>
      <c r="Z209">
        <v>0</v>
      </c>
      <c r="AA209">
        <v>0.122054</v>
      </c>
      <c r="AB209">
        <v>0.39652900000000002</v>
      </c>
      <c r="AC209">
        <v>0</v>
      </c>
      <c r="AD209">
        <v>1.08536E-2</v>
      </c>
      <c r="AE209">
        <v>0</v>
      </c>
      <c r="AF209">
        <v>0</v>
      </c>
      <c r="AG209">
        <v>0.411634</v>
      </c>
      <c r="AK209">
        <f t="shared" si="66"/>
        <v>249.27915000000002</v>
      </c>
      <c r="AL209">
        <f t="shared" si="73"/>
        <v>681.36400000000003</v>
      </c>
      <c r="AM209">
        <f t="shared" si="74"/>
        <v>60197.020950000006</v>
      </c>
      <c r="AN209">
        <f t="shared" si="75"/>
        <v>58249.990740000001</v>
      </c>
      <c r="AO209">
        <f t="shared" si="76"/>
        <v>105484.74709999999</v>
      </c>
      <c r="AP209">
        <f t="shared" si="77"/>
        <v>172232.37</v>
      </c>
      <c r="AQ209">
        <f t="shared" si="78"/>
        <v>536.38999999999987</v>
      </c>
      <c r="AR209">
        <f t="shared" si="79"/>
        <v>37.579000000000008</v>
      </c>
      <c r="AS209">
        <f t="shared" si="80"/>
        <v>45.21716</v>
      </c>
      <c r="AT209">
        <f t="shared" si="81"/>
        <v>14528.9422</v>
      </c>
      <c r="AU209">
        <f t="shared" si="82"/>
        <v>590.04329199999995</v>
      </c>
      <c r="AV209">
        <f t="shared" si="83"/>
        <v>233.08041</v>
      </c>
      <c r="AW209">
        <f t="shared" si="84"/>
        <v>225.79012</v>
      </c>
      <c r="AX209">
        <f t="shared" si="85"/>
        <v>104584.3903</v>
      </c>
      <c r="AY209">
        <f t="shared" si="86"/>
        <v>533.72542999999996</v>
      </c>
      <c r="AZ209">
        <f t="shared" si="87"/>
        <v>620.34802000000002</v>
      </c>
      <c r="BA209">
        <f t="shared" si="88"/>
        <v>42.963622999999998</v>
      </c>
      <c r="BB209">
        <f t="shared" si="89"/>
        <v>499.05348799999996</v>
      </c>
      <c r="BC209">
        <f t="shared" si="90"/>
        <v>-11.179482999999999</v>
      </c>
      <c r="BD209">
        <f t="shared" si="91"/>
        <v>1.302</v>
      </c>
      <c r="BE209">
        <f t="shared" si="92"/>
        <v>5.7764500000000003E-2</v>
      </c>
      <c r="BF209">
        <f t="shared" si="93"/>
        <v>15.3034</v>
      </c>
      <c r="BG209">
        <f t="shared" si="94"/>
        <v>28.126000000000001</v>
      </c>
      <c r="BH209">
        <f t="shared" si="95"/>
        <v>5.8429059999999993</v>
      </c>
      <c r="BI209">
        <f t="shared" si="67"/>
        <v>33.036370999999995</v>
      </c>
      <c r="BJ209">
        <f t="shared" si="68"/>
        <v>986.5</v>
      </c>
      <c r="BK209">
        <f t="shared" si="69"/>
        <v>-1.271712E-2</v>
      </c>
      <c r="BL209">
        <f t="shared" si="70"/>
        <v>8.3787400000000008E-3</v>
      </c>
      <c r="BM209">
        <f t="shared" si="71"/>
        <v>0.33833200000000002</v>
      </c>
      <c r="BN209">
        <f t="shared" si="72"/>
        <v>6.206296</v>
      </c>
    </row>
    <row r="210" spans="1:66">
      <c r="A210" s="65"/>
      <c r="B210" t="s">
        <v>124</v>
      </c>
      <c r="D210">
        <v>1.9897400000000001</v>
      </c>
      <c r="E210">
        <v>169.762</v>
      </c>
      <c r="F210">
        <v>2.4706700000000001</v>
      </c>
      <c r="G210">
        <v>0</v>
      </c>
      <c r="H210">
        <v>27.8444</v>
      </c>
      <c r="I210">
        <v>2101.75</v>
      </c>
      <c r="J210">
        <v>1685.72</v>
      </c>
      <c r="K210">
        <v>197.42599999999999</v>
      </c>
      <c r="L210">
        <v>1.2753300000000001</v>
      </c>
      <c r="M210">
        <v>11.4255</v>
      </c>
      <c r="N210">
        <v>0.124427</v>
      </c>
      <c r="O210">
        <v>3.39839</v>
      </c>
      <c r="P210">
        <v>1.30386</v>
      </c>
      <c r="Q210">
        <v>29.685099999999998</v>
      </c>
      <c r="R210">
        <v>2.8744299999999998</v>
      </c>
      <c r="S210">
        <v>5.0839400000000001</v>
      </c>
      <c r="T210">
        <v>9.0803800000000004E-2</v>
      </c>
      <c r="U210">
        <v>1.02468</v>
      </c>
      <c r="V210">
        <v>7.7140899999999997</v>
      </c>
      <c r="W210">
        <v>0</v>
      </c>
      <c r="X210">
        <v>0</v>
      </c>
      <c r="Y210">
        <v>0</v>
      </c>
      <c r="Z210">
        <v>0</v>
      </c>
      <c r="AA210">
        <v>9.6279600000000007E-2</v>
      </c>
      <c r="AB210">
        <v>0.28601900000000002</v>
      </c>
      <c r="AC210">
        <v>0</v>
      </c>
      <c r="AD210">
        <v>0</v>
      </c>
      <c r="AE210">
        <v>0</v>
      </c>
      <c r="AF210">
        <v>2.3078399999999999E-2</v>
      </c>
      <c r="AG210">
        <v>0.50539000000000001</v>
      </c>
      <c r="AK210">
        <f t="shared" si="66"/>
        <v>238.78026</v>
      </c>
      <c r="AL210">
        <f t="shared" si="73"/>
        <v>634.41100000000006</v>
      </c>
      <c r="AM210">
        <f t="shared" si="74"/>
        <v>56329.029329999998</v>
      </c>
      <c r="AN210">
        <f t="shared" si="75"/>
        <v>55922.3</v>
      </c>
      <c r="AO210">
        <f t="shared" si="76"/>
        <v>103672.1556</v>
      </c>
      <c r="AP210">
        <f t="shared" si="77"/>
        <v>160558.25</v>
      </c>
      <c r="AQ210">
        <f t="shared" si="78"/>
        <v>-591.87000000000012</v>
      </c>
      <c r="AR210">
        <f t="shared" si="79"/>
        <v>-37.234999999999985</v>
      </c>
      <c r="AS210">
        <f t="shared" si="80"/>
        <v>44.524370000000005</v>
      </c>
      <c r="AT210">
        <f t="shared" si="81"/>
        <v>12480.3745</v>
      </c>
      <c r="AU210">
        <f t="shared" si="82"/>
        <v>484.44357299999996</v>
      </c>
      <c r="AV210">
        <f t="shared" si="83"/>
        <v>163.46260999999998</v>
      </c>
      <c r="AW210">
        <f t="shared" si="84"/>
        <v>224.74914000000001</v>
      </c>
      <c r="AX210">
        <f t="shared" si="85"/>
        <v>97500.514899999995</v>
      </c>
      <c r="AY210">
        <f t="shared" si="86"/>
        <v>492.87756999999999</v>
      </c>
      <c r="AZ210">
        <f t="shared" si="87"/>
        <v>492.44206000000003</v>
      </c>
      <c r="BA210">
        <f t="shared" si="88"/>
        <v>37.031496199999999</v>
      </c>
      <c r="BB210">
        <f t="shared" si="89"/>
        <v>421.38731999999999</v>
      </c>
      <c r="BC210">
        <f t="shared" si="90"/>
        <v>-1.87059</v>
      </c>
      <c r="BD210">
        <f t="shared" si="91"/>
        <v>1.69659</v>
      </c>
      <c r="BE210">
        <f t="shared" si="92"/>
        <v>0.11636000000000001</v>
      </c>
      <c r="BF210">
        <f t="shared" si="93"/>
        <v>13.1996</v>
      </c>
      <c r="BG210">
        <f t="shared" si="94"/>
        <v>27.811299999999999</v>
      </c>
      <c r="BH210">
        <f t="shared" si="95"/>
        <v>5.8086603999999999</v>
      </c>
      <c r="BI210">
        <f t="shared" si="67"/>
        <v>22.784580999999999</v>
      </c>
      <c r="BJ210">
        <f t="shared" si="68"/>
        <v>882.6</v>
      </c>
      <c r="BK210">
        <f t="shared" si="69"/>
        <v>9.8167700000000003E-4</v>
      </c>
      <c r="BL210">
        <f t="shared" si="70"/>
        <v>3.4791799999999998E-2</v>
      </c>
      <c r="BM210">
        <f t="shared" si="71"/>
        <v>0.2967186</v>
      </c>
      <c r="BN210">
        <f t="shared" si="72"/>
        <v>5.9909599999999994</v>
      </c>
    </row>
    <row r="211" spans="1:66">
      <c r="A211" s="65"/>
      <c r="B211" t="s">
        <v>125</v>
      </c>
      <c r="D211">
        <v>2.36592</v>
      </c>
      <c r="E211">
        <v>127.715</v>
      </c>
      <c r="F211">
        <v>1.5506800000000001</v>
      </c>
      <c r="G211">
        <v>5.2083599999999999</v>
      </c>
      <c r="H211">
        <v>23.283899999999999</v>
      </c>
      <c r="I211">
        <v>1632.9</v>
      </c>
      <c r="J211">
        <v>1429.83</v>
      </c>
      <c r="K211">
        <v>306.20100000000002</v>
      </c>
      <c r="L211">
        <v>1.7295799999999999</v>
      </c>
      <c r="M211">
        <v>11.24</v>
      </c>
      <c r="N211">
        <v>0.19472100000000001</v>
      </c>
      <c r="O211">
        <v>4.1253700000000002</v>
      </c>
      <c r="P211">
        <v>1.2935099999999999</v>
      </c>
      <c r="Q211">
        <v>35.767899999999997</v>
      </c>
      <c r="R211">
        <v>3.5051000000000001</v>
      </c>
      <c r="S211">
        <v>7.2831700000000001</v>
      </c>
      <c r="T211">
        <v>5.2962599999999999E-2</v>
      </c>
      <c r="U211">
        <v>0.71011999999999997</v>
      </c>
      <c r="V211">
        <v>10.150399999999999</v>
      </c>
      <c r="W211">
        <v>5.9796500000000002E-2</v>
      </c>
      <c r="X211">
        <v>0</v>
      </c>
      <c r="Y211">
        <v>0</v>
      </c>
      <c r="Z211">
        <v>0</v>
      </c>
      <c r="AA211">
        <v>0.132933</v>
      </c>
      <c r="AB211">
        <v>0.31920799999999999</v>
      </c>
      <c r="AC211">
        <v>0</v>
      </c>
      <c r="AD211">
        <v>0</v>
      </c>
      <c r="AE211">
        <v>0</v>
      </c>
      <c r="AF211">
        <v>0</v>
      </c>
      <c r="AG211">
        <v>0.50576200000000004</v>
      </c>
      <c r="AK211">
        <f t="shared" si="66"/>
        <v>224.41508000000002</v>
      </c>
      <c r="AL211">
        <f t="shared" si="73"/>
        <v>377.255</v>
      </c>
      <c r="AM211">
        <f t="shared" si="74"/>
        <v>56455.649319999997</v>
      </c>
      <c r="AN211">
        <f t="shared" si="75"/>
        <v>56602.391640000002</v>
      </c>
      <c r="AO211">
        <f t="shared" si="76"/>
        <v>105076.71610000001</v>
      </c>
      <c r="AP211">
        <f t="shared" si="77"/>
        <v>164854.1</v>
      </c>
      <c r="AQ211">
        <f t="shared" si="78"/>
        <v>-1362.9137999999998</v>
      </c>
      <c r="AR211">
        <f t="shared" si="79"/>
        <v>-73.957000000000022</v>
      </c>
      <c r="AS211">
        <f t="shared" si="80"/>
        <v>42.132420000000003</v>
      </c>
      <c r="AT211">
        <f t="shared" si="81"/>
        <v>11575.76</v>
      </c>
      <c r="AU211">
        <f t="shared" si="82"/>
        <v>473.01227899999998</v>
      </c>
      <c r="AV211">
        <f t="shared" si="83"/>
        <v>115.73563</v>
      </c>
      <c r="AW211">
        <f t="shared" si="84"/>
        <v>246.22748999999999</v>
      </c>
      <c r="AX211">
        <f t="shared" si="85"/>
        <v>104746.23209999999</v>
      </c>
      <c r="AY211">
        <f t="shared" si="86"/>
        <v>578.03390000000002</v>
      </c>
      <c r="AZ211">
        <f t="shared" si="87"/>
        <v>580.56782999999996</v>
      </c>
      <c r="BA211">
        <f t="shared" si="88"/>
        <v>43.294837399999999</v>
      </c>
      <c r="BB211">
        <f t="shared" si="89"/>
        <v>462.84387999999996</v>
      </c>
      <c r="BC211">
        <f t="shared" si="90"/>
        <v>-3.870849999999999</v>
      </c>
      <c r="BD211">
        <f t="shared" si="91"/>
        <v>0.79295450000000001</v>
      </c>
      <c r="BE211">
        <f t="shared" si="92"/>
        <v>8.0181799999999998E-2</v>
      </c>
      <c r="BF211">
        <f t="shared" si="93"/>
        <v>-1.9218100000000001E-10</v>
      </c>
      <c r="BG211">
        <f t="shared" si="94"/>
        <v>30.0806</v>
      </c>
      <c r="BH211">
        <f t="shared" si="95"/>
        <v>5.8287369999999994</v>
      </c>
      <c r="BI211">
        <f t="shared" si="67"/>
        <v>28.910792000000001</v>
      </c>
      <c r="BJ211">
        <f t="shared" si="68"/>
        <v>873.31899999999996</v>
      </c>
      <c r="BK211">
        <f t="shared" si="69"/>
        <v>5.2821300000000003E-3</v>
      </c>
      <c r="BL211">
        <f t="shared" si="70"/>
        <v>-1.11044E-6</v>
      </c>
      <c r="BM211">
        <f t="shared" si="71"/>
        <v>0.40019500000000002</v>
      </c>
      <c r="BN211">
        <f t="shared" si="72"/>
        <v>4.8011680000000005</v>
      </c>
    </row>
    <row r="212" spans="1:66">
      <c r="A212" s="65"/>
      <c r="B212" t="s">
        <v>126</v>
      </c>
      <c r="D212">
        <v>2.92414</v>
      </c>
      <c r="E212">
        <v>156.42699999999999</v>
      </c>
      <c r="F212">
        <v>1.94184</v>
      </c>
      <c r="G212">
        <v>9.6580300000000001</v>
      </c>
      <c r="H212">
        <v>11.4251</v>
      </c>
      <c r="I212">
        <v>2064.92</v>
      </c>
      <c r="J212">
        <v>1880.11</v>
      </c>
      <c r="K212">
        <v>210.32900000000001</v>
      </c>
      <c r="L212">
        <v>2.3526099999999999</v>
      </c>
      <c r="M212">
        <v>13.578799999999999</v>
      </c>
      <c r="N212">
        <v>0.142792</v>
      </c>
      <c r="O212">
        <v>4.9200799999999996</v>
      </c>
      <c r="P212">
        <v>1.3530599999999999</v>
      </c>
      <c r="Q212">
        <v>56.3752</v>
      </c>
      <c r="R212">
        <v>4.4684799999999996</v>
      </c>
      <c r="S212">
        <v>10.618</v>
      </c>
      <c r="T212">
        <v>9.1381299999999999E-2</v>
      </c>
      <c r="U212">
        <v>0.88730500000000001</v>
      </c>
      <c r="V212">
        <v>17.5594</v>
      </c>
      <c r="W212">
        <v>0</v>
      </c>
      <c r="X212">
        <v>0</v>
      </c>
      <c r="Y212">
        <v>0</v>
      </c>
      <c r="Z212">
        <v>0</v>
      </c>
      <c r="AA212">
        <v>0.13226599999999999</v>
      </c>
      <c r="AB212">
        <v>0.37083100000000002</v>
      </c>
      <c r="AC212">
        <v>0</v>
      </c>
      <c r="AD212">
        <v>0</v>
      </c>
      <c r="AE212">
        <v>2.7149400000000001E-2</v>
      </c>
      <c r="AF212">
        <v>0</v>
      </c>
      <c r="AG212">
        <v>0.50028899999999998</v>
      </c>
      <c r="AK212">
        <f t="shared" si="66"/>
        <v>306.49585999999999</v>
      </c>
      <c r="AL212">
        <f t="shared" si="73"/>
        <v>473.41800000000001</v>
      </c>
      <c r="AM212">
        <f t="shared" si="74"/>
        <v>62857.258159999998</v>
      </c>
      <c r="AN212">
        <f t="shared" si="75"/>
        <v>59489.041969999998</v>
      </c>
      <c r="AO212">
        <f t="shared" si="76"/>
        <v>108188.57490000001</v>
      </c>
      <c r="AP212">
        <f t="shared" si="77"/>
        <v>172690.08</v>
      </c>
      <c r="AQ212">
        <f t="shared" si="78"/>
        <v>-1438.4499999999998</v>
      </c>
      <c r="AR212">
        <f t="shared" si="79"/>
        <v>-116.06400000000001</v>
      </c>
      <c r="AS212">
        <f t="shared" si="80"/>
        <v>36.171489999999999</v>
      </c>
      <c r="AT212">
        <f t="shared" si="81"/>
        <v>9701.5712000000003</v>
      </c>
      <c r="AU212">
        <f t="shared" si="82"/>
        <v>544.78520800000001</v>
      </c>
      <c r="AV212">
        <f t="shared" si="83"/>
        <v>41.998220000000003</v>
      </c>
      <c r="AW212">
        <f t="shared" si="84"/>
        <v>340.24694</v>
      </c>
      <c r="AX212">
        <f t="shared" si="85"/>
        <v>106783.62480000001</v>
      </c>
      <c r="AY212">
        <f t="shared" si="86"/>
        <v>542.70051999999998</v>
      </c>
      <c r="AZ212">
        <f t="shared" si="87"/>
        <v>571.03599999999994</v>
      </c>
      <c r="BA212">
        <f t="shared" si="88"/>
        <v>49.576818699999997</v>
      </c>
      <c r="BB212">
        <f t="shared" si="89"/>
        <v>484.986695</v>
      </c>
      <c r="BC212">
        <f t="shared" si="90"/>
        <v>-25.613669999999999</v>
      </c>
      <c r="BD212">
        <f t="shared" si="91"/>
        <v>1.7864100000000001</v>
      </c>
      <c r="BE212">
        <f t="shared" si="92"/>
        <v>0.125421</v>
      </c>
      <c r="BF212">
        <f t="shared" si="93"/>
        <v>-5.8569699999999998E-7</v>
      </c>
      <c r="BG212">
        <f t="shared" si="94"/>
        <v>52.258499999999998</v>
      </c>
      <c r="BH212">
        <f t="shared" si="95"/>
        <v>7.9330639999999999</v>
      </c>
      <c r="BI212">
        <f t="shared" si="67"/>
        <v>30.296068999999999</v>
      </c>
      <c r="BJ212">
        <f t="shared" si="68"/>
        <v>612.125</v>
      </c>
      <c r="BK212">
        <f t="shared" si="69"/>
        <v>1.12274E-2</v>
      </c>
      <c r="BL212">
        <f t="shared" si="70"/>
        <v>-3.1890180000000004E-2</v>
      </c>
      <c r="BM212">
        <f t="shared" si="71"/>
        <v>0.31812800000000002</v>
      </c>
      <c r="BN212">
        <f t="shared" si="72"/>
        <v>8.6084209999999999</v>
      </c>
    </row>
    <row r="213" spans="1:66">
      <c r="A213" s="65"/>
      <c r="B213" t="s">
        <v>127</v>
      </c>
      <c r="D213">
        <v>2.0970399999999998</v>
      </c>
      <c r="E213">
        <v>148.05500000000001</v>
      </c>
      <c r="F213">
        <v>3.4200499999999998</v>
      </c>
      <c r="G213">
        <v>5.6846899999999998</v>
      </c>
      <c r="H213">
        <v>15.229100000000001</v>
      </c>
      <c r="I213">
        <v>1431.32</v>
      </c>
      <c r="J213">
        <v>1753.49</v>
      </c>
      <c r="K213">
        <v>267.12900000000002</v>
      </c>
      <c r="L213">
        <v>1.28284</v>
      </c>
      <c r="M213">
        <v>9.3325800000000001</v>
      </c>
      <c r="N213">
        <v>0.17638799999999999</v>
      </c>
      <c r="O213">
        <v>3.8388</v>
      </c>
      <c r="P213">
        <v>1.0279499999999999</v>
      </c>
      <c r="Q213">
        <v>34.634599999999999</v>
      </c>
      <c r="R213">
        <v>3.29901</v>
      </c>
      <c r="S213">
        <v>4.6455700000000002</v>
      </c>
      <c r="T213">
        <v>8.8249900000000006E-2</v>
      </c>
      <c r="U213">
        <v>0.56060299999999996</v>
      </c>
      <c r="V213">
        <v>11.4282</v>
      </c>
      <c r="W213">
        <v>0</v>
      </c>
      <c r="X213">
        <v>0</v>
      </c>
      <c r="Y213">
        <v>0</v>
      </c>
      <c r="Z213">
        <v>0</v>
      </c>
      <c r="AA213">
        <v>0.19503899999999999</v>
      </c>
      <c r="AB213">
        <v>0.35889799999999999</v>
      </c>
      <c r="AC213">
        <v>0</v>
      </c>
      <c r="AD213">
        <v>0</v>
      </c>
      <c r="AE213">
        <v>0</v>
      </c>
      <c r="AF213">
        <v>2.1852E-2</v>
      </c>
      <c r="AG213">
        <v>0.47425499999999998</v>
      </c>
      <c r="AK213">
        <f t="shared" si="66"/>
        <v>229.24096</v>
      </c>
      <c r="AL213">
        <f t="shared" si="73"/>
        <v>460.68099999999998</v>
      </c>
      <c r="AM213">
        <f t="shared" si="74"/>
        <v>47077.979950000001</v>
      </c>
      <c r="AN213">
        <f t="shared" si="75"/>
        <v>50146.615310000001</v>
      </c>
      <c r="AO213">
        <f t="shared" si="76"/>
        <v>106184.7709</v>
      </c>
      <c r="AP213">
        <f t="shared" si="77"/>
        <v>171968.68</v>
      </c>
      <c r="AQ213">
        <f t="shared" si="78"/>
        <v>-1647.152</v>
      </c>
      <c r="AR213">
        <f t="shared" si="79"/>
        <v>-73.057000000000016</v>
      </c>
      <c r="AS213">
        <f t="shared" si="80"/>
        <v>36.943959999999997</v>
      </c>
      <c r="AT213">
        <f t="shared" si="81"/>
        <v>17232.967420000001</v>
      </c>
      <c r="AU213">
        <f t="shared" si="82"/>
        <v>803.46561200000008</v>
      </c>
      <c r="AV213">
        <f t="shared" si="83"/>
        <v>265.22620000000001</v>
      </c>
      <c r="AW213">
        <f t="shared" si="84"/>
        <v>320.46105</v>
      </c>
      <c r="AX213">
        <f t="shared" si="85"/>
        <v>99965.365399999995</v>
      </c>
      <c r="AY213">
        <f t="shared" si="86"/>
        <v>418.27898999999996</v>
      </c>
      <c r="AZ213">
        <f t="shared" si="87"/>
        <v>453.97843</v>
      </c>
      <c r="BA213">
        <f t="shared" si="88"/>
        <v>36.976650100000001</v>
      </c>
      <c r="BB213">
        <f t="shared" si="89"/>
        <v>421.246397</v>
      </c>
      <c r="BC213">
        <f t="shared" si="90"/>
        <v>-10.059990000000001</v>
      </c>
      <c r="BD213">
        <f t="shared" si="91"/>
        <v>2.6322299999999998</v>
      </c>
      <c r="BE213">
        <f t="shared" si="92"/>
        <v>1.5132500000000001E-4</v>
      </c>
      <c r="BF213">
        <f t="shared" si="93"/>
        <v>1.7725800000000001E-6</v>
      </c>
      <c r="BG213">
        <f t="shared" si="94"/>
        <v>39.111899999999999</v>
      </c>
      <c r="BH213">
        <f t="shared" si="95"/>
        <v>5.6742909999999993</v>
      </c>
      <c r="BI213">
        <f t="shared" si="67"/>
        <v>19.982602</v>
      </c>
      <c r="BJ213">
        <f t="shared" si="68"/>
        <v>993.35900000000004</v>
      </c>
      <c r="BK213">
        <f t="shared" si="69"/>
        <v>-9.4827900000000001E-5</v>
      </c>
      <c r="BL213">
        <f t="shared" si="70"/>
        <v>-2.8629699999999998E-3</v>
      </c>
      <c r="BM213">
        <f t="shared" si="71"/>
        <v>0.27638200000000002</v>
      </c>
      <c r="BN213">
        <f t="shared" si="72"/>
        <v>8.1916150000000005</v>
      </c>
    </row>
    <row r="214" spans="1:66">
      <c r="A214" s="65"/>
      <c r="B214" t="s">
        <v>128</v>
      </c>
      <c r="D214">
        <v>2.8075100000000002</v>
      </c>
      <c r="E214">
        <v>127.48699999999999</v>
      </c>
      <c r="F214">
        <v>1.2698</v>
      </c>
      <c r="G214">
        <v>0</v>
      </c>
      <c r="H214">
        <v>27.493300000000001</v>
      </c>
      <c r="I214">
        <v>1918.89</v>
      </c>
      <c r="J214">
        <v>1627.87</v>
      </c>
      <c r="K214">
        <v>306.07600000000002</v>
      </c>
      <c r="L214">
        <v>1.48041</v>
      </c>
      <c r="M214">
        <v>8.2584700000000009</v>
      </c>
      <c r="N214">
        <v>0.14979300000000001</v>
      </c>
      <c r="O214">
        <v>4.88992</v>
      </c>
      <c r="P214">
        <v>1.5273000000000001</v>
      </c>
      <c r="Q214">
        <v>36.437800000000003</v>
      </c>
      <c r="R214">
        <v>7.7362900000000003</v>
      </c>
      <c r="S214">
        <v>12.9823</v>
      </c>
      <c r="T214">
        <v>0.12681300000000001</v>
      </c>
      <c r="U214">
        <v>0.87804899999999997</v>
      </c>
      <c r="V214">
        <v>16.8794</v>
      </c>
      <c r="W214">
        <v>0</v>
      </c>
      <c r="X214">
        <v>0</v>
      </c>
      <c r="Y214">
        <v>0</v>
      </c>
      <c r="Z214">
        <v>0</v>
      </c>
      <c r="AA214">
        <v>0.15956100000000001</v>
      </c>
      <c r="AB214">
        <v>0.40316800000000003</v>
      </c>
      <c r="AC214">
        <v>0</v>
      </c>
      <c r="AD214">
        <v>0</v>
      </c>
      <c r="AE214">
        <v>0</v>
      </c>
      <c r="AF214">
        <v>0</v>
      </c>
      <c r="AG214">
        <v>0.55695399999999995</v>
      </c>
      <c r="AK214">
        <f t="shared" si="66"/>
        <v>272.27949000000001</v>
      </c>
      <c r="AL214">
        <f t="shared" si="73"/>
        <v>790.98599999999999</v>
      </c>
      <c r="AM214">
        <f t="shared" si="74"/>
        <v>56227.730199999998</v>
      </c>
      <c r="AN214">
        <f t="shared" si="75"/>
        <v>53487.1</v>
      </c>
      <c r="AO214">
        <f t="shared" si="76"/>
        <v>108272.5067</v>
      </c>
      <c r="AP214">
        <f t="shared" si="77"/>
        <v>181666.11</v>
      </c>
      <c r="AQ214">
        <f t="shared" si="78"/>
        <v>-1949.2979999999998</v>
      </c>
      <c r="AR214">
        <f t="shared" si="79"/>
        <v>91.078999999999951</v>
      </c>
      <c r="AS214">
        <f t="shared" si="80"/>
        <v>39.353389999999997</v>
      </c>
      <c r="AT214">
        <f t="shared" si="81"/>
        <v>15177.44153</v>
      </c>
      <c r="AU214">
        <f t="shared" si="82"/>
        <v>716.425207</v>
      </c>
      <c r="AV214">
        <f t="shared" si="83"/>
        <v>163.61808000000002</v>
      </c>
      <c r="AW214">
        <f t="shared" si="84"/>
        <v>355.6567</v>
      </c>
      <c r="AX214">
        <f t="shared" si="85"/>
        <v>116122.5622</v>
      </c>
      <c r="AY214">
        <f t="shared" si="86"/>
        <v>491.36871000000002</v>
      </c>
      <c r="AZ214">
        <f t="shared" si="87"/>
        <v>471.42070000000001</v>
      </c>
      <c r="BA214">
        <f t="shared" si="88"/>
        <v>44.352587</v>
      </c>
      <c r="BB214">
        <f t="shared" si="89"/>
        <v>467.59695100000005</v>
      </c>
      <c r="BC214">
        <f t="shared" si="90"/>
        <v>-15.22339</v>
      </c>
      <c r="BD214">
        <f t="shared" si="91"/>
        <v>2.4764599999999999</v>
      </c>
      <c r="BE214">
        <f t="shared" si="92"/>
        <v>9.28948E-2</v>
      </c>
      <c r="BF214">
        <f t="shared" si="93"/>
        <v>0.164939</v>
      </c>
      <c r="BG214">
        <f t="shared" si="94"/>
        <v>43.584400000000002</v>
      </c>
      <c r="BH214">
        <f t="shared" si="95"/>
        <v>7.1282889999999997</v>
      </c>
      <c r="BI214">
        <f t="shared" si="67"/>
        <v>25.789131999999999</v>
      </c>
      <c r="BJ214">
        <f t="shared" si="68"/>
        <v>1073.08</v>
      </c>
      <c r="BK214">
        <f t="shared" si="69"/>
        <v>1.25922</v>
      </c>
      <c r="BL214">
        <f t="shared" si="70"/>
        <v>7.6915999999999996E-4</v>
      </c>
      <c r="BM214">
        <f t="shared" si="71"/>
        <v>0.47373700000000002</v>
      </c>
      <c r="BN214">
        <f t="shared" si="72"/>
        <v>7.9409859999999997</v>
      </c>
    </row>
    <row r="215" spans="1:66">
      <c r="A215" s="65"/>
      <c r="B215" t="s">
        <v>129</v>
      </c>
      <c r="D215">
        <v>2.9657300000000002</v>
      </c>
      <c r="E215">
        <v>141.501</v>
      </c>
      <c r="F215">
        <v>2.0140400000000001</v>
      </c>
      <c r="G215">
        <v>0</v>
      </c>
      <c r="H215">
        <v>17.043199999999999</v>
      </c>
      <c r="I215">
        <v>1847.51</v>
      </c>
      <c r="J215">
        <v>1496.81</v>
      </c>
      <c r="K215">
        <v>289.48599999999999</v>
      </c>
      <c r="L215">
        <v>1.6657500000000001</v>
      </c>
      <c r="M215">
        <v>12.6157</v>
      </c>
      <c r="N215">
        <v>0.18273500000000001</v>
      </c>
      <c r="O215">
        <v>3.7393700000000001</v>
      </c>
      <c r="P215">
        <v>1.33127</v>
      </c>
      <c r="Q215">
        <v>42.660499999999999</v>
      </c>
      <c r="R215">
        <v>4.8949600000000002</v>
      </c>
      <c r="S215">
        <v>0</v>
      </c>
      <c r="T215">
        <v>5.5565700000000003E-2</v>
      </c>
      <c r="U215">
        <v>0.58150199999999996</v>
      </c>
      <c r="V215">
        <v>9.2674199999999995</v>
      </c>
      <c r="W215">
        <v>0</v>
      </c>
      <c r="X215">
        <v>0</v>
      </c>
      <c r="Y215">
        <v>0</v>
      </c>
      <c r="Z215">
        <v>5.1645799999999999E-2</v>
      </c>
      <c r="AA215">
        <v>0.14897299999999999</v>
      </c>
      <c r="AB215">
        <v>0.29341499999999998</v>
      </c>
      <c r="AC215">
        <v>0</v>
      </c>
      <c r="AD215">
        <v>1.01479E-2</v>
      </c>
      <c r="AE215">
        <v>0</v>
      </c>
      <c r="AF215">
        <v>0</v>
      </c>
      <c r="AG215">
        <v>0.65205000000000002</v>
      </c>
      <c r="AK215">
        <f t="shared" si="66"/>
        <v>250.55226999999999</v>
      </c>
      <c r="AL215">
        <f t="shared" si="73"/>
        <v>669.06500000000005</v>
      </c>
      <c r="AM215">
        <f t="shared" si="74"/>
        <v>55658.785960000001</v>
      </c>
      <c r="AN215">
        <f t="shared" si="75"/>
        <v>53264.1</v>
      </c>
      <c r="AO215">
        <f t="shared" si="76"/>
        <v>107082.9568</v>
      </c>
      <c r="AP215">
        <f t="shared" si="77"/>
        <v>180166.49</v>
      </c>
      <c r="AQ215">
        <f t="shared" si="78"/>
        <v>-964.29299999999989</v>
      </c>
      <c r="AR215">
        <f t="shared" si="79"/>
        <v>-127.006</v>
      </c>
      <c r="AS215">
        <f t="shared" si="80"/>
        <v>38.233149999999995</v>
      </c>
      <c r="AT215">
        <f t="shared" si="81"/>
        <v>14373.684299999999</v>
      </c>
      <c r="AU215">
        <f t="shared" si="82"/>
        <v>688.67326500000001</v>
      </c>
      <c r="AV215">
        <f t="shared" si="83"/>
        <v>117.62463000000001</v>
      </c>
      <c r="AW215">
        <f t="shared" si="84"/>
        <v>317.57772999999997</v>
      </c>
      <c r="AX215">
        <f t="shared" si="85"/>
        <v>103924.3395</v>
      </c>
      <c r="AY215">
        <f t="shared" si="86"/>
        <v>505.48203999999998</v>
      </c>
      <c r="AZ215">
        <f t="shared" si="87"/>
        <v>510.19799999999998</v>
      </c>
      <c r="BA215">
        <f t="shared" si="88"/>
        <v>41.814434299999995</v>
      </c>
      <c r="BB215">
        <f t="shared" si="89"/>
        <v>429.99349799999999</v>
      </c>
      <c r="BC215">
        <f t="shared" si="90"/>
        <v>-5.5801099999999995</v>
      </c>
      <c r="BD215">
        <f t="shared" si="91"/>
        <v>2.3506300000000002</v>
      </c>
      <c r="BE215">
        <f t="shared" si="92"/>
        <v>1.3064000000000001E-5</v>
      </c>
      <c r="BF215">
        <f t="shared" si="93"/>
        <v>2.72228E-5</v>
      </c>
      <c r="BG215">
        <f t="shared" si="94"/>
        <v>40.9107542</v>
      </c>
      <c r="BH215">
        <f t="shared" si="95"/>
        <v>6.3222070000000006</v>
      </c>
      <c r="BI215">
        <f t="shared" si="67"/>
        <v>30.610185000000001</v>
      </c>
      <c r="BJ215">
        <f t="shared" si="68"/>
        <v>855.66099999999994</v>
      </c>
      <c r="BK215">
        <f t="shared" si="69"/>
        <v>-9.9547059999999989E-3</v>
      </c>
      <c r="BL215">
        <f t="shared" si="70"/>
        <v>-2.0382899999999999E-4</v>
      </c>
      <c r="BM215">
        <f t="shared" si="71"/>
        <v>0.397594</v>
      </c>
      <c r="BN215">
        <f t="shared" si="72"/>
        <v>8.1246599999999987</v>
      </c>
    </row>
    <row r="216" spans="1:66">
      <c r="A216" s="65"/>
      <c r="B216" t="s">
        <v>130</v>
      </c>
      <c r="D216">
        <v>1.91296</v>
      </c>
      <c r="E216">
        <v>106.511</v>
      </c>
      <c r="F216">
        <v>1.8810500000000001</v>
      </c>
      <c r="G216">
        <v>0</v>
      </c>
      <c r="H216">
        <v>15.0494</v>
      </c>
      <c r="I216">
        <v>1504.35</v>
      </c>
      <c r="J216">
        <v>1499.48</v>
      </c>
      <c r="K216">
        <v>317.29199999999997</v>
      </c>
      <c r="L216">
        <v>2.3191799999999998</v>
      </c>
      <c r="M216">
        <v>9.4090600000000002</v>
      </c>
      <c r="N216">
        <v>9.2688900000000005E-2</v>
      </c>
      <c r="O216">
        <v>3.9668399999999999</v>
      </c>
      <c r="P216">
        <v>0.83465</v>
      </c>
      <c r="Q216">
        <v>27.342700000000001</v>
      </c>
      <c r="R216">
        <v>2.3441200000000002</v>
      </c>
      <c r="S216">
        <v>6.0957100000000004</v>
      </c>
      <c r="T216">
        <v>9.6169599999999994E-2</v>
      </c>
      <c r="U216">
        <v>0.82199999999999995</v>
      </c>
      <c r="V216">
        <v>12.2331</v>
      </c>
      <c r="W216">
        <v>6.7718600000000004E-2</v>
      </c>
      <c r="X216">
        <v>0</v>
      </c>
      <c r="Y216">
        <v>0</v>
      </c>
      <c r="Z216">
        <v>2.27482E-2</v>
      </c>
      <c r="AA216">
        <v>0.175291</v>
      </c>
      <c r="AB216">
        <v>0.248197</v>
      </c>
      <c r="AC216">
        <v>0</v>
      </c>
      <c r="AD216">
        <v>0</v>
      </c>
      <c r="AE216">
        <v>0</v>
      </c>
      <c r="AF216">
        <v>0</v>
      </c>
      <c r="AG216">
        <v>0.50815200000000005</v>
      </c>
      <c r="AK216">
        <f t="shared" si="66"/>
        <v>251.90003999999999</v>
      </c>
      <c r="AL216">
        <f t="shared" si="73"/>
        <v>800.07100000000003</v>
      </c>
      <c r="AM216">
        <f t="shared" si="74"/>
        <v>60884.818949999993</v>
      </c>
      <c r="AN216">
        <f t="shared" si="75"/>
        <v>55610.400000000001</v>
      </c>
      <c r="AO216">
        <f t="shared" si="76"/>
        <v>104984.9506</v>
      </c>
      <c r="AP216">
        <f t="shared" si="77"/>
        <v>167266.65</v>
      </c>
      <c r="AQ216">
        <f t="shared" si="78"/>
        <v>-1242.883</v>
      </c>
      <c r="AR216">
        <f t="shared" si="79"/>
        <v>-282.51409999999998</v>
      </c>
      <c r="AS216">
        <f t="shared" si="80"/>
        <v>35.945419999999999</v>
      </c>
      <c r="AT216">
        <f t="shared" si="81"/>
        <v>13961.99094</v>
      </c>
      <c r="AU216">
        <f t="shared" si="82"/>
        <v>534.35531109999999</v>
      </c>
      <c r="AV216">
        <f t="shared" si="83"/>
        <v>55.95476</v>
      </c>
      <c r="AW216">
        <f t="shared" si="84"/>
        <v>352.22035</v>
      </c>
      <c r="AX216">
        <f t="shared" si="85"/>
        <v>106646.65730000001</v>
      </c>
      <c r="AY216">
        <f t="shared" si="86"/>
        <v>497.49688000000003</v>
      </c>
      <c r="AZ216">
        <f t="shared" si="87"/>
        <v>506.64329000000004</v>
      </c>
      <c r="BA216">
        <f t="shared" si="88"/>
        <v>38.603930399999996</v>
      </c>
      <c r="BB216">
        <f t="shared" si="89"/>
        <v>442.78399999999999</v>
      </c>
      <c r="BC216">
        <f t="shared" si="90"/>
        <v>-9.3132699999999993</v>
      </c>
      <c r="BD216">
        <f t="shared" si="91"/>
        <v>1.6347414</v>
      </c>
      <c r="BE216">
        <f t="shared" si="92"/>
        <v>-2.9149100000000001E-6</v>
      </c>
      <c r="BF216">
        <f t="shared" si="93"/>
        <v>-8.8209999999999997E-5</v>
      </c>
      <c r="BG216">
        <f t="shared" si="94"/>
        <v>33.007451799999998</v>
      </c>
      <c r="BH216">
        <f t="shared" si="95"/>
        <v>5.6782190000000003</v>
      </c>
      <c r="BI216">
        <f t="shared" si="67"/>
        <v>30.173703</v>
      </c>
      <c r="BJ216">
        <f t="shared" si="68"/>
        <v>907.64400000000001</v>
      </c>
      <c r="BK216">
        <f t="shared" si="69"/>
        <v>-6.9037799999999996E-4</v>
      </c>
      <c r="BL216">
        <f t="shared" si="70"/>
        <v>4.5433599999999998E-5</v>
      </c>
      <c r="BM216">
        <f t="shared" si="71"/>
        <v>0.28089999999999998</v>
      </c>
      <c r="BN216">
        <f t="shared" si="72"/>
        <v>7.1689280000000002</v>
      </c>
    </row>
    <row r="217" spans="1:66">
      <c r="A217" s="65"/>
      <c r="B217" t="s">
        <v>131</v>
      </c>
      <c r="D217">
        <v>2.7263600000000001</v>
      </c>
      <c r="E217">
        <v>116.90300000000001</v>
      </c>
      <c r="F217">
        <v>3.6777000000000002</v>
      </c>
      <c r="G217">
        <v>11.0619</v>
      </c>
      <c r="H217">
        <v>35.056800000000003</v>
      </c>
      <c r="I217">
        <v>1587.03</v>
      </c>
      <c r="J217">
        <v>1493.83</v>
      </c>
      <c r="K217">
        <v>257.36599999999999</v>
      </c>
      <c r="L217">
        <v>1.33626</v>
      </c>
      <c r="M217">
        <v>8.4941200000000006</v>
      </c>
      <c r="N217">
        <v>0.111669</v>
      </c>
      <c r="O217">
        <v>2.60765</v>
      </c>
      <c r="P217">
        <v>0.92022499999999996</v>
      </c>
      <c r="Q217">
        <v>27.941400000000002</v>
      </c>
      <c r="R217">
        <v>4.80443</v>
      </c>
      <c r="S217">
        <v>5.3953100000000003</v>
      </c>
      <c r="T217">
        <v>3.1968099999999999E-2</v>
      </c>
      <c r="U217">
        <v>0.53619000000000006</v>
      </c>
      <c r="V217">
        <v>9.9289400000000008</v>
      </c>
      <c r="W217">
        <v>6.0964499999999998E-2</v>
      </c>
      <c r="X217">
        <v>0</v>
      </c>
      <c r="Y217">
        <v>0</v>
      </c>
      <c r="Z217">
        <v>0</v>
      </c>
      <c r="AA217">
        <v>0.16616900000000001</v>
      </c>
      <c r="AB217">
        <v>0.32798100000000002</v>
      </c>
      <c r="AC217">
        <v>0</v>
      </c>
      <c r="AD217">
        <v>1.1060199999999999E-2</v>
      </c>
      <c r="AE217">
        <v>0</v>
      </c>
      <c r="AF217">
        <v>2.70449E-2</v>
      </c>
      <c r="AG217">
        <v>0.32527400000000001</v>
      </c>
      <c r="AK217">
        <f t="shared" si="66"/>
        <v>242.79864000000001</v>
      </c>
      <c r="AL217">
        <f t="shared" si="73"/>
        <v>650.39099999999996</v>
      </c>
      <c r="AM217">
        <f t="shared" si="74"/>
        <v>60930.3223</v>
      </c>
      <c r="AN217">
        <f t="shared" si="75"/>
        <v>52276.638099999996</v>
      </c>
      <c r="AO217">
        <f t="shared" si="76"/>
        <v>106164.94319999999</v>
      </c>
      <c r="AP217">
        <f t="shared" si="77"/>
        <v>167339.97</v>
      </c>
      <c r="AQ217">
        <f t="shared" si="78"/>
        <v>-1166.4759999999999</v>
      </c>
      <c r="AR217">
        <f t="shared" si="79"/>
        <v>11.460000000000036</v>
      </c>
      <c r="AS217">
        <f t="shared" si="80"/>
        <v>34.640339999999995</v>
      </c>
      <c r="AT217">
        <f t="shared" si="81"/>
        <v>12827.205880000001</v>
      </c>
      <c r="AU217">
        <f t="shared" si="82"/>
        <v>524.926331</v>
      </c>
      <c r="AV217">
        <f t="shared" si="83"/>
        <v>84.396349999999998</v>
      </c>
      <c r="AW217">
        <f t="shared" si="84"/>
        <v>313.77777499999996</v>
      </c>
      <c r="AX217">
        <f t="shared" si="85"/>
        <v>99779.958599999998</v>
      </c>
      <c r="AY217">
        <f t="shared" si="86"/>
        <v>500.96256999999997</v>
      </c>
      <c r="AZ217">
        <f t="shared" si="87"/>
        <v>539.62669000000005</v>
      </c>
      <c r="BA217">
        <f t="shared" si="88"/>
        <v>41.216131900000001</v>
      </c>
      <c r="BB217">
        <f t="shared" si="89"/>
        <v>416.93781000000001</v>
      </c>
      <c r="BC217">
        <f t="shared" si="90"/>
        <v>-8.3788800000000005</v>
      </c>
      <c r="BD217">
        <f t="shared" si="91"/>
        <v>1.7569055</v>
      </c>
      <c r="BE217">
        <f t="shared" si="92"/>
        <v>7.4585700000000001E-7</v>
      </c>
      <c r="BF217">
        <f t="shared" si="93"/>
        <v>3.1800200000000001E-4</v>
      </c>
      <c r="BG217">
        <f t="shared" si="94"/>
        <v>33.628599999999999</v>
      </c>
      <c r="BH217">
        <f t="shared" si="95"/>
        <v>6.1219809999999999</v>
      </c>
      <c r="BI217">
        <f t="shared" si="67"/>
        <v>28.343318999999997</v>
      </c>
      <c r="BJ217">
        <f t="shared" si="68"/>
        <v>895.90599999999995</v>
      </c>
      <c r="BK217">
        <f t="shared" si="69"/>
        <v>-1.3536699999999999E-2</v>
      </c>
      <c r="BL217">
        <f t="shared" si="70"/>
        <v>-1.13246E-5</v>
      </c>
      <c r="BM217">
        <f t="shared" si="71"/>
        <v>0.27284210000000003</v>
      </c>
      <c r="BN217">
        <f t="shared" si="72"/>
        <v>7.1336360000000001</v>
      </c>
    </row>
    <row r="218" spans="1:66">
      <c r="A218" s="65"/>
      <c r="B218" t="s">
        <v>132</v>
      </c>
      <c r="D218">
        <v>2.0122100000000001</v>
      </c>
      <c r="E218">
        <v>137.74600000000001</v>
      </c>
      <c r="F218">
        <v>2.6739700000000002</v>
      </c>
      <c r="G218">
        <v>6.7055600000000002</v>
      </c>
      <c r="H218">
        <v>14.6168</v>
      </c>
      <c r="I218">
        <v>1301.67</v>
      </c>
      <c r="J218">
        <v>1939.08</v>
      </c>
      <c r="K218">
        <v>223.70699999999999</v>
      </c>
      <c r="L218">
        <v>1.61059</v>
      </c>
      <c r="M218">
        <v>0</v>
      </c>
      <c r="N218">
        <v>0.10578899999999999</v>
      </c>
      <c r="O218">
        <v>5.3958399999999997</v>
      </c>
      <c r="P218">
        <v>0.83879499999999996</v>
      </c>
      <c r="Q218">
        <v>34.714599999999997</v>
      </c>
      <c r="R218">
        <v>3.3654299999999999</v>
      </c>
      <c r="S218">
        <v>8.7524099999999994</v>
      </c>
      <c r="T218">
        <v>6.1793500000000001E-2</v>
      </c>
      <c r="U218">
        <v>0.52034899999999995</v>
      </c>
      <c r="V218">
        <v>7.1781800000000002</v>
      </c>
      <c r="W218">
        <v>5.9042499999999998E-2</v>
      </c>
      <c r="X218">
        <v>0</v>
      </c>
      <c r="Y218">
        <v>0</v>
      </c>
      <c r="Z218">
        <v>0</v>
      </c>
      <c r="AA218">
        <v>0.11451600000000001</v>
      </c>
      <c r="AB218">
        <v>0.23538300000000001</v>
      </c>
      <c r="AC218">
        <v>0</v>
      </c>
      <c r="AD218">
        <v>0</v>
      </c>
      <c r="AE218">
        <v>0</v>
      </c>
      <c r="AF218">
        <v>1.89369E-2</v>
      </c>
      <c r="AG218">
        <v>0.31251899999999999</v>
      </c>
      <c r="AK218">
        <f t="shared" si="66"/>
        <v>229.27678999999998</v>
      </c>
      <c r="AL218">
        <f t="shared" si="73"/>
        <v>650.40499999999997</v>
      </c>
      <c r="AM218">
        <f t="shared" si="74"/>
        <v>60016.026029999994</v>
      </c>
      <c r="AN218">
        <f t="shared" si="75"/>
        <v>57712.094440000001</v>
      </c>
      <c r="AO218">
        <f t="shared" si="76"/>
        <v>106485.3832</v>
      </c>
      <c r="AP218">
        <f t="shared" si="77"/>
        <v>171636.33</v>
      </c>
      <c r="AQ218">
        <f t="shared" si="78"/>
        <v>-1907.4879999999998</v>
      </c>
      <c r="AR218">
        <f t="shared" si="79"/>
        <v>-47.09899999999999</v>
      </c>
      <c r="AS218">
        <f t="shared" si="80"/>
        <v>33.008009999999999</v>
      </c>
      <c r="AT218">
        <f t="shared" si="81"/>
        <v>12992.3</v>
      </c>
      <c r="AU218">
        <f t="shared" si="82"/>
        <v>480.422211</v>
      </c>
      <c r="AV218">
        <f t="shared" si="83"/>
        <v>72.223960000000005</v>
      </c>
      <c r="AW218">
        <f t="shared" si="84"/>
        <v>301.91420499999998</v>
      </c>
      <c r="AX218">
        <f t="shared" si="85"/>
        <v>101064.28539999999</v>
      </c>
      <c r="AY218">
        <f t="shared" si="86"/>
        <v>463.74457000000001</v>
      </c>
      <c r="AZ218">
        <f t="shared" si="87"/>
        <v>464.04459000000003</v>
      </c>
      <c r="BA218">
        <f t="shared" si="88"/>
        <v>39.8481065</v>
      </c>
      <c r="BB218">
        <f t="shared" si="89"/>
        <v>422.42565100000002</v>
      </c>
      <c r="BC218">
        <f t="shared" si="90"/>
        <v>-7.6854969999999998</v>
      </c>
      <c r="BD218">
        <f t="shared" si="91"/>
        <v>1.1699774999999999</v>
      </c>
      <c r="BE218">
        <f t="shared" si="92"/>
        <v>0.104948</v>
      </c>
      <c r="BF218">
        <f t="shared" si="93"/>
        <v>-1.1745799999999999E-3</v>
      </c>
      <c r="BG218">
        <f t="shared" si="94"/>
        <v>32.768999999999998</v>
      </c>
      <c r="BH218">
        <f t="shared" si="95"/>
        <v>6.2709640000000002</v>
      </c>
      <c r="BI218">
        <f t="shared" si="67"/>
        <v>26.625817000000001</v>
      </c>
      <c r="BJ218">
        <f t="shared" si="68"/>
        <v>892.47500000000002</v>
      </c>
      <c r="BK218">
        <f t="shared" si="69"/>
        <v>-1.9033500000000001E-3</v>
      </c>
      <c r="BL218">
        <f t="shared" si="70"/>
        <v>3.0863200000000001E-6</v>
      </c>
      <c r="BM218">
        <f t="shared" si="71"/>
        <v>0.29347210000000001</v>
      </c>
      <c r="BN218">
        <f t="shared" si="72"/>
        <v>7.8000910000000001</v>
      </c>
    </row>
    <row r="219" spans="1:66">
      <c r="A219" s="65"/>
      <c r="B219" t="s">
        <v>133</v>
      </c>
      <c r="D219">
        <v>2.3580399999999999</v>
      </c>
      <c r="E219">
        <v>109.682</v>
      </c>
      <c r="F219">
        <v>1.6178600000000001</v>
      </c>
      <c r="G219">
        <v>0</v>
      </c>
      <c r="H219">
        <v>21.238700000000001</v>
      </c>
      <c r="I219">
        <v>1696.56</v>
      </c>
      <c r="J219">
        <v>1429.08</v>
      </c>
      <c r="K219">
        <v>259.82100000000003</v>
      </c>
      <c r="L219">
        <v>1.24705</v>
      </c>
      <c r="M219">
        <v>9.5320400000000003</v>
      </c>
      <c r="N219">
        <v>0.11867900000000001</v>
      </c>
      <c r="O219">
        <v>4.8063399999999996</v>
      </c>
      <c r="P219">
        <v>1.3328500000000001</v>
      </c>
      <c r="Q219">
        <v>26.922699999999999</v>
      </c>
      <c r="R219">
        <v>4.2675099999999997</v>
      </c>
      <c r="S219">
        <v>4.2429699999999997</v>
      </c>
      <c r="T219">
        <v>0</v>
      </c>
      <c r="U219">
        <v>0.771837</v>
      </c>
      <c r="V219">
        <v>11.3451</v>
      </c>
      <c r="W219">
        <v>6.8280300000000002E-2</v>
      </c>
      <c r="X219">
        <v>0</v>
      </c>
      <c r="Y219">
        <v>0</v>
      </c>
      <c r="Z219">
        <v>0</v>
      </c>
      <c r="AA219">
        <v>0.15728500000000001</v>
      </c>
      <c r="AB219">
        <v>0.26394400000000001</v>
      </c>
      <c r="AC219">
        <v>0</v>
      </c>
      <c r="AD219">
        <v>0</v>
      </c>
      <c r="AE219">
        <v>0</v>
      </c>
      <c r="AF219">
        <v>2.18602E-2</v>
      </c>
      <c r="AG219">
        <v>0.41675499999999999</v>
      </c>
      <c r="AK219">
        <f t="shared" si="66"/>
        <v>239.17796000000001</v>
      </c>
      <c r="AL219">
        <f t="shared" si="73"/>
        <v>692.85799999999995</v>
      </c>
      <c r="AM219">
        <f t="shared" si="74"/>
        <v>62568.382140000002</v>
      </c>
      <c r="AN219">
        <f t="shared" si="75"/>
        <v>56588.800000000003</v>
      </c>
      <c r="AO219">
        <f t="shared" si="76"/>
        <v>104378.7613</v>
      </c>
      <c r="AP219">
        <f t="shared" si="77"/>
        <v>164008.44</v>
      </c>
      <c r="AQ219">
        <f t="shared" si="78"/>
        <v>-1885.672</v>
      </c>
      <c r="AR219">
        <f t="shared" si="79"/>
        <v>-60.27200000000002</v>
      </c>
      <c r="AS219">
        <f t="shared" si="80"/>
        <v>38.056649999999998</v>
      </c>
      <c r="AT219">
        <f t="shared" si="81"/>
        <v>14460.36796</v>
      </c>
      <c r="AU219">
        <f t="shared" si="82"/>
        <v>549.76932099999999</v>
      </c>
      <c r="AV219">
        <f t="shared" si="83"/>
        <v>69.094259999999991</v>
      </c>
      <c r="AW219">
        <f t="shared" si="84"/>
        <v>315.91714999999999</v>
      </c>
      <c r="AX219">
        <f t="shared" si="85"/>
        <v>94931.577300000004</v>
      </c>
      <c r="AY219">
        <f t="shared" si="86"/>
        <v>448.73348999999996</v>
      </c>
      <c r="AZ219">
        <f t="shared" si="87"/>
        <v>475.75802999999996</v>
      </c>
      <c r="BA219">
        <f t="shared" si="88"/>
        <v>39.4651</v>
      </c>
      <c r="BB219">
        <f t="shared" si="89"/>
        <v>424.33016299999997</v>
      </c>
      <c r="BC219">
        <f t="shared" si="90"/>
        <v>-11.3816872</v>
      </c>
      <c r="BD219">
        <f t="shared" si="91"/>
        <v>1.9494596999999998</v>
      </c>
      <c r="BE219">
        <f t="shared" si="92"/>
        <v>5.3680799999999999E-8</v>
      </c>
      <c r="BF219">
        <f t="shared" si="93"/>
        <v>4.5322899999999996E-3</v>
      </c>
      <c r="BG219">
        <f t="shared" si="94"/>
        <v>30.941400000000002</v>
      </c>
      <c r="BH219">
        <f t="shared" si="95"/>
        <v>5.4891649999999998</v>
      </c>
      <c r="BI219">
        <f t="shared" si="67"/>
        <v>31.893556</v>
      </c>
      <c r="BJ219">
        <f t="shared" si="68"/>
        <v>955.37800000000004</v>
      </c>
      <c r="BK219">
        <f t="shared" si="69"/>
        <v>6.3941800000000002E-3</v>
      </c>
      <c r="BL219">
        <f t="shared" si="70"/>
        <v>-8.3575999999999996E-7</v>
      </c>
      <c r="BM219">
        <f t="shared" si="71"/>
        <v>0.29959980000000003</v>
      </c>
      <c r="BN219">
        <f t="shared" si="72"/>
        <v>8.4724149999999998</v>
      </c>
    </row>
    <row r="220" spans="1:66">
      <c r="A220" s="65"/>
      <c r="B220" t="s">
        <v>134</v>
      </c>
      <c r="D220">
        <v>2.0595500000000002</v>
      </c>
      <c r="E220">
        <v>112.479</v>
      </c>
      <c r="F220">
        <v>1.94523</v>
      </c>
      <c r="G220">
        <v>0</v>
      </c>
      <c r="H220">
        <v>25.887599999999999</v>
      </c>
      <c r="I220">
        <v>1638.07</v>
      </c>
      <c r="J220">
        <v>1513.99</v>
      </c>
      <c r="K220">
        <v>234.08600000000001</v>
      </c>
      <c r="L220">
        <v>1.7098599999999999</v>
      </c>
      <c r="M220">
        <v>14.359500000000001</v>
      </c>
      <c r="N220">
        <v>0.16517599999999999</v>
      </c>
      <c r="O220">
        <v>3.58222</v>
      </c>
      <c r="P220">
        <v>1.0160499999999999</v>
      </c>
      <c r="Q220">
        <v>42.707900000000002</v>
      </c>
      <c r="R220">
        <v>3.1931799999999999</v>
      </c>
      <c r="S220">
        <v>5.4513600000000002</v>
      </c>
      <c r="T220">
        <v>6.7087499999999994E-2</v>
      </c>
      <c r="U220">
        <v>1.0200100000000001</v>
      </c>
      <c r="V220">
        <v>10.4283</v>
      </c>
      <c r="W220">
        <v>6.4292799999999997E-2</v>
      </c>
      <c r="X220">
        <v>0</v>
      </c>
      <c r="Y220">
        <v>0.171537</v>
      </c>
      <c r="Z220">
        <v>2.97293E-2</v>
      </c>
      <c r="AA220">
        <v>0.13194900000000001</v>
      </c>
      <c r="AB220">
        <v>0.34337099999999998</v>
      </c>
      <c r="AC220">
        <v>0</v>
      </c>
      <c r="AD220">
        <v>0</v>
      </c>
      <c r="AE220">
        <v>0</v>
      </c>
      <c r="AF220">
        <v>0</v>
      </c>
      <c r="AG220">
        <v>0.44127100000000002</v>
      </c>
      <c r="AK220">
        <f t="shared" si="66"/>
        <v>258.72444999999999</v>
      </c>
      <c r="AL220">
        <f t="shared" si="73"/>
        <v>747.00299999999993</v>
      </c>
      <c r="AM220">
        <f t="shared" si="74"/>
        <v>52894.954770000004</v>
      </c>
      <c r="AN220">
        <f t="shared" si="75"/>
        <v>49917.4</v>
      </c>
      <c r="AO220">
        <f t="shared" si="76"/>
        <v>104774.1124</v>
      </c>
      <c r="AP220">
        <f t="shared" si="77"/>
        <v>163642.93</v>
      </c>
      <c r="AQ220">
        <f t="shared" si="78"/>
        <v>-362.40000000000009</v>
      </c>
      <c r="AR220">
        <f t="shared" si="79"/>
        <v>-3.1230000000000189</v>
      </c>
      <c r="AS220">
        <f t="shared" si="80"/>
        <v>27.088340000000002</v>
      </c>
      <c r="AT220">
        <f t="shared" si="81"/>
        <v>13076.6405</v>
      </c>
      <c r="AU220">
        <f t="shared" si="82"/>
        <v>546.83282400000007</v>
      </c>
      <c r="AV220">
        <f t="shared" si="83"/>
        <v>96.067679999999996</v>
      </c>
      <c r="AW220">
        <f t="shared" si="84"/>
        <v>395.82695000000001</v>
      </c>
      <c r="AX220">
        <f t="shared" si="85"/>
        <v>105099.29210000001</v>
      </c>
      <c r="AY220">
        <f t="shared" si="86"/>
        <v>466.63882000000001</v>
      </c>
      <c r="AZ220">
        <f t="shared" si="87"/>
        <v>629.92863999999997</v>
      </c>
      <c r="BA220">
        <f t="shared" si="88"/>
        <v>40.717912499999997</v>
      </c>
      <c r="BB220">
        <f t="shared" si="89"/>
        <v>436.08198999999996</v>
      </c>
      <c r="BC220">
        <f t="shared" si="90"/>
        <v>-8.3469200000000008</v>
      </c>
      <c r="BD220">
        <f t="shared" si="91"/>
        <v>1.7409171999999999</v>
      </c>
      <c r="BE220">
        <f t="shared" si="92"/>
        <v>-1.6756699999999999E-8</v>
      </c>
      <c r="BF220">
        <f t="shared" si="93"/>
        <v>-0.19873649999999998</v>
      </c>
      <c r="BG220">
        <f t="shared" si="94"/>
        <v>34.444870700000003</v>
      </c>
      <c r="BH220">
        <f t="shared" si="95"/>
        <v>6.2063510000000006</v>
      </c>
      <c r="BI220">
        <f t="shared" si="67"/>
        <v>26.829729</v>
      </c>
      <c r="BJ220">
        <f t="shared" si="68"/>
        <v>908.17200000000003</v>
      </c>
      <c r="BK220">
        <f t="shared" si="69"/>
        <v>1.4368799999999999E-2</v>
      </c>
      <c r="BL220">
        <f t="shared" si="70"/>
        <v>2.60798E-7</v>
      </c>
      <c r="BM220">
        <f t="shared" si="71"/>
        <v>0.43854399999999999</v>
      </c>
      <c r="BN220">
        <f t="shared" si="72"/>
        <v>8.2007189999999994</v>
      </c>
    </row>
    <row r="221" spans="1:66">
      <c r="A221" s="65"/>
      <c r="B221" t="s">
        <v>135</v>
      </c>
      <c r="D221">
        <v>3.3551199999999999</v>
      </c>
      <c r="E221">
        <v>146.03</v>
      </c>
      <c r="F221">
        <v>1.2930900000000001</v>
      </c>
      <c r="G221">
        <v>6.4164899999999996</v>
      </c>
      <c r="H221">
        <v>32.356900000000003</v>
      </c>
      <c r="I221">
        <v>2036.85</v>
      </c>
      <c r="J221">
        <v>1631.91</v>
      </c>
      <c r="K221">
        <v>317.69600000000003</v>
      </c>
      <c r="L221">
        <v>2.0081899999999999</v>
      </c>
      <c r="M221">
        <v>18.316800000000001</v>
      </c>
      <c r="N221">
        <v>0.21067</v>
      </c>
      <c r="O221">
        <v>4.9642400000000002</v>
      </c>
      <c r="P221">
        <v>1.65645</v>
      </c>
      <c r="Q221">
        <v>47.0107</v>
      </c>
      <c r="R221">
        <v>4.5196100000000001</v>
      </c>
      <c r="S221">
        <v>9.1048299999999998</v>
      </c>
      <c r="T221">
        <v>9.9746399999999999E-2</v>
      </c>
      <c r="U221">
        <v>0.85583399999999998</v>
      </c>
      <c r="V221">
        <v>13.6676</v>
      </c>
      <c r="W221">
        <v>0</v>
      </c>
      <c r="X221">
        <v>0</v>
      </c>
      <c r="Y221">
        <v>0</v>
      </c>
      <c r="Z221">
        <v>0</v>
      </c>
      <c r="AA221">
        <v>0.15979699999999999</v>
      </c>
      <c r="AB221">
        <v>0.48353200000000002</v>
      </c>
      <c r="AC221">
        <v>0</v>
      </c>
      <c r="AD221">
        <v>0</v>
      </c>
      <c r="AE221">
        <v>0</v>
      </c>
      <c r="AF221">
        <v>0</v>
      </c>
      <c r="AG221">
        <v>0.50137699999999996</v>
      </c>
      <c r="AK221">
        <f t="shared" si="66"/>
        <v>267.92788000000002</v>
      </c>
      <c r="AL221">
        <f t="shared" si="73"/>
        <v>1350.08</v>
      </c>
      <c r="AM221">
        <f t="shared" si="74"/>
        <v>60557.206910000001</v>
      </c>
      <c r="AN221">
        <f t="shared" si="75"/>
        <v>57203.783509999994</v>
      </c>
      <c r="AO221">
        <f t="shared" si="76"/>
        <v>104667.6431</v>
      </c>
      <c r="AP221">
        <f t="shared" si="77"/>
        <v>181636.15</v>
      </c>
      <c r="AQ221">
        <f t="shared" si="78"/>
        <v>-882.0870000000001</v>
      </c>
      <c r="AR221">
        <f t="shared" si="79"/>
        <v>132.22699999999998</v>
      </c>
      <c r="AS221">
        <f t="shared" si="80"/>
        <v>30.086510000000004</v>
      </c>
      <c r="AT221">
        <f t="shared" si="81"/>
        <v>11611.583199999999</v>
      </c>
      <c r="AU221">
        <f t="shared" si="82"/>
        <v>511.11033000000003</v>
      </c>
      <c r="AV221">
        <f t="shared" si="83"/>
        <v>199.86176</v>
      </c>
      <c r="AW221">
        <f t="shared" si="84"/>
        <v>472.67655000000002</v>
      </c>
      <c r="AX221">
        <f t="shared" si="85"/>
        <v>131957.98929999999</v>
      </c>
      <c r="AY221">
        <f t="shared" si="86"/>
        <v>584.52638999999999</v>
      </c>
      <c r="AZ221">
        <f t="shared" si="87"/>
        <v>544.18016999999998</v>
      </c>
      <c r="BA221">
        <f t="shared" si="88"/>
        <v>47.634953599999996</v>
      </c>
      <c r="BB221">
        <f t="shared" si="89"/>
        <v>416.874166</v>
      </c>
      <c r="BC221">
        <f t="shared" si="90"/>
        <v>1.2172999999999998</v>
      </c>
      <c r="BD221">
        <f t="shared" si="91"/>
        <v>4.1669999999999998</v>
      </c>
      <c r="BE221">
        <f t="shared" si="92"/>
        <v>8.8071800000000006E-2</v>
      </c>
      <c r="BF221">
        <f t="shared" si="93"/>
        <v>2.61398E-5</v>
      </c>
      <c r="BG221">
        <f t="shared" si="94"/>
        <v>32.246400000000001</v>
      </c>
      <c r="BH221">
        <f t="shared" si="95"/>
        <v>6.0295930000000002</v>
      </c>
      <c r="BI221">
        <f t="shared" si="67"/>
        <v>28.580268</v>
      </c>
      <c r="BJ221">
        <f t="shared" si="68"/>
        <v>888.774</v>
      </c>
      <c r="BK221">
        <f t="shared" si="69"/>
        <v>-5.9781600000000004E-6</v>
      </c>
      <c r="BL221">
        <f t="shared" si="70"/>
        <v>-2.2283300000000001E-8</v>
      </c>
      <c r="BM221">
        <f t="shared" si="71"/>
        <v>0.35381299999999999</v>
      </c>
      <c r="BN221">
        <f t="shared" si="72"/>
        <v>14.434623</v>
      </c>
    </row>
    <row r="222" spans="1:66">
      <c r="A222" s="65"/>
      <c r="B222" t="s">
        <v>136</v>
      </c>
      <c r="D222">
        <v>2.2132399999999999</v>
      </c>
      <c r="E222">
        <v>109.437</v>
      </c>
      <c r="F222">
        <v>2.1981899999999999</v>
      </c>
      <c r="G222">
        <v>5.7858400000000003</v>
      </c>
      <c r="H222">
        <v>29.373699999999999</v>
      </c>
      <c r="I222">
        <v>2289.56</v>
      </c>
      <c r="J222">
        <v>1295.8800000000001</v>
      </c>
      <c r="K222">
        <v>259.70999999999998</v>
      </c>
      <c r="L222">
        <v>1.99529</v>
      </c>
      <c r="M222">
        <v>7.7489400000000002</v>
      </c>
      <c r="N222">
        <v>0.22434699999999999</v>
      </c>
      <c r="O222">
        <v>3.9390000000000001</v>
      </c>
      <c r="P222">
        <v>1.10229</v>
      </c>
      <c r="Q222">
        <v>43.694400000000002</v>
      </c>
      <c r="R222">
        <v>2.4460000000000002</v>
      </c>
      <c r="S222">
        <v>8.2522900000000003</v>
      </c>
      <c r="T222">
        <v>5.2994800000000002E-2</v>
      </c>
      <c r="U222">
        <v>0.70353600000000005</v>
      </c>
      <c r="V222">
        <v>13.151400000000001</v>
      </c>
      <c r="W222">
        <v>0</v>
      </c>
      <c r="X222">
        <v>0</v>
      </c>
      <c r="Y222">
        <v>0</v>
      </c>
      <c r="Z222">
        <v>2.4805500000000001E-2</v>
      </c>
      <c r="AA222">
        <v>0.16772200000000001</v>
      </c>
      <c r="AB222">
        <v>0.37097200000000002</v>
      </c>
      <c r="AC222">
        <v>0</v>
      </c>
      <c r="AD222">
        <v>0</v>
      </c>
      <c r="AE222">
        <v>0</v>
      </c>
      <c r="AF222">
        <v>0</v>
      </c>
      <c r="AG222">
        <v>0.38418200000000002</v>
      </c>
      <c r="AK222">
        <f t="shared" si="66"/>
        <v>251.84675999999999</v>
      </c>
      <c r="AL222">
        <f t="shared" si="73"/>
        <v>674.15</v>
      </c>
      <c r="AM222">
        <f t="shared" si="74"/>
        <v>61632.301809999997</v>
      </c>
      <c r="AN222">
        <f t="shared" si="75"/>
        <v>52692.614160000005</v>
      </c>
      <c r="AO222">
        <f t="shared" si="76"/>
        <v>102970.6263</v>
      </c>
      <c r="AP222">
        <f t="shared" si="77"/>
        <v>179477.44</v>
      </c>
      <c r="AQ222">
        <f t="shared" si="78"/>
        <v>229.41999999999985</v>
      </c>
      <c r="AR222">
        <f t="shared" si="79"/>
        <v>-108.72199999999998</v>
      </c>
      <c r="AS222">
        <f t="shared" si="80"/>
        <v>30.797709999999999</v>
      </c>
      <c r="AT222">
        <f t="shared" si="81"/>
        <v>13458.05106</v>
      </c>
      <c r="AU222">
        <f t="shared" si="82"/>
        <v>505.625653</v>
      </c>
      <c r="AV222">
        <f t="shared" si="83"/>
        <v>260.10199999999998</v>
      </c>
      <c r="AW222">
        <f t="shared" si="84"/>
        <v>444.13871</v>
      </c>
      <c r="AX222">
        <f t="shared" si="85"/>
        <v>112170.30560000001</v>
      </c>
      <c r="AY222">
        <f t="shared" si="86"/>
        <v>544.02599999999995</v>
      </c>
      <c r="AZ222">
        <f t="shared" si="87"/>
        <v>511.15270999999996</v>
      </c>
      <c r="BA222">
        <f t="shared" si="88"/>
        <v>43.125805200000002</v>
      </c>
      <c r="BB222">
        <f t="shared" si="89"/>
        <v>452.37946400000004</v>
      </c>
      <c r="BC222">
        <f t="shared" si="90"/>
        <v>-14.27468</v>
      </c>
      <c r="BD222">
        <f t="shared" si="91"/>
        <v>1.4304300000000001</v>
      </c>
      <c r="BE222">
        <f t="shared" si="92"/>
        <v>1.7388599999999999E-12</v>
      </c>
      <c r="BF222">
        <f t="shared" si="93"/>
        <v>-6.7098900000000001E-6</v>
      </c>
      <c r="BG222">
        <f t="shared" si="94"/>
        <v>34.656594499999997</v>
      </c>
      <c r="BH222">
        <f t="shared" si="95"/>
        <v>6.8196879999999993</v>
      </c>
      <c r="BI222">
        <f t="shared" si="67"/>
        <v>25.599328000000003</v>
      </c>
      <c r="BJ222">
        <f t="shared" si="68"/>
        <v>976.69399999999996</v>
      </c>
      <c r="BK222">
        <f t="shared" si="69"/>
        <v>1.55339E-6</v>
      </c>
      <c r="BL222">
        <f t="shared" si="70"/>
        <v>7.1432100000000006E-8</v>
      </c>
      <c r="BM222">
        <f t="shared" si="71"/>
        <v>0.359877</v>
      </c>
      <c r="BN222">
        <f t="shared" si="72"/>
        <v>8.2986579999999996</v>
      </c>
    </row>
    <row r="223" spans="1:66">
      <c r="A223" s="65"/>
      <c r="B223" t="s">
        <v>137</v>
      </c>
      <c r="D223">
        <v>3.18336</v>
      </c>
      <c r="E223">
        <v>166.321</v>
      </c>
      <c r="F223">
        <v>2.4133499999999999</v>
      </c>
      <c r="G223">
        <v>0</v>
      </c>
      <c r="H223">
        <v>30.0398</v>
      </c>
      <c r="I223">
        <v>1748.6</v>
      </c>
      <c r="J223">
        <v>1233.99</v>
      </c>
      <c r="K223">
        <v>312.423</v>
      </c>
      <c r="L223">
        <v>1.94638</v>
      </c>
      <c r="M223">
        <v>11.3178</v>
      </c>
      <c r="N223">
        <v>0.13961399999999999</v>
      </c>
      <c r="O223">
        <v>5.2065799999999998</v>
      </c>
      <c r="P223">
        <v>1.09063</v>
      </c>
      <c r="Q223">
        <v>46.776200000000003</v>
      </c>
      <c r="R223">
        <v>3.27854</v>
      </c>
      <c r="S223">
        <v>4.7281599999999999</v>
      </c>
      <c r="T223">
        <v>8.0530500000000005E-2</v>
      </c>
      <c r="U223">
        <v>0.84584400000000004</v>
      </c>
      <c r="V223">
        <v>9.97316</v>
      </c>
      <c r="W223">
        <v>7.6983599999999999E-2</v>
      </c>
      <c r="X223">
        <v>0</v>
      </c>
      <c r="Y223">
        <v>0</v>
      </c>
      <c r="Z223">
        <v>0</v>
      </c>
      <c r="AA223">
        <v>0.21647</v>
      </c>
      <c r="AB223">
        <v>0.25826399999999999</v>
      </c>
      <c r="AC223">
        <v>0</v>
      </c>
      <c r="AD223">
        <v>0</v>
      </c>
      <c r="AE223">
        <v>0</v>
      </c>
      <c r="AF223">
        <v>0</v>
      </c>
      <c r="AG223">
        <v>0.47187899999999999</v>
      </c>
      <c r="AK223">
        <f t="shared" si="66"/>
        <v>212.33264</v>
      </c>
      <c r="AL223">
        <f t="shared" si="73"/>
        <v>215.69699999999997</v>
      </c>
      <c r="AM223">
        <f t="shared" si="74"/>
        <v>53979.286649999995</v>
      </c>
      <c r="AN223">
        <f t="shared" si="75"/>
        <v>51993</v>
      </c>
      <c r="AO223">
        <f t="shared" si="76"/>
        <v>104969.9602</v>
      </c>
      <c r="AP223">
        <f t="shared" si="77"/>
        <v>193313.4</v>
      </c>
      <c r="AQ223">
        <f t="shared" si="78"/>
        <v>-1441.096</v>
      </c>
      <c r="AR223">
        <f t="shared" si="79"/>
        <v>-20.009000000000015</v>
      </c>
      <c r="AS223">
        <f t="shared" si="80"/>
        <v>29.186319999999998</v>
      </c>
      <c r="AT223">
        <f t="shared" si="81"/>
        <v>11098.082199999999</v>
      </c>
      <c r="AU223">
        <f t="shared" si="82"/>
        <v>454.69438600000001</v>
      </c>
      <c r="AV223">
        <f t="shared" si="83"/>
        <v>189.74042</v>
      </c>
      <c r="AW223">
        <f t="shared" si="84"/>
        <v>415.71837000000005</v>
      </c>
      <c r="AX223">
        <f t="shared" si="85"/>
        <v>107263.22380000001</v>
      </c>
      <c r="AY223">
        <f t="shared" si="86"/>
        <v>514.22546</v>
      </c>
      <c r="AZ223">
        <f t="shared" si="87"/>
        <v>545.58083999999997</v>
      </c>
      <c r="BA223">
        <f t="shared" si="88"/>
        <v>43.4002695</v>
      </c>
      <c r="BB223">
        <f t="shared" si="89"/>
        <v>456.94315599999999</v>
      </c>
      <c r="BC223">
        <f t="shared" si="90"/>
        <v>-2.3891900000000001</v>
      </c>
      <c r="BD223">
        <f t="shared" si="91"/>
        <v>0.76499439999999996</v>
      </c>
      <c r="BE223">
        <f t="shared" si="92"/>
        <v>4.5818999999999999E-2</v>
      </c>
      <c r="BF223">
        <f t="shared" si="93"/>
        <v>1.6684899999999999E-6</v>
      </c>
      <c r="BG223">
        <f t="shared" si="94"/>
        <v>31.578499999999998</v>
      </c>
      <c r="BH223">
        <f t="shared" si="95"/>
        <v>6.5568</v>
      </c>
      <c r="BI223">
        <f t="shared" si="67"/>
        <v>31.622836</v>
      </c>
      <c r="BJ223">
        <f t="shared" si="68"/>
        <v>900.31700000000001</v>
      </c>
      <c r="BK223">
        <f t="shared" si="69"/>
        <v>1.11025E-2</v>
      </c>
      <c r="BL223">
        <f t="shared" si="70"/>
        <v>-2.5537899999999997E-7</v>
      </c>
      <c r="BM223">
        <f t="shared" si="71"/>
        <v>0.26228099999999999</v>
      </c>
      <c r="BN223">
        <f t="shared" si="72"/>
        <v>9.3410210000000014</v>
      </c>
    </row>
    <row r="224" spans="1:66">
      <c r="A224" s="65"/>
      <c r="B224" t="s">
        <v>138</v>
      </c>
      <c r="D224">
        <v>3.1908500000000002</v>
      </c>
      <c r="E224">
        <v>296.05200000000002</v>
      </c>
      <c r="F224">
        <v>1.91838</v>
      </c>
      <c r="G224">
        <v>9.3889200000000006</v>
      </c>
      <c r="H224">
        <v>28.8491</v>
      </c>
      <c r="I224">
        <v>2775.64</v>
      </c>
      <c r="J224">
        <v>2740.04</v>
      </c>
      <c r="K224">
        <v>428.12</v>
      </c>
      <c r="L224">
        <v>3.2330000000000001</v>
      </c>
      <c r="M224">
        <v>20.604600000000001</v>
      </c>
      <c r="N224">
        <v>0.238737</v>
      </c>
      <c r="O224">
        <v>5.1723100000000004</v>
      </c>
      <c r="P224">
        <v>2.0771000000000002</v>
      </c>
      <c r="Q224">
        <v>50.911200000000001</v>
      </c>
      <c r="R224">
        <v>5.9791299999999996</v>
      </c>
      <c r="S224">
        <v>14.789199999999999</v>
      </c>
      <c r="T224">
        <v>6.3024899999999995E-2</v>
      </c>
      <c r="U224">
        <v>1.07185</v>
      </c>
      <c r="V224">
        <v>18.894400000000001</v>
      </c>
      <c r="W224">
        <v>0</v>
      </c>
      <c r="X224">
        <v>0</v>
      </c>
      <c r="Y224">
        <v>0</v>
      </c>
      <c r="Z224">
        <v>0</v>
      </c>
      <c r="AA224">
        <v>0.237121</v>
      </c>
      <c r="AB224">
        <v>0.38328299999999998</v>
      </c>
      <c r="AC224">
        <v>0</v>
      </c>
      <c r="AD224">
        <v>0</v>
      </c>
      <c r="AE224">
        <v>0</v>
      </c>
      <c r="AF224">
        <v>0</v>
      </c>
      <c r="AG224">
        <v>0.363458</v>
      </c>
      <c r="AK224">
        <f t="shared" si="66"/>
        <v>273.03314999999998</v>
      </c>
      <c r="AL224">
        <f t="shared" si="73"/>
        <v>308.85000000000002</v>
      </c>
      <c r="AM224">
        <f t="shared" si="74"/>
        <v>59644.281619999994</v>
      </c>
      <c r="AN224">
        <f t="shared" si="75"/>
        <v>52740.811079999999</v>
      </c>
      <c r="AO224">
        <f t="shared" si="76"/>
        <v>105471.15089999999</v>
      </c>
      <c r="AP224">
        <f t="shared" si="77"/>
        <v>182314.36</v>
      </c>
      <c r="AQ224">
        <f t="shared" si="78"/>
        <v>-3744.5699999999997</v>
      </c>
      <c r="AR224">
        <f t="shared" si="79"/>
        <v>-337.99880000000002</v>
      </c>
      <c r="AS224">
        <f t="shared" si="80"/>
        <v>34.668400000000005</v>
      </c>
      <c r="AT224">
        <f t="shared" si="81"/>
        <v>12971.695399999999</v>
      </c>
      <c r="AU224">
        <f t="shared" si="82"/>
        <v>526.56426299999998</v>
      </c>
      <c r="AV224">
        <f t="shared" si="83"/>
        <v>121.16469000000001</v>
      </c>
      <c r="AW224">
        <f t="shared" si="84"/>
        <v>431.47990000000004</v>
      </c>
      <c r="AX224">
        <f t="shared" si="85"/>
        <v>121803.0888</v>
      </c>
      <c r="AY224">
        <f t="shared" si="86"/>
        <v>496.03787</v>
      </c>
      <c r="AZ224">
        <f t="shared" si="87"/>
        <v>511.05080000000004</v>
      </c>
      <c r="BA224">
        <f t="shared" si="88"/>
        <v>45.477775099999995</v>
      </c>
      <c r="BB224">
        <f t="shared" si="89"/>
        <v>454.49015000000003</v>
      </c>
      <c r="BC224">
        <f t="shared" si="90"/>
        <v>-19.944020000000002</v>
      </c>
      <c r="BD224">
        <f t="shared" si="91"/>
        <v>1.3225899999999999</v>
      </c>
      <c r="BE224">
        <f t="shared" si="92"/>
        <v>1.5463799999999999E-13</v>
      </c>
      <c r="BF224">
        <f t="shared" si="93"/>
        <v>-6.0114900000000003E-7</v>
      </c>
      <c r="BG224">
        <f t="shared" si="94"/>
        <v>36.158000000000001</v>
      </c>
      <c r="BH224">
        <f t="shared" si="95"/>
        <v>7.381399</v>
      </c>
      <c r="BI224">
        <f t="shared" si="67"/>
        <v>32.706217000000002</v>
      </c>
      <c r="BJ224">
        <f t="shared" si="68"/>
        <v>1064.1400000000001</v>
      </c>
      <c r="BK224">
        <f t="shared" si="69"/>
        <v>6.2689800000000003E-7</v>
      </c>
      <c r="BL224">
        <f t="shared" si="70"/>
        <v>1.19899E-6</v>
      </c>
      <c r="BM224">
        <f t="shared" si="71"/>
        <v>0.368892</v>
      </c>
      <c r="BN224">
        <f t="shared" si="72"/>
        <v>5.3939720000000007</v>
      </c>
    </row>
    <row r="225" spans="1:66">
      <c r="A225" s="65"/>
      <c r="B225" t="s">
        <v>139</v>
      </c>
      <c r="D225">
        <v>3.03356</v>
      </c>
      <c r="E225">
        <v>216.148</v>
      </c>
      <c r="F225">
        <v>2.5583900000000002</v>
      </c>
      <c r="G225">
        <v>7.492</v>
      </c>
      <c r="H225">
        <v>28.6965</v>
      </c>
      <c r="I225">
        <v>3331.01</v>
      </c>
      <c r="J225">
        <v>2328.7199999999998</v>
      </c>
      <c r="K225">
        <v>442.80200000000002</v>
      </c>
      <c r="L225">
        <v>3.3899400000000002</v>
      </c>
      <c r="M225">
        <v>10.3645</v>
      </c>
      <c r="N225">
        <v>0.27576800000000001</v>
      </c>
      <c r="O225">
        <v>7.19224</v>
      </c>
      <c r="P225">
        <v>1.79138</v>
      </c>
      <c r="Q225">
        <v>74.650999999999996</v>
      </c>
      <c r="R225">
        <v>3.1809599999999998</v>
      </c>
      <c r="S225">
        <v>5.9733900000000002</v>
      </c>
      <c r="T225">
        <v>8.3528500000000006E-2</v>
      </c>
      <c r="U225">
        <v>1.0027600000000001</v>
      </c>
      <c r="V225">
        <v>10.932499999999999</v>
      </c>
      <c r="W225">
        <v>9.5533900000000005E-2</v>
      </c>
      <c r="X225">
        <v>0</v>
      </c>
      <c r="Y225">
        <v>0</v>
      </c>
      <c r="Z225">
        <v>3.27671E-2</v>
      </c>
      <c r="AA225">
        <v>0.21071000000000001</v>
      </c>
      <c r="AB225">
        <v>0.50734699999999999</v>
      </c>
      <c r="AC225">
        <v>0</v>
      </c>
      <c r="AD225">
        <v>0</v>
      </c>
      <c r="AE225">
        <v>0</v>
      </c>
      <c r="AF225">
        <v>3.09637E-2</v>
      </c>
      <c r="AG225">
        <v>0.46818399999999999</v>
      </c>
      <c r="AK225">
        <f t="shared" si="66"/>
        <v>248.17843999999999</v>
      </c>
      <c r="AL225">
        <f t="shared" si="73"/>
        <v>408.88099999999997</v>
      </c>
      <c r="AM225">
        <f t="shared" si="74"/>
        <v>58926.04161</v>
      </c>
      <c r="AN225">
        <f t="shared" si="75"/>
        <v>54696.608</v>
      </c>
      <c r="AO225">
        <f t="shared" si="76"/>
        <v>104671.30349999999</v>
      </c>
      <c r="AP225">
        <f t="shared" si="77"/>
        <v>183552.99</v>
      </c>
      <c r="AQ225">
        <f t="shared" si="78"/>
        <v>-2336.1735599999997</v>
      </c>
      <c r="AR225">
        <f t="shared" si="79"/>
        <v>-326.87800000000004</v>
      </c>
      <c r="AS225">
        <f t="shared" si="80"/>
        <v>33.447959999999995</v>
      </c>
      <c r="AT225">
        <f t="shared" si="81"/>
        <v>13299.1355</v>
      </c>
      <c r="AU225">
        <f t="shared" si="82"/>
        <v>560.77123200000005</v>
      </c>
      <c r="AV225">
        <f t="shared" si="83"/>
        <v>106.82576</v>
      </c>
      <c r="AW225">
        <f t="shared" si="84"/>
        <v>451.86662000000001</v>
      </c>
      <c r="AX225">
        <f t="shared" si="85"/>
        <v>125218.349</v>
      </c>
      <c r="AY225">
        <f t="shared" si="86"/>
        <v>522.08403999999996</v>
      </c>
      <c r="AZ225">
        <f t="shared" si="87"/>
        <v>638.96960999999999</v>
      </c>
      <c r="BA225">
        <f t="shared" si="88"/>
        <v>47.912371499999999</v>
      </c>
      <c r="BB225">
        <f t="shared" si="89"/>
        <v>498.82823999999999</v>
      </c>
      <c r="BC225">
        <f t="shared" si="90"/>
        <v>-13.078059999999999</v>
      </c>
      <c r="BD225">
        <f t="shared" si="91"/>
        <v>0.5434521000000001</v>
      </c>
      <c r="BE225">
        <f t="shared" si="92"/>
        <v>-4.3353600000000001E-14</v>
      </c>
      <c r="BF225">
        <f t="shared" si="93"/>
        <v>1.6586600000000001E-7</v>
      </c>
      <c r="BG225">
        <f t="shared" si="94"/>
        <v>35.608032899999998</v>
      </c>
      <c r="BH225">
        <f t="shared" si="95"/>
        <v>7.4795000000000007</v>
      </c>
      <c r="BI225">
        <f t="shared" si="67"/>
        <v>27.781953000000001</v>
      </c>
      <c r="BJ225">
        <f t="shared" si="68"/>
        <v>1060.29</v>
      </c>
      <c r="BK225">
        <f t="shared" si="69"/>
        <v>0.23798800000000001</v>
      </c>
      <c r="BL225">
        <f t="shared" si="70"/>
        <v>3.7046700000000002E-2</v>
      </c>
      <c r="BM225">
        <f t="shared" si="71"/>
        <v>0.39979030000000004</v>
      </c>
      <c r="BN225">
        <f t="shared" si="72"/>
        <v>4.6194059999999997</v>
      </c>
    </row>
  </sheetData>
  <mergeCells count="8">
    <mergeCell ref="A185:A225"/>
    <mergeCell ref="B112:F116"/>
    <mergeCell ref="AH112:AW116"/>
    <mergeCell ref="A2:A34"/>
    <mergeCell ref="A36:A67"/>
    <mergeCell ref="A69:A109"/>
    <mergeCell ref="A118:A150"/>
    <mergeCell ref="A152:A183"/>
  </mergeCells>
  <conditionalFormatting sqref="AK118:BN150 AK152:BN183 AK185:BN225">
    <cfRule type="cellIs" dxfId="33" priority="2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7178-3AB6-45F2-B072-0ACBA955444F}">
  <dimension ref="A1:MA324"/>
  <sheetViews>
    <sheetView topLeftCell="CG1" zoomScale="55" zoomScaleNormal="55" workbookViewId="0">
      <selection activeCell="DU43" activeCellId="1" sqref="CJ1:DU1 CJ43:DU43"/>
    </sheetView>
  </sheetViews>
  <sheetFormatPr defaultRowHeight="14.4"/>
  <cols>
    <col min="2" max="2" width="10.33203125" customWidth="1"/>
    <col min="4" max="4" width="12" bestFit="1" customWidth="1"/>
    <col min="5" max="5" width="9.44140625" bestFit="1" customWidth="1"/>
    <col min="6" max="7" width="12" bestFit="1" customWidth="1"/>
    <col min="8" max="9" width="9.44140625" bestFit="1" customWidth="1"/>
    <col min="10" max="11" width="11.33203125" bestFit="1" customWidth="1"/>
    <col min="12" max="12" width="12.109375" bestFit="1" customWidth="1"/>
    <col min="13" max="13" width="11.33203125" bestFit="1" customWidth="1"/>
    <col min="14" max="15" width="12.109375" bestFit="1" customWidth="1"/>
    <col min="16" max="16" width="11.33203125" bestFit="1" customWidth="1"/>
    <col min="17" max="19" width="11.44140625" bestFit="1" customWidth="1"/>
    <col min="20" max="20" width="9.6640625" bestFit="1" customWidth="1"/>
    <col min="21" max="21" width="11.44140625" bestFit="1" customWidth="1"/>
    <col min="22" max="23" width="11.5546875" bestFit="1" customWidth="1"/>
    <col min="24" max="24" width="13.109375" bestFit="1" customWidth="1"/>
    <col min="25" max="25" width="12.5546875" bestFit="1" customWidth="1"/>
    <col min="26" max="26" width="11.6640625" bestFit="1" customWidth="1"/>
    <col min="27" max="27" width="12.5546875" bestFit="1" customWidth="1"/>
    <col min="28" max="28" width="11.6640625" bestFit="1" customWidth="1"/>
    <col min="29" max="30" width="12.6640625" bestFit="1" customWidth="1"/>
    <col min="31" max="31" width="13.44140625" bestFit="1" customWidth="1"/>
    <col min="32" max="32" width="12" bestFit="1" customWidth="1"/>
    <col min="33" max="33" width="12.88671875" bestFit="1" customWidth="1"/>
    <col min="35" max="35" width="12.5546875" bestFit="1" customWidth="1"/>
    <col min="36" max="37" width="12.88671875" bestFit="1" customWidth="1"/>
    <col min="38" max="38" width="13" bestFit="1" customWidth="1"/>
    <col min="39" max="39" width="12.88671875" bestFit="1" customWidth="1"/>
    <col min="40" max="40" width="12.33203125" bestFit="1" customWidth="1"/>
    <col min="41" max="41" width="12.88671875" bestFit="1" customWidth="1"/>
    <col min="46" max="47" width="13" bestFit="1" customWidth="1"/>
    <col min="48" max="48" width="12.33203125" bestFit="1" customWidth="1"/>
    <col min="49" max="49" width="13" bestFit="1" customWidth="1"/>
    <col min="50" max="50" width="10.44140625" bestFit="1" customWidth="1"/>
    <col min="51" max="51" width="13" bestFit="1" customWidth="1"/>
    <col min="52" max="52" width="13.5546875" bestFit="1" customWidth="1"/>
    <col min="53" max="53" width="12.5546875" bestFit="1" customWidth="1"/>
    <col min="54" max="54" width="12.6640625" bestFit="1" customWidth="1"/>
    <col min="55" max="55" width="12.88671875" bestFit="1" customWidth="1"/>
    <col min="56" max="56" width="12" bestFit="1" customWidth="1"/>
    <col min="57" max="57" width="12.6640625" bestFit="1" customWidth="1"/>
    <col min="58" max="58" width="12.5546875" bestFit="1" customWidth="1"/>
    <col min="59" max="61" width="12.6640625" bestFit="1" customWidth="1"/>
    <col min="62" max="62" width="12.5546875" bestFit="1" customWidth="1"/>
    <col min="63" max="63" width="12.109375" bestFit="1" customWidth="1"/>
    <col min="64" max="65" width="13.33203125" bestFit="1" customWidth="1"/>
    <col min="66" max="66" width="12.109375" bestFit="1" customWidth="1"/>
    <col min="67" max="67" width="13.33203125" bestFit="1" customWidth="1"/>
    <col min="68" max="68" width="11.44140625" bestFit="1" customWidth="1"/>
    <col min="69" max="69" width="12.33203125" bestFit="1" customWidth="1"/>
    <col min="70" max="70" width="12.109375" bestFit="1" customWidth="1"/>
    <col min="71" max="72" width="12.5546875" bestFit="1" customWidth="1"/>
    <col min="73" max="73" width="13.33203125" bestFit="1" customWidth="1"/>
    <col min="74" max="75" width="12.109375" bestFit="1" customWidth="1"/>
    <col min="77" max="77" width="12.5546875" bestFit="1" customWidth="1"/>
    <col min="78" max="78" width="10.109375" bestFit="1" customWidth="1"/>
    <col min="79" max="79" width="10" bestFit="1" customWidth="1"/>
    <col min="80" max="80" width="11.109375" bestFit="1" customWidth="1"/>
    <col min="81" max="81" width="11.33203125" bestFit="1" customWidth="1"/>
    <col min="82" max="82" width="9.88671875" bestFit="1" customWidth="1"/>
    <col min="83" max="83" width="9.6640625" bestFit="1" customWidth="1"/>
    <col min="88" max="88" width="12" bestFit="1" customWidth="1"/>
    <col min="89" max="89" width="12.109375" bestFit="1" customWidth="1"/>
    <col min="90" max="91" width="12" bestFit="1" customWidth="1"/>
    <col min="92" max="92" width="11.109375" bestFit="1" customWidth="1"/>
    <col min="93" max="93" width="12" bestFit="1" customWidth="1"/>
    <col min="94" max="95" width="12.109375" bestFit="1" customWidth="1"/>
    <col min="96" max="98" width="12" bestFit="1" customWidth="1"/>
    <col min="99" max="99" width="11.109375" bestFit="1" customWidth="1"/>
    <col min="100" max="103" width="12" bestFit="1" customWidth="1"/>
    <col min="104" max="104" width="9.5546875" bestFit="1" customWidth="1"/>
    <col min="105" max="106" width="12" bestFit="1" customWidth="1"/>
    <col min="107" max="107" width="11" bestFit="1" customWidth="1"/>
    <col min="108" max="109" width="12.6640625" bestFit="1" customWidth="1"/>
    <col min="110" max="112" width="9.44140625" bestFit="1" customWidth="1"/>
    <col min="113" max="113" width="10.109375" bestFit="1" customWidth="1"/>
    <col min="114" max="115" width="12.6640625" bestFit="1" customWidth="1"/>
    <col min="116" max="117" width="9.44140625" bestFit="1" customWidth="1"/>
    <col min="119" max="125" width="9.44140625" bestFit="1" customWidth="1"/>
    <col min="129" max="129" width="23.33203125" customWidth="1"/>
    <col min="130" max="130" width="10.33203125" customWidth="1"/>
    <col min="131" max="131" width="23.6640625" customWidth="1"/>
    <col min="132" max="132" width="10.33203125" customWidth="1"/>
    <col min="147" max="152" width="9.33203125" bestFit="1" customWidth="1"/>
  </cols>
  <sheetData>
    <row r="1" spans="1:339">
      <c r="A1" s="2"/>
      <c r="B1" s="2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16" t="s">
        <v>258</v>
      </c>
      <c r="AI1" s="10" t="s">
        <v>142</v>
      </c>
      <c r="AJ1" s="10" t="s">
        <v>143</v>
      </c>
      <c r="AK1" s="10" t="s">
        <v>144</v>
      </c>
      <c r="AL1" s="10" t="s">
        <v>145</v>
      </c>
      <c r="AM1" s="10" t="s">
        <v>146</v>
      </c>
      <c r="AN1" s="10" t="s">
        <v>148</v>
      </c>
      <c r="AO1" s="10" t="s">
        <v>149</v>
      </c>
      <c r="AQ1" s="2"/>
      <c r="AR1" s="2"/>
      <c r="AS1" s="2" t="s">
        <v>0</v>
      </c>
      <c r="AT1" s="2" t="s">
        <v>1</v>
      </c>
      <c r="AU1" s="2" t="s">
        <v>2</v>
      </c>
      <c r="AV1" s="2" t="s">
        <v>3</v>
      </c>
      <c r="AW1" s="2" t="s">
        <v>4</v>
      </c>
      <c r="AX1" s="2" t="s">
        <v>5</v>
      </c>
      <c r="AY1" s="2" t="s">
        <v>6</v>
      </c>
      <c r="AZ1" s="2" t="s">
        <v>7</v>
      </c>
      <c r="BA1" s="2" t="s">
        <v>8</v>
      </c>
      <c r="BB1" s="2" t="s">
        <v>9</v>
      </c>
      <c r="BC1" s="2" t="s">
        <v>10</v>
      </c>
      <c r="BD1" s="2" t="s">
        <v>11</v>
      </c>
      <c r="BE1" s="2" t="s">
        <v>12</v>
      </c>
      <c r="BF1" s="2" t="s">
        <v>13</v>
      </c>
      <c r="BG1" s="2" t="s">
        <v>14</v>
      </c>
      <c r="BH1" s="2" t="s">
        <v>15</v>
      </c>
      <c r="BI1" s="2" t="s">
        <v>16</v>
      </c>
      <c r="BJ1" s="2" t="s">
        <v>17</v>
      </c>
      <c r="BK1" s="2" t="s">
        <v>18</v>
      </c>
      <c r="BL1" s="2" t="s">
        <v>19</v>
      </c>
      <c r="BM1" s="2" t="s">
        <v>20</v>
      </c>
      <c r="BN1" s="2" t="s">
        <v>21</v>
      </c>
      <c r="BO1" s="2" t="s">
        <v>22</v>
      </c>
      <c r="BP1" s="2" t="s">
        <v>23</v>
      </c>
      <c r="BQ1" s="2" t="s">
        <v>24</v>
      </c>
      <c r="BR1" s="2" t="s">
        <v>25</v>
      </c>
      <c r="BS1" s="2" t="s">
        <v>26</v>
      </c>
      <c r="BT1" s="2" t="s">
        <v>27</v>
      </c>
      <c r="BU1" s="2" t="s">
        <v>28</v>
      </c>
      <c r="BV1" s="2" t="s">
        <v>29</v>
      </c>
      <c r="BW1" s="2" t="s">
        <v>30</v>
      </c>
      <c r="BX1" s="16" t="s">
        <v>258</v>
      </c>
      <c r="BY1" s="10" t="s">
        <v>142</v>
      </c>
      <c r="BZ1" s="10" t="s">
        <v>143</v>
      </c>
      <c r="CA1" s="10" t="s">
        <v>144</v>
      </c>
      <c r="CB1" s="10" t="s">
        <v>145</v>
      </c>
      <c r="CC1" s="10" t="s">
        <v>146</v>
      </c>
      <c r="CD1" s="10" t="s">
        <v>148</v>
      </c>
      <c r="CE1" s="10" t="s">
        <v>149</v>
      </c>
      <c r="CG1" s="4"/>
      <c r="CH1" s="2"/>
      <c r="CI1" s="2" t="s">
        <v>0</v>
      </c>
      <c r="CJ1" s="2" t="s">
        <v>1</v>
      </c>
      <c r="CK1" s="2" t="s">
        <v>2</v>
      </c>
      <c r="CL1" s="2" t="s">
        <v>3</v>
      </c>
      <c r="CM1" s="2" t="s">
        <v>4</v>
      </c>
      <c r="CN1" s="2" t="s">
        <v>5</v>
      </c>
      <c r="CO1" s="2" t="s">
        <v>6</v>
      </c>
      <c r="CP1" s="2" t="s">
        <v>7</v>
      </c>
      <c r="CQ1" s="2" t="s">
        <v>8</v>
      </c>
      <c r="CR1" s="2" t="s">
        <v>9</v>
      </c>
      <c r="CS1" s="2" t="s">
        <v>10</v>
      </c>
      <c r="CT1" s="2" t="s">
        <v>11</v>
      </c>
      <c r="CU1" s="2" t="s">
        <v>12</v>
      </c>
      <c r="CV1" s="2" t="s">
        <v>13</v>
      </c>
      <c r="CW1" s="2" t="s">
        <v>14</v>
      </c>
      <c r="CX1" s="2" t="s">
        <v>15</v>
      </c>
      <c r="CY1" s="2" t="s">
        <v>16</v>
      </c>
      <c r="CZ1" s="2" t="s">
        <v>17</v>
      </c>
      <c r="DA1" s="2" t="s">
        <v>18</v>
      </c>
      <c r="DB1" s="2" t="s">
        <v>19</v>
      </c>
      <c r="DC1" s="2" t="s">
        <v>20</v>
      </c>
      <c r="DD1" s="2" t="s">
        <v>21</v>
      </c>
      <c r="DE1" s="2" t="s">
        <v>22</v>
      </c>
      <c r="DF1" s="2" t="s">
        <v>23</v>
      </c>
      <c r="DG1" s="2" t="s">
        <v>24</v>
      </c>
      <c r="DH1" s="2" t="s">
        <v>25</v>
      </c>
      <c r="DI1" s="2" t="s">
        <v>26</v>
      </c>
      <c r="DJ1" s="2" t="s">
        <v>27</v>
      </c>
      <c r="DK1" s="2" t="s">
        <v>28</v>
      </c>
      <c r="DL1" s="2" t="s">
        <v>29</v>
      </c>
      <c r="DM1" s="2" t="s">
        <v>30</v>
      </c>
      <c r="DN1" s="16" t="s">
        <v>258</v>
      </c>
      <c r="DO1" s="10" t="s">
        <v>142</v>
      </c>
      <c r="DP1" s="10" t="s">
        <v>143</v>
      </c>
      <c r="DQ1" s="10" t="s">
        <v>144</v>
      </c>
      <c r="DR1" s="10" t="s">
        <v>145</v>
      </c>
      <c r="DS1" s="10" t="s">
        <v>146</v>
      </c>
      <c r="DT1" s="10" t="s">
        <v>148</v>
      </c>
      <c r="DU1" s="10" t="s">
        <v>149</v>
      </c>
      <c r="DY1" t="s">
        <v>338</v>
      </c>
      <c r="EA1" t="s">
        <v>344</v>
      </c>
      <c r="JG1" s="67" t="s">
        <v>433</v>
      </c>
      <c r="JH1" s="67"/>
      <c r="JI1" s="67"/>
      <c r="JJ1" s="67"/>
      <c r="JK1" s="2"/>
      <c r="JL1" s="2" t="s">
        <v>0</v>
      </c>
      <c r="JM1" s="2" t="s">
        <v>145</v>
      </c>
      <c r="JN1" s="2" t="s">
        <v>434</v>
      </c>
      <c r="JO1" s="2"/>
      <c r="JP1" s="2" t="s">
        <v>435</v>
      </c>
      <c r="JQ1" s="44" t="s">
        <v>148</v>
      </c>
      <c r="JR1" s="2" t="s">
        <v>149</v>
      </c>
      <c r="JS1" s="2" t="s">
        <v>348</v>
      </c>
      <c r="JT1" s="2" t="s">
        <v>143</v>
      </c>
      <c r="JU1" s="2" t="s">
        <v>339</v>
      </c>
      <c r="JV1" s="2" t="s">
        <v>332</v>
      </c>
      <c r="JW1" s="2" t="s">
        <v>347</v>
      </c>
      <c r="JX1" s="2" t="s">
        <v>336</v>
      </c>
      <c r="JY1" s="2" t="s">
        <v>333</v>
      </c>
      <c r="JZ1" s="2" t="s">
        <v>340</v>
      </c>
      <c r="KA1" s="2" t="s">
        <v>315</v>
      </c>
      <c r="KB1" s="2" t="s">
        <v>324</v>
      </c>
      <c r="KC1" s="2" t="s">
        <v>321</v>
      </c>
      <c r="KD1" s="2" t="s">
        <v>329</v>
      </c>
      <c r="KE1" s="2" t="s">
        <v>349</v>
      </c>
      <c r="KF1" s="2" t="s">
        <v>341</v>
      </c>
      <c r="KG1" s="2" t="s">
        <v>330</v>
      </c>
      <c r="KH1" s="2" t="s">
        <v>349</v>
      </c>
      <c r="KI1" s="2" t="s">
        <v>323</v>
      </c>
      <c r="KJ1" s="2" t="s">
        <v>314</v>
      </c>
      <c r="KK1" s="2"/>
      <c r="KL1" s="2" t="s">
        <v>346</v>
      </c>
      <c r="KM1" s="2" t="s">
        <v>146</v>
      </c>
      <c r="KN1" s="2" t="s">
        <v>317</v>
      </c>
      <c r="KO1" s="2" t="s">
        <v>318</v>
      </c>
      <c r="KP1" s="44" t="s">
        <v>668</v>
      </c>
      <c r="KQ1" s="2"/>
      <c r="KR1" s="2" t="s">
        <v>436</v>
      </c>
      <c r="KS1" s="2" t="s">
        <v>437</v>
      </c>
      <c r="KT1" s="2" t="s">
        <v>438</v>
      </c>
      <c r="KU1" s="2" t="s">
        <v>439</v>
      </c>
      <c r="KV1" s="2" t="s">
        <v>441</v>
      </c>
      <c r="KW1" s="2" t="s">
        <v>442</v>
      </c>
    </row>
    <row r="2" spans="1:339">
      <c r="A2" s="63" t="s">
        <v>65</v>
      </c>
      <c r="B2" t="s">
        <v>31</v>
      </c>
      <c r="D2">
        <v>198.68299999999999</v>
      </c>
      <c r="E2">
        <v>524.73699999999997</v>
      </c>
      <c r="F2">
        <v>38378.400000000001</v>
      </c>
      <c r="G2">
        <v>39453</v>
      </c>
      <c r="H2">
        <v>109500</v>
      </c>
      <c r="I2">
        <v>179243</v>
      </c>
      <c r="J2" s="17">
        <v>697.44399999999996</v>
      </c>
      <c r="K2" s="17">
        <v>341.846</v>
      </c>
      <c r="L2">
        <v>21.112100000000002</v>
      </c>
      <c r="M2">
        <v>12334.9</v>
      </c>
      <c r="N2">
        <v>2.4002500000000002</v>
      </c>
      <c r="O2" s="17">
        <v>2.8005900000000001</v>
      </c>
      <c r="P2">
        <v>1878.12</v>
      </c>
      <c r="Q2">
        <v>145245</v>
      </c>
      <c r="R2">
        <v>547.53599999999994</v>
      </c>
      <c r="S2">
        <v>554.78700000000003</v>
      </c>
      <c r="T2">
        <v>40.570900000000002</v>
      </c>
      <c r="U2">
        <v>441.40100000000001</v>
      </c>
      <c r="V2" s="17">
        <v>5.3773600000000004</v>
      </c>
      <c r="W2">
        <v>0.66604200000000002</v>
      </c>
      <c r="X2">
        <v>6.123E-2</v>
      </c>
      <c r="Y2">
        <v>2.4143999999999999E-4</v>
      </c>
      <c r="Z2">
        <v>50.352499999999999</v>
      </c>
      <c r="AA2">
        <v>2.7218599999999999</v>
      </c>
      <c r="AB2">
        <v>6.8292400000000004</v>
      </c>
      <c r="AC2">
        <v>1254.5</v>
      </c>
      <c r="AD2">
        <v>5.5519100000000002E-3</v>
      </c>
      <c r="AE2" s="1">
        <v>1.36797E-9</v>
      </c>
      <c r="AF2">
        <v>5.1803200000000004E-3</v>
      </c>
      <c r="AG2">
        <v>3.8418000000000001</v>
      </c>
      <c r="AI2">
        <v>412600</v>
      </c>
      <c r="AJ2">
        <v>51800</v>
      </c>
      <c r="AK2">
        <v>109500</v>
      </c>
      <c r="AL2">
        <v>188900</v>
      </c>
      <c r="AM2">
        <v>77700</v>
      </c>
      <c r="AN2">
        <v>11399.999999999998</v>
      </c>
      <c r="AO2">
        <v>148200</v>
      </c>
      <c r="AQ2" s="64" t="s">
        <v>98</v>
      </c>
      <c r="AR2" t="s">
        <v>66</v>
      </c>
      <c r="AT2">
        <v>174.696</v>
      </c>
      <c r="AU2" s="24">
        <v>2737.93</v>
      </c>
      <c r="AV2">
        <v>34252.6</v>
      </c>
      <c r="AW2">
        <v>34379.1</v>
      </c>
      <c r="AX2">
        <v>107900</v>
      </c>
      <c r="AY2">
        <v>162365</v>
      </c>
      <c r="AZ2" s="17">
        <v>2104.7399999999998</v>
      </c>
      <c r="BA2" s="17">
        <v>1227.31</v>
      </c>
      <c r="BB2">
        <v>17.4358</v>
      </c>
      <c r="BC2">
        <v>9288.99</v>
      </c>
      <c r="BD2">
        <v>217.42699999999999</v>
      </c>
      <c r="BE2" s="15">
        <v>189.65199999999999</v>
      </c>
      <c r="BF2">
        <v>1869.64</v>
      </c>
      <c r="BG2">
        <v>99529</v>
      </c>
      <c r="BH2">
        <v>573.15200000000004</v>
      </c>
      <c r="BI2">
        <v>539.41899999999998</v>
      </c>
      <c r="BJ2">
        <v>32.6556</v>
      </c>
      <c r="BK2">
        <v>319.065</v>
      </c>
      <c r="BL2" s="17">
        <v>31.98</v>
      </c>
      <c r="BM2">
        <v>24.9956</v>
      </c>
      <c r="BN2">
        <v>2.1263699999999998E-3</v>
      </c>
      <c r="BO2" s="17" t="s">
        <v>292</v>
      </c>
      <c r="BP2">
        <v>26.3078</v>
      </c>
      <c r="BQ2">
        <v>1.06264</v>
      </c>
      <c r="BR2">
        <v>15.697900000000001</v>
      </c>
      <c r="BS2">
        <v>598.49599999999998</v>
      </c>
      <c r="BT2">
        <v>1.04663E-2</v>
      </c>
      <c r="BU2" s="17" t="s">
        <v>292</v>
      </c>
      <c r="BV2">
        <v>0.15074499999999999</v>
      </c>
      <c r="BW2">
        <v>4.1593799999999996</v>
      </c>
      <c r="BY2">
        <v>408200</v>
      </c>
      <c r="BZ2">
        <v>52800</v>
      </c>
      <c r="CA2">
        <v>107899.99999999999</v>
      </c>
      <c r="CB2">
        <v>183600</v>
      </c>
      <c r="CC2">
        <v>75900</v>
      </c>
      <c r="CD2">
        <v>9700</v>
      </c>
      <c r="CE2">
        <v>162100</v>
      </c>
      <c r="CG2" s="64" t="s">
        <v>140</v>
      </c>
      <c r="CH2" t="s">
        <v>99</v>
      </c>
      <c r="CJ2">
        <v>246.75700000000001</v>
      </c>
      <c r="CK2">
        <v>504.78100000000001</v>
      </c>
      <c r="CL2">
        <v>52656.2</v>
      </c>
      <c r="CM2">
        <v>61779.8</v>
      </c>
      <c r="CN2">
        <v>107200</v>
      </c>
      <c r="CO2">
        <v>160231</v>
      </c>
      <c r="CP2" s="17">
        <v>666.36099999999999</v>
      </c>
      <c r="CQ2" s="17">
        <v>345.79500000000002</v>
      </c>
      <c r="CR2">
        <v>37.300899999999999</v>
      </c>
      <c r="CS2">
        <v>9408.5499999999993</v>
      </c>
      <c r="CT2">
        <v>481.30700000000002</v>
      </c>
      <c r="CU2" s="15">
        <v>204.125</v>
      </c>
      <c r="CV2">
        <v>267.18799999999999</v>
      </c>
      <c r="CW2">
        <v>86339.4</v>
      </c>
      <c r="CX2">
        <v>506.43700000000001</v>
      </c>
      <c r="CY2">
        <v>475.52100000000002</v>
      </c>
      <c r="CZ2">
        <v>44.030099999999997</v>
      </c>
      <c r="DA2">
        <v>414.358</v>
      </c>
      <c r="DB2" s="17">
        <v>1.4262300000000001</v>
      </c>
      <c r="DC2">
        <v>0.89898100000000003</v>
      </c>
      <c r="DD2">
        <v>0.118864</v>
      </c>
      <c r="DE2" s="17" t="s">
        <v>292</v>
      </c>
      <c r="DF2">
        <v>34.715600000000002</v>
      </c>
      <c r="DG2">
        <v>6.7004700000000001</v>
      </c>
      <c r="DH2">
        <v>21.972300000000001</v>
      </c>
      <c r="DI2">
        <v>969.80899999999997</v>
      </c>
      <c r="DJ2">
        <v>2.42465E-4</v>
      </c>
      <c r="DK2" s="1">
        <v>2.8552599999999999E-7</v>
      </c>
      <c r="DL2">
        <v>0.28083000000000002</v>
      </c>
      <c r="DM2">
        <v>4.7562899999999999</v>
      </c>
      <c r="DO2">
        <v>417800</v>
      </c>
      <c r="DP2">
        <v>72300</v>
      </c>
      <c r="DQ2">
        <v>107200</v>
      </c>
      <c r="DR2">
        <v>189200.00000000003</v>
      </c>
      <c r="DS2">
        <v>74600</v>
      </c>
      <c r="DT2">
        <v>11299.999999999998</v>
      </c>
      <c r="DU2">
        <v>127600</v>
      </c>
      <c r="DY2" t="s">
        <v>342</v>
      </c>
      <c r="DZ2" t="s">
        <v>350</v>
      </c>
      <c r="EA2" t="s">
        <v>345</v>
      </c>
      <c r="EB2" t="s">
        <v>350</v>
      </c>
      <c r="EG2" t="s">
        <v>312</v>
      </c>
      <c r="EH2" t="s">
        <v>313</v>
      </c>
      <c r="EJ2" t="s">
        <v>319</v>
      </c>
      <c r="EK2" t="s">
        <v>320</v>
      </c>
      <c r="EM2" t="s">
        <v>331</v>
      </c>
      <c r="EN2" t="s">
        <v>145</v>
      </c>
      <c r="EQ2">
        <v>1</v>
      </c>
      <c r="ER2">
        <v>2</v>
      </c>
      <c r="ES2">
        <v>3</v>
      </c>
      <c r="ET2">
        <v>4</v>
      </c>
      <c r="EU2">
        <v>5</v>
      </c>
      <c r="EV2">
        <v>6</v>
      </c>
      <c r="JG2" s="67"/>
      <c r="JH2" s="67"/>
      <c r="JI2" s="67"/>
      <c r="JJ2" s="67"/>
      <c r="JK2" t="s">
        <v>66</v>
      </c>
      <c r="JM2">
        <v>5.5861867570684725</v>
      </c>
      <c r="JN2">
        <v>2.413813242931528</v>
      </c>
      <c r="JP2">
        <v>1.0034620946349211</v>
      </c>
      <c r="JQ2">
        <v>0.16582031408579245</v>
      </c>
      <c r="JR2">
        <v>2.4804551861359156</v>
      </c>
      <c r="JS2">
        <v>2.9080508846204556E-2</v>
      </c>
      <c r="JT2">
        <v>1.8563974478467691</v>
      </c>
      <c r="JU2">
        <v>2.151077988217295E-2</v>
      </c>
      <c r="JV2">
        <v>3.1166407797109763E-3</v>
      </c>
      <c r="JW2">
        <v>3.6474319544230831E-3</v>
      </c>
      <c r="JX2">
        <v>7.0504037627436731E-3</v>
      </c>
      <c r="JY2">
        <v>3.3139674751608188E-4</v>
      </c>
      <c r="JZ2">
        <v>4.002514877044922E-4</v>
      </c>
      <c r="KA2">
        <v>2.4377714294682133E-4</v>
      </c>
      <c r="KB2">
        <v>0</v>
      </c>
      <c r="KC2">
        <v>2.4196621836310899E-4</v>
      </c>
      <c r="KD2">
        <v>2.0437176315475151E-8</v>
      </c>
      <c r="KE2">
        <v>0</v>
      </c>
      <c r="KF2">
        <v>7.6494730731677458E-6</v>
      </c>
      <c r="KG2">
        <v>6.4390767072333609E-8</v>
      </c>
      <c r="KH2">
        <v>0</v>
      </c>
      <c r="KI2">
        <v>7.0070557090208406E-7</v>
      </c>
      <c r="KJ2">
        <v>1.7154241257538106E-5</v>
      </c>
      <c r="KL2">
        <v>0.20353824728773937</v>
      </c>
      <c r="KM2">
        <v>1.6588988236419731</v>
      </c>
      <c r="KN2">
        <v>3.190054687250967E-3</v>
      </c>
      <c r="KO2">
        <v>1.009367327441657E-4</v>
      </c>
      <c r="KP2">
        <v>2.6167318801070812E-2</v>
      </c>
      <c r="KR2" t="s">
        <v>419</v>
      </c>
      <c r="KS2" t="s">
        <v>419</v>
      </c>
      <c r="KT2" t="s">
        <v>419</v>
      </c>
      <c r="KU2" t="s">
        <v>419</v>
      </c>
      <c r="KV2">
        <f>JQ2+JR2+JS2-JP2</f>
        <v>1.6718939144329918</v>
      </c>
      <c r="KW2">
        <f>JT2-JU2</f>
        <v>1.8348866679645961</v>
      </c>
    </row>
    <row r="3" spans="1:339">
      <c r="A3" s="63"/>
      <c r="B3" t="s">
        <v>32</v>
      </c>
      <c r="D3">
        <v>182.916</v>
      </c>
      <c r="E3">
        <v>492.12200000000001</v>
      </c>
      <c r="F3">
        <v>35844.699999999997</v>
      </c>
      <c r="G3">
        <v>37647.9</v>
      </c>
      <c r="H3">
        <v>109700</v>
      </c>
      <c r="I3">
        <v>172026</v>
      </c>
      <c r="J3" s="17">
        <v>275.07600000000002</v>
      </c>
      <c r="K3" s="17">
        <v>201.07300000000001</v>
      </c>
      <c r="L3">
        <v>20.432500000000001</v>
      </c>
      <c r="M3">
        <v>14162</v>
      </c>
      <c r="N3">
        <v>3.0891899999999999</v>
      </c>
      <c r="O3" s="17">
        <v>1.49969</v>
      </c>
      <c r="P3">
        <v>1760.36</v>
      </c>
      <c r="Q3">
        <v>134137</v>
      </c>
      <c r="R3">
        <v>569.428</v>
      </c>
      <c r="S3">
        <v>574.81399999999996</v>
      </c>
      <c r="T3">
        <v>35.504300000000001</v>
      </c>
      <c r="U3">
        <v>438.70400000000001</v>
      </c>
      <c r="V3" s="17">
        <v>1.41557</v>
      </c>
      <c r="W3">
        <v>0.69955800000000001</v>
      </c>
      <c r="X3">
        <v>0.245972</v>
      </c>
      <c r="Y3">
        <v>0.18501200000000001</v>
      </c>
      <c r="Z3">
        <v>41.805100000000003</v>
      </c>
      <c r="AA3">
        <v>2.3417400000000002</v>
      </c>
      <c r="AB3">
        <v>8.5096299999999996</v>
      </c>
      <c r="AC3">
        <v>1345.99</v>
      </c>
      <c r="AD3">
        <v>2.75526E-2</v>
      </c>
      <c r="AE3">
        <v>2.5299599999999998E-2</v>
      </c>
      <c r="AF3">
        <v>3.1709399999999999E-2</v>
      </c>
      <c r="AG3">
        <v>3.8002899999999999</v>
      </c>
      <c r="AI3">
        <v>411900</v>
      </c>
      <c r="AJ3">
        <v>51500</v>
      </c>
      <c r="AK3">
        <v>109700</v>
      </c>
      <c r="AL3">
        <v>187200</v>
      </c>
      <c r="AM3">
        <v>78400</v>
      </c>
      <c r="AN3">
        <v>12700</v>
      </c>
      <c r="AO3">
        <v>148500</v>
      </c>
      <c r="AQ3" s="64"/>
      <c r="AR3" t="s">
        <v>67</v>
      </c>
      <c r="AT3">
        <v>174.63</v>
      </c>
      <c r="AU3">
        <v>644.36599999999999</v>
      </c>
      <c r="AV3">
        <v>39583.300000000003</v>
      </c>
      <c r="AW3">
        <v>39681.5</v>
      </c>
      <c r="AX3">
        <v>106400</v>
      </c>
      <c r="AY3">
        <v>160633</v>
      </c>
      <c r="AZ3" s="17">
        <v>-76.045400000000001</v>
      </c>
      <c r="BA3" s="17">
        <v>113.325</v>
      </c>
      <c r="BB3">
        <v>15.7332</v>
      </c>
      <c r="BC3">
        <v>9893.33</v>
      </c>
      <c r="BD3">
        <v>237.541</v>
      </c>
      <c r="BE3" s="15">
        <v>55.706000000000003</v>
      </c>
      <c r="BF3">
        <v>1712.62</v>
      </c>
      <c r="BG3">
        <v>103362</v>
      </c>
      <c r="BH3">
        <v>616.13900000000001</v>
      </c>
      <c r="BI3">
        <v>609.80799999999999</v>
      </c>
      <c r="BJ3">
        <v>33.0822</v>
      </c>
      <c r="BK3">
        <v>409.88799999999998</v>
      </c>
      <c r="BL3" s="17">
        <v>3.90402</v>
      </c>
      <c r="BM3">
        <v>0.71957499999999996</v>
      </c>
      <c r="BN3">
        <v>1.86413E-2</v>
      </c>
      <c r="BO3">
        <v>4.5037699999999998E-3</v>
      </c>
      <c r="BP3">
        <v>25.667999999999999</v>
      </c>
      <c r="BQ3">
        <v>1.1533199999999999</v>
      </c>
      <c r="BR3">
        <v>21.401800000000001</v>
      </c>
      <c r="BS3">
        <v>781.68899999999996</v>
      </c>
      <c r="BT3">
        <v>9.5500399999999992E-3</v>
      </c>
      <c r="BU3">
        <v>1.5559399999999999E-2</v>
      </c>
      <c r="BV3">
        <v>0.14501500000000001</v>
      </c>
      <c r="BW3">
        <v>3.1295199999999999</v>
      </c>
      <c r="BY3">
        <v>409900</v>
      </c>
      <c r="BZ3">
        <v>58300</v>
      </c>
      <c r="CA3">
        <v>106400</v>
      </c>
      <c r="CB3">
        <v>185000</v>
      </c>
      <c r="CC3">
        <v>76300</v>
      </c>
      <c r="CD3">
        <v>9000</v>
      </c>
      <c r="CE3">
        <v>155200</v>
      </c>
      <c r="CG3" s="64"/>
      <c r="CH3" t="s">
        <v>100</v>
      </c>
      <c r="CJ3">
        <v>262.27100000000002</v>
      </c>
      <c r="CK3">
        <v>919.221</v>
      </c>
      <c r="CL3">
        <v>51060.800000000003</v>
      </c>
      <c r="CM3">
        <v>58448.5</v>
      </c>
      <c r="CN3">
        <v>107700</v>
      </c>
      <c r="CO3">
        <v>151082</v>
      </c>
      <c r="CP3" s="17">
        <v>97.976100000000002</v>
      </c>
      <c r="CQ3" s="17">
        <v>304.93099999999998</v>
      </c>
      <c r="CR3">
        <v>58.270400000000002</v>
      </c>
      <c r="CS3">
        <v>8363.2099999999991</v>
      </c>
      <c r="CT3">
        <v>325.53100000000001</v>
      </c>
      <c r="CU3" s="15">
        <v>68.564999999999998</v>
      </c>
      <c r="CV3">
        <v>287.22300000000001</v>
      </c>
      <c r="CW3">
        <v>91843.3</v>
      </c>
      <c r="CX3">
        <v>452.62799999999999</v>
      </c>
      <c r="CY3">
        <v>457.53199999999998</v>
      </c>
      <c r="CZ3">
        <v>32.430599999999998</v>
      </c>
      <c r="DA3">
        <v>401.91199999999998</v>
      </c>
      <c r="DB3" s="17">
        <v>5.6327699999999998</v>
      </c>
      <c r="DC3">
        <v>1.2521800000000001</v>
      </c>
      <c r="DD3">
        <v>0.20272200000000001</v>
      </c>
      <c r="DE3">
        <v>43.692100000000003</v>
      </c>
      <c r="DF3">
        <v>26.020199999999999</v>
      </c>
      <c r="DG3">
        <v>6.5317400000000001</v>
      </c>
      <c r="DH3">
        <v>21.811399999999999</v>
      </c>
      <c r="DI3">
        <v>922.00099999999998</v>
      </c>
      <c r="DJ3" s="17" t="s">
        <v>292</v>
      </c>
      <c r="DK3">
        <v>0.190798</v>
      </c>
      <c r="DL3">
        <v>0.30379</v>
      </c>
      <c r="DM3">
        <v>5.7308300000000001</v>
      </c>
      <c r="DO3">
        <v>419200</v>
      </c>
      <c r="DP3">
        <v>72700</v>
      </c>
      <c r="DQ3">
        <v>107700</v>
      </c>
      <c r="DR3">
        <v>191500</v>
      </c>
      <c r="DS3">
        <v>72200</v>
      </c>
      <c r="DT3">
        <v>9200</v>
      </c>
      <c r="DU3">
        <v>127500</v>
      </c>
      <c r="DY3" t="s">
        <v>319</v>
      </c>
      <c r="DZ3" t="s">
        <v>148</v>
      </c>
      <c r="EA3" t="s">
        <v>319</v>
      </c>
      <c r="EB3" t="s">
        <v>329</v>
      </c>
      <c r="EH3" t="s">
        <v>314</v>
      </c>
      <c r="EK3" t="s">
        <v>321</v>
      </c>
      <c r="EN3" t="s">
        <v>144</v>
      </c>
      <c r="EQ3">
        <v>1</v>
      </c>
      <c r="ER3">
        <v>2</v>
      </c>
      <c r="ES3">
        <v>3</v>
      </c>
      <c r="ET3">
        <v>4</v>
      </c>
      <c r="EU3">
        <v>5</v>
      </c>
      <c r="EV3">
        <v>6</v>
      </c>
      <c r="JG3" s="67"/>
      <c r="JH3" s="67"/>
      <c r="JI3" s="67"/>
      <c r="JJ3" s="67"/>
      <c r="JK3" t="s">
        <v>67</v>
      </c>
      <c r="JM3">
        <v>5.6233462836941905</v>
      </c>
      <c r="JN3">
        <v>2.376653716305809</v>
      </c>
      <c r="JP3">
        <v>0.98986071998826652</v>
      </c>
      <c r="JQ3">
        <v>0.17643797278102619</v>
      </c>
      <c r="JR3">
        <v>2.3725775288202815</v>
      </c>
      <c r="JS3">
        <v>2.6612479963745644E-2</v>
      </c>
      <c r="JT3">
        <v>2.0477923699604865</v>
      </c>
      <c r="JU3">
        <v>2.1481884375179772E-2</v>
      </c>
      <c r="JV3">
        <v>9.1455877767567092E-4</v>
      </c>
      <c r="JW3">
        <v>3.9810041558021089E-3</v>
      </c>
      <c r="JX3">
        <v>7.9627153778099279E-3</v>
      </c>
      <c r="JY3">
        <v>2.9874713702845063E-4</v>
      </c>
      <c r="JZ3">
        <v>4.0508857586738119E-4</v>
      </c>
      <c r="KA3">
        <v>7.0110943032306944E-6</v>
      </c>
      <c r="KB3">
        <v>4.2150150239237274E-8</v>
      </c>
      <c r="KC3">
        <v>2.3585362829959812E-4</v>
      </c>
      <c r="KD3">
        <v>1.7899404255789339E-7</v>
      </c>
      <c r="KE3">
        <v>7.6782055415111346E-8</v>
      </c>
      <c r="KF3">
        <v>8.2942192137902905E-6</v>
      </c>
      <c r="KG3">
        <v>5.8697004185580651E-8</v>
      </c>
      <c r="KH3">
        <v>7.6782055415111346E-8</v>
      </c>
      <c r="KI3">
        <v>6.7341983921129814E-7</v>
      </c>
      <c r="KJ3">
        <v>1.2894395041996665E-5</v>
      </c>
      <c r="KL3">
        <v>4.7856026075408904E-2</v>
      </c>
      <c r="KM3">
        <v>1.6660306498194575</v>
      </c>
      <c r="KN3">
        <v>4.0941569856188069E-3</v>
      </c>
      <c r="KO3">
        <v>1.3747961632752821E-4</v>
      </c>
      <c r="KP3">
        <v>0</v>
      </c>
      <c r="KR3" t="s">
        <v>419</v>
      </c>
      <c r="KS3" t="s">
        <v>419</v>
      </c>
      <c r="KT3" t="s">
        <v>419</v>
      </c>
      <c r="KU3" t="s">
        <v>419</v>
      </c>
      <c r="KV3">
        <f t="shared" ref="KV3:KV66" si="0">JQ3+JR3+JS3-JP3</f>
        <v>1.585767261576787</v>
      </c>
      <c r="KW3">
        <f t="shared" ref="KW3:KW66" si="1">JT3-JU3</f>
        <v>2.0263104855853067</v>
      </c>
    </row>
    <row r="4" spans="1:339">
      <c r="A4" s="63"/>
      <c r="B4" t="s">
        <v>33</v>
      </c>
      <c r="D4">
        <v>205.983</v>
      </c>
      <c r="E4">
        <v>573.09900000000005</v>
      </c>
      <c r="F4">
        <v>39585.9</v>
      </c>
      <c r="G4">
        <v>39852.5</v>
      </c>
      <c r="H4">
        <v>108300</v>
      </c>
      <c r="I4">
        <v>175267</v>
      </c>
      <c r="J4" s="17">
        <v>405.03100000000001</v>
      </c>
      <c r="K4" s="17">
        <v>154.14500000000001</v>
      </c>
      <c r="L4">
        <v>22.113099999999999</v>
      </c>
      <c r="M4">
        <v>15595.8</v>
      </c>
      <c r="N4">
        <v>3.1933699999999998</v>
      </c>
      <c r="O4" s="17">
        <v>0.96187800000000001</v>
      </c>
      <c r="P4">
        <v>1956.54</v>
      </c>
      <c r="Q4">
        <v>153722</v>
      </c>
      <c r="R4">
        <v>607.47900000000004</v>
      </c>
      <c r="S4">
        <v>637.83399999999995</v>
      </c>
      <c r="T4">
        <v>38.763100000000001</v>
      </c>
      <c r="U4">
        <v>493.32799999999997</v>
      </c>
      <c r="V4" s="17">
        <v>-0.70204599999999995</v>
      </c>
      <c r="W4">
        <v>0.82196000000000002</v>
      </c>
      <c r="X4">
        <v>6.3238500000000003E-2</v>
      </c>
      <c r="Y4">
        <v>3.4671400000000001E-3</v>
      </c>
      <c r="Z4">
        <v>45.291600000000003</v>
      </c>
      <c r="AA4">
        <v>2.55802</v>
      </c>
      <c r="AB4">
        <v>9.15822</v>
      </c>
      <c r="AC4">
        <v>1293.51</v>
      </c>
      <c r="AD4">
        <v>1.8691699999999999E-2</v>
      </c>
      <c r="AE4" s="1">
        <v>2.0103600000000001E-8</v>
      </c>
      <c r="AF4">
        <v>5.0072699999999998E-2</v>
      </c>
      <c r="AG4">
        <v>3.83731</v>
      </c>
      <c r="AI4">
        <v>413100</v>
      </c>
      <c r="AJ4">
        <v>52600</v>
      </c>
      <c r="AK4">
        <v>108300</v>
      </c>
      <c r="AL4">
        <v>189600</v>
      </c>
      <c r="AM4">
        <v>78000</v>
      </c>
      <c r="AN4">
        <v>12600</v>
      </c>
      <c r="AO4">
        <v>145900</v>
      </c>
      <c r="AQ4" s="64"/>
      <c r="AR4" t="s">
        <v>68</v>
      </c>
      <c r="AT4">
        <v>169.952</v>
      </c>
      <c r="AU4">
        <v>535.82100000000003</v>
      </c>
      <c r="AV4">
        <v>37022.300000000003</v>
      </c>
      <c r="AW4">
        <v>36777.699999999997</v>
      </c>
      <c r="AX4">
        <v>104900</v>
      </c>
      <c r="AY4">
        <v>154574</v>
      </c>
      <c r="AZ4" s="17">
        <v>787.12</v>
      </c>
      <c r="BA4" s="17">
        <v>238.76</v>
      </c>
      <c r="BB4">
        <v>15.412800000000001</v>
      </c>
      <c r="BC4">
        <v>13072</v>
      </c>
      <c r="BD4">
        <v>981.50400000000002</v>
      </c>
      <c r="BE4" s="15">
        <v>448.86500000000001</v>
      </c>
      <c r="BF4">
        <v>1748.8</v>
      </c>
      <c r="BG4">
        <v>100036</v>
      </c>
      <c r="BH4">
        <v>617.79899999999998</v>
      </c>
      <c r="BI4">
        <v>641.51800000000003</v>
      </c>
      <c r="BJ4">
        <v>29.640699999999999</v>
      </c>
      <c r="BK4">
        <v>349.10300000000001</v>
      </c>
      <c r="BL4" s="17">
        <v>-2.8671799999999998</v>
      </c>
      <c r="BM4">
        <v>0.61891700000000005</v>
      </c>
      <c r="BN4">
        <v>6.3125899999999999E-2</v>
      </c>
      <c r="BO4" s="17" t="s">
        <v>292</v>
      </c>
      <c r="BP4">
        <v>22.708100000000002</v>
      </c>
      <c r="BQ4">
        <v>1.05697</v>
      </c>
      <c r="BR4">
        <v>18.878799999999998</v>
      </c>
      <c r="BS4">
        <v>1088.4100000000001</v>
      </c>
      <c r="BT4">
        <v>1.14559E-2</v>
      </c>
      <c r="BU4">
        <v>6.6363799999999999E-3</v>
      </c>
      <c r="BV4">
        <v>0.19377800000000001</v>
      </c>
      <c r="BW4">
        <v>2.95669</v>
      </c>
      <c r="BY4">
        <v>408900</v>
      </c>
      <c r="BZ4">
        <v>53400</v>
      </c>
      <c r="CA4">
        <v>104900</v>
      </c>
      <c r="CB4">
        <v>184700</v>
      </c>
      <c r="CC4">
        <v>77000</v>
      </c>
      <c r="CD4">
        <v>13899.999999999998</v>
      </c>
      <c r="CE4">
        <v>155200</v>
      </c>
      <c r="CG4" s="64"/>
      <c r="CH4" t="s">
        <v>101</v>
      </c>
      <c r="CJ4">
        <v>238.08799999999999</v>
      </c>
      <c r="CK4">
        <v>464.94099999999997</v>
      </c>
      <c r="CL4">
        <v>53735.9</v>
      </c>
      <c r="CM4">
        <v>62606.400000000001</v>
      </c>
      <c r="CN4">
        <v>114400</v>
      </c>
      <c r="CO4">
        <v>150548</v>
      </c>
      <c r="CP4" s="17">
        <v>859</v>
      </c>
      <c r="CQ4" s="17">
        <v>-18.406300000000002</v>
      </c>
      <c r="CR4">
        <v>53.215499999999999</v>
      </c>
      <c r="CS4">
        <v>3148.86</v>
      </c>
      <c r="CT4">
        <v>179.233</v>
      </c>
      <c r="CU4" s="15">
        <v>47.687600000000003</v>
      </c>
      <c r="CV4">
        <v>288.30700000000002</v>
      </c>
      <c r="CW4">
        <v>84313.3</v>
      </c>
      <c r="CX4">
        <v>483.63600000000002</v>
      </c>
      <c r="CY4">
        <v>473.911</v>
      </c>
      <c r="CZ4">
        <v>38.770299999999999</v>
      </c>
      <c r="DA4">
        <v>383.86399999999998</v>
      </c>
      <c r="DB4" s="17">
        <v>-4.91906</v>
      </c>
      <c r="DC4">
        <v>0.73458400000000001</v>
      </c>
      <c r="DD4">
        <v>2.3668499999999999E-2</v>
      </c>
      <c r="DE4">
        <v>0.101451</v>
      </c>
      <c r="DF4">
        <v>13.8264</v>
      </c>
      <c r="DG4">
        <v>7.3837700000000002</v>
      </c>
      <c r="DH4">
        <v>23.690300000000001</v>
      </c>
      <c r="DI4">
        <v>589.11</v>
      </c>
      <c r="DJ4">
        <v>7.99009E-3</v>
      </c>
      <c r="DK4">
        <v>4.04698E-2</v>
      </c>
      <c r="DL4">
        <v>0.46331499999999998</v>
      </c>
      <c r="DM4">
        <v>4.7732099999999997</v>
      </c>
      <c r="DO4">
        <v>418800</v>
      </c>
      <c r="DP4">
        <v>75100</v>
      </c>
      <c r="DQ4">
        <v>114400</v>
      </c>
      <c r="DR4">
        <v>189200.00000000003</v>
      </c>
      <c r="DS4">
        <v>73300</v>
      </c>
      <c r="DT4">
        <v>0</v>
      </c>
      <c r="DU4">
        <v>129200</v>
      </c>
      <c r="DY4" t="s">
        <v>319</v>
      </c>
      <c r="DZ4" t="s">
        <v>321</v>
      </c>
      <c r="EA4" t="s">
        <v>319</v>
      </c>
      <c r="EB4" t="s">
        <v>330</v>
      </c>
      <c r="EH4" t="s">
        <v>315</v>
      </c>
      <c r="EK4" t="s">
        <v>322</v>
      </c>
      <c r="EN4" t="s">
        <v>332</v>
      </c>
      <c r="EQ4">
        <v>1</v>
      </c>
      <c r="ER4">
        <v>2</v>
      </c>
      <c r="ES4">
        <v>3</v>
      </c>
      <c r="ET4">
        <v>4</v>
      </c>
      <c r="EU4">
        <v>5</v>
      </c>
      <c r="EV4">
        <v>6</v>
      </c>
      <c r="JG4" s="67"/>
      <c r="JH4" s="67"/>
      <c r="JI4" s="67"/>
      <c r="JJ4" s="67"/>
      <c r="JK4" t="s">
        <v>68</v>
      </c>
      <c r="JM4">
        <v>5.6389491969399144</v>
      </c>
      <c r="JN4">
        <v>2.3610508030600865</v>
      </c>
      <c r="JP4">
        <v>0.9726185937222418</v>
      </c>
      <c r="JQ4">
        <v>0.23415303412574023</v>
      </c>
      <c r="JR4">
        <v>2.3830250062199361</v>
      </c>
      <c r="JS4">
        <v>2.7294344420582799E-2</v>
      </c>
      <c r="JT4">
        <v>1.8839388825385985</v>
      </c>
      <c r="JU4">
        <v>2.0998486204274185E-2</v>
      </c>
      <c r="JV4">
        <v>7.401735766112901E-3</v>
      </c>
      <c r="JW4">
        <v>1.6521683991759052E-2</v>
      </c>
      <c r="JX4">
        <v>8.4136629110072511E-3</v>
      </c>
      <c r="JY4">
        <v>2.9395199929677996E-4</v>
      </c>
      <c r="JZ4">
        <v>3.6454593122698477E-4</v>
      </c>
      <c r="KA4">
        <v>6.0568991273509777E-6</v>
      </c>
      <c r="KB4">
        <v>0</v>
      </c>
      <c r="KC4">
        <v>2.0957501985330356E-4</v>
      </c>
      <c r="KD4">
        <v>6.0880491614946727E-7</v>
      </c>
      <c r="KE4">
        <v>3.2893214769027901E-8</v>
      </c>
      <c r="KF4">
        <v>7.6347801183020598E-6</v>
      </c>
      <c r="KG4">
        <v>7.0720959812375415E-8</v>
      </c>
      <c r="KH4">
        <v>3.2893214769027901E-8</v>
      </c>
      <c r="KI4">
        <v>9.038276763330712E-7</v>
      </c>
      <c r="KJ4">
        <v>1.223593663718226E-5</v>
      </c>
      <c r="KL4">
        <v>3.9969796114596681E-2</v>
      </c>
      <c r="KM4">
        <v>1.6887188878823078</v>
      </c>
      <c r="KN4">
        <v>3.5023621831417238E-3</v>
      </c>
      <c r="KO4">
        <v>1.2180653319294069E-4</v>
      </c>
      <c r="KP4">
        <v>5.1080487726767642E-3</v>
      </c>
      <c r="KR4" t="s">
        <v>419</v>
      </c>
      <c r="KS4" t="s">
        <v>419</v>
      </c>
      <c r="KT4" t="s">
        <v>419</v>
      </c>
      <c r="KU4" t="s">
        <v>419</v>
      </c>
      <c r="KV4">
        <f t="shared" si="0"/>
        <v>1.671853791044017</v>
      </c>
      <c r="KW4">
        <f t="shared" si="1"/>
        <v>1.8629403963343243</v>
      </c>
    </row>
    <row r="5" spans="1:339" s="24" customFormat="1">
      <c r="A5" s="63"/>
      <c r="B5" s="24" t="s">
        <v>34</v>
      </c>
      <c r="D5" s="24">
        <v>194.02199999999999</v>
      </c>
      <c r="E5" s="24">
        <v>690.64300000000003</v>
      </c>
      <c r="F5" s="24">
        <v>33823.300000000003</v>
      </c>
      <c r="G5" s="24">
        <v>37755.699999999997</v>
      </c>
      <c r="H5" s="24">
        <v>107200</v>
      </c>
      <c r="I5" s="24">
        <v>167475</v>
      </c>
      <c r="J5" s="24">
        <v>-146.99600000000001</v>
      </c>
      <c r="K5" s="24">
        <v>91.732699999999994</v>
      </c>
      <c r="L5" s="24">
        <v>22.8659</v>
      </c>
      <c r="M5" s="24">
        <v>14762.2</v>
      </c>
      <c r="N5" s="24">
        <v>2.6022799999999999</v>
      </c>
      <c r="O5" s="24">
        <v>1.62632</v>
      </c>
      <c r="P5" s="24">
        <v>1840.81</v>
      </c>
      <c r="Q5" s="24">
        <v>141139</v>
      </c>
      <c r="R5" s="24">
        <v>591.68499999999995</v>
      </c>
      <c r="S5" s="24">
        <v>555.35299999999995</v>
      </c>
      <c r="T5" s="24">
        <v>35.981999999999999</v>
      </c>
      <c r="U5" s="24">
        <v>448.24400000000003</v>
      </c>
      <c r="V5" s="24">
        <v>-6.8164400000000001</v>
      </c>
      <c r="W5" s="24" t="s">
        <v>292</v>
      </c>
      <c r="X5" s="24">
        <v>0.37069600000000003</v>
      </c>
      <c r="Y5" s="24" t="s">
        <v>292</v>
      </c>
      <c r="Z5" s="24">
        <v>56.095300000000002</v>
      </c>
      <c r="AA5" s="24">
        <v>2.3814899999999999</v>
      </c>
      <c r="AB5" s="24">
        <v>6.5484799999999996</v>
      </c>
      <c r="AC5" s="24">
        <v>1250.97</v>
      </c>
      <c r="AD5" s="24">
        <v>5.72176E-2</v>
      </c>
      <c r="AE5" s="24">
        <v>5.0681299999999997E-3</v>
      </c>
      <c r="AF5" s="24">
        <v>2.1585699999999999E-2</v>
      </c>
      <c r="AG5" s="24">
        <v>4.1633300000000002</v>
      </c>
      <c r="AI5" s="24">
        <v>411599.99999999994</v>
      </c>
      <c r="AJ5" s="24">
        <v>52000</v>
      </c>
      <c r="AK5" s="24">
        <v>107200</v>
      </c>
      <c r="AL5" s="24">
        <v>187000</v>
      </c>
      <c r="AM5" s="24">
        <v>76400</v>
      </c>
      <c r="AN5" s="24">
        <v>15300</v>
      </c>
      <c r="AO5" s="24">
        <v>150600</v>
      </c>
      <c r="AQ5" s="64"/>
      <c r="AR5" s="24" t="s">
        <v>69</v>
      </c>
      <c r="AS5" s="42"/>
      <c r="AT5" s="42">
        <v>157.56100000000001</v>
      </c>
      <c r="AU5" s="42">
        <v>486.52800000000002</v>
      </c>
      <c r="AV5" s="42">
        <v>37926.800000000003</v>
      </c>
      <c r="AW5" s="42">
        <v>38432.300000000003</v>
      </c>
      <c r="AX5" s="42">
        <v>107600</v>
      </c>
      <c r="AY5" s="42">
        <v>150493</v>
      </c>
      <c r="AZ5" s="42">
        <v>770.83799999999997</v>
      </c>
      <c r="BA5" s="42">
        <v>55.671999999999997</v>
      </c>
      <c r="BB5" s="42">
        <v>7.7153200000000002</v>
      </c>
      <c r="BC5" s="42">
        <v>8364.9</v>
      </c>
      <c r="BD5" s="42">
        <v>282.017</v>
      </c>
      <c r="BE5" s="42">
        <v>281.98</v>
      </c>
      <c r="BF5" s="42">
        <v>1583.61</v>
      </c>
      <c r="BG5" s="42">
        <v>98801.1</v>
      </c>
      <c r="BH5" s="42">
        <v>586.63199999999995</v>
      </c>
      <c r="BI5" s="42">
        <v>544.30899999999997</v>
      </c>
      <c r="BJ5" s="42">
        <v>30.6067</v>
      </c>
      <c r="BK5" s="42">
        <v>381.13600000000002</v>
      </c>
      <c r="BL5" s="42">
        <v>-4.3322700000000003</v>
      </c>
      <c r="BM5" s="42">
        <v>0.38018200000000002</v>
      </c>
      <c r="BN5" s="42">
        <v>3.0732700000000002E-2</v>
      </c>
      <c r="BO5" s="42">
        <v>95.398899999999998</v>
      </c>
      <c r="BP5" s="42">
        <v>10.5435</v>
      </c>
      <c r="BQ5" s="42">
        <v>1.0134799999999999</v>
      </c>
      <c r="BR5" s="42">
        <v>18.39</v>
      </c>
      <c r="BS5" s="42">
        <v>843.58900000000006</v>
      </c>
      <c r="BT5" s="43">
        <v>1.50608E-5</v>
      </c>
      <c r="BU5" s="42">
        <v>5.2796099999999999E-2</v>
      </c>
      <c r="BV5" s="42">
        <v>4.1307000000000003E-2</v>
      </c>
      <c r="BW5" s="42">
        <v>2.41906</v>
      </c>
      <c r="BX5" s="42"/>
      <c r="BY5" s="42">
        <v>409400</v>
      </c>
      <c r="BZ5" s="42">
        <v>57300.000000000007</v>
      </c>
      <c r="CA5" s="42">
        <v>107600</v>
      </c>
      <c r="CB5" s="24">
        <v>183500</v>
      </c>
      <c r="CC5" s="24">
        <v>78200</v>
      </c>
      <c r="CD5" s="24">
        <v>10200</v>
      </c>
      <c r="CE5" s="24">
        <v>153800</v>
      </c>
      <c r="CG5" s="64"/>
      <c r="CH5" s="24" t="s">
        <v>102</v>
      </c>
      <c r="CJ5" s="24">
        <v>232.869</v>
      </c>
      <c r="CK5" s="24">
        <v>735.72299999999996</v>
      </c>
      <c r="CL5" s="24">
        <v>52107.7</v>
      </c>
      <c r="CM5" s="24">
        <v>60333.8</v>
      </c>
      <c r="CN5" s="24">
        <v>107600</v>
      </c>
      <c r="CO5" s="24">
        <v>159495</v>
      </c>
      <c r="CP5" s="24">
        <v>92.578000000000003</v>
      </c>
      <c r="CQ5" s="24">
        <v>49.836500000000001</v>
      </c>
      <c r="CR5" s="24">
        <v>51.383699999999997</v>
      </c>
      <c r="CS5" s="24">
        <v>9613.1</v>
      </c>
      <c r="CT5" s="24">
        <v>355.50900000000001</v>
      </c>
      <c r="CU5" s="24">
        <v>57.702399999999997</v>
      </c>
      <c r="CV5" s="24">
        <v>233.971</v>
      </c>
      <c r="CW5" s="24">
        <v>89281.8</v>
      </c>
      <c r="CX5" s="24">
        <v>440.11799999999999</v>
      </c>
      <c r="CY5" s="24">
        <v>470.39100000000002</v>
      </c>
      <c r="CZ5" s="24">
        <v>36.619100000000003</v>
      </c>
      <c r="DA5" s="24">
        <v>414.03500000000003</v>
      </c>
      <c r="DB5" s="24">
        <v>-2.7291099999999999</v>
      </c>
      <c r="DC5" s="24">
        <v>0.92591199999999996</v>
      </c>
      <c r="DD5" s="24" t="s">
        <v>292</v>
      </c>
      <c r="DE5" s="41">
        <v>2.3092899999999999E-29</v>
      </c>
      <c r="DF5" s="24">
        <v>32.868400000000001</v>
      </c>
      <c r="DG5" s="24">
        <v>6.3233300000000003</v>
      </c>
      <c r="DH5" s="24">
        <v>26.525700000000001</v>
      </c>
      <c r="DI5" s="24">
        <v>887.87699999999995</v>
      </c>
      <c r="DJ5" s="24">
        <v>2.3202499999999999E-4</v>
      </c>
      <c r="DK5" s="24" t="s">
        <v>292</v>
      </c>
      <c r="DL5" s="24">
        <v>0.31392399999999998</v>
      </c>
      <c r="DM5" s="24">
        <v>5.5965400000000001</v>
      </c>
      <c r="DO5" s="24">
        <v>418900</v>
      </c>
      <c r="DP5" s="24">
        <v>73400</v>
      </c>
      <c r="DQ5" s="24">
        <v>107600</v>
      </c>
      <c r="DR5" s="24">
        <v>190600</v>
      </c>
      <c r="DS5" s="24">
        <v>73500</v>
      </c>
      <c r="DT5" s="24">
        <v>10100</v>
      </c>
      <c r="DU5" s="24">
        <v>126000</v>
      </c>
      <c r="DY5" s="24" t="s">
        <v>312</v>
      </c>
      <c r="DZ5" s="24" t="s">
        <v>317</v>
      </c>
      <c r="EA5" s="24" t="s">
        <v>319</v>
      </c>
      <c r="EB5" s="24" t="s">
        <v>323</v>
      </c>
      <c r="EH5" s="24" t="s">
        <v>316</v>
      </c>
      <c r="EK5" s="24" t="s">
        <v>323</v>
      </c>
      <c r="EN5" s="24" t="s">
        <v>149</v>
      </c>
      <c r="EQ5" s="24">
        <v>1</v>
      </c>
      <c r="ER5" s="24">
        <v>2</v>
      </c>
      <c r="ES5" s="24">
        <v>3</v>
      </c>
      <c r="ET5" s="24">
        <v>4</v>
      </c>
      <c r="EU5" s="24">
        <v>5</v>
      </c>
      <c r="EV5" s="24">
        <v>6</v>
      </c>
      <c r="JG5" s="67"/>
      <c r="JH5" s="67"/>
      <c r="JI5" s="67"/>
      <c r="JJ5" s="67"/>
      <c r="JK5" t="s">
        <v>69</v>
      </c>
      <c r="JL5"/>
      <c r="JM5">
        <v>5.6098477862924963</v>
      </c>
      <c r="JN5">
        <v>2.3901522137075037</v>
      </c>
      <c r="JO5"/>
      <c r="JP5">
        <v>1.033920934264053</v>
      </c>
      <c r="JQ5">
        <v>0.1500383316857723</v>
      </c>
      <c r="JR5">
        <v>2.3647048422601893</v>
      </c>
      <c r="JS5">
        <v>2.4749388952462707E-2</v>
      </c>
      <c r="JT5">
        <v>2.0242488305686024</v>
      </c>
      <c r="JU5">
        <v>1.9493694630578734E-2</v>
      </c>
      <c r="JV5">
        <v>4.6560738823496336E-3</v>
      </c>
      <c r="JW5">
        <v>4.7535848273945686E-3</v>
      </c>
      <c r="JX5">
        <v>7.1483449161834113E-3</v>
      </c>
      <c r="JY5">
        <v>1.4734402912450258E-4</v>
      </c>
      <c r="JZ5">
        <v>3.7693288518564984E-4</v>
      </c>
      <c r="KA5">
        <v>3.7255740736699089E-6</v>
      </c>
      <c r="KB5">
        <v>8.9796249853896985E-4</v>
      </c>
      <c r="KC5">
        <v>9.7437749095637865E-5</v>
      </c>
      <c r="KD5">
        <v>2.9679392471825598E-7</v>
      </c>
      <c r="KE5">
        <v>2.6203580624534565E-7</v>
      </c>
      <c r="KF5">
        <v>7.3304861621473142E-6</v>
      </c>
      <c r="KG5">
        <v>9.3100217612131731E-11</v>
      </c>
      <c r="KH5">
        <v>2.6203580624534565E-7</v>
      </c>
      <c r="KI5">
        <v>1.9292501549536278E-7</v>
      </c>
      <c r="KJ5">
        <v>1.0024478523209001E-5</v>
      </c>
      <c r="KK5"/>
      <c r="KL5">
        <v>3.6341576586709237E-2</v>
      </c>
      <c r="KM5">
        <v>1.717343265180008</v>
      </c>
      <c r="KN5">
        <v>3.8288748235758624E-3</v>
      </c>
      <c r="KO5">
        <v>1.188123672009915E-4</v>
      </c>
      <c r="KP5">
        <v>0</v>
      </c>
      <c r="KQ5"/>
      <c r="KR5" t="s">
        <v>419</v>
      </c>
      <c r="KS5" t="s">
        <v>419</v>
      </c>
      <c r="KT5" t="s">
        <v>419</v>
      </c>
      <c r="KU5" t="s">
        <v>419</v>
      </c>
      <c r="KV5">
        <f t="shared" si="0"/>
        <v>1.5055716286343714</v>
      </c>
      <c r="KW5">
        <f t="shared" si="1"/>
        <v>2.0047551359380238</v>
      </c>
    </row>
    <row r="6" spans="1:339">
      <c r="A6" s="63"/>
      <c r="B6" t="s">
        <v>35</v>
      </c>
      <c r="D6">
        <v>206.34200000000001</v>
      </c>
      <c r="E6">
        <v>806.32600000000002</v>
      </c>
      <c r="F6">
        <v>37424.400000000001</v>
      </c>
      <c r="G6">
        <v>38776.300000000003</v>
      </c>
      <c r="H6">
        <v>107000</v>
      </c>
      <c r="I6">
        <v>175893</v>
      </c>
      <c r="J6" s="17">
        <v>-932.85199999999998</v>
      </c>
      <c r="K6" s="17">
        <v>254.47</v>
      </c>
      <c r="L6">
        <v>21.494900000000001</v>
      </c>
      <c r="M6">
        <v>15963.9</v>
      </c>
      <c r="N6">
        <v>2.9309099999999999</v>
      </c>
      <c r="O6" s="17">
        <v>1.1058399999999999</v>
      </c>
      <c r="P6">
        <v>1945.24</v>
      </c>
      <c r="Q6">
        <v>140608</v>
      </c>
      <c r="R6">
        <v>534.79700000000003</v>
      </c>
      <c r="S6">
        <v>649.34400000000005</v>
      </c>
      <c r="T6">
        <v>38.6265</v>
      </c>
      <c r="U6">
        <v>446.04399999999998</v>
      </c>
      <c r="V6" s="17">
        <v>-1.2876700000000001</v>
      </c>
      <c r="W6" s="15">
        <v>0.97267599999999999</v>
      </c>
      <c r="X6">
        <v>1.7129300000000001</v>
      </c>
      <c r="Y6" s="17" t="s">
        <v>292</v>
      </c>
      <c r="Z6">
        <v>64.371300000000005</v>
      </c>
      <c r="AA6">
        <v>2.3272699999999999</v>
      </c>
      <c r="AB6">
        <v>7.3463900000000004</v>
      </c>
      <c r="AC6">
        <v>1237.1600000000001</v>
      </c>
      <c r="AD6">
        <v>0.13431299999999999</v>
      </c>
      <c r="AE6">
        <v>5.1932699999999998E-2</v>
      </c>
      <c r="AF6">
        <v>5.1738399999999997E-2</v>
      </c>
      <c r="AG6">
        <v>4.7561099999999996</v>
      </c>
      <c r="AI6">
        <v>409300</v>
      </c>
      <c r="AJ6">
        <v>52100</v>
      </c>
      <c r="AK6">
        <v>107000</v>
      </c>
      <c r="AL6">
        <v>185400</v>
      </c>
      <c r="AM6">
        <v>77200</v>
      </c>
      <c r="AN6">
        <v>11500</v>
      </c>
      <c r="AO6">
        <v>157500</v>
      </c>
      <c r="AQ6" s="64"/>
      <c r="AR6" t="s">
        <v>70</v>
      </c>
      <c r="AT6">
        <v>164.97900000000001</v>
      </c>
      <c r="AU6">
        <v>457.96899999999999</v>
      </c>
      <c r="AV6">
        <v>40634.6</v>
      </c>
      <c r="AW6">
        <v>40002.9</v>
      </c>
      <c r="AX6">
        <v>108600</v>
      </c>
      <c r="AY6">
        <v>168276</v>
      </c>
      <c r="AZ6" s="17">
        <v>411.07799999999997</v>
      </c>
      <c r="BA6" s="17">
        <v>356.13400000000001</v>
      </c>
      <c r="BB6">
        <v>7.8380099999999997</v>
      </c>
      <c r="BC6">
        <v>10901.5</v>
      </c>
      <c r="BD6">
        <v>443.82900000000001</v>
      </c>
      <c r="BE6" s="15">
        <v>268.505</v>
      </c>
      <c r="BF6">
        <v>1660.68</v>
      </c>
      <c r="BG6">
        <v>108901</v>
      </c>
      <c r="BH6">
        <v>584.85199999999998</v>
      </c>
      <c r="BI6">
        <v>588.274</v>
      </c>
      <c r="BJ6">
        <v>32.5747</v>
      </c>
      <c r="BK6">
        <v>493.024</v>
      </c>
      <c r="BL6" s="17">
        <v>0.597746</v>
      </c>
      <c r="BM6">
        <v>0.99217</v>
      </c>
      <c r="BN6">
        <v>7.1451399999999998E-2</v>
      </c>
      <c r="BO6">
        <v>3.6602399999999999E-3</v>
      </c>
      <c r="BP6">
        <v>4.1888100000000001</v>
      </c>
      <c r="BQ6">
        <v>1.00268</v>
      </c>
      <c r="BR6">
        <v>23.976600000000001</v>
      </c>
      <c r="BS6">
        <v>923.35699999999997</v>
      </c>
      <c r="BT6">
        <v>9.9336300000000006E-3</v>
      </c>
      <c r="BU6">
        <v>2.4675599999999999E-2</v>
      </c>
      <c r="BV6">
        <v>3.5347400000000001E-2</v>
      </c>
      <c r="BW6">
        <v>1.91056</v>
      </c>
      <c r="BY6">
        <v>412100</v>
      </c>
      <c r="BZ6">
        <v>57000</v>
      </c>
      <c r="CA6">
        <v>108600</v>
      </c>
      <c r="CB6">
        <v>186600</v>
      </c>
      <c r="CC6">
        <v>77600</v>
      </c>
      <c r="CD6">
        <v>11200.000000000002</v>
      </c>
      <c r="CE6">
        <v>147000</v>
      </c>
      <c r="CG6" s="64"/>
      <c r="CH6" t="s">
        <v>103</v>
      </c>
      <c r="CJ6">
        <v>249.202</v>
      </c>
      <c r="CK6">
        <v>691.59299999999996</v>
      </c>
      <c r="CL6">
        <v>49568</v>
      </c>
      <c r="CM6">
        <v>58622.5</v>
      </c>
      <c r="CN6">
        <v>115200</v>
      </c>
      <c r="CO6">
        <v>156313</v>
      </c>
      <c r="CP6" s="17">
        <v>1057.19</v>
      </c>
      <c r="CQ6" s="17">
        <v>766.93899999999996</v>
      </c>
      <c r="CR6">
        <v>61.262</v>
      </c>
      <c r="CS6">
        <v>3956.02</v>
      </c>
      <c r="CT6">
        <v>206.57300000000001</v>
      </c>
      <c r="CU6" s="15">
        <v>40.347000000000001</v>
      </c>
      <c r="CV6">
        <v>300.69799999999998</v>
      </c>
      <c r="CW6">
        <v>90993.7</v>
      </c>
      <c r="CX6">
        <v>531.92999999999995</v>
      </c>
      <c r="CY6">
        <v>531.774</v>
      </c>
      <c r="CZ6">
        <v>36.206800000000001</v>
      </c>
      <c r="DA6">
        <v>344.55900000000003</v>
      </c>
      <c r="DB6" s="17">
        <v>1.1315900000000001</v>
      </c>
      <c r="DC6">
        <v>1.53529</v>
      </c>
      <c r="DD6">
        <v>0.40140700000000001</v>
      </c>
      <c r="DE6">
        <v>0.14412900000000001</v>
      </c>
      <c r="DF6">
        <v>20.3294</v>
      </c>
      <c r="DG6">
        <v>6.81196</v>
      </c>
      <c r="DH6">
        <v>18.378</v>
      </c>
      <c r="DI6">
        <v>520.45399999999995</v>
      </c>
      <c r="DJ6">
        <v>4.8148699999999997E-3</v>
      </c>
      <c r="DK6">
        <v>0.410271</v>
      </c>
      <c r="DL6">
        <v>0.25500200000000001</v>
      </c>
      <c r="DM6">
        <v>5.3444399999999996</v>
      </c>
      <c r="DO6">
        <v>418900</v>
      </c>
      <c r="DP6">
        <v>72600</v>
      </c>
      <c r="DQ6">
        <v>115200</v>
      </c>
      <c r="DR6">
        <v>188000</v>
      </c>
      <c r="DS6">
        <v>72400</v>
      </c>
      <c r="DT6">
        <v>4200</v>
      </c>
      <c r="DU6">
        <v>128699.99999999999</v>
      </c>
      <c r="DY6" t="s">
        <v>312</v>
      </c>
      <c r="DZ6" t="s">
        <v>316</v>
      </c>
      <c r="EA6" t="s">
        <v>312</v>
      </c>
      <c r="EB6" t="s">
        <v>315</v>
      </c>
      <c r="EH6" t="s">
        <v>146</v>
      </c>
      <c r="EK6" t="s">
        <v>148</v>
      </c>
      <c r="EN6" t="s">
        <v>333</v>
      </c>
      <c r="EQ6">
        <v>1</v>
      </c>
      <c r="ER6">
        <v>2</v>
      </c>
      <c r="ES6">
        <v>3</v>
      </c>
      <c r="ET6">
        <v>4</v>
      </c>
      <c r="EU6">
        <v>5</v>
      </c>
      <c r="EV6">
        <v>6</v>
      </c>
      <c r="JG6" s="67"/>
      <c r="JH6" s="67"/>
      <c r="JI6" s="67"/>
      <c r="JJ6" s="67"/>
      <c r="JK6" t="s">
        <v>70</v>
      </c>
      <c r="JM6">
        <v>5.6478886727412805</v>
      </c>
      <c r="JN6">
        <v>2.3521113272587204</v>
      </c>
      <c r="JP6">
        <v>1.0694164256165202</v>
      </c>
      <c r="JQ6">
        <v>0.19359191299233325</v>
      </c>
      <c r="JR6">
        <v>2.2376771092323353</v>
      </c>
      <c r="JS6">
        <v>2.5695772586443663E-2</v>
      </c>
      <c r="JT6">
        <v>1.9936256377385335</v>
      </c>
      <c r="JU6">
        <v>2.0208476614515785E-2</v>
      </c>
      <c r="JV6">
        <v>4.3894834252635774E-3</v>
      </c>
      <c r="JW6">
        <v>7.4066379305691449E-3</v>
      </c>
      <c r="JX6">
        <v>7.6489023713261937E-3</v>
      </c>
      <c r="JY6">
        <v>1.4819852813819026E-4</v>
      </c>
      <c r="JZ6">
        <v>3.971800498694525E-4</v>
      </c>
      <c r="KA6">
        <v>9.626030249907787E-6</v>
      </c>
      <c r="KB6">
        <v>3.4110169271787697E-8</v>
      </c>
      <c r="KC6">
        <v>3.8325919344715112E-5</v>
      </c>
      <c r="KD6">
        <v>6.8316327549791557E-7</v>
      </c>
      <c r="KE6">
        <v>1.2125118680233763E-7</v>
      </c>
      <c r="KF6">
        <v>7.180247709049291E-6</v>
      </c>
      <c r="KG6">
        <v>6.0795315092489712E-8</v>
      </c>
      <c r="KH6">
        <v>1.2125118680233763E-7</v>
      </c>
      <c r="KI6">
        <v>1.6344884005658392E-7</v>
      </c>
      <c r="KJ6">
        <v>7.8385423600411047E-6</v>
      </c>
      <c r="KL6">
        <v>3.386815086369014E-2</v>
      </c>
      <c r="KM6">
        <v>1.6872193935160011</v>
      </c>
      <c r="KN6">
        <v>4.9036417798073908E-3</v>
      </c>
      <c r="KO6">
        <v>1.5336526056279081E-4</v>
      </c>
      <c r="KP6">
        <v>7.5535325402329217E-3</v>
      </c>
      <c r="KR6" t="s">
        <v>419</v>
      </c>
      <c r="KS6" t="s">
        <v>419</v>
      </c>
      <c r="KT6" t="s">
        <v>419</v>
      </c>
      <c r="KU6" t="s">
        <v>419</v>
      </c>
      <c r="KV6">
        <f t="shared" si="0"/>
        <v>1.387548369194592</v>
      </c>
      <c r="KW6">
        <f t="shared" si="1"/>
        <v>1.9734171611240177</v>
      </c>
    </row>
    <row r="7" spans="1:339">
      <c r="A7" s="63"/>
      <c r="B7" t="s">
        <v>36</v>
      </c>
      <c r="D7">
        <v>189.77199999999999</v>
      </c>
      <c r="E7">
        <v>557.42600000000004</v>
      </c>
      <c r="F7">
        <v>34456.6</v>
      </c>
      <c r="G7">
        <v>38826.300000000003</v>
      </c>
      <c r="H7">
        <v>107200</v>
      </c>
      <c r="I7">
        <v>168949</v>
      </c>
      <c r="J7" s="17">
        <v>-14.1906</v>
      </c>
      <c r="K7" s="17">
        <v>154.82400000000001</v>
      </c>
      <c r="L7">
        <v>22.8749</v>
      </c>
      <c r="M7">
        <v>15500.7</v>
      </c>
      <c r="N7">
        <v>2.3736700000000002</v>
      </c>
      <c r="O7" s="17">
        <v>2.3089400000000002</v>
      </c>
      <c r="P7">
        <v>1733.38</v>
      </c>
      <c r="Q7">
        <v>137334</v>
      </c>
      <c r="R7">
        <v>555.38699999999994</v>
      </c>
      <c r="S7">
        <v>637.28300000000002</v>
      </c>
      <c r="T7">
        <v>37.2761</v>
      </c>
      <c r="U7">
        <v>465.709</v>
      </c>
      <c r="V7" s="17">
        <v>-0.93690200000000001</v>
      </c>
      <c r="W7">
        <v>0.61307400000000001</v>
      </c>
      <c r="X7">
        <v>0.146088</v>
      </c>
      <c r="Y7" s="17" t="s">
        <v>292</v>
      </c>
      <c r="Z7">
        <v>51.412999999999997</v>
      </c>
      <c r="AA7">
        <v>2.4653499999999999</v>
      </c>
      <c r="AB7">
        <v>8.7987099999999998</v>
      </c>
      <c r="AC7">
        <v>1236.97</v>
      </c>
      <c r="AD7">
        <v>1.6219799999999999E-2</v>
      </c>
      <c r="AE7" s="17" t="s">
        <v>292</v>
      </c>
      <c r="AF7">
        <v>6.3327400000000006E-2</v>
      </c>
      <c r="AG7">
        <v>3.63693</v>
      </c>
      <c r="AI7">
        <v>411400</v>
      </c>
      <c r="AJ7">
        <v>49500</v>
      </c>
      <c r="AK7">
        <v>107200</v>
      </c>
      <c r="AL7">
        <v>188000</v>
      </c>
      <c r="AM7">
        <v>76900</v>
      </c>
      <c r="AN7">
        <v>15200</v>
      </c>
      <c r="AO7">
        <v>151900</v>
      </c>
      <c r="AQ7" s="64"/>
      <c r="AR7" t="s">
        <v>71</v>
      </c>
      <c r="AT7">
        <v>169.422</v>
      </c>
      <c r="AU7">
        <v>639.572</v>
      </c>
      <c r="AV7">
        <v>40900.199999999997</v>
      </c>
      <c r="AW7">
        <v>38780.300000000003</v>
      </c>
      <c r="AX7">
        <v>99900</v>
      </c>
      <c r="AY7">
        <v>151964</v>
      </c>
      <c r="AZ7" s="17">
        <v>-1337.72</v>
      </c>
      <c r="BA7" s="17">
        <v>-1288.19</v>
      </c>
      <c r="BB7">
        <v>13.047800000000001</v>
      </c>
      <c r="BC7">
        <v>12139.9</v>
      </c>
      <c r="BD7">
        <v>261.27300000000002</v>
      </c>
      <c r="BE7" s="15">
        <v>71.303600000000003</v>
      </c>
      <c r="BF7">
        <v>1931.2</v>
      </c>
      <c r="BG7">
        <v>93782.7</v>
      </c>
      <c r="BH7">
        <v>532.47299999999996</v>
      </c>
      <c r="BI7">
        <v>563.30899999999997</v>
      </c>
      <c r="BJ7">
        <v>32.134399999999999</v>
      </c>
      <c r="BK7">
        <v>482.38099999999997</v>
      </c>
      <c r="BL7" s="17">
        <v>-1.7302500000000001</v>
      </c>
      <c r="BM7">
        <v>0.87604300000000002</v>
      </c>
      <c r="BN7">
        <v>0.12232999999999999</v>
      </c>
      <c r="BO7" s="17" t="s">
        <v>292</v>
      </c>
      <c r="BP7">
        <v>20.851800000000001</v>
      </c>
      <c r="BQ7">
        <v>2.0225399999999998</v>
      </c>
      <c r="BR7">
        <v>20.833600000000001</v>
      </c>
      <c r="BS7">
        <v>1120.43</v>
      </c>
      <c r="BT7">
        <v>1.04507E-2</v>
      </c>
      <c r="BU7" s="17" t="s">
        <v>292</v>
      </c>
      <c r="BV7">
        <v>6.6416199999999995E-2</v>
      </c>
      <c r="BW7">
        <v>3.1475200000000001</v>
      </c>
      <c r="BY7">
        <v>401400</v>
      </c>
      <c r="BZ7">
        <v>53800</v>
      </c>
      <c r="CA7">
        <v>99900</v>
      </c>
      <c r="CB7">
        <v>177600.00000000003</v>
      </c>
      <c r="CC7">
        <v>79600</v>
      </c>
      <c r="CD7">
        <v>12500</v>
      </c>
      <c r="CE7">
        <v>175100.00000000003</v>
      </c>
      <c r="CG7" s="64"/>
      <c r="CH7" t="s">
        <v>104</v>
      </c>
      <c r="CJ7">
        <v>232.095</v>
      </c>
      <c r="CK7">
        <v>580.12800000000004</v>
      </c>
      <c r="CL7">
        <v>48863.7</v>
      </c>
      <c r="CM7">
        <v>58024.9</v>
      </c>
      <c r="CN7">
        <v>106600</v>
      </c>
      <c r="CO7">
        <v>149106</v>
      </c>
      <c r="CP7" s="17">
        <v>-482.24099999999999</v>
      </c>
      <c r="CQ7" s="17">
        <v>95.855199999999996</v>
      </c>
      <c r="CR7">
        <v>59.543799999999997</v>
      </c>
      <c r="CS7">
        <v>10357.200000000001</v>
      </c>
      <c r="CT7">
        <v>396.928</v>
      </c>
      <c r="CU7" s="15">
        <v>69.302300000000002</v>
      </c>
      <c r="CV7">
        <v>242.91200000000001</v>
      </c>
      <c r="CW7">
        <v>90708.1</v>
      </c>
      <c r="CX7">
        <v>483.70699999999999</v>
      </c>
      <c r="CY7">
        <v>425.16300000000001</v>
      </c>
      <c r="CZ7">
        <v>39.7532</v>
      </c>
      <c r="DA7">
        <v>416.17500000000001</v>
      </c>
      <c r="DB7" s="17">
        <v>-7.6200299999999999</v>
      </c>
      <c r="DC7">
        <v>1.75413</v>
      </c>
      <c r="DD7" s="17" t="s">
        <v>292</v>
      </c>
      <c r="DE7" s="1">
        <v>2.9173000000000001E-28</v>
      </c>
      <c r="DF7">
        <v>32.3292</v>
      </c>
      <c r="DG7">
        <v>5.6514600000000002</v>
      </c>
      <c r="DH7">
        <v>26.763000000000002</v>
      </c>
      <c r="DI7">
        <v>942.60400000000004</v>
      </c>
      <c r="DJ7">
        <v>6.0925399999999996E-3</v>
      </c>
      <c r="DK7">
        <v>2.6173600000000002E-2</v>
      </c>
      <c r="DL7">
        <v>0.33325900000000003</v>
      </c>
      <c r="DM7">
        <v>6.4077099999999998</v>
      </c>
      <c r="DO7">
        <v>417600</v>
      </c>
      <c r="DP7">
        <v>73600</v>
      </c>
      <c r="DQ7">
        <v>106600</v>
      </c>
      <c r="DR7">
        <v>188700</v>
      </c>
      <c r="DS7">
        <v>73500</v>
      </c>
      <c r="DT7">
        <v>11200.000000000002</v>
      </c>
      <c r="DU7">
        <v>128800.00000000001</v>
      </c>
      <c r="DY7" t="s">
        <v>312</v>
      </c>
      <c r="DZ7" t="s">
        <v>314</v>
      </c>
      <c r="EA7" t="s">
        <v>312</v>
      </c>
      <c r="EB7" t="s">
        <v>318</v>
      </c>
      <c r="EH7" t="s">
        <v>317</v>
      </c>
      <c r="EK7" t="s">
        <v>324</v>
      </c>
      <c r="EN7" t="s">
        <v>143</v>
      </c>
      <c r="EQ7">
        <v>1</v>
      </c>
      <c r="ER7">
        <v>2</v>
      </c>
      <c r="ES7">
        <v>3</v>
      </c>
      <c r="ET7">
        <v>4</v>
      </c>
      <c r="EU7">
        <v>5</v>
      </c>
      <c r="EV7">
        <v>6</v>
      </c>
      <c r="JG7" s="67"/>
      <c r="JH7" s="67"/>
      <c r="JI7" s="67"/>
      <c r="JJ7" s="67"/>
      <c r="JK7" t="s">
        <v>71</v>
      </c>
      <c r="JM7">
        <v>5.5216953926851007</v>
      </c>
      <c r="JN7">
        <v>2.4783046073149002</v>
      </c>
      <c r="JP7">
        <v>0.75473276757990959</v>
      </c>
      <c r="JQ7">
        <v>0.22144764025241276</v>
      </c>
      <c r="JR7">
        <v>2.7379229726802525</v>
      </c>
      <c r="JS7">
        <v>3.0694316898752266E-2</v>
      </c>
      <c r="JT7">
        <v>1.9328850419554862</v>
      </c>
      <c r="JU7">
        <v>2.1317177857465803E-2</v>
      </c>
      <c r="JV7">
        <v>1.1973675621727608E-3</v>
      </c>
      <c r="JW7">
        <v>4.4787308711619145E-3</v>
      </c>
      <c r="JX7">
        <v>7.5235211938281844E-3</v>
      </c>
      <c r="JY7">
        <v>2.5341385962765006E-4</v>
      </c>
      <c r="JZ7">
        <v>4.0246877500609842E-4</v>
      </c>
      <c r="KA7">
        <v>8.7305489136369607E-6</v>
      </c>
      <c r="KB7">
        <v>0</v>
      </c>
      <c r="KC7">
        <v>1.959749063600511E-4</v>
      </c>
      <c r="KD7">
        <v>1.2014390412903636E-6</v>
      </c>
      <c r="KE7">
        <v>0</v>
      </c>
      <c r="KF7">
        <v>1.4877473638790243E-5</v>
      </c>
      <c r="KG7">
        <v>6.5699567433990106E-8</v>
      </c>
      <c r="KH7">
        <v>0</v>
      </c>
      <c r="KI7">
        <v>3.1546660167755935E-7</v>
      </c>
      <c r="KJ7">
        <v>1.3264721075120136E-5</v>
      </c>
      <c r="KL7">
        <v>4.8584735387879316E-2</v>
      </c>
      <c r="KM7">
        <v>1.7777795264631793</v>
      </c>
      <c r="KN7">
        <v>4.9282855627268175E-3</v>
      </c>
      <c r="KO7">
        <v>1.3688589994910303E-4</v>
      </c>
      <c r="KP7">
        <v>0</v>
      </c>
      <c r="KR7" t="s">
        <v>419</v>
      </c>
      <c r="KS7" t="s">
        <v>419</v>
      </c>
      <c r="KT7" t="s">
        <v>419</v>
      </c>
      <c r="KU7" t="s">
        <v>419</v>
      </c>
      <c r="KV7">
        <f t="shared" si="0"/>
        <v>2.2353321622515079</v>
      </c>
      <c r="KW7">
        <f t="shared" si="1"/>
        <v>1.9115678640980203</v>
      </c>
    </row>
    <row r="8" spans="1:339">
      <c r="A8" s="63"/>
      <c r="B8" t="s">
        <v>37</v>
      </c>
      <c r="D8">
        <v>180.45</v>
      </c>
      <c r="E8">
        <v>596.98599999999999</v>
      </c>
      <c r="F8">
        <v>34305.199999999997</v>
      </c>
      <c r="G8">
        <v>37530.699999999997</v>
      </c>
      <c r="H8">
        <v>106200</v>
      </c>
      <c r="I8">
        <v>150480</v>
      </c>
      <c r="J8" s="17">
        <v>-93.491900000000001</v>
      </c>
      <c r="K8" s="17">
        <v>210.489</v>
      </c>
      <c r="L8">
        <v>19.6112</v>
      </c>
      <c r="M8">
        <v>13471.9</v>
      </c>
      <c r="N8">
        <v>2.2490800000000002</v>
      </c>
      <c r="O8" s="17">
        <v>0.75836800000000004</v>
      </c>
      <c r="P8">
        <v>1633.78</v>
      </c>
      <c r="Q8">
        <v>121458</v>
      </c>
      <c r="R8">
        <v>485.29199999999997</v>
      </c>
      <c r="S8">
        <v>515.64200000000005</v>
      </c>
      <c r="T8">
        <v>35.673400000000001</v>
      </c>
      <c r="U8">
        <v>426.89600000000002</v>
      </c>
      <c r="V8" s="17">
        <v>-0.805643</v>
      </c>
      <c r="W8">
        <v>0.58141799999999999</v>
      </c>
      <c r="X8">
        <v>0.13814100000000001</v>
      </c>
      <c r="Y8">
        <v>2.6936500000000001E-3</v>
      </c>
      <c r="Z8">
        <v>52.415900000000001</v>
      </c>
      <c r="AA8">
        <v>2.02271</v>
      </c>
      <c r="AB8">
        <v>8.7874499999999998</v>
      </c>
      <c r="AC8">
        <v>1163.3</v>
      </c>
      <c r="AD8">
        <v>3.9813100000000001E-3</v>
      </c>
      <c r="AE8" s="1">
        <v>3.2103399999999998E-6</v>
      </c>
      <c r="AF8">
        <v>3.4749299999999997E-2</v>
      </c>
      <c r="AG8">
        <v>3.7971300000000001</v>
      </c>
      <c r="AI8">
        <v>410000</v>
      </c>
      <c r="AJ8">
        <v>52400</v>
      </c>
      <c r="AK8">
        <v>106199.99999999999</v>
      </c>
      <c r="AL8">
        <v>185600</v>
      </c>
      <c r="AM8">
        <v>76800</v>
      </c>
      <c r="AN8">
        <v>14200</v>
      </c>
      <c r="AO8">
        <v>154800</v>
      </c>
      <c r="AQ8" s="64"/>
      <c r="AR8" t="s">
        <v>72</v>
      </c>
      <c r="AT8">
        <v>168.21199999999999</v>
      </c>
      <c r="AU8">
        <v>683.29700000000003</v>
      </c>
      <c r="AV8">
        <v>41804.699999999997</v>
      </c>
      <c r="AW8">
        <v>39914.300000000003</v>
      </c>
      <c r="AX8">
        <v>101100</v>
      </c>
      <c r="AY8">
        <v>150462</v>
      </c>
      <c r="AZ8" s="17">
        <v>-1188.98</v>
      </c>
      <c r="BA8" s="17">
        <v>-597.34900000000005</v>
      </c>
      <c r="BB8">
        <v>14.671099999999999</v>
      </c>
      <c r="BC8">
        <v>11706.8</v>
      </c>
      <c r="BD8">
        <v>256.65699999999998</v>
      </c>
      <c r="BE8" s="15">
        <v>183.13800000000001</v>
      </c>
      <c r="BF8">
        <v>1988.68</v>
      </c>
      <c r="BG8">
        <v>99619</v>
      </c>
      <c r="BH8">
        <v>555.05799999999999</v>
      </c>
      <c r="BI8">
        <v>537.51599999999996</v>
      </c>
      <c r="BJ8">
        <v>31.8292</v>
      </c>
      <c r="BK8">
        <v>495.517</v>
      </c>
      <c r="BL8" s="17">
        <v>4.0956000000000001</v>
      </c>
      <c r="BM8">
        <v>1.4530799999999999</v>
      </c>
      <c r="BN8">
        <v>0.28079199999999999</v>
      </c>
      <c r="BO8" s="17" t="s">
        <v>292</v>
      </c>
      <c r="BP8">
        <v>32.909100000000002</v>
      </c>
      <c r="BQ8">
        <v>1.60005</v>
      </c>
      <c r="BR8">
        <v>21.597799999999999</v>
      </c>
      <c r="BS8">
        <v>1192.96</v>
      </c>
      <c r="BT8">
        <v>2.21405E-2</v>
      </c>
      <c r="BU8" s="17" t="s">
        <v>292</v>
      </c>
      <c r="BV8">
        <v>0.16295399999999999</v>
      </c>
      <c r="BW8">
        <v>3.54474</v>
      </c>
      <c r="BY8">
        <v>401599.99999999994</v>
      </c>
      <c r="BZ8">
        <v>53800</v>
      </c>
      <c r="CA8">
        <v>101100</v>
      </c>
      <c r="CB8">
        <v>176400</v>
      </c>
      <c r="CC8">
        <v>79800</v>
      </c>
      <c r="CD8">
        <v>14000</v>
      </c>
      <c r="CE8">
        <v>173299.99999999997</v>
      </c>
      <c r="CG8" s="64"/>
      <c r="CH8" t="s">
        <v>105</v>
      </c>
      <c r="CJ8">
        <v>231.029</v>
      </c>
      <c r="CK8">
        <v>710.96500000000003</v>
      </c>
      <c r="CL8">
        <v>54491.9</v>
      </c>
      <c r="CM8">
        <v>60969.9</v>
      </c>
      <c r="CN8">
        <v>104800</v>
      </c>
      <c r="CO8">
        <v>154243</v>
      </c>
      <c r="CP8" s="17">
        <v>796.75800000000004</v>
      </c>
      <c r="CQ8" s="17">
        <v>384.45400000000001</v>
      </c>
      <c r="CR8">
        <v>55.852600000000002</v>
      </c>
      <c r="CS8">
        <v>11743.6</v>
      </c>
      <c r="CT8">
        <v>400.48</v>
      </c>
      <c r="CU8" s="15">
        <v>104.07599999999999</v>
      </c>
      <c r="CV8">
        <v>238.114</v>
      </c>
      <c r="CW8">
        <v>91745</v>
      </c>
      <c r="CX8">
        <v>462.26799999999997</v>
      </c>
      <c r="CY8">
        <v>486.185</v>
      </c>
      <c r="CZ8">
        <v>39.870199999999997</v>
      </c>
      <c r="DA8">
        <v>403.286</v>
      </c>
      <c r="DB8" s="17">
        <v>3.2177099999999998</v>
      </c>
      <c r="DC8">
        <v>1.4518500000000001</v>
      </c>
      <c r="DD8">
        <v>0.39372600000000002</v>
      </c>
      <c r="DE8">
        <v>0.17030400000000001</v>
      </c>
      <c r="DF8">
        <v>32.8157</v>
      </c>
      <c r="DG8">
        <v>6.0031299999999996</v>
      </c>
      <c r="DH8">
        <v>26.676200000000001</v>
      </c>
      <c r="DI8">
        <v>869.10900000000004</v>
      </c>
      <c r="DJ8" s="1">
        <v>5.9227900000000003E-5</v>
      </c>
      <c r="DK8">
        <v>0.119549</v>
      </c>
      <c r="DL8">
        <v>0.29630200000000001</v>
      </c>
      <c r="DM8">
        <v>6.8471700000000002</v>
      </c>
      <c r="DO8">
        <v>418800</v>
      </c>
      <c r="DP8">
        <v>74500</v>
      </c>
      <c r="DQ8">
        <v>104800</v>
      </c>
      <c r="DR8">
        <v>191000</v>
      </c>
      <c r="DS8">
        <v>72900</v>
      </c>
      <c r="DT8">
        <v>12100</v>
      </c>
      <c r="DU8">
        <v>125900</v>
      </c>
      <c r="DY8" t="s">
        <v>343</v>
      </c>
      <c r="DZ8" t="s">
        <v>144</v>
      </c>
      <c r="EA8" t="s">
        <v>343</v>
      </c>
      <c r="EB8" t="s">
        <v>143</v>
      </c>
      <c r="EH8" t="s">
        <v>318</v>
      </c>
      <c r="EK8" t="s">
        <v>325</v>
      </c>
      <c r="EN8" t="s">
        <v>334</v>
      </c>
      <c r="EQ8">
        <v>1</v>
      </c>
      <c r="ER8">
        <v>2</v>
      </c>
      <c r="ES8">
        <v>3</v>
      </c>
      <c r="ET8">
        <v>4</v>
      </c>
      <c r="EU8">
        <v>5</v>
      </c>
      <c r="EV8">
        <v>6</v>
      </c>
      <c r="JG8" s="67"/>
      <c r="JH8" s="67"/>
      <c r="JI8" s="67"/>
      <c r="JJ8" s="67"/>
      <c r="JK8" t="s">
        <v>72</v>
      </c>
      <c r="JM8">
        <v>5.4974159894772985</v>
      </c>
      <c r="JN8">
        <v>2.502584010522702</v>
      </c>
      <c r="JP8">
        <v>0.77706169097765532</v>
      </c>
      <c r="JQ8">
        <v>0.21405465826222522</v>
      </c>
      <c r="JR8">
        <v>2.7162152264014265</v>
      </c>
      <c r="JS8">
        <v>3.1682990199211301E-2</v>
      </c>
      <c r="JT8">
        <v>1.9374770294105181</v>
      </c>
      <c r="JU8">
        <v>2.1215213958091571E-2</v>
      </c>
      <c r="JV8">
        <v>3.0826557999346312E-3</v>
      </c>
      <c r="JW8">
        <v>4.4100558037843494E-3</v>
      </c>
      <c r="JX8">
        <v>7.196086779483005E-3</v>
      </c>
      <c r="JY8">
        <v>2.8561846890689987E-4</v>
      </c>
      <c r="JZ8">
        <v>3.9959335419932499E-4</v>
      </c>
      <c r="KA8">
        <v>1.451563998638899E-5</v>
      </c>
      <c r="KB8">
        <v>0</v>
      </c>
      <c r="KC8">
        <v>3.1002981222282277E-4</v>
      </c>
      <c r="KD8">
        <v>2.7642927324855479E-6</v>
      </c>
      <c r="KE8">
        <v>0</v>
      </c>
      <c r="KF8">
        <v>1.1797667747159965E-5</v>
      </c>
      <c r="KG8">
        <v>1.3951955763335309E-7</v>
      </c>
      <c r="KH8">
        <v>0</v>
      </c>
      <c r="KI8">
        <v>7.7584492941655172E-7</v>
      </c>
      <c r="KJ8">
        <v>1.4974231635542408E-5</v>
      </c>
      <c r="KL8">
        <v>5.202959559934927E-2</v>
      </c>
      <c r="KM8">
        <v>1.7864804216807688</v>
      </c>
      <c r="KN8">
        <v>5.074517641999318E-3</v>
      </c>
      <c r="KO8">
        <v>1.4224416041940134E-4</v>
      </c>
      <c r="KP8">
        <v>0</v>
      </c>
      <c r="KR8" t="s">
        <v>419</v>
      </c>
      <c r="KS8" t="s">
        <v>419</v>
      </c>
      <c r="KT8" t="s">
        <v>419</v>
      </c>
      <c r="KU8" t="s">
        <v>419</v>
      </c>
      <c r="KV8">
        <f t="shared" si="0"/>
        <v>2.1848911838852079</v>
      </c>
      <c r="KW8">
        <f t="shared" si="1"/>
        <v>1.9162618154524265</v>
      </c>
    </row>
    <row r="9" spans="1:339">
      <c r="A9" s="63"/>
      <c r="B9" t="s">
        <v>38</v>
      </c>
      <c r="D9">
        <v>177.77500000000001</v>
      </c>
      <c r="E9">
        <v>613.15200000000004</v>
      </c>
      <c r="F9">
        <v>36906.400000000001</v>
      </c>
      <c r="G9">
        <v>41082.300000000003</v>
      </c>
      <c r="H9">
        <v>108800</v>
      </c>
      <c r="I9">
        <v>170255</v>
      </c>
      <c r="J9" s="17">
        <v>-548.11300000000006</v>
      </c>
      <c r="K9" s="17">
        <v>199.154</v>
      </c>
      <c r="L9">
        <v>23.263100000000001</v>
      </c>
      <c r="M9">
        <v>13113.8</v>
      </c>
      <c r="N9">
        <v>4.4205699999999997</v>
      </c>
      <c r="O9" s="17">
        <v>1.90866</v>
      </c>
      <c r="P9">
        <v>1777.99</v>
      </c>
      <c r="Q9">
        <v>142059</v>
      </c>
      <c r="R9">
        <v>578.827</v>
      </c>
      <c r="S9">
        <v>646.04899999999998</v>
      </c>
      <c r="T9">
        <v>38.585299999999997</v>
      </c>
      <c r="U9">
        <v>471.536</v>
      </c>
      <c r="V9" s="17">
        <v>0.91739499999999996</v>
      </c>
      <c r="W9">
        <v>0.73605900000000002</v>
      </c>
      <c r="X9">
        <v>5.4347699999999999E-2</v>
      </c>
      <c r="Y9">
        <v>0.27483000000000002</v>
      </c>
      <c r="Z9">
        <v>55.327599999999997</v>
      </c>
      <c r="AA9">
        <v>2.3658899999999998</v>
      </c>
      <c r="AB9">
        <v>6.9708600000000001</v>
      </c>
      <c r="AC9">
        <v>1247.44</v>
      </c>
      <c r="AD9">
        <v>9.5833499999999992E-3</v>
      </c>
      <c r="AE9" s="17" t="s">
        <v>292</v>
      </c>
      <c r="AF9">
        <v>5.8543900000000003E-2</v>
      </c>
      <c r="AG9">
        <v>4.2423200000000003</v>
      </c>
      <c r="AI9">
        <v>412400</v>
      </c>
      <c r="AJ9">
        <v>51800</v>
      </c>
      <c r="AK9">
        <v>108800.00000000001</v>
      </c>
      <c r="AL9">
        <v>188900</v>
      </c>
      <c r="AM9">
        <v>80800</v>
      </c>
      <c r="AN9">
        <v>12600</v>
      </c>
      <c r="AO9">
        <v>144700</v>
      </c>
      <c r="AQ9" s="64"/>
      <c r="AR9" t="s">
        <v>73</v>
      </c>
      <c r="AT9">
        <v>170.23099999999999</v>
      </c>
      <c r="AU9">
        <v>648.93399999999997</v>
      </c>
      <c r="AV9">
        <v>41136.9</v>
      </c>
      <c r="AW9">
        <v>40863.300000000003</v>
      </c>
      <c r="AX9">
        <v>99800</v>
      </c>
      <c r="AY9">
        <v>168931</v>
      </c>
      <c r="AZ9" s="17">
        <v>475.99599999999998</v>
      </c>
      <c r="BA9" s="17">
        <v>475.94499999999999</v>
      </c>
      <c r="BB9">
        <v>14.0183</v>
      </c>
      <c r="BC9">
        <v>9963.07</v>
      </c>
      <c r="BD9">
        <v>142.56899999999999</v>
      </c>
      <c r="BE9" s="15">
        <v>43.770299999999999</v>
      </c>
      <c r="BF9">
        <v>2232.65</v>
      </c>
      <c r="BG9">
        <v>100553</v>
      </c>
      <c r="BH9">
        <v>607.91899999999998</v>
      </c>
      <c r="BI9">
        <v>560.28099999999995</v>
      </c>
      <c r="BJ9">
        <v>32.606400000000001</v>
      </c>
      <c r="BK9">
        <v>497.08800000000002</v>
      </c>
      <c r="BL9" s="17">
        <v>-0.65018500000000001</v>
      </c>
      <c r="BM9">
        <v>0.56709500000000002</v>
      </c>
      <c r="BN9">
        <v>1.8124700000000001E-2</v>
      </c>
      <c r="BO9">
        <v>5.2004499999999997E-3</v>
      </c>
      <c r="BP9">
        <v>17.7895</v>
      </c>
      <c r="BQ9">
        <v>2.16235</v>
      </c>
      <c r="BR9">
        <v>22.580100000000002</v>
      </c>
      <c r="BS9">
        <v>897.58799999999997</v>
      </c>
      <c r="BT9">
        <v>6.89662E-3</v>
      </c>
      <c r="BU9">
        <v>2.6202900000000001E-2</v>
      </c>
      <c r="BV9">
        <v>7.6787999999999995E-2</v>
      </c>
      <c r="BW9">
        <v>3.9518499999999999</v>
      </c>
      <c r="BY9">
        <v>401800</v>
      </c>
      <c r="BZ9">
        <v>56300</v>
      </c>
      <c r="CA9">
        <v>99800</v>
      </c>
      <c r="CB9">
        <v>178400</v>
      </c>
      <c r="CC9">
        <v>81900</v>
      </c>
      <c r="CD9">
        <v>10400</v>
      </c>
      <c r="CE9">
        <v>171500</v>
      </c>
      <c r="CG9" s="64"/>
      <c r="CH9" t="s">
        <v>106</v>
      </c>
      <c r="CJ9">
        <v>226.32499999999999</v>
      </c>
      <c r="CK9">
        <v>898.49300000000005</v>
      </c>
      <c r="CL9">
        <v>53804</v>
      </c>
      <c r="CM9">
        <v>60807.6</v>
      </c>
      <c r="CN9">
        <v>104500</v>
      </c>
      <c r="CO9">
        <v>155996</v>
      </c>
      <c r="CP9" s="17">
        <v>212.779</v>
      </c>
      <c r="CQ9" s="17">
        <v>87.755200000000002</v>
      </c>
      <c r="CR9">
        <v>41.206099999999999</v>
      </c>
      <c r="CS9">
        <v>11216.5</v>
      </c>
      <c r="CT9">
        <v>395.976</v>
      </c>
      <c r="CU9" s="15">
        <v>83.493899999999996</v>
      </c>
      <c r="CV9">
        <v>221.04300000000001</v>
      </c>
      <c r="CW9">
        <v>93392.5</v>
      </c>
      <c r="CX9">
        <v>483.06799999999998</v>
      </c>
      <c r="CY9">
        <v>505.62</v>
      </c>
      <c r="CZ9">
        <v>40.152000000000001</v>
      </c>
      <c r="DA9">
        <v>428.82400000000001</v>
      </c>
      <c r="DB9" s="17">
        <v>0.302429</v>
      </c>
      <c r="DC9">
        <v>1.51549</v>
      </c>
      <c r="DD9">
        <v>3.60066E-2</v>
      </c>
      <c r="DE9">
        <v>0.15554599999999999</v>
      </c>
      <c r="DF9">
        <v>30.875399999999999</v>
      </c>
      <c r="DG9">
        <v>6.0409300000000004</v>
      </c>
      <c r="DH9">
        <v>30.0608</v>
      </c>
      <c r="DI9">
        <v>953.625</v>
      </c>
      <c r="DJ9">
        <v>8.7349200000000002E-3</v>
      </c>
      <c r="DK9" s="17" t="s">
        <v>292</v>
      </c>
      <c r="DL9">
        <v>0.352605</v>
      </c>
      <c r="DM9">
        <v>7.1095300000000003</v>
      </c>
      <c r="DO9">
        <v>418600</v>
      </c>
      <c r="DP9">
        <v>74700</v>
      </c>
      <c r="DQ9">
        <v>104500</v>
      </c>
      <c r="DR9">
        <v>190600</v>
      </c>
      <c r="DS9">
        <v>74200</v>
      </c>
      <c r="DT9">
        <v>12700</v>
      </c>
      <c r="DU9">
        <v>124600.00000000001</v>
      </c>
      <c r="DY9" t="s">
        <v>343</v>
      </c>
      <c r="DZ9" t="s">
        <v>145</v>
      </c>
      <c r="EA9" t="s">
        <v>343</v>
      </c>
      <c r="EB9" t="s">
        <v>352</v>
      </c>
      <c r="EK9" t="s">
        <v>314</v>
      </c>
      <c r="EN9" t="s">
        <v>335</v>
      </c>
      <c r="EQ9">
        <v>1</v>
      </c>
      <c r="ER9">
        <v>2</v>
      </c>
      <c r="ES9">
        <v>3</v>
      </c>
      <c r="ET9">
        <v>4</v>
      </c>
      <c r="EU9">
        <v>5</v>
      </c>
      <c r="EV9">
        <v>6</v>
      </c>
      <c r="JG9" s="67"/>
      <c r="JH9" s="67"/>
      <c r="JI9" s="67"/>
      <c r="JJ9" s="67"/>
      <c r="JK9" t="s">
        <v>73</v>
      </c>
      <c r="JM9">
        <v>5.5379917940483407</v>
      </c>
      <c r="JN9">
        <v>2.4620082059516588</v>
      </c>
      <c r="JP9">
        <v>0.76279897850470668</v>
      </c>
      <c r="JQ9">
        <v>0.18145841100974647</v>
      </c>
      <c r="JR9">
        <v>2.6774858137524435</v>
      </c>
      <c r="JS9">
        <v>3.5430668024523368E-2</v>
      </c>
      <c r="JT9">
        <v>2.0195756175965904</v>
      </c>
      <c r="JU9">
        <v>2.1385850635466046E-2</v>
      </c>
      <c r="JV9">
        <v>7.3387742590075636E-4</v>
      </c>
      <c r="JW9">
        <v>2.4401330777656248E-3</v>
      </c>
      <c r="JX9">
        <v>7.4715090740665171E-3</v>
      </c>
      <c r="JY9">
        <v>2.7184189983444875E-4</v>
      </c>
      <c r="JZ9">
        <v>4.0774892327488291E-4</v>
      </c>
      <c r="KA9">
        <v>5.6428683572035209E-6</v>
      </c>
      <c r="KB9">
        <v>4.9704785808358834E-8</v>
      </c>
      <c r="KC9">
        <v>1.6693547263287671E-4</v>
      </c>
      <c r="KD9">
        <v>1.7773279311126642E-7</v>
      </c>
      <c r="KE9">
        <v>1.3205370957428418E-7</v>
      </c>
      <c r="KF9">
        <v>1.5881299461923852E-5</v>
      </c>
      <c r="KG9">
        <v>4.32893834974142E-8</v>
      </c>
      <c r="KH9">
        <v>1.3205370957428418E-7</v>
      </c>
      <c r="KI9">
        <v>3.6416708870675977E-7</v>
      </c>
      <c r="KJ9">
        <v>1.6628690497028859E-5</v>
      </c>
      <c r="KL9">
        <v>4.9219693253726257E-2</v>
      </c>
      <c r="KM9">
        <v>1.826319300895779</v>
      </c>
      <c r="KN9">
        <v>5.0706884128527661E-3</v>
      </c>
      <c r="KO9">
        <v>1.4813177586311466E-4</v>
      </c>
      <c r="KP9">
        <v>1.0353242948113538E-2</v>
      </c>
      <c r="KR9" t="s">
        <v>419</v>
      </c>
      <c r="KS9" t="s">
        <v>419</v>
      </c>
      <c r="KT9" t="s">
        <v>419</v>
      </c>
      <c r="KU9" t="s">
        <v>419</v>
      </c>
      <c r="KV9">
        <f t="shared" si="0"/>
        <v>2.1315759142820068</v>
      </c>
      <c r="KW9">
        <f t="shared" si="1"/>
        <v>1.9981897669611244</v>
      </c>
    </row>
    <row r="10" spans="1:339">
      <c r="A10" s="63"/>
      <c r="B10" t="s">
        <v>39</v>
      </c>
      <c r="D10">
        <v>211.18</v>
      </c>
      <c r="E10">
        <v>714.78700000000003</v>
      </c>
      <c r="F10">
        <v>39633</v>
      </c>
      <c r="G10">
        <v>43524.800000000003</v>
      </c>
      <c r="H10">
        <v>106700</v>
      </c>
      <c r="I10">
        <v>189772</v>
      </c>
      <c r="J10" s="17">
        <v>169.905</v>
      </c>
      <c r="K10" s="17">
        <v>153.864</v>
      </c>
      <c r="L10">
        <v>23.3141</v>
      </c>
      <c r="M10">
        <v>17498.5</v>
      </c>
      <c r="N10">
        <v>2.9948299999999999</v>
      </c>
      <c r="O10" s="17">
        <v>0.98352099999999998</v>
      </c>
      <c r="P10">
        <v>1970.77</v>
      </c>
      <c r="Q10">
        <v>149329</v>
      </c>
      <c r="R10">
        <v>653.72</v>
      </c>
      <c r="S10">
        <v>727.24400000000003</v>
      </c>
      <c r="T10">
        <v>41.235399999999998</v>
      </c>
      <c r="U10">
        <v>480.05599999999998</v>
      </c>
      <c r="V10" s="17">
        <v>1.15771</v>
      </c>
      <c r="W10">
        <v>0.84277299999999999</v>
      </c>
      <c r="X10">
        <v>0.62699400000000005</v>
      </c>
      <c r="Y10">
        <v>2.3562499999999999E-4</v>
      </c>
      <c r="Z10">
        <v>65.867500000000007</v>
      </c>
      <c r="AA10">
        <v>2.5039400000000001</v>
      </c>
      <c r="AB10">
        <v>6.8488100000000003</v>
      </c>
      <c r="AC10">
        <v>1505.44</v>
      </c>
      <c r="AD10">
        <v>4.7197099999999999E-2</v>
      </c>
      <c r="AE10" s="1">
        <v>5.3907499999999998E-5</v>
      </c>
      <c r="AF10">
        <v>6.1526299999999999E-2</v>
      </c>
      <c r="AG10">
        <v>4.0352800000000002</v>
      </c>
      <c r="AI10">
        <v>411200</v>
      </c>
      <c r="AJ10">
        <v>53000</v>
      </c>
      <c r="AK10">
        <v>106700</v>
      </c>
      <c r="AL10">
        <v>187200</v>
      </c>
      <c r="AM10">
        <v>77100</v>
      </c>
      <c r="AN10">
        <v>13799.999999999998</v>
      </c>
      <c r="AO10">
        <v>151000</v>
      </c>
      <c r="AQ10" s="64"/>
      <c r="AR10" t="s">
        <v>74</v>
      </c>
      <c r="AT10">
        <v>147.142</v>
      </c>
      <c r="AU10">
        <v>592.99599999999998</v>
      </c>
      <c r="AV10">
        <v>41638.300000000003</v>
      </c>
      <c r="AW10">
        <v>41831.800000000003</v>
      </c>
      <c r="AX10">
        <v>100900</v>
      </c>
      <c r="AY10">
        <v>162795</v>
      </c>
      <c r="AZ10" s="17">
        <v>1569.16</v>
      </c>
      <c r="BA10" s="17">
        <v>73.027600000000007</v>
      </c>
      <c r="BB10">
        <v>13.898400000000001</v>
      </c>
      <c r="BC10">
        <v>8255.41</v>
      </c>
      <c r="BD10">
        <v>180.85400000000001</v>
      </c>
      <c r="BE10" s="15">
        <v>69.467699999999994</v>
      </c>
      <c r="BF10">
        <v>1887.41</v>
      </c>
      <c r="BG10">
        <v>94878.9</v>
      </c>
      <c r="BH10">
        <v>581.75900000000001</v>
      </c>
      <c r="BI10">
        <v>536.50199999999995</v>
      </c>
      <c r="BJ10">
        <v>35.527299999999997</v>
      </c>
      <c r="BK10">
        <v>455.09</v>
      </c>
      <c r="BL10" s="17">
        <v>2.8514400000000002</v>
      </c>
      <c r="BM10">
        <v>0.67573899999999998</v>
      </c>
      <c r="BN10">
        <v>4.1105700000000002E-2</v>
      </c>
      <c r="BO10" s="17" t="s">
        <v>292</v>
      </c>
      <c r="BP10">
        <v>15.721500000000001</v>
      </c>
      <c r="BQ10">
        <v>1.94058</v>
      </c>
      <c r="BR10">
        <v>19.816400000000002</v>
      </c>
      <c r="BS10">
        <v>907.44899999999996</v>
      </c>
      <c r="BT10">
        <v>2.7491799999999999E-3</v>
      </c>
      <c r="BU10" s="17" t="s">
        <v>292</v>
      </c>
      <c r="BV10">
        <v>8.93983E-2</v>
      </c>
      <c r="BW10">
        <v>2.7117</v>
      </c>
      <c r="BY10">
        <v>401500</v>
      </c>
      <c r="BZ10">
        <v>56200</v>
      </c>
      <c r="CA10">
        <v>100900</v>
      </c>
      <c r="CB10">
        <v>177500</v>
      </c>
      <c r="CC10">
        <v>81500</v>
      </c>
      <c r="CD10">
        <v>9800</v>
      </c>
      <c r="CE10">
        <v>172800</v>
      </c>
      <c r="CG10" s="64"/>
      <c r="CH10" t="s">
        <v>107</v>
      </c>
      <c r="CJ10">
        <v>242.95400000000001</v>
      </c>
      <c r="CK10">
        <v>662.76700000000005</v>
      </c>
      <c r="CL10">
        <v>55258.8</v>
      </c>
      <c r="CM10">
        <v>61518.8</v>
      </c>
      <c r="CN10">
        <v>106900</v>
      </c>
      <c r="CO10">
        <v>159366</v>
      </c>
      <c r="CP10" s="17">
        <v>1037.04</v>
      </c>
      <c r="CQ10" s="17">
        <v>174.209</v>
      </c>
      <c r="CR10">
        <v>34.625799999999998</v>
      </c>
      <c r="CS10">
        <v>8257.27</v>
      </c>
      <c r="CT10">
        <v>284.70299999999997</v>
      </c>
      <c r="CU10" s="15">
        <v>23.674600000000002</v>
      </c>
      <c r="CV10">
        <v>239.256</v>
      </c>
      <c r="CW10">
        <v>97947.8</v>
      </c>
      <c r="CX10">
        <v>514.55999999999995</v>
      </c>
      <c r="CY10">
        <v>529.64400000000001</v>
      </c>
      <c r="CZ10">
        <v>44.556600000000003</v>
      </c>
      <c r="DA10">
        <v>464.65499999999997</v>
      </c>
      <c r="DB10" s="17">
        <v>-3.8899599999999999</v>
      </c>
      <c r="DC10">
        <v>1.2072400000000001</v>
      </c>
      <c r="DD10" s="17" t="s">
        <v>292</v>
      </c>
      <c r="DE10" s="17" t="s">
        <v>292</v>
      </c>
      <c r="DF10">
        <v>26.704599999999999</v>
      </c>
      <c r="DG10">
        <v>6.0176699999999999</v>
      </c>
      <c r="DH10">
        <v>27.029499999999999</v>
      </c>
      <c r="DI10">
        <v>742.89</v>
      </c>
      <c r="DJ10">
        <v>1.0364899999999999E-3</v>
      </c>
      <c r="DK10">
        <v>1.26228E-2</v>
      </c>
      <c r="DL10">
        <v>0.217719</v>
      </c>
      <c r="DM10">
        <v>6.3561500000000004</v>
      </c>
      <c r="DO10">
        <v>418300</v>
      </c>
      <c r="DP10">
        <v>75100</v>
      </c>
      <c r="DQ10">
        <v>106900</v>
      </c>
      <c r="DR10">
        <v>189500</v>
      </c>
      <c r="DS10">
        <v>74100</v>
      </c>
      <c r="DT10">
        <v>9900</v>
      </c>
      <c r="DU10">
        <v>126199.99999999999</v>
      </c>
      <c r="DY10" t="s">
        <v>343</v>
      </c>
      <c r="DZ10" t="s">
        <v>149</v>
      </c>
      <c r="EA10" t="s">
        <v>343</v>
      </c>
      <c r="EB10" t="s">
        <v>351</v>
      </c>
      <c r="EK10" t="s">
        <v>326</v>
      </c>
      <c r="EN10" t="s">
        <v>336</v>
      </c>
      <c r="EQ10">
        <v>1</v>
      </c>
      <c r="ER10">
        <v>2</v>
      </c>
      <c r="ES10">
        <v>3</v>
      </c>
      <c r="ET10">
        <v>4</v>
      </c>
      <c r="EU10">
        <v>5</v>
      </c>
      <c r="EV10">
        <v>6</v>
      </c>
      <c r="JG10" s="67"/>
      <c r="JH10" s="67"/>
      <c r="JI10" s="67"/>
      <c r="JJ10" s="67"/>
      <c r="JK10" t="s">
        <v>74</v>
      </c>
      <c r="JM10">
        <v>5.5277588284093415</v>
      </c>
      <c r="JN10">
        <v>2.4722411715906585</v>
      </c>
      <c r="JP10">
        <v>0.798586394513352</v>
      </c>
      <c r="JQ10">
        <v>0.1508397627381336</v>
      </c>
      <c r="JR10">
        <v>2.7064503469762724</v>
      </c>
      <c r="JS10">
        <v>3.0048183144342249E-2</v>
      </c>
      <c r="JT10">
        <v>2.022466380905664</v>
      </c>
      <c r="JU10">
        <v>1.8544614310942214E-2</v>
      </c>
      <c r="JV10">
        <v>1.1684770784950269E-3</v>
      </c>
      <c r="JW10">
        <v>3.1053445867462066E-3</v>
      </c>
      <c r="JX10">
        <v>7.1773983421055546E-3</v>
      </c>
      <c r="JY10">
        <v>2.7038283979565755E-4</v>
      </c>
      <c r="JZ10">
        <v>4.4570288559167434E-4</v>
      </c>
      <c r="KA10">
        <v>6.7455343306266645E-6</v>
      </c>
      <c r="KB10">
        <v>0</v>
      </c>
      <c r="KC10">
        <v>1.4800355289032693E-4</v>
      </c>
      <c r="KD10">
        <v>4.0438222643912809E-7</v>
      </c>
      <c r="KE10">
        <v>0</v>
      </c>
      <c r="KF10">
        <v>1.4298315215805183E-5</v>
      </c>
      <c r="KG10">
        <v>1.7311773089980039E-8</v>
      </c>
      <c r="KH10">
        <v>0</v>
      </c>
      <c r="KI10">
        <v>4.253337743405795E-7</v>
      </c>
      <c r="KJ10">
        <v>1.1447021829648829E-5</v>
      </c>
      <c r="KL10">
        <v>4.5121487589142591E-2</v>
      </c>
      <c r="KM10">
        <v>1.8232393585289801</v>
      </c>
      <c r="KN10">
        <v>4.6571927165938443E-3</v>
      </c>
      <c r="KO10">
        <v>1.3041886011544023E-4</v>
      </c>
      <c r="KP10">
        <v>0</v>
      </c>
      <c r="KR10" t="s">
        <v>419</v>
      </c>
      <c r="KS10" t="s">
        <v>419</v>
      </c>
      <c r="KT10" t="s">
        <v>419</v>
      </c>
      <c r="KU10" t="s">
        <v>419</v>
      </c>
      <c r="KV10">
        <f t="shared" si="0"/>
        <v>2.0887518983453961</v>
      </c>
      <c r="KW10">
        <f t="shared" si="1"/>
        <v>2.003921766594722</v>
      </c>
    </row>
    <row r="11" spans="1:339">
      <c r="A11" s="63"/>
      <c r="B11" t="s">
        <v>40</v>
      </c>
      <c r="D11">
        <v>158.77199999999999</v>
      </c>
      <c r="E11">
        <v>522.24300000000005</v>
      </c>
      <c r="F11">
        <v>32906.6</v>
      </c>
      <c r="G11">
        <v>36309.4</v>
      </c>
      <c r="H11">
        <v>106500</v>
      </c>
      <c r="I11">
        <v>160078</v>
      </c>
      <c r="J11" s="17">
        <v>297.20800000000003</v>
      </c>
      <c r="K11" s="17">
        <v>301.49400000000003</v>
      </c>
      <c r="L11">
        <v>23.2743</v>
      </c>
      <c r="M11">
        <v>11892</v>
      </c>
      <c r="N11">
        <v>3.0782799999999999</v>
      </c>
      <c r="O11" s="17">
        <v>-1.42109</v>
      </c>
      <c r="P11">
        <v>1471.13</v>
      </c>
      <c r="Q11">
        <v>117349</v>
      </c>
      <c r="R11">
        <v>469.99200000000002</v>
      </c>
      <c r="S11">
        <v>534.26400000000001</v>
      </c>
      <c r="T11">
        <v>36.277799999999999</v>
      </c>
      <c r="U11">
        <v>419.50799999999998</v>
      </c>
      <c r="V11" s="17">
        <v>2.3522799999999999</v>
      </c>
      <c r="W11">
        <v>1.3407100000000001</v>
      </c>
      <c r="X11">
        <v>8.3709900000000004E-2</v>
      </c>
      <c r="Y11" s="1">
        <v>7.9589300000000002E-8</v>
      </c>
      <c r="Z11">
        <v>40.934800000000003</v>
      </c>
      <c r="AA11">
        <v>2.403</v>
      </c>
      <c r="AB11">
        <v>11.294499999999999</v>
      </c>
      <c r="AC11">
        <v>1194.7</v>
      </c>
      <c r="AD11">
        <v>1.1234900000000001E-2</v>
      </c>
      <c r="AE11" s="17" t="s">
        <v>292</v>
      </c>
      <c r="AF11">
        <v>0.153277</v>
      </c>
      <c r="AG11">
        <v>3.9197799999999998</v>
      </c>
      <c r="AI11">
        <v>412900</v>
      </c>
      <c r="AJ11">
        <v>52699.999999999993</v>
      </c>
      <c r="AK11">
        <v>106500</v>
      </c>
      <c r="AL11">
        <v>189200.00000000003</v>
      </c>
      <c r="AM11">
        <v>75900</v>
      </c>
      <c r="AN11">
        <v>15100</v>
      </c>
      <c r="AO11">
        <v>147800</v>
      </c>
      <c r="AQ11" s="64"/>
      <c r="AR11" t="s">
        <v>75</v>
      </c>
      <c r="AT11">
        <v>156.18100000000001</v>
      </c>
      <c r="AU11">
        <v>570.29</v>
      </c>
      <c r="AV11">
        <v>41421.199999999997</v>
      </c>
      <c r="AW11">
        <v>40865.800000000003</v>
      </c>
      <c r="AX11">
        <v>98100</v>
      </c>
      <c r="AY11">
        <v>163961</v>
      </c>
      <c r="AZ11" s="17">
        <v>389.77300000000002</v>
      </c>
      <c r="BA11" s="17">
        <v>169.11</v>
      </c>
      <c r="BB11">
        <v>18.604199999999999</v>
      </c>
      <c r="BC11">
        <v>11049.1</v>
      </c>
      <c r="BD11">
        <v>251.42500000000001</v>
      </c>
      <c r="BE11" s="15">
        <v>127.798</v>
      </c>
      <c r="BF11">
        <v>2294.65</v>
      </c>
      <c r="BG11">
        <v>99794.8</v>
      </c>
      <c r="BH11">
        <v>559.46100000000001</v>
      </c>
      <c r="BI11">
        <v>632.73699999999997</v>
      </c>
      <c r="BJ11">
        <v>36.115000000000002</v>
      </c>
      <c r="BK11">
        <v>494.82299999999998</v>
      </c>
      <c r="BL11" s="17">
        <v>2.7243300000000001</v>
      </c>
      <c r="BM11">
        <v>0.75861100000000004</v>
      </c>
      <c r="BN11">
        <v>6.0528800000000001E-2</v>
      </c>
      <c r="BO11" s="17" t="s">
        <v>292</v>
      </c>
      <c r="BP11">
        <v>29.261800000000001</v>
      </c>
      <c r="BQ11">
        <v>2.0165799999999998</v>
      </c>
      <c r="BR11">
        <v>23.492699999999999</v>
      </c>
      <c r="BS11">
        <v>837.55399999999997</v>
      </c>
      <c r="BT11" s="17" t="s">
        <v>292</v>
      </c>
      <c r="BU11" s="17" t="s">
        <v>292</v>
      </c>
      <c r="BV11">
        <v>0.12956100000000001</v>
      </c>
      <c r="BW11">
        <v>3.1434299999999999</v>
      </c>
      <c r="BY11">
        <v>401500</v>
      </c>
      <c r="BZ11">
        <v>55700</v>
      </c>
      <c r="CA11">
        <v>98100</v>
      </c>
      <c r="CB11">
        <v>178400</v>
      </c>
      <c r="CC11">
        <v>80500</v>
      </c>
      <c r="CD11">
        <v>12200</v>
      </c>
      <c r="CE11">
        <v>173600</v>
      </c>
      <c r="CG11" s="64"/>
      <c r="CH11" t="s">
        <v>108</v>
      </c>
      <c r="CJ11">
        <v>244.21100000000001</v>
      </c>
      <c r="CK11">
        <v>933.68200000000002</v>
      </c>
      <c r="CL11">
        <v>54012</v>
      </c>
      <c r="CM11">
        <v>59161</v>
      </c>
      <c r="CN11">
        <v>106600</v>
      </c>
      <c r="CO11">
        <v>159503</v>
      </c>
      <c r="CP11" s="17">
        <v>93.518600000000006</v>
      </c>
      <c r="CQ11" s="17">
        <v>104.846</v>
      </c>
      <c r="CR11">
        <v>42.909599999999998</v>
      </c>
      <c r="CS11">
        <v>10998</v>
      </c>
      <c r="CT11">
        <v>421.21</v>
      </c>
      <c r="CU11" s="15">
        <v>61.053400000000003</v>
      </c>
      <c r="CV11">
        <v>225.142</v>
      </c>
      <c r="CW11">
        <v>91677.4</v>
      </c>
      <c r="CX11">
        <v>427.65</v>
      </c>
      <c r="CY11">
        <v>491.28100000000001</v>
      </c>
      <c r="CZ11">
        <v>36.419699999999999</v>
      </c>
      <c r="DA11">
        <v>436.42</v>
      </c>
      <c r="DB11" s="17">
        <v>-0.41353099999999998</v>
      </c>
      <c r="DC11">
        <v>2.0776300000000001</v>
      </c>
      <c r="DD11" s="17" t="s">
        <v>292</v>
      </c>
      <c r="DE11" s="17" t="s">
        <v>292</v>
      </c>
      <c r="DF11">
        <v>34.948799999999999</v>
      </c>
      <c r="DG11">
        <v>5.8834499999999998</v>
      </c>
      <c r="DH11">
        <v>27.068100000000001</v>
      </c>
      <c r="DI11">
        <v>975.23599999999999</v>
      </c>
      <c r="DJ11">
        <v>4.4856899999999996E-3</v>
      </c>
      <c r="DK11" s="17" t="s">
        <v>292</v>
      </c>
      <c r="DL11">
        <v>0.33845900000000001</v>
      </c>
      <c r="DM11">
        <v>6.2177800000000003</v>
      </c>
      <c r="DO11">
        <v>419099.99999999994</v>
      </c>
      <c r="DP11">
        <v>73000</v>
      </c>
      <c r="DQ11">
        <v>106600</v>
      </c>
      <c r="DR11">
        <v>190400</v>
      </c>
      <c r="DS11">
        <v>73600</v>
      </c>
      <c r="DT11">
        <v>12900</v>
      </c>
      <c r="DU11">
        <v>124400</v>
      </c>
      <c r="DY11" t="s">
        <v>331</v>
      </c>
      <c r="DZ11" t="s">
        <v>333</v>
      </c>
      <c r="EA11" t="s">
        <v>331</v>
      </c>
      <c r="EB11" t="s">
        <v>346</v>
      </c>
      <c r="EK11" t="s">
        <v>327</v>
      </c>
      <c r="EN11" t="s">
        <v>337</v>
      </c>
      <c r="EQ11">
        <v>1</v>
      </c>
      <c r="ER11">
        <v>2</v>
      </c>
      <c r="ES11">
        <v>3</v>
      </c>
      <c r="ET11">
        <v>4</v>
      </c>
      <c r="EU11">
        <v>5</v>
      </c>
      <c r="EV11">
        <v>6</v>
      </c>
      <c r="JG11" s="67"/>
      <c r="JH11" s="67"/>
      <c r="JI11" s="67"/>
      <c r="JJ11" s="67"/>
      <c r="JK11" t="s">
        <v>75</v>
      </c>
      <c r="JM11">
        <v>5.5514292189400329</v>
      </c>
      <c r="JN11">
        <v>2.4485707810599671</v>
      </c>
      <c r="JP11">
        <v>0.72899622805660869</v>
      </c>
      <c r="JQ11">
        <v>0.20172667260146229</v>
      </c>
      <c r="JR11">
        <v>2.7168475771033034</v>
      </c>
      <c r="JS11">
        <v>3.6502923296027709E-2</v>
      </c>
      <c r="JT11">
        <v>2.0029006990994129</v>
      </c>
      <c r="JU11">
        <v>1.9668379398334355E-2</v>
      </c>
      <c r="JV11">
        <v>2.1479321673888046E-3</v>
      </c>
      <c r="JW11">
        <v>4.3136943196904866E-3</v>
      </c>
      <c r="JX11">
        <v>8.458204149501233E-3</v>
      </c>
      <c r="JY11">
        <v>3.6164673240376126E-4</v>
      </c>
      <c r="JZ11">
        <v>4.5272042552604489E-4</v>
      </c>
      <c r="KA11">
        <v>7.566860635151031E-6</v>
      </c>
      <c r="KB11">
        <v>0</v>
      </c>
      <c r="KC11">
        <v>2.7525703404546317E-4</v>
      </c>
      <c r="KD11">
        <v>5.9499224069312614E-7</v>
      </c>
      <c r="KE11">
        <v>0</v>
      </c>
      <c r="KF11">
        <v>1.4846633884266867E-5</v>
      </c>
      <c r="KG11">
        <v>0</v>
      </c>
      <c r="KH11">
        <v>0</v>
      </c>
      <c r="KI11">
        <v>6.1593392952683199E-7</v>
      </c>
      <c r="KJ11">
        <v>1.3259095263838968E-5</v>
      </c>
      <c r="KL11">
        <v>4.3359735980206704E-2</v>
      </c>
      <c r="KM11">
        <v>1.7994558120788575</v>
      </c>
      <c r="KN11">
        <v>5.0598311269429205E-3</v>
      </c>
      <c r="KO11">
        <v>1.5449264202805976E-4</v>
      </c>
      <c r="KP11">
        <v>0</v>
      </c>
      <c r="KR11" t="s">
        <v>419</v>
      </c>
      <c r="KS11" t="s">
        <v>419</v>
      </c>
      <c r="KT11" t="s">
        <v>419</v>
      </c>
      <c r="KU11" t="s">
        <v>419</v>
      </c>
      <c r="KV11">
        <f t="shared" si="0"/>
        <v>2.2260809449441847</v>
      </c>
      <c r="KW11">
        <f t="shared" si="1"/>
        <v>1.9832323197010786</v>
      </c>
    </row>
    <row r="12" spans="1:339">
      <c r="A12" s="63"/>
      <c r="B12" t="s">
        <v>41</v>
      </c>
      <c r="D12">
        <v>189.32900000000001</v>
      </c>
      <c r="E12">
        <v>627.39599999999996</v>
      </c>
      <c r="F12">
        <v>35831.800000000003</v>
      </c>
      <c r="G12">
        <v>41901.599999999999</v>
      </c>
      <c r="H12">
        <v>107500</v>
      </c>
      <c r="I12">
        <v>169046</v>
      </c>
      <c r="J12" s="17">
        <v>-77.752499999999998</v>
      </c>
      <c r="K12" s="17">
        <v>255.684</v>
      </c>
      <c r="L12">
        <v>22.035499999999999</v>
      </c>
      <c r="M12">
        <v>14270.3</v>
      </c>
      <c r="N12">
        <v>3.2782800000000001</v>
      </c>
      <c r="O12" s="17">
        <v>2.3085</v>
      </c>
      <c r="P12">
        <v>1727.82</v>
      </c>
      <c r="Q12">
        <v>129539</v>
      </c>
      <c r="R12">
        <v>578.85400000000004</v>
      </c>
      <c r="S12">
        <v>605.77200000000005</v>
      </c>
      <c r="T12">
        <v>37.426400000000001</v>
      </c>
      <c r="U12">
        <v>445.69299999999998</v>
      </c>
      <c r="V12" s="17">
        <v>-2.2387999999999999</v>
      </c>
      <c r="W12">
        <v>0.57835999999999999</v>
      </c>
      <c r="X12">
        <v>4.0788900000000003E-2</v>
      </c>
      <c r="Y12" s="17" t="s">
        <v>292</v>
      </c>
      <c r="Z12">
        <v>46.834299999999999</v>
      </c>
      <c r="AA12">
        <v>2.44374</v>
      </c>
      <c r="AB12">
        <v>8.8657800000000009</v>
      </c>
      <c r="AC12">
        <v>1388.84</v>
      </c>
      <c r="AD12">
        <v>5.0472599999999996E-3</v>
      </c>
      <c r="AE12" s="17" t="s">
        <v>292</v>
      </c>
      <c r="AF12">
        <v>5.40162E-2</v>
      </c>
      <c r="AG12">
        <v>3.3517299999999999</v>
      </c>
      <c r="AI12">
        <v>411000</v>
      </c>
      <c r="AJ12">
        <v>50800</v>
      </c>
      <c r="AK12">
        <v>107500</v>
      </c>
      <c r="AL12">
        <v>187700</v>
      </c>
      <c r="AM12">
        <v>75800</v>
      </c>
      <c r="AN12">
        <v>12200</v>
      </c>
      <c r="AO12">
        <v>154800</v>
      </c>
      <c r="AQ12" s="64"/>
      <c r="AR12" t="s">
        <v>76</v>
      </c>
      <c r="AT12">
        <v>152.36000000000001</v>
      </c>
      <c r="AU12">
        <v>654.50699999999995</v>
      </c>
      <c r="AV12">
        <v>42315.3</v>
      </c>
      <c r="AW12">
        <v>40522.400000000001</v>
      </c>
      <c r="AX12">
        <v>103300</v>
      </c>
      <c r="AY12">
        <v>163267</v>
      </c>
      <c r="AZ12" s="17">
        <v>1146.8699999999999</v>
      </c>
      <c r="BA12" s="17">
        <v>193.45400000000001</v>
      </c>
      <c r="BB12">
        <v>24.7195</v>
      </c>
      <c r="BC12">
        <v>11373.2</v>
      </c>
      <c r="BD12">
        <v>370.86799999999999</v>
      </c>
      <c r="BE12" s="15">
        <v>353.47800000000001</v>
      </c>
      <c r="BF12">
        <v>2045.41</v>
      </c>
      <c r="BG12">
        <v>103784</v>
      </c>
      <c r="BH12">
        <v>535.36400000000003</v>
      </c>
      <c r="BI12">
        <v>530.505</v>
      </c>
      <c r="BJ12">
        <v>38.655500000000004</v>
      </c>
      <c r="BK12">
        <v>509.51900000000001</v>
      </c>
      <c r="BL12" s="17">
        <v>-2.8277399999999999</v>
      </c>
      <c r="BM12">
        <v>1.22119</v>
      </c>
      <c r="BN12">
        <v>0.119003</v>
      </c>
      <c r="BO12">
        <v>4.9573399999999997E-2</v>
      </c>
      <c r="BP12">
        <v>17.127600000000001</v>
      </c>
      <c r="BQ12">
        <v>2.4578899999999999</v>
      </c>
      <c r="BR12">
        <v>23.053799999999999</v>
      </c>
      <c r="BS12">
        <v>1093.2</v>
      </c>
      <c r="BT12" s="1">
        <v>1.35899E-6</v>
      </c>
      <c r="BU12" s="1">
        <v>4.6322500000000002E-5</v>
      </c>
      <c r="BV12">
        <v>0.19153400000000001</v>
      </c>
      <c r="BW12">
        <v>2.7290100000000002</v>
      </c>
      <c r="BY12">
        <v>405200.00000000006</v>
      </c>
      <c r="BZ12">
        <v>52100</v>
      </c>
      <c r="CA12">
        <v>103300</v>
      </c>
      <c r="CB12">
        <v>181600</v>
      </c>
      <c r="CC12">
        <v>81600</v>
      </c>
      <c r="CD12">
        <v>13200</v>
      </c>
      <c r="CE12">
        <v>163000</v>
      </c>
      <c r="CG12" s="64"/>
      <c r="CH12" t="s">
        <v>109</v>
      </c>
      <c r="CJ12">
        <v>237.35499999999999</v>
      </c>
      <c r="CK12">
        <v>813.1</v>
      </c>
      <c r="CL12">
        <v>51806.2</v>
      </c>
      <c r="CM12">
        <v>58122.2</v>
      </c>
      <c r="CN12">
        <v>107000</v>
      </c>
      <c r="CO12">
        <v>158098</v>
      </c>
      <c r="CP12" s="17">
        <v>203.071</v>
      </c>
      <c r="CQ12" s="17">
        <v>204.297</v>
      </c>
      <c r="CR12">
        <v>36.561500000000002</v>
      </c>
      <c r="CS12">
        <v>10870.9</v>
      </c>
      <c r="CT12">
        <v>401.697</v>
      </c>
      <c r="CU12" s="15">
        <v>75.655299999999997</v>
      </c>
      <c r="CV12">
        <v>219.43</v>
      </c>
      <c r="CW12">
        <v>90932.4</v>
      </c>
      <c r="CX12">
        <v>466.15</v>
      </c>
      <c r="CY12">
        <v>464.51400000000001</v>
      </c>
      <c r="CZ12">
        <v>39.147500000000001</v>
      </c>
      <c r="DA12">
        <v>420.00599999999997</v>
      </c>
      <c r="DB12" s="17">
        <v>0.17697499999999999</v>
      </c>
      <c r="DC12">
        <v>1.90052</v>
      </c>
      <c r="DD12" s="17" t="s">
        <v>292</v>
      </c>
      <c r="DE12" s="1">
        <v>1.5013899999999999E-22</v>
      </c>
      <c r="DF12">
        <v>32.897799999999997</v>
      </c>
      <c r="DG12">
        <v>5.6557500000000003</v>
      </c>
      <c r="DH12">
        <v>24.7591</v>
      </c>
      <c r="DI12">
        <v>881.61500000000001</v>
      </c>
      <c r="DJ12">
        <v>2.1856100000000002E-3</v>
      </c>
      <c r="DK12" s="17" t="s">
        <v>292</v>
      </c>
      <c r="DL12">
        <v>0.43807000000000001</v>
      </c>
      <c r="DM12">
        <v>6.4368699999999999</v>
      </c>
      <c r="DO12">
        <v>418200</v>
      </c>
      <c r="DP12">
        <v>73400</v>
      </c>
      <c r="DQ12">
        <v>107000</v>
      </c>
      <c r="DR12">
        <v>189500</v>
      </c>
      <c r="DS12">
        <v>74600</v>
      </c>
      <c r="DT12">
        <v>11100.000000000002</v>
      </c>
      <c r="DU12">
        <v>126100</v>
      </c>
      <c r="DY12" t="s">
        <v>331</v>
      </c>
      <c r="DZ12" t="s">
        <v>336</v>
      </c>
      <c r="EB12" t="s">
        <v>347</v>
      </c>
      <c r="EK12" t="s">
        <v>328</v>
      </c>
      <c r="EN12" t="s">
        <v>149</v>
      </c>
      <c r="EQ12">
        <v>1</v>
      </c>
      <c r="ER12">
        <v>2</v>
      </c>
      <c r="ES12">
        <v>3</v>
      </c>
      <c r="ET12">
        <v>4</v>
      </c>
      <c r="EU12">
        <v>5</v>
      </c>
      <c r="EV12">
        <v>6</v>
      </c>
      <c r="JG12" s="67"/>
      <c r="JH12" s="67"/>
      <c r="JI12" s="67"/>
      <c r="JJ12" s="67"/>
      <c r="JK12" t="s">
        <v>76</v>
      </c>
      <c r="JM12">
        <v>5.6025277817096972</v>
      </c>
      <c r="JN12">
        <v>2.3974722182903023</v>
      </c>
      <c r="JP12">
        <v>0.91982396989379644</v>
      </c>
      <c r="JQ12">
        <v>0.20586253433784735</v>
      </c>
      <c r="JR12">
        <v>2.5290730587855705</v>
      </c>
      <c r="JS12">
        <v>3.2258917207411059E-2</v>
      </c>
      <c r="JT12">
        <v>1.8573774304377177</v>
      </c>
      <c r="JU12">
        <v>1.9022586150975265E-2</v>
      </c>
      <c r="JV12">
        <v>5.8900246392492228E-3</v>
      </c>
      <c r="JW12">
        <v>6.3083893188266528E-3</v>
      </c>
      <c r="JX12">
        <v>7.0307657973006504E-3</v>
      </c>
      <c r="JY12">
        <v>4.7639966300836069E-4</v>
      </c>
      <c r="JZ12">
        <v>4.8040993795303149E-4</v>
      </c>
      <c r="KA12">
        <v>1.2076415769288585E-5</v>
      </c>
      <c r="KB12">
        <v>4.7088700374788254E-7</v>
      </c>
      <c r="KC12">
        <v>1.5973206928902593E-4</v>
      </c>
      <c r="KD12">
        <v>1.1597526291102029E-6</v>
      </c>
      <c r="KE12">
        <v>2.3200853029982066E-10</v>
      </c>
      <c r="KF12">
        <v>1.7940444692597976E-5</v>
      </c>
      <c r="KG12">
        <v>8.4775836043275896E-12</v>
      </c>
      <c r="KH12">
        <v>2.3200853029982066E-10</v>
      </c>
      <c r="KI12">
        <v>9.0274259219266514E-7</v>
      </c>
      <c r="KJ12">
        <v>1.1412306897641847E-5</v>
      </c>
      <c r="KL12">
        <v>4.9335937611750251E-2</v>
      </c>
      <c r="KM12">
        <v>1.8083966031210963</v>
      </c>
      <c r="KN12">
        <v>5.1654093659490377E-3</v>
      </c>
      <c r="KO12">
        <v>1.5030575392875836E-4</v>
      </c>
      <c r="KP12">
        <v>0</v>
      </c>
      <c r="KR12" t="s">
        <v>419</v>
      </c>
      <c r="KS12" t="s">
        <v>419</v>
      </c>
      <c r="KT12" t="s">
        <v>419</v>
      </c>
      <c r="KU12" t="s">
        <v>419</v>
      </c>
      <c r="KV12">
        <f t="shared" si="0"/>
        <v>1.8473705404370326</v>
      </c>
      <c r="KW12">
        <f t="shared" si="1"/>
        <v>1.8383548442867426</v>
      </c>
      <c r="MA12" t="s">
        <v>440</v>
      </c>
    </row>
    <row r="13" spans="1:339">
      <c r="A13" s="63"/>
      <c r="B13" t="s">
        <v>42</v>
      </c>
      <c r="D13">
        <v>183.536</v>
      </c>
      <c r="E13">
        <v>526.96600000000001</v>
      </c>
      <c r="F13">
        <v>39758</v>
      </c>
      <c r="G13">
        <v>43078.2</v>
      </c>
      <c r="H13">
        <v>107400</v>
      </c>
      <c r="I13">
        <v>192716</v>
      </c>
      <c r="J13" s="17">
        <v>1171.5</v>
      </c>
      <c r="K13" s="17">
        <v>180.92599999999999</v>
      </c>
      <c r="L13">
        <v>22.256399999999999</v>
      </c>
      <c r="M13">
        <v>13698.9</v>
      </c>
      <c r="N13">
        <v>3.22</v>
      </c>
      <c r="O13" s="17">
        <v>8.5920300000000005E-2</v>
      </c>
      <c r="P13">
        <v>1993.62</v>
      </c>
      <c r="Q13">
        <v>137626</v>
      </c>
      <c r="R13">
        <v>643.54999999999995</v>
      </c>
      <c r="S13">
        <v>611.19200000000001</v>
      </c>
      <c r="T13">
        <v>41.821599999999997</v>
      </c>
      <c r="U13">
        <v>563.75</v>
      </c>
      <c r="V13" s="17">
        <v>0.124972</v>
      </c>
      <c r="W13">
        <v>0.49049300000000001</v>
      </c>
      <c r="X13">
        <v>0.28156599999999998</v>
      </c>
      <c r="Y13" s="1">
        <v>6.52046E-9</v>
      </c>
      <c r="Z13">
        <v>33.718699999999998</v>
      </c>
      <c r="AA13">
        <v>2.7201399999999998</v>
      </c>
      <c r="AB13">
        <v>24.8094</v>
      </c>
      <c r="AC13">
        <v>1297.93</v>
      </c>
      <c r="AD13" s="17" t="s">
        <v>292</v>
      </c>
      <c r="AE13">
        <v>4.4815000000000002E-4</v>
      </c>
      <c r="AF13">
        <v>6.8330600000000005E-2</v>
      </c>
      <c r="AG13">
        <v>3.1660599999999999</v>
      </c>
      <c r="AI13">
        <v>413600</v>
      </c>
      <c r="AJ13">
        <v>52000</v>
      </c>
      <c r="AK13">
        <v>107400</v>
      </c>
      <c r="AL13">
        <v>191500</v>
      </c>
      <c r="AM13">
        <v>78400</v>
      </c>
      <c r="AN13">
        <v>12300</v>
      </c>
      <c r="AO13">
        <v>144900</v>
      </c>
      <c r="AQ13" s="64"/>
      <c r="AR13" t="s">
        <v>77</v>
      </c>
      <c r="AT13">
        <v>163.51400000000001</v>
      </c>
      <c r="AU13">
        <v>695.78700000000003</v>
      </c>
      <c r="AV13">
        <v>39842.800000000003</v>
      </c>
      <c r="AW13">
        <v>40317.4</v>
      </c>
      <c r="AX13">
        <v>101200</v>
      </c>
      <c r="AY13">
        <v>178090</v>
      </c>
      <c r="AZ13" s="17">
        <v>2621.92</v>
      </c>
      <c r="BA13" s="17">
        <v>1244.0999999999999</v>
      </c>
      <c r="BB13">
        <v>23.6189</v>
      </c>
      <c r="BC13">
        <v>12988.9</v>
      </c>
      <c r="BD13">
        <v>340.47</v>
      </c>
      <c r="BE13" s="15">
        <v>273.56299999999999</v>
      </c>
      <c r="BF13">
        <v>2034.57</v>
      </c>
      <c r="BG13">
        <v>104324</v>
      </c>
      <c r="BH13">
        <v>580.81600000000003</v>
      </c>
      <c r="BI13">
        <v>589.53800000000001</v>
      </c>
      <c r="BJ13">
        <v>37.573500000000003</v>
      </c>
      <c r="BK13">
        <v>476.16399999999999</v>
      </c>
      <c r="BL13" s="17">
        <v>11.348599999999999</v>
      </c>
      <c r="BM13">
        <v>10.8117</v>
      </c>
      <c r="BN13">
        <v>1.5394099999999999</v>
      </c>
      <c r="BO13">
        <v>4.5861399999999998E-3</v>
      </c>
      <c r="BP13">
        <v>50.823599999999999</v>
      </c>
      <c r="BQ13">
        <v>2.5432399999999999</v>
      </c>
      <c r="BR13">
        <v>25.442599999999999</v>
      </c>
      <c r="BS13">
        <v>1111.74</v>
      </c>
      <c r="BT13">
        <v>6.5018599999999996E-2</v>
      </c>
      <c r="BU13">
        <v>5.9786899999999997E-2</v>
      </c>
      <c r="BV13">
        <v>0.16362099999999999</v>
      </c>
      <c r="BW13">
        <v>4.5506000000000002</v>
      </c>
      <c r="BY13">
        <v>405600</v>
      </c>
      <c r="BZ13">
        <v>54600</v>
      </c>
      <c r="CA13">
        <v>101199.99999999999</v>
      </c>
      <c r="CB13">
        <v>182500</v>
      </c>
      <c r="CC13">
        <v>74000</v>
      </c>
      <c r="CD13">
        <v>11500</v>
      </c>
      <c r="CE13">
        <v>170700</v>
      </c>
      <c r="CG13" s="64"/>
      <c r="CH13" t="s">
        <v>110</v>
      </c>
      <c r="CJ13">
        <v>237.82400000000001</v>
      </c>
      <c r="CK13">
        <v>774.12599999999998</v>
      </c>
      <c r="CL13">
        <v>56149.7</v>
      </c>
      <c r="CM13">
        <v>60597.599999999999</v>
      </c>
      <c r="CN13">
        <v>105700</v>
      </c>
      <c r="CO13">
        <v>161494</v>
      </c>
      <c r="CP13" s="17">
        <v>390.55700000000002</v>
      </c>
      <c r="CQ13" s="17">
        <v>390.625</v>
      </c>
      <c r="CR13">
        <v>41.982100000000003</v>
      </c>
      <c r="CS13">
        <v>12813.9</v>
      </c>
      <c r="CT13">
        <v>448.66199999999998</v>
      </c>
      <c r="CU13" s="15">
        <v>97.930700000000002</v>
      </c>
      <c r="CV13">
        <v>244.56200000000001</v>
      </c>
      <c r="CW13">
        <v>99473.9</v>
      </c>
      <c r="CX13">
        <v>549.54300000000001</v>
      </c>
      <c r="CY13">
        <v>540.52099999999996</v>
      </c>
      <c r="CZ13">
        <v>43.503700000000002</v>
      </c>
      <c r="DA13">
        <v>474.97</v>
      </c>
      <c r="DB13" s="17">
        <v>3.7215500000000001</v>
      </c>
      <c r="DC13">
        <v>1.48516</v>
      </c>
      <c r="DD13">
        <v>7.1037100000000006E-2</v>
      </c>
      <c r="DE13">
        <v>0.120023</v>
      </c>
      <c r="DF13">
        <v>36.268700000000003</v>
      </c>
      <c r="DG13">
        <v>5.96075</v>
      </c>
      <c r="DH13">
        <v>30.443899999999999</v>
      </c>
      <c r="DI13">
        <v>1030.8800000000001</v>
      </c>
      <c r="DJ13">
        <v>1.3724999999999999E-2</v>
      </c>
      <c r="DK13">
        <v>2.95559E-2</v>
      </c>
      <c r="DL13">
        <v>0.33094299999999999</v>
      </c>
      <c r="DM13">
        <v>6.7852699999999997</v>
      </c>
      <c r="DO13">
        <v>418800</v>
      </c>
      <c r="DP13">
        <v>73800</v>
      </c>
      <c r="DQ13">
        <v>105700</v>
      </c>
      <c r="DR13">
        <v>190300</v>
      </c>
      <c r="DS13">
        <v>73000</v>
      </c>
      <c r="DT13">
        <v>12800</v>
      </c>
      <c r="DU13">
        <v>125600</v>
      </c>
      <c r="DZ13" t="s">
        <v>339</v>
      </c>
      <c r="EB13" t="s">
        <v>332</v>
      </c>
      <c r="EK13" t="s">
        <v>329</v>
      </c>
      <c r="EN13" t="s">
        <v>147</v>
      </c>
      <c r="EQ13">
        <v>1</v>
      </c>
      <c r="ER13">
        <v>2</v>
      </c>
      <c r="ES13">
        <v>3</v>
      </c>
      <c r="ET13">
        <v>4</v>
      </c>
      <c r="EU13">
        <v>5</v>
      </c>
      <c r="EV13">
        <v>6</v>
      </c>
      <c r="JG13" s="67"/>
      <c r="JH13" s="67"/>
      <c r="JI13" s="67"/>
      <c r="JJ13" s="67"/>
      <c r="JK13" t="s">
        <v>77</v>
      </c>
      <c r="JM13">
        <v>5.5883188288249777</v>
      </c>
      <c r="JN13">
        <v>2.4116811711750223</v>
      </c>
      <c r="JP13">
        <v>0.8139490033379797</v>
      </c>
      <c r="JQ13">
        <v>0.23335501801875147</v>
      </c>
      <c r="JR13">
        <v>2.6287992633546873</v>
      </c>
      <c r="JS13">
        <v>3.1848734462995756E-2</v>
      </c>
      <c r="JT13">
        <v>1.9319915199590267</v>
      </c>
      <c r="JU13">
        <v>2.0262996564470118E-2</v>
      </c>
      <c r="JV13">
        <v>4.5244126986554211E-3</v>
      </c>
      <c r="JW13">
        <v>5.7481502114873845E-3</v>
      </c>
      <c r="JX13">
        <v>7.7548800749347039E-3</v>
      </c>
      <c r="JY13">
        <v>4.5179514887634193E-4</v>
      </c>
      <c r="JZ13">
        <v>4.6348157266264622E-4</v>
      </c>
      <c r="KA13">
        <v>1.0612041415324671E-4</v>
      </c>
      <c r="KB13">
        <v>4.3237984235477159E-8</v>
      </c>
      <c r="KC13">
        <v>4.7044749758148787E-4</v>
      </c>
      <c r="KD13">
        <v>1.4890589515102891E-5</v>
      </c>
      <c r="KE13">
        <v>2.9721322549405425E-7</v>
      </c>
      <c r="KF13">
        <v>1.8425031503471033E-5</v>
      </c>
      <c r="KG13">
        <v>4.0257200138999937E-7</v>
      </c>
      <c r="KH13">
        <v>2.9721322549405425E-7</v>
      </c>
      <c r="KI13">
        <v>7.6543308432736887E-7</v>
      </c>
      <c r="KJ13">
        <v>1.8888049401375154E-5</v>
      </c>
      <c r="KL13">
        <v>5.2056568083867182E-2</v>
      </c>
      <c r="KM13">
        <v>1.627741274556598</v>
      </c>
      <c r="KN13">
        <v>4.7912744933569047E-3</v>
      </c>
      <c r="KO13">
        <v>1.6464354473025907E-4</v>
      </c>
      <c r="KP13">
        <v>2.6695359623147945E-2</v>
      </c>
      <c r="KR13" t="s">
        <v>419</v>
      </c>
      <c r="KS13" t="s">
        <v>419</v>
      </c>
      <c r="KT13" t="s">
        <v>419</v>
      </c>
      <c r="KU13" t="s">
        <v>419</v>
      </c>
      <c r="KV13">
        <f t="shared" si="0"/>
        <v>2.0800540124984548</v>
      </c>
      <c r="KW13">
        <f t="shared" si="1"/>
        <v>1.9117285233945567</v>
      </c>
    </row>
    <row r="14" spans="1:339">
      <c r="A14" s="63"/>
      <c r="B14" t="s">
        <v>43</v>
      </c>
      <c r="D14">
        <v>185.81200000000001</v>
      </c>
      <c r="E14">
        <v>518.34199999999998</v>
      </c>
      <c r="F14">
        <v>38094.9</v>
      </c>
      <c r="G14">
        <v>41696.699999999997</v>
      </c>
      <c r="H14">
        <v>109200</v>
      </c>
      <c r="I14">
        <v>167358</v>
      </c>
      <c r="J14" s="17">
        <v>690.09100000000001</v>
      </c>
      <c r="K14" s="17">
        <v>118.49299999999999</v>
      </c>
      <c r="L14">
        <v>20.028500000000001</v>
      </c>
      <c r="M14">
        <v>13085.1</v>
      </c>
      <c r="N14">
        <v>3.25285</v>
      </c>
      <c r="O14" s="17">
        <v>1.07653</v>
      </c>
      <c r="P14">
        <v>1684.84</v>
      </c>
      <c r="Q14">
        <v>120654</v>
      </c>
      <c r="R14">
        <v>518.05399999999997</v>
      </c>
      <c r="S14">
        <v>575.38900000000001</v>
      </c>
      <c r="T14">
        <v>37.120100000000001</v>
      </c>
      <c r="U14">
        <v>432.24200000000002</v>
      </c>
      <c r="V14" s="17">
        <v>8.3458600000000001</v>
      </c>
      <c r="W14">
        <v>0.83743299999999998</v>
      </c>
      <c r="X14">
        <v>5.0266199999999997E-2</v>
      </c>
      <c r="Y14">
        <v>0.194997</v>
      </c>
      <c r="Z14">
        <v>48.777099999999997</v>
      </c>
      <c r="AA14">
        <v>2.4497300000000002</v>
      </c>
      <c r="AB14">
        <v>5.6765299999999996</v>
      </c>
      <c r="AC14">
        <v>1325.63</v>
      </c>
      <c r="AD14">
        <v>2.1726499999999999E-2</v>
      </c>
      <c r="AE14" s="17" t="s">
        <v>292</v>
      </c>
      <c r="AF14">
        <v>3.1588999999999999E-2</v>
      </c>
      <c r="AG14">
        <v>3.83961</v>
      </c>
      <c r="AI14">
        <v>413700</v>
      </c>
      <c r="AJ14">
        <v>52600</v>
      </c>
      <c r="AK14">
        <v>109200</v>
      </c>
      <c r="AL14">
        <v>190600</v>
      </c>
      <c r="AM14">
        <v>75700</v>
      </c>
      <c r="AN14">
        <v>10700</v>
      </c>
      <c r="AO14">
        <v>147500</v>
      </c>
      <c r="AQ14" s="64"/>
      <c r="AR14" t="s">
        <v>78</v>
      </c>
      <c r="AT14">
        <v>127.77500000000001</v>
      </c>
      <c r="AU14">
        <v>629.56700000000001</v>
      </c>
      <c r="AV14">
        <v>34515.5</v>
      </c>
      <c r="AW14">
        <v>34017.699999999997</v>
      </c>
      <c r="AX14">
        <v>100700</v>
      </c>
      <c r="AY14">
        <v>156605</v>
      </c>
      <c r="AZ14" s="17">
        <v>26.523900000000001</v>
      </c>
      <c r="BA14" s="17">
        <v>337.59800000000001</v>
      </c>
      <c r="BB14">
        <v>22.4026</v>
      </c>
      <c r="BC14">
        <v>7915.26</v>
      </c>
      <c r="BD14">
        <v>269.286</v>
      </c>
      <c r="BE14" s="15">
        <v>315.54500000000002</v>
      </c>
      <c r="BF14">
        <v>1634.04</v>
      </c>
      <c r="BG14">
        <v>82693.2</v>
      </c>
      <c r="BH14">
        <v>448.87700000000001</v>
      </c>
      <c r="BI14">
        <v>439.77300000000002</v>
      </c>
      <c r="BJ14">
        <v>34.624899999999997</v>
      </c>
      <c r="BK14">
        <v>410.51</v>
      </c>
      <c r="BL14" s="17">
        <v>0.22514600000000001</v>
      </c>
      <c r="BM14">
        <v>2.3952599999999999</v>
      </c>
      <c r="BN14">
        <v>0.123845</v>
      </c>
      <c r="BO14">
        <v>7.5780700000000006E-2</v>
      </c>
      <c r="BP14">
        <v>9.0875500000000002</v>
      </c>
      <c r="BQ14">
        <v>2.39263</v>
      </c>
      <c r="BR14">
        <v>17.129899999999999</v>
      </c>
      <c r="BS14">
        <v>935.79899999999998</v>
      </c>
      <c r="BT14">
        <v>7.7644899999999998E-3</v>
      </c>
      <c r="BU14">
        <v>5.8399999999999999E-4</v>
      </c>
      <c r="BV14">
        <v>0.30081999999999998</v>
      </c>
      <c r="BW14">
        <v>2.5181499999999999</v>
      </c>
      <c r="BY14">
        <v>402500</v>
      </c>
      <c r="BZ14">
        <v>54600</v>
      </c>
      <c r="CA14">
        <v>100700</v>
      </c>
      <c r="CB14">
        <v>179000</v>
      </c>
      <c r="CC14">
        <v>79700</v>
      </c>
      <c r="CD14">
        <v>10900</v>
      </c>
      <c r="CE14">
        <v>172700</v>
      </c>
      <c r="CG14" s="64"/>
      <c r="CH14" t="s">
        <v>111</v>
      </c>
      <c r="CJ14">
        <v>225.25299999999999</v>
      </c>
      <c r="CK14">
        <v>875.64300000000003</v>
      </c>
      <c r="CL14">
        <v>53350.3</v>
      </c>
      <c r="CM14">
        <v>57572.2</v>
      </c>
      <c r="CN14">
        <v>105700</v>
      </c>
      <c r="CO14">
        <v>162611</v>
      </c>
      <c r="CP14" s="17">
        <v>825.07799999999997</v>
      </c>
      <c r="CQ14" s="17">
        <v>73.6631</v>
      </c>
      <c r="CR14">
        <v>38.193899999999999</v>
      </c>
      <c r="CS14">
        <v>12531.8</v>
      </c>
      <c r="CT14">
        <v>413.286</v>
      </c>
      <c r="CU14" s="15">
        <v>100.48099999999999</v>
      </c>
      <c r="CV14">
        <v>219.43600000000001</v>
      </c>
      <c r="CW14">
        <v>89094.399999999994</v>
      </c>
      <c r="CX14">
        <v>470.49599999999998</v>
      </c>
      <c r="CY14">
        <v>512.25199999999995</v>
      </c>
      <c r="CZ14">
        <v>38.280999999999999</v>
      </c>
      <c r="DA14">
        <v>433.13099999999997</v>
      </c>
      <c r="DB14" s="17">
        <v>2.9558399999999998</v>
      </c>
      <c r="DC14">
        <v>1.86541</v>
      </c>
      <c r="DD14">
        <v>0.62950300000000003</v>
      </c>
      <c r="DE14">
        <v>230.00800000000001</v>
      </c>
      <c r="DF14">
        <v>33.260399999999997</v>
      </c>
      <c r="DG14">
        <v>5.7802899999999999</v>
      </c>
      <c r="DH14">
        <v>27.171299999999999</v>
      </c>
      <c r="DI14">
        <v>938.78899999999999</v>
      </c>
      <c r="DJ14">
        <v>0.18169299999999999</v>
      </c>
      <c r="DK14">
        <v>0.49685600000000002</v>
      </c>
      <c r="DL14">
        <v>0.30979200000000001</v>
      </c>
      <c r="DM14">
        <v>6.38497</v>
      </c>
      <c r="DO14">
        <v>418700</v>
      </c>
      <c r="DP14">
        <v>73700</v>
      </c>
      <c r="DQ14">
        <v>105700</v>
      </c>
      <c r="DR14">
        <v>190400</v>
      </c>
      <c r="DS14">
        <v>73900</v>
      </c>
      <c r="DT14">
        <v>12300</v>
      </c>
      <c r="DU14">
        <v>125300</v>
      </c>
      <c r="DZ14" t="s">
        <v>340</v>
      </c>
      <c r="EB14" t="s">
        <v>348</v>
      </c>
      <c r="EK14" t="s">
        <v>313</v>
      </c>
      <c r="EQ14">
        <v>1</v>
      </c>
      <c r="ER14">
        <v>2</v>
      </c>
      <c r="ES14">
        <v>3</v>
      </c>
      <c r="ET14">
        <v>4</v>
      </c>
      <c r="EU14">
        <v>5</v>
      </c>
      <c r="EV14">
        <v>6</v>
      </c>
      <c r="JG14" s="67"/>
      <c r="JH14" s="67"/>
      <c r="JI14" s="67"/>
      <c r="JJ14" s="67"/>
      <c r="JK14" t="s">
        <v>78</v>
      </c>
      <c r="JM14">
        <v>5.5738445974695594</v>
      </c>
      <c r="JN14">
        <v>2.426155402530441</v>
      </c>
      <c r="JP14">
        <v>0.83782129288045226</v>
      </c>
      <c r="JQ14">
        <v>0.14460838446188548</v>
      </c>
      <c r="JR14">
        <v>2.7045795440646843</v>
      </c>
      <c r="JS14">
        <v>2.6011520830404762E-2</v>
      </c>
      <c r="JT14">
        <v>1.9646660204646358</v>
      </c>
      <c r="JU14">
        <v>1.6101937471868069E-2</v>
      </c>
      <c r="JV14">
        <v>5.3070071889214287E-3</v>
      </c>
      <c r="JW14">
        <v>4.623241196333166E-3</v>
      </c>
      <c r="JX14">
        <v>5.8826818677176788E-3</v>
      </c>
      <c r="JY14">
        <v>4.3577653233213082E-4</v>
      </c>
      <c r="JZ14">
        <v>4.3433303832223798E-4</v>
      </c>
      <c r="KA14">
        <v>2.3907883438890144E-5</v>
      </c>
      <c r="KB14">
        <v>7.2654122422087717E-7</v>
      </c>
      <c r="KC14">
        <v>8.5541344093739992E-5</v>
      </c>
      <c r="KD14">
        <v>1.2182027733965006E-6</v>
      </c>
      <c r="KE14">
        <v>2.9522862282069838E-9</v>
      </c>
      <c r="KF14">
        <v>1.7627062951380791E-5</v>
      </c>
      <c r="KG14">
        <v>4.8888015215154193E-8</v>
      </c>
      <c r="KH14">
        <v>2.9522862282069838E-9</v>
      </c>
      <c r="KI14">
        <v>1.4310618763959791E-6</v>
      </c>
      <c r="KJ14">
        <v>1.0628783526288071E-5</v>
      </c>
      <c r="KL14">
        <v>4.7898806986243207E-2</v>
      </c>
      <c r="KM14">
        <v>1.7827707327259139</v>
      </c>
      <c r="KN14">
        <v>4.2005073954619063E-3</v>
      </c>
      <c r="KO14">
        <v>1.1272534246417304E-4</v>
      </c>
      <c r="KP14">
        <v>7.3665453856904635E-3</v>
      </c>
      <c r="KR14" t="s">
        <v>419</v>
      </c>
      <c r="KS14" t="s">
        <v>419</v>
      </c>
      <c r="KT14" t="s">
        <v>419</v>
      </c>
      <c r="KU14" t="s">
        <v>419</v>
      </c>
      <c r="KV14">
        <f t="shared" si="0"/>
        <v>2.0373781564765219</v>
      </c>
      <c r="KW14">
        <f t="shared" si="1"/>
        <v>1.9485640829927677</v>
      </c>
    </row>
    <row r="15" spans="1:339">
      <c r="A15" s="63"/>
      <c r="B15" t="s">
        <v>44</v>
      </c>
      <c r="D15">
        <v>173.77600000000001</v>
      </c>
      <c r="E15">
        <v>636.40099999999995</v>
      </c>
      <c r="F15">
        <v>36312.1</v>
      </c>
      <c r="G15">
        <v>41270.6</v>
      </c>
      <c r="H15">
        <v>107700</v>
      </c>
      <c r="I15">
        <v>160061</v>
      </c>
      <c r="J15" s="17">
        <v>723.13800000000003</v>
      </c>
      <c r="K15" s="17">
        <v>353.49599999999998</v>
      </c>
      <c r="L15">
        <v>19.258099999999999</v>
      </c>
      <c r="M15">
        <v>11532.2</v>
      </c>
      <c r="N15">
        <v>2.9008699999999998</v>
      </c>
      <c r="O15" s="17">
        <v>-0.48794300000000002</v>
      </c>
      <c r="P15">
        <v>1647.11</v>
      </c>
      <c r="Q15">
        <v>114977</v>
      </c>
      <c r="R15">
        <v>543.79700000000003</v>
      </c>
      <c r="S15">
        <v>552.90700000000004</v>
      </c>
      <c r="T15">
        <v>37.433700000000002</v>
      </c>
      <c r="U15">
        <v>397.99900000000002</v>
      </c>
      <c r="V15" s="17">
        <v>7.04</v>
      </c>
      <c r="W15">
        <v>1.62077</v>
      </c>
      <c r="X15">
        <v>7.0916999999999994E-2</v>
      </c>
      <c r="Y15" s="1">
        <v>4.2690300000000002E-10</v>
      </c>
      <c r="Z15">
        <v>38.456699999999998</v>
      </c>
      <c r="AA15">
        <v>2.56406</v>
      </c>
      <c r="AB15">
        <v>7.9651500000000004</v>
      </c>
      <c r="AC15">
        <v>1296.6400000000001</v>
      </c>
      <c r="AD15">
        <v>1.55412E-2</v>
      </c>
      <c r="AE15" s="1">
        <v>2.9192399999999999E-5</v>
      </c>
      <c r="AF15">
        <v>0.131133</v>
      </c>
      <c r="AG15">
        <v>3.57972</v>
      </c>
      <c r="AI15">
        <v>412500</v>
      </c>
      <c r="AJ15">
        <v>53200</v>
      </c>
      <c r="AK15">
        <v>107700</v>
      </c>
      <c r="AL15">
        <v>188500</v>
      </c>
      <c r="AM15">
        <v>76300</v>
      </c>
      <c r="AN15">
        <v>13000</v>
      </c>
      <c r="AO15">
        <v>148800</v>
      </c>
      <c r="AQ15" s="64"/>
      <c r="AR15" t="s">
        <v>79</v>
      </c>
      <c r="AT15">
        <v>160.15700000000001</v>
      </c>
      <c r="AU15">
        <v>828.495</v>
      </c>
      <c r="AV15">
        <v>40282.400000000001</v>
      </c>
      <c r="AW15">
        <v>39223.9</v>
      </c>
      <c r="AX15">
        <v>98200</v>
      </c>
      <c r="AY15">
        <v>160675</v>
      </c>
      <c r="AZ15" s="17">
        <v>372.33</v>
      </c>
      <c r="BA15" s="17">
        <v>219.51300000000001</v>
      </c>
      <c r="BB15">
        <v>24.0608</v>
      </c>
      <c r="BC15">
        <v>16307.4</v>
      </c>
      <c r="BD15">
        <v>260.988</v>
      </c>
      <c r="BE15" s="15">
        <v>141.721</v>
      </c>
      <c r="BF15">
        <v>1964.37</v>
      </c>
      <c r="BG15">
        <v>100669</v>
      </c>
      <c r="BH15">
        <v>518.11699999999996</v>
      </c>
      <c r="BI15">
        <v>476.50299999999999</v>
      </c>
      <c r="BJ15">
        <v>36.9968</v>
      </c>
      <c r="BK15">
        <v>515.61099999999999</v>
      </c>
      <c r="BL15" s="17">
        <v>0.27804499999999999</v>
      </c>
      <c r="BM15">
        <v>1.10486</v>
      </c>
      <c r="BN15">
        <v>4.6580000000000003E-2</v>
      </c>
      <c r="BO15">
        <v>0.15454799999999999</v>
      </c>
      <c r="BP15">
        <v>50.459800000000001</v>
      </c>
      <c r="BQ15">
        <v>2.3862899999999998</v>
      </c>
      <c r="BR15">
        <v>21.119700000000002</v>
      </c>
      <c r="BS15">
        <v>1202.42</v>
      </c>
      <c r="BT15" s="1">
        <v>5.6730400000000001E-8</v>
      </c>
      <c r="BU15" s="17" t="s">
        <v>292</v>
      </c>
      <c r="BV15">
        <v>0.232211</v>
      </c>
      <c r="BW15">
        <v>4.7629799999999998</v>
      </c>
      <c r="BY15">
        <v>401500</v>
      </c>
      <c r="BZ15">
        <v>51700</v>
      </c>
      <c r="CA15">
        <v>98200</v>
      </c>
      <c r="CB15">
        <v>177000</v>
      </c>
      <c r="CC15">
        <v>78900</v>
      </c>
      <c r="CD15">
        <v>18900</v>
      </c>
      <c r="CE15">
        <v>173800</v>
      </c>
      <c r="CG15" s="64"/>
      <c r="CH15" t="s">
        <v>112</v>
      </c>
      <c r="CJ15">
        <v>217.09399999999999</v>
      </c>
      <c r="CK15">
        <v>692.47299999999996</v>
      </c>
      <c r="CL15">
        <v>53505.2</v>
      </c>
      <c r="CM15">
        <v>58484.4</v>
      </c>
      <c r="CN15">
        <v>106000</v>
      </c>
      <c r="CO15">
        <v>167776</v>
      </c>
      <c r="CP15" s="17">
        <v>1061.1600000000001</v>
      </c>
      <c r="CQ15" s="17">
        <v>35.459899999999998</v>
      </c>
      <c r="CR15">
        <v>52.432899999999997</v>
      </c>
      <c r="CS15">
        <v>11277.6</v>
      </c>
      <c r="CT15">
        <v>419.834</v>
      </c>
      <c r="CU15" s="15">
        <v>44.811300000000003</v>
      </c>
      <c r="CV15">
        <v>218.09</v>
      </c>
      <c r="CW15">
        <v>95082.8</v>
      </c>
      <c r="CX15">
        <v>471.64800000000002</v>
      </c>
      <c r="CY15">
        <v>476.34899999999999</v>
      </c>
      <c r="CZ15">
        <v>38.220399999999998</v>
      </c>
      <c r="DA15">
        <v>437.71199999999999</v>
      </c>
      <c r="DB15" s="17">
        <v>2.6413099999999998</v>
      </c>
      <c r="DC15">
        <v>1.76823</v>
      </c>
      <c r="DD15">
        <v>1.5293699999999999E-4</v>
      </c>
      <c r="DE15">
        <v>5.5301099999999999E-2</v>
      </c>
      <c r="DF15">
        <v>28.344100000000001</v>
      </c>
      <c r="DG15">
        <v>5.8729500000000003</v>
      </c>
      <c r="DH15">
        <v>26.161000000000001</v>
      </c>
      <c r="DI15">
        <v>884.85900000000004</v>
      </c>
      <c r="DJ15" s="17" t="s">
        <v>292</v>
      </c>
      <c r="DK15">
        <v>5.7162000000000001E-4</v>
      </c>
      <c r="DL15">
        <v>0.22503000000000001</v>
      </c>
      <c r="DM15">
        <v>7.0856700000000004</v>
      </c>
      <c r="DO15">
        <v>418500</v>
      </c>
      <c r="DP15">
        <v>74800</v>
      </c>
      <c r="DQ15">
        <v>106000</v>
      </c>
      <c r="DR15">
        <v>190000</v>
      </c>
      <c r="DS15">
        <v>74100</v>
      </c>
      <c r="DT15">
        <v>11200.000000000002</v>
      </c>
      <c r="DU15">
        <v>125500</v>
      </c>
      <c r="DZ15" t="s">
        <v>341</v>
      </c>
      <c r="EB15" t="s">
        <v>324</v>
      </c>
      <c r="EK15" t="s">
        <v>330</v>
      </c>
      <c r="EQ15">
        <v>1</v>
      </c>
      <c r="ER15">
        <v>2</v>
      </c>
      <c r="ES15">
        <v>3</v>
      </c>
      <c r="ET15">
        <v>4</v>
      </c>
      <c r="EU15">
        <v>5</v>
      </c>
      <c r="EV15">
        <v>6</v>
      </c>
      <c r="JG15" s="67"/>
      <c r="JH15" s="67"/>
      <c r="JI15" s="67"/>
      <c r="JJ15" s="67"/>
      <c r="JK15" t="s">
        <v>79</v>
      </c>
      <c r="JM15">
        <v>5.5173993657654981</v>
      </c>
      <c r="JN15">
        <v>2.4826006342345015</v>
      </c>
      <c r="JP15">
        <v>0.70371207334427588</v>
      </c>
      <c r="JQ15">
        <v>0.2982444305242718</v>
      </c>
      <c r="JR15">
        <v>2.7246863911969244</v>
      </c>
      <c r="JS15">
        <v>3.1302979991087179E-2</v>
      </c>
      <c r="JT15">
        <v>1.8622842206428434</v>
      </c>
      <c r="JU15">
        <v>2.0204006543122245E-2</v>
      </c>
      <c r="JV15">
        <v>2.3860630216224047E-3</v>
      </c>
      <c r="JW15">
        <v>4.4855184199240937E-3</v>
      </c>
      <c r="JX15">
        <v>6.3807505821411384E-3</v>
      </c>
      <c r="JY15">
        <v>4.6852719757718497E-4</v>
      </c>
      <c r="JZ15">
        <v>4.6457713260981466E-4</v>
      </c>
      <c r="KA15">
        <v>1.1039643465781943E-5</v>
      </c>
      <c r="KB15">
        <v>1.48328418799071E-6</v>
      </c>
      <c r="KC15">
        <v>4.7548203255801081E-4</v>
      </c>
      <c r="KD15">
        <v>4.5866956101595345E-7</v>
      </c>
      <c r="KE15">
        <v>0</v>
      </c>
      <c r="KF15">
        <v>1.7598958292944336E-5</v>
      </c>
      <c r="KG15">
        <v>3.5757294037110371E-13</v>
      </c>
      <c r="KH15">
        <v>0</v>
      </c>
      <c r="KI15">
        <v>1.1058438910997379E-6</v>
      </c>
      <c r="KJ15">
        <v>2.0125192937738243E-5</v>
      </c>
      <c r="KL15">
        <v>6.3100378155496281E-2</v>
      </c>
      <c r="KM15">
        <v>1.7667435183884797</v>
      </c>
      <c r="KN15">
        <v>5.281527139589382E-3</v>
      </c>
      <c r="KO15">
        <v>1.3912776537524632E-4</v>
      </c>
      <c r="KP15">
        <v>4.7949444263512605E-3</v>
      </c>
      <c r="KR15" t="s">
        <v>419</v>
      </c>
      <c r="KS15" t="s">
        <v>419</v>
      </c>
      <c r="KT15" t="s">
        <v>419</v>
      </c>
      <c r="KU15" t="s">
        <v>419</v>
      </c>
      <c r="KV15">
        <f t="shared" si="0"/>
        <v>2.3505217283680073</v>
      </c>
      <c r="KW15">
        <f t="shared" si="1"/>
        <v>1.8420802140997212</v>
      </c>
    </row>
    <row r="16" spans="1:339">
      <c r="A16" s="63"/>
      <c r="B16" t="s">
        <v>45</v>
      </c>
      <c r="D16">
        <v>210.196</v>
      </c>
      <c r="E16">
        <v>653.14499999999998</v>
      </c>
      <c r="F16">
        <v>38534.9</v>
      </c>
      <c r="G16">
        <v>41856.9</v>
      </c>
      <c r="H16">
        <v>108600</v>
      </c>
      <c r="I16">
        <v>170679</v>
      </c>
      <c r="J16" s="17">
        <v>-140.66800000000001</v>
      </c>
      <c r="K16" s="17">
        <v>287.71199999999999</v>
      </c>
      <c r="L16">
        <v>22.750399999999999</v>
      </c>
      <c r="M16">
        <v>13374.3</v>
      </c>
      <c r="N16">
        <v>2.6256300000000001</v>
      </c>
      <c r="O16" s="17">
        <v>3.7917900000000002</v>
      </c>
      <c r="P16">
        <v>1835.73</v>
      </c>
      <c r="Q16">
        <v>138485</v>
      </c>
      <c r="R16">
        <v>638.32799999999997</v>
      </c>
      <c r="S16">
        <v>668.78499999999997</v>
      </c>
      <c r="T16">
        <v>38.272599999999997</v>
      </c>
      <c r="U16">
        <v>444.25599999999997</v>
      </c>
      <c r="V16" s="17">
        <v>3.8570700000000002</v>
      </c>
      <c r="W16">
        <v>0.96175600000000006</v>
      </c>
      <c r="X16">
        <v>0.18724199999999999</v>
      </c>
      <c r="Y16" s="17" t="s">
        <v>292</v>
      </c>
      <c r="Z16">
        <v>52.475700000000003</v>
      </c>
      <c r="AA16">
        <v>2.5968399999999998</v>
      </c>
      <c r="AB16">
        <v>7.2858299999999998</v>
      </c>
      <c r="AC16">
        <v>1395.94</v>
      </c>
      <c r="AD16">
        <v>9.6830200000000005E-3</v>
      </c>
      <c r="AE16" s="17" t="s">
        <v>292</v>
      </c>
      <c r="AF16">
        <v>5.3682000000000001E-2</v>
      </c>
      <c r="AG16">
        <v>3.4735299999999998</v>
      </c>
      <c r="AI16">
        <v>412700.00000000006</v>
      </c>
      <c r="AJ16">
        <v>52400</v>
      </c>
      <c r="AK16">
        <v>108600</v>
      </c>
      <c r="AL16">
        <v>188400</v>
      </c>
      <c r="AM16">
        <v>74600</v>
      </c>
      <c r="AN16">
        <v>13000</v>
      </c>
      <c r="AO16">
        <v>150300</v>
      </c>
      <c r="AQ16" s="64"/>
      <c r="AR16" t="s">
        <v>80</v>
      </c>
      <c r="AT16">
        <v>171.07499999999999</v>
      </c>
      <c r="AU16">
        <v>707.1</v>
      </c>
      <c r="AV16">
        <v>42612.9</v>
      </c>
      <c r="AW16">
        <v>40386.400000000001</v>
      </c>
      <c r="AX16">
        <v>104200</v>
      </c>
      <c r="AY16">
        <v>174698</v>
      </c>
      <c r="AZ16" s="17">
        <v>168.339</v>
      </c>
      <c r="BA16" s="17">
        <v>172.88</v>
      </c>
      <c r="BB16">
        <v>21.682300000000001</v>
      </c>
      <c r="BC16">
        <v>10996.4</v>
      </c>
      <c r="BD16">
        <v>280.04000000000002</v>
      </c>
      <c r="BE16" s="15">
        <v>115.999</v>
      </c>
      <c r="BF16">
        <v>2105.31</v>
      </c>
      <c r="BG16">
        <v>102511</v>
      </c>
      <c r="BH16">
        <v>571.60400000000004</v>
      </c>
      <c r="BI16">
        <v>638.99300000000005</v>
      </c>
      <c r="BJ16">
        <v>42.014699999999998</v>
      </c>
      <c r="BK16">
        <v>528.88900000000001</v>
      </c>
      <c r="BL16" s="17">
        <v>-1.0073300000000001</v>
      </c>
      <c r="BM16">
        <v>1.2501199999999999</v>
      </c>
      <c r="BN16">
        <v>6.9326600000000002E-2</v>
      </c>
      <c r="BO16">
        <v>0.149313</v>
      </c>
      <c r="BP16">
        <v>13.678599999999999</v>
      </c>
      <c r="BQ16">
        <v>2.3465500000000001</v>
      </c>
      <c r="BR16">
        <v>22.551400000000001</v>
      </c>
      <c r="BS16">
        <v>1161.33</v>
      </c>
      <c r="BT16">
        <v>1.67344E-2</v>
      </c>
      <c r="BU16">
        <v>3.2203000000000002E-3</v>
      </c>
      <c r="BV16">
        <v>0.127248</v>
      </c>
      <c r="BW16">
        <v>3.2516099999999999</v>
      </c>
      <c r="BY16">
        <v>402900</v>
      </c>
      <c r="BZ16">
        <v>53099.999999999993</v>
      </c>
      <c r="CA16">
        <v>104200</v>
      </c>
      <c r="CB16">
        <v>177600.00000000003</v>
      </c>
      <c r="CC16">
        <v>81100</v>
      </c>
      <c r="CD16">
        <v>11600</v>
      </c>
      <c r="CE16">
        <v>169500</v>
      </c>
      <c r="CG16" s="64"/>
      <c r="CH16" t="s">
        <v>113</v>
      </c>
      <c r="CJ16">
        <v>228.57599999999999</v>
      </c>
      <c r="CK16">
        <v>988.80600000000004</v>
      </c>
      <c r="CL16">
        <v>55878.3</v>
      </c>
      <c r="CM16">
        <v>60018.400000000001</v>
      </c>
      <c r="CN16">
        <v>105900</v>
      </c>
      <c r="CO16">
        <v>165993</v>
      </c>
      <c r="CP16" s="17">
        <v>214.98</v>
      </c>
      <c r="CQ16" s="17">
        <v>179.83199999999999</v>
      </c>
      <c r="CR16">
        <v>49.706000000000003</v>
      </c>
      <c r="CS16">
        <v>12634.5</v>
      </c>
      <c r="CT16">
        <v>451.28899999999999</v>
      </c>
      <c r="CU16" s="15">
        <v>82.593299999999999</v>
      </c>
      <c r="CV16">
        <v>215.898</v>
      </c>
      <c r="CW16">
        <v>89287</v>
      </c>
      <c r="CX16">
        <v>446.42399999999998</v>
      </c>
      <c r="CY16">
        <v>475.56</v>
      </c>
      <c r="CZ16">
        <v>38.643000000000001</v>
      </c>
      <c r="DA16">
        <v>436.15199999999999</v>
      </c>
      <c r="DB16" s="17">
        <v>2.8393000000000002</v>
      </c>
      <c r="DC16">
        <v>1.4761200000000001</v>
      </c>
      <c r="DD16" s="17" t="s">
        <v>292</v>
      </c>
      <c r="DE16">
        <v>0.104148</v>
      </c>
      <c r="DF16">
        <v>30.025099999999998</v>
      </c>
      <c r="DG16">
        <v>5.5715399999999997</v>
      </c>
      <c r="DH16">
        <v>25.788799999999998</v>
      </c>
      <c r="DI16">
        <v>999.072</v>
      </c>
      <c r="DJ16">
        <v>2.5998200000000002E-4</v>
      </c>
      <c r="DK16" s="17" t="s">
        <v>292</v>
      </c>
      <c r="DL16">
        <v>0.23408899999999999</v>
      </c>
      <c r="DM16">
        <v>6.1429099999999996</v>
      </c>
      <c r="DO16">
        <v>418900</v>
      </c>
      <c r="DP16">
        <v>73500</v>
      </c>
      <c r="DQ16">
        <v>105900</v>
      </c>
      <c r="DR16">
        <v>190400</v>
      </c>
      <c r="DS16">
        <v>74100</v>
      </c>
      <c r="DT16">
        <v>12800</v>
      </c>
      <c r="DU16">
        <v>124400</v>
      </c>
      <c r="EB16" t="s">
        <v>349</v>
      </c>
      <c r="EQ16">
        <v>1</v>
      </c>
      <c r="ER16">
        <v>2</v>
      </c>
      <c r="ES16">
        <v>3</v>
      </c>
      <c r="ET16">
        <v>4</v>
      </c>
      <c r="EU16">
        <v>5</v>
      </c>
      <c r="EV16">
        <v>6</v>
      </c>
      <c r="JG16" s="67"/>
      <c r="JH16" s="67"/>
      <c r="JI16" s="67"/>
      <c r="JJ16" s="67"/>
      <c r="JK16" t="s">
        <v>80</v>
      </c>
      <c r="JM16">
        <v>5.5015040551410159</v>
      </c>
      <c r="JN16">
        <v>2.4984959448589845</v>
      </c>
      <c r="JP16">
        <v>0.86136998958329869</v>
      </c>
      <c r="JQ16">
        <v>0.19985520762702669</v>
      </c>
      <c r="JR16">
        <v>2.6406678304322684</v>
      </c>
      <c r="JS16">
        <v>3.333924539448542E-2</v>
      </c>
      <c r="JT16">
        <v>1.9007599087056817</v>
      </c>
      <c r="JU16">
        <v>2.1446451548883468E-2</v>
      </c>
      <c r="JV16">
        <v>1.9407932324485898E-3</v>
      </c>
      <c r="JW16">
        <v>4.7828801216929246E-3</v>
      </c>
      <c r="JX16">
        <v>8.5031443516738608E-3</v>
      </c>
      <c r="JY16">
        <v>4.1957288497836159E-4</v>
      </c>
      <c r="JZ16">
        <v>5.2429082284442981E-4</v>
      </c>
      <c r="KA16">
        <v>1.2413001901447019E-5</v>
      </c>
      <c r="KB16">
        <v>1.4240850294380618E-6</v>
      </c>
      <c r="KC16">
        <v>1.2808773829318281E-4</v>
      </c>
      <c r="KD16">
        <v>6.7838722158582816E-7</v>
      </c>
      <c r="KE16">
        <v>1.6194912145476356E-8</v>
      </c>
      <c r="KF16">
        <v>1.7197720048035314E-5</v>
      </c>
      <c r="KG16">
        <v>1.0481809620082182E-7</v>
      </c>
      <c r="KH16">
        <v>1.6194912145476356E-8</v>
      </c>
      <c r="KI16">
        <v>6.0219801723667364E-7</v>
      </c>
      <c r="KJ16">
        <v>1.3653282204987116E-5</v>
      </c>
      <c r="KL16">
        <v>5.3518043611510149E-2</v>
      </c>
      <c r="KM16">
        <v>1.8046570373921282</v>
      </c>
      <c r="KN16">
        <v>5.3836795046805367E-3</v>
      </c>
      <c r="KO16">
        <v>1.4763077334827276E-4</v>
      </c>
      <c r="KP16">
        <v>0</v>
      </c>
      <c r="KR16" t="s">
        <v>419</v>
      </c>
      <c r="KS16" t="s">
        <v>419</v>
      </c>
      <c r="KT16" t="s">
        <v>419</v>
      </c>
      <c r="KU16" t="s">
        <v>419</v>
      </c>
      <c r="KV16">
        <f t="shared" si="0"/>
        <v>2.0124922938704817</v>
      </c>
      <c r="KW16">
        <f t="shared" si="1"/>
        <v>1.8793134571567982</v>
      </c>
    </row>
    <row r="17" spans="1:309">
      <c r="A17" s="63"/>
      <c r="B17" t="s">
        <v>46</v>
      </c>
      <c r="D17">
        <v>192.28299999999999</v>
      </c>
      <c r="E17">
        <v>526.61599999999999</v>
      </c>
      <c r="F17">
        <v>34965.800000000003</v>
      </c>
      <c r="G17">
        <v>39851.5</v>
      </c>
      <c r="H17">
        <v>107900</v>
      </c>
      <c r="I17">
        <v>173529</v>
      </c>
      <c r="J17" s="17">
        <v>-74.241900000000001</v>
      </c>
      <c r="K17" s="17">
        <v>250.24799999999999</v>
      </c>
      <c r="L17">
        <v>20.505299999999998</v>
      </c>
      <c r="M17">
        <v>14489.3</v>
      </c>
      <c r="N17">
        <v>3.2112500000000002</v>
      </c>
      <c r="O17" s="17">
        <v>1.8155699999999999</v>
      </c>
      <c r="P17">
        <v>1702.42</v>
      </c>
      <c r="Q17">
        <v>118472</v>
      </c>
      <c r="R17">
        <v>606.97400000000005</v>
      </c>
      <c r="S17">
        <v>613.16899999999998</v>
      </c>
      <c r="T17">
        <v>36.117600000000003</v>
      </c>
      <c r="U17">
        <v>420.54899999999998</v>
      </c>
      <c r="V17" s="17">
        <v>-0.81049499999999997</v>
      </c>
      <c r="W17">
        <v>0.80776999999999999</v>
      </c>
      <c r="X17">
        <v>1.6183300000000001E-4</v>
      </c>
      <c r="Y17" s="1">
        <v>3.1451599999999998E-11</v>
      </c>
      <c r="Z17">
        <v>45.735900000000001</v>
      </c>
      <c r="AA17">
        <v>2.5765699999999998</v>
      </c>
      <c r="AB17">
        <v>5.3215899999999996</v>
      </c>
      <c r="AC17">
        <v>1407.33</v>
      </c>
      <c r="AD17" s="17" t="s">
        <v>292</v>
      </c>
      <c r="AE17" s="1">
        <v>1.35027E-6</v>
      </c>
      <c r="AF17">
        <v>5.89603E-2</v>
      </c>
      <c r="AG17">
        <v>3.1771199999999999</v>
      </c>
      <c r="AI17">
        <v>414000</v>
      </c>
      <c r="AJ17">
        <v>50100</v>
      </c>
      <c r="AK17">
        <v>107899.99999999999</v>
      </c>
      <c r="AL17">
        <v>190799.99999999997</v>
      </c>
      <c r="AM17">
        <v>74200</v>
      </c>
      <c r="AN17">
        <v>15300</v>
      </c>
      <c r="AO17">
        <v>147700</v>
      </c>
      <c r="AQ17" s="64"/>
      <c r="AR17" t="s">
        <v>81</v>
      </c>
      <c r="AT17">
        <v>143.71899999999999</v>
      </c>
      <c r="AU17">
        <v>453.83800000000002</v>
      </c>
      <c r="AV17">
        <v>36552.800000000003</v>
      </c>
      <c r="AW17">
        <v>37239.699999999997</v>
      </c>
      <c r="AX17">
        <v>100600</v>
      </c>
      <c r="AY17">
        <v>134015</v>
      </c>
      <c r="AZ17" s="17">
        <v>389.20600000000002</v>
      </c>
      <c r="BA17" s="17">
        <v>301.49400000000003</v>
      </c>
      <c r="BB17">
        <v>13.0495</v>
      </c>
      <c r="BC17">
        <v>9495.0499999999993</v>
      </c>
      <c r="BD17">
        <v>266.964</v>
      </c>
      <c r="BE17" s="15">
        <v>257.74799999999999</v>
      </c>
      <c r="BF17">
        <v>1776.63</v>
      </c>
      <c r="BG17">
        <v>92430.6</v>
      </c>
      <c r="BH17">
        <v>492.84100000000001</v>
      </c>
      <c r="BI17">
        <v>472.19200000000001</v>
      </c>
      <c r="BJ17">
        <v>33.427399999999999</v>
      </c>
      <c r="BK17">
        <v>441.072</v>
      </c>
      <c r="BL17" s="17">
        <v>5.6143299999999998</v>
      </c>
      <c r="BM17">
        <v>0.57466600000000001</v>
      </c>
      <c r="BN17" s="17" t="s">
        <v>292</v>
      </c>
      <c r="BO17" s="1">
        <v>1.7558600000000002E-5</v>
      </c>
      <c r="BP17">
        <v>17.298200000000001</v>
      </c>
      <c r="BQ17">
        <v>2.3437299999999999</v>
      </c>
      <c r="BR17">
        <v>19.6524</v>
      </c>
      <c r="BS17">
        <v>1078.25</v>
      </c>
      <c r="BT17">
        <v>7.8408699999999998E-3</v>
      </c>
      <c r="BU17">
        <v>2.8154599999999998E-4</v>
      </c>
      <c r="BV17">
        <v>0.15948000000000001</v>
      </c>
      <c r="BW17">
        <v>2.4379300000000002</v>
      </c>
      <c r="BY17">
        <v>400700</v>
      </c>
      <c r="BZ17">
        <v>54800.000000000007</v>
      </c>
      <c r="CA17">
        <v>100600</v>
      </c>
      <c r="CB17">
        <v>176400</v>
      </c>
      <c r="CC17">
        <v>83000</v>
      </c>
      <c r="CD17">
        <v>11600</v>
      </c>
      <c r="CE17">
        <v>172900</v>
      </c>
      <c r="CG17" s="64"/>
      <c r="CH17" t="s">
        <v>114</v>
      </c>
      <c r="CJ17">
        <v>227.89699999999999</v>
      </c>
      <c r="CK17">
        <v>845.35400000000004</v>
      </c>
      <c r="CL17">
        <v>53362</v>
      </c>
      <c r="CM17">
        <v>59009.599999999999</v>
      </c>
      <c r="CN17">
        <v>105200</v>
      </c>
      <c r="CO17">
        <v>159417</v>
      </c>
      <c r="CP17" s="17">
        <v>-159.251</v>
      </c>
      <c r="CQ17" s="17">
        <v>49.689</v>
      </c>
      <c r="CR17">
        <v>38.976399999999998</v>
      </c>
      <c r="CS17">
        <v>13365.8</v>
      </c>
      <c r="CT17">
        <v>461.988</v>
      </c>
      <c r="CU17" s="15">
        <v>94.9191</v>
      </c>
      <c r="CV17">
        <v>203.404</v>
      </c>
      <c r="CW17">
        <v>96331.5</v>
      </c>
      <c r="CX17">
        <v>475.28699999999998</v>
      </c>
      <c r="CY17">
        <v>473.40699999999998</v>
      </c>
      <c r="CZ17">
        <v>37.063400000000001</v>
      </c>
      <c r="DA17">
        <v>417.91300000000001</v>
      </c>
      <c r="DB17" s="17">
        <v>4.1852</v>
      </c>
      <c r="DC17">
        <v>1.8820300000000001</v>
      </c>
      <c r="DD17">
        <v>1.6275E-4</v>
      </c>
      <c r="DE17" s="17" t="s">
        <v>292</v>
      </c>
      <c r="DF17">
        <v>27.262799999999999</v>
      </c>
      <c r="DG17">
        <v>5.3722799999999999</v>
      </c>
      <c r="DH17">
        <v>28.412700000000001</v>
      </c>
      <c r="DI17">
        <v>968.11900000000003</v>
      </c>
      <c r="DJ17" s="17" t="s">
        <v>292</v>
      </c>
      <c r="DK17" s="1">
        <v>4.0434900000000001E-5</v>
      </c>
      <c r="DL17">
        <v>0.36895800000000001</v>
      </c>
      <c r="DM17">
        <v>6.5034999999999998</v>
      </c>
      <c r="DO17">
        <v>420200.00000000006</v>
      </c>
      <c r="DP17">
        <v>72700</v>
      </c>
      <c r="DQ17">
        <v>105200</v>
      </c>
      <c r="DR17">
        <v>192500</v>
      </c>
      <c r="DS17">
        <v>71900</v>
      </c>
      <c r="DT17">
        <v>13799.999999999998</v>
      </c>
      <c r="DU17">
        <v>123600</v>
      </c>
      <c r="EQ17">
        <v>1</v>
      </c>
      <c r="ER17">
        <v>2</v>
      </c>
      <c r="ES17">
        <v>3</v>
      </c>
      <c r="ET17">
        <v>4</v>
      </c>
      <c r="EU17">
        <v>5</v>
      </c>
      <c r="EV17">
        <v>6</v>
      </c>
      <c r="JG17" s="67"/>
      <c r="JH17" s="67"/>
      <c r="JI17" s="67"/>
      <c r="JJ17" s="67"/>
      <c r="JK17" t="s">
        <v>81</v>
      </c>
      <c r="JM17">
        <v>5.5093144492817157</v>
      </c>
      <c r="JN17">
        <v>2.4906855507182848</v>
      </c>
      <c r="JP17">
        <v>0.77980361171027468</v>
      </c>
      <c r="JQ17">
        <v>0.17398936380467434</v>
      </c>
      <c r="JR17">
        <v>2.7158111658803317</v>
      </c>
      <c r="JS17">
        <v>2.8365941817702231E-2</v>
      </c>
      <c r="JT17">
        <v>1.9777609816188075</v>
      </c>
      <c r="JU17">
        <v>1.8165342378684682E-2</v>
      </c>
      <c r="JV17">
        <v>4.3479128652096312E-3</v>
      </c>
      <c r="JW17">
        <v>4.5970860359718143E-3</v>
      </c>
      <c r="JX17">
        <v>6.3352328249944839E-3</v>
      </c>
      <c r="JY17">
        <v>2.545988517976111E-4</v>
      </c>
      <c r="JZ17">
        <v>4.2056593363951831E-4</v>
      </c>
      <c r="KA17">
        <v>5.7530894381242928E-6</v>
      </c>
      <c r="KB17">
        <v>1.6884518839627822E-10</v>
      </c>
      <c r="KC17">
        <v>1.6331547017922106E-4</v>
      </c>
      <c r="KD17">
        <v>0</v>
      </c>
      <c r="KE17">
        <v>1.4275526350582564E-9</v>
      </c>
      <c r="KF17">
        <v>1.731845500676509E-5</v>
      </c>
      <c r="KG17">
        <v>4.9516607128062306E-8</v>
      </c>
      <c r="KH17">
        <v>1.4275526350582564E-9</v>
      </c>
      <c r="KI17">
        <v>7.6094818798488521E-7</v>
      </c>
      <c r="KJ17">
        <v>1.0320966112395021E-5</v>
      </c>
      <c r="KL17">
        <v>3.4632253571017249E-2</v>
      </c>
      <c r="KM17">
        <v>1.8621403967096517</v>
      </c>
      <c r="KN17">
        <v>4.5267306778776373E-3</v>
      </c>
      <c r="KO17">
        <v>1.2971179989456082E-4</v>
      </c>
      <c r="KP17">
        <v>6.5984181279671525E-3</v>
      </c>
      <c r="KR17" t="s">
        <v>419</v>
      </c>
      <c r="KS17" t="s">
        <v>419</v>
      </c>
      <c r="KT17" t="s">
        <v>419</v>
      </c>
      <c r="KU17" t="s">
        <v>419</v>
      </c>
      <c r="KV17">
        <f t="shared" si="0"/>
        <v>2.1383628597924336</v>
      </c>
      <c r="KW17">
        <f t="shared" si="1"/>
        <v>1.9595956392401228</v>
      </c>
    </row>
    <row r="18" spans="1:309">
      <c r="A18" s="63"/>
      <c r="B18" t="s">
        <v>47</v>
      </c>
      <c r="D18">
        <v>194.791</v>
      </c>
      <c r="E18">
        <v>708.49099999999999</v>
      </c>
      <c r="F18">
        <v>36044.5</v>
      </c>
      <c r="G18">
        <v>40442.400000000001</v>
      </c>
      <c r="H18">
        <v>107400</v>
      </c>
      <c r="I18">
        <v>177570</v>
      </c>
      <c r="J18" s="17">
        <v>-1099.71</v>
      </c>
      <c r="K18" s="17">
        <v>159.08799999999999</v>
      </c>
      <c r="L18">
        <v>21.620699999999999</v>
      </c>
      <c r="M18">
        <v>14426.8</v>
      </c>
      <c r="N18">
        <v>2.7902999999999998</v>
      </c>
      <c r="O18" s="17">
        <v>4.6898400000000002</v>
      </c>
      <c r="P18">
        <v>1781.04</v>
      </c>
      <c r="Q18">
        <v>122838</v>
      </c>
      <c r="R18">
        <v>576.06799999999998</v>
      </c>
      <c r="S18">
        <v>627.36900000000003</v>
      </c>
      <c r="T18">
        <v>38.507800000000003</v>
      </c>
      <c r="U18">
        <v>428.71199999999999</v>
      </c>
      <c r="V18" s="17">
        <v>1.8865700000000001</v>
      </c>
      <c r="W18">
        <v>0.60705399999999998</v>
      </c>
      <c r="X18" s="17" t="s">
        <v>292</v>
      </c>
      <c r="Y18">
        <v>0.119768</v>
      </c>
      <c r="Z18">
        <v>58.164000000000001</v>
      </c>
      <c r="AA18">
        <v>2.5488499999999998</v>
      </c>
      <c r="AB18">
        <v>4.73292</v>
      </c>
      <c r="AC18">
        <v>1418.9</v>
      </c>
      <c r="AD18">
        <v>7.9279399999999996E-3</v>
      </c>
      <c r="AE18" s="1">
        <v>2.3598100000000001E-6</v>
      </c>
      <c r="AF18">
        <v>5.7334200000000002E-2</v>
      </c>
      <c r="AG18">
        <v>4.1862599999999999</v>
      </c>
      <c r="AI18">
        <v>412900</v>
      </c>
      <c r="AJ18">
        <v>52300.000000000007</v>
      </c>
      <c r="AK18">
        <v>107400</v>
      </c>
      <c r="AL18">
        <v>189800</v>
      </c>
      <c r="AM18">
        <v>77300</v>
      </c>
      <c r="AN18">
        <v>13000</v>
      </c>
      <c r="AO18">
        <v>147200</v>
      </c>
      <c r="AQ18" s="64"/>
      <c r="AR18" t="s">
        <v>82</v>
      </c>
      <c r="AT18">
        <v>140.88300000000001</v>
      </c>
      <c r="AU18">
        <v>521.82299999999998</v>
      </c>
      <c r="AV18">
        <v>40327.699999999997</v>
      </c>
      <c r="AW18">
        <v>39342.199999999997</v>
      </c>
      <c r="AX18">
        <v>102200</v>
      </c>
      <c r="AY18">
        <v>159617</v>
      </c>
      <c r="AZ18" s="17">
        <v>1034.8699999999999</v>
      </c>
      <c r="BA18" s="17">
        <v>190.95099999999999</v>
      </c>
      <c r="BB18">
        <v>12.914099999999999</v>
      </c>
      <c r="BC18">
        <v>9425.9</v>
      </c>
      <c r="BD18">
        <v>295.78100000000001</v>
      </c>
      <c r="BE18" s="15">
        <v>148.71199999999999</v>
      </c>
      <c r="BF18">
        <v>2051.6</v>
      </c>
      <c r="BG18">
        <v>98076</v>
      </c>
      <c r="BH18">
        <v>503.41500000000002</v>
      </c>
      <c r="BI18">
        <v>549.245</v>
      </c>
      <c r="BJ18">
        <v>36.735799999999998</v>
      </c>
      <c r="BK18">
        <v>484.06400000000002</v>
      </c>
      <c r="BL18" s="17">
        <v>6.5123600000000001</v>
      </c>
      <c r="BM18">
        <v>0.39778400000000003</v>
      </c>
      <c r="BN18">
        <v>8.1475800000000001E-2</v>
      </c>
      <c r="BO18">
        <v>0.13688800000000001</v>
      </c>
      <c r="BP18">
        <v>7.59117</v>
      </c>
      <c r="BQ18">
        <v>2.3479100000000002</v>
      </c>
      <c r="BR18">
        <v>21.317599999999999</v>
      </c>
      <c r="BS18">
        <v>868.77099999999996</v>
      </c>
      <c r="BT18">
        <v>5.5595699999999998E-3</v>
      </c>
      <c r="BU18">
        <v>5.8308299999999997E-4</v>
      </c>
      <c r="BV18">
        <v>9.2072100000000004E-2</v>
      </c>
      <c r="BW18">
        <v>3.2040199999999999</v>
      </c>
      <c r="BY18">
        <v>403300</v>
      </c>
      <c r="BZ18">
        <v>54500</v>
      </c>
      <c r="CA18">
        <v>102200</v>
      </c>
      <c r="CB18">
        <v>179000</v>
      </c>
      <c r="CC18">
        <v>79200</v>
      </c>
      <c r="CD18">
        <v>11299.999999999998</v>
      </c>
      <c r="CE18">
        <v>170500</v>
      </c>
      <c r="CG18" s="64"/>
      <c r="CH18" t="s">
        <v>115</v>
      </c>
      <c r="CJ18">
        <v>204.06399999999999</v>
      </c>
      <c r="CK18">
        <v>690.06</v>
      </c>
      <c r="CL18">
        <v>51500.5</v>
      </c>
      <c r="CM18">
        <v>56569.4</v>
      </c>
      <c r="CN18">
        <v>104500</v>
      </c>
      <c r="CO18">
        <v>162122</v>
      </c>
      <c r="CP18" s="17">
        <v>122.261</v>
      </c>
      <c r="CQ18" s="17">
        <v>199.08799999999999</v>
      </c>
      <c r="CR18">
        <v>43.724400000000003</v>
      </c>
      <c r="CS18">
        <v>14245.1</v>
      </c>
      <c r="CT18">
        <v>511.113</v>
      </c>
      <c r="CU18" s="15">
        <v>120.464</v>
      </c>
      <c r="CV18">
        <v>216.726</v>
      </c>
      <c r="CW18">
        <v>91173</v>
      </c>
      <c r="CX18">
        <v>396.01600000000002</v>
      </c>
      <c r="CY18">
        <v>443.65</v>
      </c>
      <c r="CZ18">
        <v>35.4634</v>
      </c>
      <c r="DA18">
        <v>403.02100000000002</v>
      </c>
      <c r="DB18" s="17">
        <v>-0.32688200000000001</v>
      </c>
      <c r="DC18">
        <v>1.6488</v>
      </c>
      <c r="DD18" s="17" t="s">
        <v>292</v>
      </c>
      <c r="DE18" s="1">
        <v>4.0655399999999999E-19</v>
      </c>
      <c r="DF18">
        <v>27.0336</v>
      </c>
      <c r="DG18">
        <v>5.2284499999999996</v>
      </c>
      <c r="DH18">
        <v>26.575600000000001</v>
      </c>
      <c r="DI18">
        <v>812.15899999999999</v>
      </c>
      <c r="DJ18">
        <v>3.7959199999999999E-3</v>
      </c>
      <c r="DK18" s="17" t="s">
        <v>292</v>
      </c>
      <c r="DL18">
        <v>0.18617400000000001</v>
      </c>
      <c r="DM18">
        <v>7.1711400000000003</v>
      </c>
      <c r="DO18">
        <v>419300</v>
      </c>
      <c r="DP18">
        <v>73100</v>
      </c>
      <c r="DQ18">
        <v>104500</v>
      </c>
      <c r="DR18">
        <v>191300</v>
      </c>
      <c r="DS18">
        <v>72300</v>
      </c>
      <c r="DT18">
        <v>14600</v>
      </c>
      <c r="DU18">
        <v>124800</v>
      </c>
      <c r="EQ18">
        <v>1</v>
      </c>
      <c r="ER18">
        <v>2</v>
      </c>
      <c r="ES18">
        <v>3</v>
      </c>
      <c r="ET18">
        <v>4</v>
      </c>
      <c r="EU18">
        <v>5</v>
      </c>
      <c r="EV18">
        <v>6</v>
      </c>
      <c r="JG18" s="67"/>
      <c r="JH18" s="67"/>
      <c r="JI18" s="67"/>
      <c r="JJ18" s="67"/>
      <c r="JK18" t="s">
        <v>82</v>
      </c>
      <c r="JM18">
        <v>5.5538297753900281</v>
      </c>
      <c r="JN18">
        <v>2.4461702246099715</v>
      </c>
      <c r="JP18">
        <v>0.85453076121546978</v>
      </c>
      <c r="JQ18">
        <v>0.1715887559564413</v>
      </c>
      <c r="JR18">
        <v>2.6605382869593188</v>
      </c>
      <c r="JS18">
        <v>3.2541192227753084E-2</v>
      </c>
      <c r="JT18">
        <v>1.9540258372481092</v>
      </c>
      <c r="JU18">
        <v>1.7690029031053756E-2</v>
      </c>
      <c r="JV18">
        <v>2.4921380486790327E-3</v>
      </c>
      <c r="JW18">
        <v>5.0598862923608478E-3</v>
      </c>
      <c r="JX18">
        <v>7.3206664705147209E-3</v>
      </c>
      <c r="JY18">
        <v>2.5030369890467535E-4</v>
      </c>
      <c r="JZ18">
        <v>4.5915735831000463E-4</v>
      </c>
      <c r="KA18">
        <v>3.9561567135430594E-6</v>
      </c>
      <c r="KB18">
        <v>1.3076897975271187E-6</v>
      </c>
      <c r="KC18">
        <v>7.1199293182942991E-5</v>
      </c>
      <c r="KD18">
        <v>7.9855980824557578E-7</v>
      </c>
      <c r="KE18">
        <v>2.9370659706907485E-9</v>
      </c>
      <c r="KF18">
        <v>1.7235487254016581E-5</v>
      </c>
      <c r="KG18">
        <v>3.4879349927683976E-8</v>
      </c>
      <c r="KH18">
        <v>2.9370659706907485E-9</v>
      </c>
      <c r="KI18">
        <v>4.3643288040168173E-7</v>
      </c>
      <c r="KJ18">
        <v>1.3475189841102538E-5</v>
      </c>
      <c r="KL18">
        <v>3.9558850801107923E-2</v>
      </c>
      <c r="KM18">
        <v>1.7652249790415064</v>
      </c>
      <c r="KN18">
        <v>4.9353562429950565E-3</v>
      </c>
      <c r="KO18">
        <v>1.3977926516830092E-4</v>
      </c>
      <c r="KP18">
        <v>0</v>
      </c>
      <c r="KR18" t="s">
        <v>419</v>
      </c>
      <c r="KS18" t="s">
        <v>419</v>
      </c>
      <c r="KT18" t="s">
        <v>419</v>
      </c>
      <c r="KU18" t="s">
        <v>419</v>
      </c>
      <c r="KV18">
        <f t="shared" si="0"/>
        <v>2.0101374739280433</v>
      </c>
      <c r="KW18">
        <f t="shared" si="1"/>
        <v>1.9363358082170554</v>
      </c>
    </row>
    <row r="19" spans="1:309">
      <c r="A19" s="63"/>
      <c r="B19" t="s">
        <v>48</v>
      </c>
      <c r="D19">
        <v>160.05699999999999</v>
      </c>
      <c r="E19">
        <v>472.738</v>
      </c>
      <c r="F19">
        <v>35319.300000000003</v>
      </c>
      <c r="G19">
        <v>38220.1</v>
      </c>
      <c r="H19">
        <v>98900</v>
      </c>
      <c r="I19">
        <v>159771</v>
      </c>
      <c r="J19" s="17">
        <v>302.91000000000003</v>
      </c>
      <c r="K19" s="17">
        <v>209.577</v>
      </c>
      <c r="L19">
        <v>21.744299999999999</v>
      </c>
      <c r="M19">
        <v>10850.9</v>
      </c>
      <c r="N19">
        <v>3.3874300000000002</v>
      </c>
      <c r="O19" s="17">
        <v>2.9334699999999998</v>
      </c>
      <c r="P19">
        <v>1558.31</v>
      </c>
      <c r="Q19">
        <v>111138</v>
      </c>
      <c r="R19">
        <v>499.00599999999997</v>
      </c>
      <c r="S19">
        <v>561.82500000000005</v>
      </c>
      <c r="T19">
        <v>36.715899999999998</v>
      </c>
      <c r="U19">
        <v>455.34899999999999</v>
      </c>
      <c r="V19" s="17">
        <v>-1.1442699999999999</v>
      </c>
      <c r="W19">
        <v>1.10016</v>
      </c>
      <c r="X19">
        <v>0.17278199999999999</v>
      </c>
      <c r="Y19" s="1">
        <v>2.0914300000000001E-12</v>
      </c>
      <c r="Z19">
        <v>31.286999999999999</v>
      </c>
      <c r="AA19">
        <v>2.5043700000000002</v>
      </c>
      <c r="AB19">
        <v>19.842700000000001</v>
      </c>
      <c r="AC19">
        <v>1090.8499999999999</v>
      </c>
      <c r="AD19">
        <v>5.2698500000000002E-2</v>
      </c>
      <c r="AE19" s="17" t="s">
        <v>292</v>
      </c>
      <c r="AF19">
        <v>3.4507500000000003E-2</v>
      </c>
      <c r="AG19">
        <v>4.1735800000000003</v>
      </c>
      <c r="AI19">
        <v>394900</v>
      </c>
      <c r="AJ19">
        <v>46500</v>
      </c>
      <c r="AK19">
        <v>98900</v>
      </c>
      <c r="AL19">
        <v>172000</v>
      </c>
      <c r="AM19">
        <v>82700</v>
      </c>
      <c r="AN19">
        <v>12400</v>
      </c>
      <c r="AO19">
        <v>192600.00000000003</v>
      </c>
      <c r="AQ19" s="64"/>
      <c r="AR19" t="s">
        <v>83</v>
      </c>
      <c r="AT19">
        <v>171.917</v>
      </c>
      <c r="AU19">
        <v>404.33300000000003</v>
      </c>
      <c r="AV19">
        <v>43062.7</v>
      </c>
      <c r="AW19">
        <v>43670.2</v>
      </c>
      <c r="AX19">
        <v>100400</v>
      </c>
      <c r="AY19">
        <v>167507</v>
      </c>
      <c r="AZ19" s="17">
        <v>-274.411</v>
      </c>
      <c r="BA19" s="17">
        <v>201.73400000000001</v>
      </c>
      <c r="BB19">
        <v>15.4786</v>
      </c>
      <c r="BC19">
        <v>11051.7</v>
      </c>
      <c r="BD19">
        <v>288.76100000000002</v>
      </c>
      <c r="BE19" s="15">
        <v>194.25299999999999</v>
      </c>
      <c r="BF19">
        <v>1943.07</v>
      </c>
      <c r="BG19">
        <v>105989</v>
      </c>
      <c r="BH19">
        <v>576.28499999999997</v>
      </c>
      <c r="BI19">
        <v>562.86099999999999</v>
      </c>
      <c r="BJ19">
        <v>38.692599999999999</v>
      </c>
      <c r="BK19">
        <v>514.15300000000002</v>
      </c>
      <c r="BL19" s="17">
        <v>1.21116</v>
      </c>
      <c r="BM19">
        <v>0.88758899999999996</v>
      </c>
      <c r="BN19" s="17" t="s">
        <v>292</v>
      </c>
      <c r="BO19" s="1">
        <v>1.58644E-6</v>
      </c>
      <c r="BP19">
        <v>13.2506</v>
      </c>
      <c r="BQ19">
        <v>1.92231</v>
      </c>
      <c r="BR19">
        <v>20.047899999999998</v>
      </c>
      <c r="BS19">
        <v>1252.24</v>
      </c>
      <c r="BT19">
        <v>8.5666300000000004E-3</v>
      </c>
      <c r="BU19" s="17" t="s">
        <v>292</v>
      </c>
      <c r="BV19">
        <v>6.0178099999999998E-2</v>
      </c>
      <c r="BW19">
        <v>2.4409100000000001</v>
      </c>
      <c r="BY19">
        <v>400000</v>
      </c>
      <c r="BZ19">
        <v>56300</v>
      </c>
      <c r="CA19">
        <v>100399.99999999999</v>
      </c>
      <c r="CB19">
        <v>180300</v>
      </c>
      <c r="CC19">
        <v>86400</v>
      </c>
      <c r="CD19">
        <v>0</v>
      </c>
      <c r="CE19">
        <v>176600</v>
      </c>
      <c r="CG19" s="64"/>
      <c r="CH19" t="s">
        <v>116</v>
      </c>
      <c r="CJ19">
        <v>266.20400000000001</v>
      </c>
      <c r="CK19">
        <v>790.82100000000003</v>
      </c>
      <c r="CL19">
        <v>54989.2</v>
      </c>
      <c r="CM19">
        <v>57193</v>
      </c>
      <c r="CN19">
        <v>108100</v>
      </c>
      <c r="CO19">
        <v>177155</v>
      </c>
      <c r="CP19" s="17">
        <v>712.65800000000002</v>
      </c>
      <c r="CQ19" s="17">
        <v>170.92</v>
      </c>
      <c r="CR19">
        <v>46.024900000000002</v>
      </c>
      <c r="CS19">
        <v>13269.6</v>
      </c>
      <c r="CT19">
        <v>490.47399999999999</v>
      </c>
      <c r="CU19" s="15">
        <v>110.624</v>
      </c>
      <c r="CV19">
        <v>230.68799999999999</v>
      </c>
      <c r="CW19">
        <v>99430.3</v>
      </c>
      <c r="CX19">
        <v>451.79399999999998</v>
      </c>
      <c r="CY19">
        <v>501.76799999999997</v>
      </c>
      <c r="CZ19">
        <v>40.301499999999997</v>
      </c>
      <c r="DA19">
        <v>467.51400000000001</v>
      </c>
      <c r="DB19" s="17">
        <v>-2.1196100000000002</v>
      </c>
      <c r="DC19">
        <v>1.62327</v>
      </c>
      <c r="DD19">
        <v>2.5740699999999999E-3</v>
      </c>
      <c r="DE19" s="17" t="s">
        <v>292</v>
      </c>
      <c r="DF19">
        <v>29.689499999999999</v>
      </c>
      <c r="DG19">
        <v>5.7667900000000003</v>
      </c>
      <c r="DH19">
        <v>30.0731</v>
      </c>
      <c r="DI19">
        <v>980.83600000000001</v>
      </c>
      <c r="DJ19">
        <v>5.7612600000000005E-4</v>
      </c>
      <c r="DK19" s="1">
        <v>3.5748399999999999E-6</v>
      </c>
      <c r="DL19">
        <v>0.305927</v>
      </c>
      <c r="DM19">
        <v>6.3575799999999996</v>
      </c>
      <c r="DO19">
        <v>419900</v>
      </c>
      <c r="DP19">
        <v>71500</v>
      </c>
      <c r="DQ19">
        <v>108100</v>
      </c>
      <c r="DR19">
        <v>191100</v>
      </c>
      <c r="DS19">
        <v>73100</v>
      </c>
      <c r="DT19">
        <v>12900</v>
      </c>
      <c r="DU19">
        <v>123400</v>
      </c>
      <c r="EQ19">
        <v>1</v>
      </c>
      <c r="ER19">
        <v>2</v>
      </c>
      <c r="ES19">
        <v>3</v>
      </c>
      <c r="ET19">
        <v>4</v>
      </c>
      <c r="EU19">
        <v>5</v>
      </c>
      <c r="EV19">
        <v>6</v>
      </c>
      <c r="JG19" s="67"/>
      <c r="JH19" s="67"/>
      <c r="JI19" s="67"/>
      <c r="JJ19" s="67"/>
      <c r="JK19" t="s">
        <v>83</v>
      </c>
      <c r="JM19">
        <v>5.5205876594233088</v>
      </c>
      <c r="JN19">
        <v>2.4794123405766908</v>
      </c>
      <c r="JP19">
        <v>0.72050713702853564</v>
      </c>
      <c r="JQ19">
        <v>0.19853868223490156</v>
      </c>
      <c r="JR19">
        <v>2.7194800615037864</v>
      </c>
      <c r="JS19">
        <v>3.041440092320042E-2</v>
      </c>
      <c r="JT19">
        <v>1.9920133494038996</v>
      </c>
      <c r="JU19">
        <v>2.1302904899747323E-2</v>
      </c>
      <c r="JV19">
        <v>3.2125053980996301E-3</v>
      </c>
      <c r="JW19">
        <v>4.8748254700662621E-3</v>
      </c>
      <c r="JX19">
        <v>7.4034767481755172E-3</v>
      </c>
      <c r="JY19">
        <v>2.9606348692825472E-4</v>
      </c>
      <c r="JZ19">
        <v>4.7725447615151094E-4</v>
      </c>
      <c r="KA19">
        <v>8.7114036491211487E-6</v>
      </c>
      <c r="KB19">
        <v>1.4955917425321299E-11</v>
      </c>
      <c r="KC19">
        <v>1.2264576571062295E-4</v>
      </c>
      <c r="KD19">
        <v>0</v>
      </c>
      <c r="KE19">
        <v>0</v>
      </c>
      <c r="KF19">
        <v>1.3925653835426964E-5</v>
      </c>
      <c r="KG19">
        <v>5.3038012225991923E-8</v>
      </c>
      <c r="KH19">
        <v>0</v>
      </c>
      <c r="KI19">
        <v>2.8149969937345597E-7</v>
      </c>
      <c r="KJ19">
        <v>1.0130747489196679E-5</v>
      </c>
      <c r="KL19">
        <v>3.0248907062469819E-2</v>
      </c>
      <c r="KM19">
        <v>1.9003722290707998</v>
      </c>
      <c r="KN19">
        <v>5.1731866158837266E-3</v>
      </c>
      <c r="KO19">
        <v>1.2972491102442664E-4</v>
      </c>
      <c r="KP19">
        <v>0</v>
      </c>
      <c r="KR19" t="s">
        <v>419</v>
      </c>
      <c r="KS19" t="s">
        <v>419</v>
      </c>
      <c r="KT19" t="s">
        <v>419</v>
      </c>
      <c r="KU19" t="s">
        <v>419</v>
      </c>
      <c r="KV19">
        <f t="shared" si="0"/>
        <v>2.2279260076333527</v>
      </c>
      <c r="KW19">
        <f t="shared" si="1"/>
        <v>1.9707104445041523</v>
      </c>
    </row>
    <row r="20" spans="1:309">
      <c r="A20" s="63"/>
      <c r="B20" t="s">
        <v>49</v>
      </c>
      <c r="D20">
        <v>156.11799999999999</v>
      </c>
      <c r="E20">
        <v>315.44600000000003</v>
      </c>
      <c r="F20">
        <v>34921.599999999999</v>
      </c>
      <c r="G20">
        <v>36662.6</v>
      </c>
      <c r="H20">
        <v>99100</v>
      </c>
      <c r="I20">
        <v>152339</v>
      </c>
      <c r="J20" s="17">
        <v>986.75599999999997</v>
      </c>
      <c r="K20" s="17">
        <v>154.51499999999999</v>
      </c>
      <c r="L20">
        <v>20.340800000000002</v>
      </c>
      <c r="M20">
        <v>10228.700000000001</v>
      </c>
      <c r="N20">
        <v>2.98563</v>
      </c>
      <c r="O20" s="17">
        <v>-0.38073200000000001</v>
      </c>
      <c r="P20">
        <v>1668.35</v>
      </c>
      <c r="Q20">
        <v>115084</v>
      </c>
      <c r="R20">
        <v>561.55899999999997</v>
      </c>
      <c r="S20">
        <v>626.43700000000001</v>
      </c>
      <c r="T20">
        <v>37.6569</v>
      </c>
      <c r="U20">
        <v>491.91800000000001</v>
      </c>
      <c r="V20" s="17">
        <v>-2.31447</v>
      </c>
      <c r="W20">
        <v>0.74392800000000003</v>
      </c>
      <c r="X20">
        <v>0.124512</v>
      </c>
      <c r="Y20" s="1">
        <v>1.53404E-15</v>
      </c>
      <c r="Z20">
        <v>28.933</v>
      </c>
      <c r="AA20">
        <v>1.91961</v>
      </c>
      <c r="AB20">
        <v>20.424900000000001</v>
      </c>
      <c r="AC20">
        <v>872.80899999999997</v>
      </c>
      <c r="AD20">
        <v>1.3716000000000001E-2</v>
      </c>
      <c r="AE20">
        <v>6.4055199999999996E-3</v>
      </c>
      <c r="AF20">
        <v>5.1961899999999998E-2</v>
      </c>
      <c r="AG20">
        <v>4.21997</v>
      </c>
      <c r="AI20">
        <v>395000</v>
      </c>
      <c r="AJ20">
        <v>47100</v>
      </c>
      <c r="AK20">
        <v>99100</v>
      </c>
      <c r="AL20">
        <v>171900</v>
      </c>
      <c r="AM20">
        <v>82800</v>
      </c>
      <c r="AN20">
        <v>12300</v>
      </c>
      <c r="AO20">
        <v>191800</v>
      </c>
      <c r="AQ20" s="64"/>
      <c r="AR20" t="s">
        <v>84</v>
      </c>
      <c r="AT20">
        <v>214.26599999999999</v>
      </c>
      <c r="AU20">
        <v>608.75199999999995</v>
      </c>
      <c r="AV20">
        <v>45489.4</v>
      </c>
      <c r="AW20">
        <v>43974.5</v>
      </c>
      <c r="AX20">
        <v>105300</v>
      </c>
      <c r="AY20">
        <v>172957</v>
      </c>
      <c r="AZ20" s="17">
        <v>1187.53</v>
      </c>
      <c r="BA20" s="17">
        <v>1505.96</v>
      </c>
      <c r="BB20">
        <v>22.604299999999999</v>
      </c>
      <c r="BC20">
        <v>11722.4</v>
      </c>
      <c r="BD20">
        <v>311.64499999999998</v>
      </c>
      <c r="BE20" s="15">
        <v>117.50700000000001</v>
      </c>
      <c r="BF20">
        <v>2230</v>
      </c>
      <c r="BG20">
        <v>117294</v>
      </c>
      <c r="BH20">
        <v>579.61300000000006</v>
      </c>
      <c r="BI20">
        <v>583.529</v>
      </c>
      <c r="BJ20">
        <v>47.782200000000003</v>
      </c>
      <c r="BK20">
        <v>566.89</v>
      </c>
      <c r="BL20" s="17">
        <v>9.6860900000000001</v>
      </c>
      <c r="BM20">
        <v>9.6454000000000004</v>
      </c>
      <c r="BN20">
        <v>12.7399</v>
      </c>
      <c r="BO20">
        <v>9.8261399999999999E-2</v>
      </c>
      <c r="BP20">
        <v>29.8626</v>
      </c>
      <c r="BQ20">
        <v>5.0977300000000003</v>
      </c>
      <c r="BR20">
        <v>25.619399999999999</v>
      </c>
      <c r="BS20">
        <v>841.25699999999995</v>
      </c>
      <c r="BT20" s="24">
        <v>127.68600000000001</v>
      </c>
      <c r="BU20">
        <v>0.64293699999999998</v>
      </c>
      <c r="BV20">
        <v>0.17799599999999999</v>
      </c>
      <c r="BW20">
        <v>8.3919700000000006</v>
      </c>
      <c r="BY20">
        <v>402600</v>
      </c>
      <c r="BZ20">
        <v>50300</v>
      </c>
      <c r="CA20">
        <v>105300</v>
      </c>
      <c r="CB20">
        <v>180600</v>
      </c>
      <c r="CC20">
        <v>76900</v>
      </c>
      <c r="CD20">
        <v>0</v>
      </c>
      <c r="CE20">
        <v>170300</v>
      </c>
      <c r="CG20" s="64"/>
      <c r="CH20" t="s">
        <v>117</v>
      </c>
      <c r="CJ20">
        <v>184.98400000000001</v>
      </c>
      <c r="CK20">
        <v>565.13199999999995</v>
      </c>
      <c r="CL20">
        <v>49531</v>
      </c>
      <c r="CM20">
        <v>52218.3</v>
      </c>
      <c r="CN20">
        <v>105400</v>
      </c>
      <c r="CO20">
        <v>157235</v>
      </c>
      <c r="CP20" s="17">
        <v>1142.3599999999999</v>
      </c>
      <c r="CQ20" s="17">
        <v>207.893</v>
      </c>
      <c r="CR20">
        <v>34.4039</v>
      </c>
      <c r="CS20">
        <v>8118.59</v>
      </c>
      <c r="CT20">
        <v>297.09300000000002</v>
      </c>
      <c r="CU20" s="15">
        <v>53.911999999999999</v>
      </c>
      <c r="CV20">
        <v>241.005</v>
      </c>
      <c r="CW20">
        <v>86236.7</v>
      </c>
      <c r="CX20">
        <v>432.536</v>
      </c>
      <c r="CY20">
        <v>465.39299999999997</v>
      </c>
      <c r="CZ20">
        <v>34.062600000000003</v>
      </c>
      <c r="DA20">
        <v>385.27800000000002</v>
      </c>
      <c r="DB20" s="17">
        <v>1.10114</v>
      </c>
      <c r="DC20">
        <v>3.5478800000000001</v>
      </c>
      <c r="DD20">
        <v>0.30841099999999999</v>
      </c>
      <c r="DE20">
        <v>82.313400000000001</v>
      </c>
      <c r="DF20">
        <v>20.0243</v>
      </c>
      <c r="DG20">
        <v>4.9358500000000003</v>
      </c>
      <c r="DH20">
        <v>25.205300000000001</v>
      </c>
      <c r="DI20">
        <v>729.26</v>
      </c>
      <c r="DJ20">
        <v>1.8025699999999999E-4</v>
      </c>
      <c r="DK20">
        <v>0.24920300000000001</v>
      </c>
      <c r="DL20">
        <v>0.11777700000000001</v>
      </c>
      <c r="DM20">
        <v>3.5894200000000001</v>
      </c>
      <c r="DO20">
        <v>417700.00000000006</v>
      </c>
      <c r="DP20">
        <v>74300</v>
      </c>
      <c r="DQ20">
        <v>105399.99999999999</v>
      </c>
      <c r="DR20">
        <v>189600</v>
      </c>
      <c r="DS20">
        <v>74300</v>
      </c>
      <c r="DT20">
        <v>10700</v>
      </c>
      <c r="DU20">
        <v>128100</v>
      </c>
      <c r="EQ20">
        <v>1</v>
      </c>
      <c r="ER20">
        <v>2</v>
      </c>
      <c r="ES20">
        <v>3</v>
      </c>
      <c r="ET20">
        <v>4</v>
      </c>
      <c r="EU20">
        <v>5</v>
      </c>
      <c r="EV20">
        <v>6</v>
      </c>
      <c r="JG20" s="67"/>
      <c r="JH20" s="67"/>
      <c r="JI20" s="67"/>
      <c r="JJ20" s="67"/>
      <c r="JK20" t="s">
        <v>84</v>
      </c>
      <c r="JM20">
        <v>5.5526412450852396</v>
      </c>
      <c r="JN20">
        <v>2.4473587549147608</v>
      </c>
      <c r="JP20">
        <v>0.92261092496547015</v>
      </c>
      <c r="JQ20">
        <v>0.21145836473271257</v>
      </c>
      <c r="JR20">
        <v>2.6333107552387989</v>
      </c>
      <c r="JS20">
        <v>3.504999563412825E-2</v>
      </c>
      <c r="JT20">
        <v>1.7870805161054373</v>
      </c>
      <c r="JU20">
        <v>2.6660331910155252E-2</v>
      </c>
      <c r="JV20">
        <v>1.9513364422529716E-3</v>
      </c>
      <c r="JW20">
        <v>5.2829072148850168E-3</v>
      </c>
      <c r="JX20">
        <v>7.7070697303048838E-3</v>
      </c>
      <c r="JY20">
        <v>4.3414671596685948E-4</v>
      </c>
      <c r="JZ20">
        <v>5.9180758023969285E-4</v>
      </c>
      <c r="KA20">
        <v>9.5058017858633284E-5</v>
      </c>
      <c r="KB20">
        <v>9.3017495060344827E-7</v>
      </c>
      <c r="KC20">
        <v>2.7754724273563997E-4</v>
      </c>
      <c r="KD20">
        <v>1.2373346332233463E-4</v>
      </c>
      <c r="KE20">
        <v>3.2091799969504006E-6</v>
      </c>
      <c r="KF20">
        <v>3.7081840769450371E-5</v>
      </c>
      <c r="KG20">
        <v>7.9380311097479396E-4</v>
      </c>
      <c r="KH20">
        <v>3.2091799969504006E-6</v>
      </c>
      <c r="KI20">
        <v>8.3606875133598183E-7</v>
      </c>
      <c r="KJ20">
        <v>3.4974050421775331E-5</v>
      </c>
      <c r="KL20">
        <v>4.57302089435703E-2</v>
      </c>
      <c r="KM20">
        <v>1.6984139871442987</v>
      </c>
      <c r="KN20">
        <v>5.7273912586494847E-3</v>
      </c>
      <c r="KO20">
        <v>1.664622397456708E-4</v>
      </c>
      <c r="KP20">
        <v>3.2445725084572455E-2</v>
      </c>
      <c r="KR20" t="s">
        <v>419</v>
      </c>
      <c r="KS20" t="s">
        <v>419</v>
      </c>
      <c r="KT20" t="s">
        <v>419</v>
      </c>
      <c r="KU20" t="s">
        <v>419</v>
      </c>
      <c r="KV20">
        <f t="shared" si="0"/>
        <v>1.9572081906401695</v>
      </c>
      <c r="KW20">
        <f t="shared" si="1"/>
        <v>1.760420184195282</v>
      </c>
    </row>
    <row r="21" spans="1:309">
      <c r="A21" s="63"/>
      <c r="B21" t="s">
        <v>50</v>
      </c>
      <c r="D21">
        <v>154.322</v>
      </c>
      <c r="E21">
        <v>368.74099999999999</v>
      </c>
      <c r="F21">
        <v>35177.9</v>
      </c>
      <c r="G21">
        <v>37418</v>
      </c>
      <c r="H21">
        <v>98400</v>
      </c>
      <c r="I21">
        <v>154926</v>
      </c>
      <c r="J21" s="17">
        <v>521.52300000000002</v>
      </c>
      <c r="K21" s="17">
        <v>266.88900000000001</v>
      </c>
      <c r="L21">
        <v>19.265799999999999</v>
      </c>
      <c r="M21">
        <v>11211.4</v>
      </c>
      <c r="N21">
        <v>3.0272199999999998</v>
      </c>
      <c r="O21" s="17">
        <v>-1.1222399999999999</v>
      </c>
      <c r="P21">
        <v>1577.85</v>
      </c>
      <c r="Q21">
        <v>110797</v>
      </c>
      <c r="R21">
        <v>579.37599999999998</v>
      </c>
      <c r="S21">
        <v>591.197</v>
      </c>
      <c r="T21">
        <v>35.351799999999997</v>
      </c>
      <c r="U21">
        <v>451.28399999999999</v>
      </c>
      <c r="V21" s="17">
        <v>3.5757599999999998</v>
      </c>
      <c r="W21">
        <v>0.72089099999999995</v>
      </c>
      <c r="X21">
        <v>4.5617600000000001E-2</v>
      </c>
      <c r="Y21" s="25">
        <v>-3.0695800000000001E-15</v>
      </c>
      <c r="Z21">
        <v>33.1706</v>
      </c>
      <c r="AA21">
        <v>2.2545899999999999</v>
      </c>
      <c r="AB21">
        <v>19.267800000000001</v>
      </c>
      <c r="AC21">
        <v>927.98199999999997</v>
      </c>
      <c r="AD21">
        <v>2.7356100000000001E-2</v>
      </c>
      <c r="AE21">
        <v>1.3217E-2</v>
      </c>
      <c r="AF21">
        <v>6.80843E-2</v>
      </c>
      <c r="AG21">
        <v>3.51362</v>
      </c>
      <c r="AI21">
        <v>395900.00000000006</v>
      </c>
      <c r="AJ21">
        <v>46600</v>
      </c>
      <c r="AK21">
        <v>98400</v>
      </c>
      <c r="AL21">
        <v>173400</v>
      </c>
      <c r="AM21">
        <v>83100</v>
      </c>
      <c r="AN21">
        <v>13300</v>
      </c>
      <c r="AO21">
        <v>189300</v>
      </c>
      <c r="AQ21" s="64"/>
      <c r="AR21" t="s">
        <v>85</v>
      </c>
      <c r="AT21">
        <v>183.65799999999999</v>
      </c>
      <c r="AU21">
        <v>758.15300000000002</v>
      </c>
      <c r="AV21">
        <v>44339.4</v>
      </c>
      <c r="AW21">
        <v>42878.9</v>
      </c>
      <c r="AX21">
        <v>100100</v>
      </c>
      <c r="AY21">
        <v>162885</v>
      </c>
      <c r="AZ21" s="17">
        <v>-84.677099999999996</v>
      </c>
      <c r="BA21" s="17">
        <v>49.554400000000001</v>
      </c>
      <c r="BB21">
        <v>19.3627</v>
      </c>
      <c r="BC21">
        <v>10374.299999999999</v>
      </c>
      <c r="BD21">
        <v>262.58600000000001</v>
      </c>
      <c r="BE21" s="15">
        <v>164.35</v>
      </c>
      <c r="BF21">
        <v>1874.89</v>
      </c>
      <c r="BG21">
        <v>108714</v>
      </c>
      <c r="BH21">
        <v>538.09</v>
      </c>
      <c r="BI21">
        <v>550.26199999999994</v>
      </c>
      <c r="BJ21">
        <v>39.7134</v>
      </c>
      <c r="BK21">
        <v>535.32100000000003</v>
      </c>
      <c r="BL21" s="17">
        <v>2.7065700000000001</v>
      </c>
      <c r="BM21">
        <v>0.43532100000000001</v>
      </c>
      <c r="BN21" s="1">
        <v>1.83911E-10</v>
      </c>
      <c r="BO21" s="17" t="s">
        <v>292</v>
      </c>
      <c r="BP21">
        <v>25.896799999999999</v>
      </c>
      <c r="BQ21">
        <v>2.4256000000000002</v>
      </c>
      <c r="BR21">
        <v>25.246600000000001</v>
      </c>
      <c r="BS21">
        <v>916.79300000000001</v>
      </c>
      <c r="BT21" s="17" t="s">
        <v>292</v>
      </c>
      <c r="BU21" s="17" t="s">
        <v>292</v>
      </c>
      <c r="BV21">
        <v>8.4029300000000001E-2</v>
      </c>
      <c r="BW21">
        <v>3.0257000000000001</v>
      </c>
      <c r="BY21">
        <v>399900</v>
      </c>
      <c r="BZ21">
        <v>56300</v>
      </c>
      <c r="CA21">
        <v>100100</v>
      </c>
      <c r="CB21">
        <v>180100.00000000003</v>
      </c>
      <c r="CC21">
        <v>84300</v>
      </c>
      <c r="CD21">
        <v>0</v>
      </c>
      <c r="CE21">
        <v>179400</v>
      </c>
      <c r="CG21" s="64"/>
      <c r="CH21" t="s">
        <v>118</v>
      </c>
      <c r="CJ21">
        <v>250.643</v>
      </c>
      <c r="CK21">
        <v>691.34799999999996</v>
      </c>
      <c r="CL21">
        <v>55140.3</v>
      </c>
      <c r="CM21">
        <v>55291.3</v>
      </c>
      <c r="CN21">
        <v>104400</v>
      </c>
      <c r="CO21">
        <v>160621</v>
      </c>
      <c r="CP21" s="17">
        <v>-344.28100000000001</v>
      </c>
      <c r="CQ21" s="17">
        <v>120.989</v>
      </c>
      <c r="CR21">
        <v>45.018700000000003</v>
      </c>
      <c r="CS21">
        <v>11568.8</v>
      </c>
      <c r="CT21">
        <v>476.387</v>
      </c>
      <c r="CU21" s="15">
        <v>62.725999999999999</v>
      </c>
      <c r="CV21">
        <v>235.74799999999999</v>
      </c>
      <c r="CW21">
        <v>94433.7</v>
      </c>
      <c r="CX21">
        <v>472.303</v>
      </c>
      <c r="CY21">
        <v>504.25400000000002</v>
      </c>
      <c r="CZ21">
        <v>40.253799999999998</v>
      </c>
      <c r="DA21">
        <v>435.10199999999998</v>
      </c>
      <c r="DB21" s="17">
        <v>-3.1608399999999999</v>
      </c>
      <c r="DC21">
        <v>1.1199399999999999</v>
      </c>
      <c r="DD21" s="17" t="s">
        <v>292</v>
      </c>
      <c r="DE21" s="1">
        <v>1.8837999999999999E-14</v>
      </c>
      <c r="DF21">
        <v>28.501200000000001</v>
      </c>
      <c r="DG21">
        <v>6.1236699999999997</v>
      </c>
      <c r="DH21">
        <v>24.585799999999999</v>
      </c>
      <c r="DI21">
        <v>855.41499999999996</v>
      </c>
      <c r="DJ21" s="17" t="s">
        <v>292</v>
      </c>
      <c r="DK21" s="17" t="s">
        <v>292</v>
      </c>
      <c r="DL21">
        <v>0.33953899999999998</v>
      </c>
      <c r="DM21">
        <v>6.6713199999999997</v>
      </c>
      <c r="DO21">
        <v>418100</v>
      </c>
      <c r="DP21">
        <v>76100</v>
      </c>
      <c r="DQ21">
        <v>104400</v>
      </c>
      <c r="DR21">
        <v>189899.99999999997</v>
      </c>
      <c r="DS21">
        <v>73300</v>
      </c>
      <c r="DT21">
        <v>11100.000000000002</v>
      </c>
      <c r="DU21">
        <v>127100.00000000001</v>
      </c>
      <c r="EQ21">
        <v>1</v>
      </c>
      <c r="ER21">
        <v>2</v>
      </c>
      <c r="ES21">
        <v>3</v>
      </c>
      <c r="ET21">
        <v>4</v>
      </c>
      <c r="EU21">
        <v>5</v>
      </c>
      <c r="EV21">
        <v>6</v>
      </c>
      <c r="JG21" s="67"/>
      <c r="JH21" s="67"/>
      <c r="JI21" s="67"/>
      <c r="JJ21" s="67"/>
      <c r="JK21" t="s">
        <v>85</v>
      </c>
      <c r="JM21">
        <v>5.5200024900037112</v>
      </c>
      <c r="JN21">
        <v>2.4799975099962879</v>
      </c>
      <c r="JP21">
        <v>0.71356478310418581</v>
      </c>
      <c r="JQ21">
        <v>0.18655668991715968</v>
      </c>
      <c r="JR21">
        <v>2.7653722200376634</v>
      </c>
      <c r="JS21">
        <v>2.9376671709081127E-2</v>
      </c>
      <c r="JT21">
        <v>1.9940140853650299</v>
      </c>
      <c r="JU21">
        <v>2.2780635357673065E-2</v>
      </c>
      <c r="JV21">
        <v>2.7207072700735752E-3</v>
      </c>
      <c r="JW21">
        <v>4.4373948937840302E-3</v>
      </c>
      <c r="JX21">
        <v>7.2450278361378155E-3</v>
      </c>
      <c r="JY21">
        <v>3.7072772528752633E-4</v>
      </c>
      <c r="JZ21">
        <v>4.9033754010048547E-4</v>
      </c>
      <c r="KA21">
        <v>4.2768283635676501E-6</v>
      </c>
      <c r="KB21">
        <v>0</v>
      </c>
      <c r="KC21">
        <v>2.3993803344338161E-4</v>
      </c>
      <c r="KD21">
        <v>1.7806253334681098E-15</v>
      </c>
      <c r="KE21">
        <v>0</v>
      </c>
      <c r="KF21">
        <v>1.7589250389517375E-5</v>
      </c>
      <c r="KG21">
        <v>0</v>
      </c>
      <c r="KH21">
        <v>0</v>
      </c>
      <c r="KI21">
        <v>3.9346507264547956E-7</v>
      </c>
      <c r="KJ21">
        <v>1.2570471464374272E-5</v>
      </c>
      <c r="KL21">
        <v>5.6775809434088428E-2</v>
      </c>
      <c r="KM21">
        <v>1.8560449279868512</v>
      </c>
      <c r="KN21">
        <v>5.3915796933784498E-3</v>
      </c>
      <c r="KO21">
        <v>1.6352846894914931E-4</v>
      </c>
      <c r="KP21">
        <v>0</v>
      </c>
      <c r="KR21" t="s">
        <v>419</v>
      </c>
      <c r="KS21" t="s">
        <v>419</v>
      </c>
      <c r="KT21" t="s">
        <v>419</v>
      </c>
      <c r="KU21" t="s">
        <v>419</v>
      </c>
      <c r="KV21">
        <f t="shared" si="0"/>
        <v>2.2677407985597187</v>
      </c>
      <c r="KW21">
        <f t="shared" si="1"/>
        <v>1.9712334500073567</v>
      </c>
    </row>
    <row r="22" spans="1:309">
      <c r="A22" s="63"/>
      <c r="B22" t="s">
        <v>51</v>
      </c>
      <c r="D22">
        <v>164.60900000000001</v>
      </c>
      <c r="E22">
        <v>176.74600000000001</v>
      </c>
      <c r="F22">
        <v>34210.800000000003</v>
      </c>
      <c r="G22">
        <v>38237.1</v>
      </c>
      <c r="H22">
        <v>99800</v>
      </c>
      <c r="I22">
        <v>169784</v>
      </c>
      <c r="J22" s="17">
        <v>380.58199999999999</v>
      </c>
      <c r="K22" s="17">
        <v>206.876</v>
      </c>
      <c r="L22">
        <v>24.829000000000001</v>
      </c>
      <c r="M22">
        <v>13270.5</v>
      </c>
      <c r="N22">
        <v>3.8286899999999999</v>
      </c>
      <c r="O22" s="17">
        <v>0.18604499999999999</v>
      </c>
      <c r="P22">
        <v>1788.08</v>
      </c>
      <c r="Q22">
        <v>115492</v>
      </c>
      <c r="R22">
        <v>568.83199999999999</v>
      </c>
      <c r="S22">
        <v>675.06600000000003</v>
      </c>
      <c r="T22">
        <v>38.393799999999999</v>
      </c>
      <c r="U22">
        <v>477.05599999999998</v>
      </c>
      <c r="V22" s="17">
        <v>1.49318</v>
      </c>
      <c r="W22">
        <v>0.98964099999999999</v>
      </c>
      <c r="X22">
        <v>0.15615799999999999</v>
      </c>
      <c r="Y22">
        <v>3.9724000000000002E-2</v>
      </c>
      <c r="Z22">
        <v>33.604599999999998</v>
      </c>
      <c r="AA22">
        <v>2.2681300000000002</v>
      </c>
      <c r="AB22">
        <v>22.884899999999998</v>
      </c>
      <c r="AC22">
        <v>1092.4000000000001</v>
      </c>
      <c r="AD22">
        <v>1.47356E-2</v>
      </c>
      <c r="AE22" s="17" t="s">
        <v>292</v>
      </c>
      <c r="AF22">
        <v>4.8601900000000003E-2</v>
      </c>
      <c r="AG22">
        <v>4.4626299999999999</v>
      </c>
      <c r="AI22">
        <v>396200</v>
      </c>
      <c r="AJ22">
        <v>45100</v>
      </c>
      <c r="AK22">
        <v>99800</v>
      </c>
      <c r="AL22">
        <v>173400</v>
      </c>
      <c r="AM22">
        <v>82100.000000000015</v>
      </c>
      <c r="AN22">
        <v>13700.000000000002</v>
      </c>
      <c r="AO22">
        <v>189700</v>
      </c>
      <c r="AQ22" s="64"/>
      <c r="AR22" t="s">
        <v>86</v>
      </c>
      <c r="AT22">
        <v>174.69</v>
      </c>
      <c r="AU22" s="24">
        <v>1007.42</v>
      </c>
      <c r="AV22">
        <v>40158.1</v>
      </c>
      <c r="AW22">
        <v>41815</v>
      </c>
      <c r="AX22">
        <v>101000</v>
      </c>
      <c r="AY22">
        <v>164974</v>
      </c>
      <c r="AZ22" s="17">
        <v>510.30900000000003</v>
      </c>
      <c r="BA22" s="17">
        <v>234.49799999999999</v>
      </c>
      <c r="BB22">
        <v>15.6022</v>
      </c>
      <c r="BC22">
        <v>9117.49</v>
      </c>
      <c r="BD22">
        <v>293.19</v>
      </c>
      <c r="BE22" s="15">
        <v>133.036</v>
      </c>
      <c r="BF22">
        <v>1677.5</v>
      </c>
      <c r="BG22">
        <v>93822.2</v>
      </c>
      <c r="BH22">
        <v>494.05799999999999</v>
      </c>
      <c r="BI22">
        <v>518.11800000000005</v>
      </c>
      <c r="BJ22">
        <v>34.4587</v>
      </c>
      <c r="BK22">
        <v>466.87299999999999</v>
      </c>
      <c r="BL22" s="17">
        <v>0.84140700000000002</v>
      </c>
      <c r="BM22">
        <v>4.1852</v>
      </c>
      <c r="BN22">
        <v>7.6663800000000004E-2</v>
      </c>
      <c r="BO22">
        <v>7.9524899999999996E-2</v>
      </c>
      <c r="BP22">
        <v>14.355</v>
      </c>
      <c r="BQ22">
        <v>1.8887100000000001</v>
      </c>
      <c r="BR22">
        <v>22.268899999999999</v>
      </c>
      <c r="BS22">
        <v>869.09400000000005</v>
      </c>
      <c r="BT22">
        <v>7.5748600000000001E-3</v>
      </c>
      <c r="BU22" s="1">
        <v>2.86173E-6</v>
      </c>
      <c r="BV22">
        <v>6.3094200000000003E-2</v>
      </c>
      <c r="BW22">
        <v>3.1920099999999998</v>
      </c>
      <c r="BY22">
        <v>400600</v>
      </c>
      <c r="BZ22">
        <v>55900</v>
      </c>
      <c r="CA22">
        <v>101000</v>
      </c>
      <c r="CB22">
        <v>180700</v>
      </c>
      <c r="CC22">
        <v>85500</v>
      </c>
      <c r="CD22">
        <v>0</v>
      </c>
      <c r="CE22">
        <v>176300</v>
      </c>
      <c r="CG22" s="64"/>
      <c r="CH22" t="s">
        <v>119</v>
      </c>
      <c r="CJ22">
        <v>272.72699999999998</v>
      </c>
      <c r="CK22">
        <v>943.06100000000004</v>
      </c>
      <c r="CL22">
        <v>53411.7</v>
      </c>
      <c r="CM22">
        <v>54514.8</v>
      </c>
      <c r="CN22">
        <v>104100</v>
      </c>
      <c r="CO22">
        <v>164482</v>
      </c>
      <c r="CP22" s="17">
        <v>1748.17</v>
      </c>
      <c r="CQ22" s="17">
        <v>1673.77</v>
      </c>
      <c r="CR22">
        <v>48.300600000000003</v>
      </c>
      <c r="CS22">
        <v>12986.6</v>
      </c>
      <c r="CT22">
        <v>495.416</v>
      </c>
      <c r="CU22" s="15">
        <v>98.964600000000004</v>
      </c>
      <c r="CV22">
        <v>248.50800000000001</v>
      </c>
      <c r="CW22">
        <v>96202.6</v>
      </c>
      <c r="CX22">
        <v>456.98</v>
      </c>
      <c r="CY22">
        <v>479.00599999999997</v>
      </c>
      <c r="CZ22">
        <v>38.467500000000001</v>
      </c>
      <c r="DA22">
        <v>439.24700000000001</v>
      </c>
      <c r="DB22" s="17">
        <v>44.803600000000003</v>
      </c>
      <c r="DC22">
        <v>47.551200000000001</v>
      </c>
      <c r="DD22">
        <v>10.002599999999999</v>
      </c>
      <c r="DE22">
        <v>89.532700000000006</v>
      </c>
      <c r="DF22">
        <v>27.937799999999999</v>
      </c>
      <c r="DG22">
        <v>5.8160299999999996</v>
      </c>
      <c r="DH22">
        <v>23.1816</v>
      </c>
      <c r="DI22">
        <v>882.69100000000003</v>
      </c>
      <c r="DJ22" s="24">
        <v>10.6577</v>
      </c>
      <c r="DK22">
        <v>0.67741399999999996</v>
      </c>
      <c r="DL22">
        <v>0.27141599999999999</v>
      </c>
      <c r="DM22">
        <v>8.2822600000000008</v>
      </c>
      <c r="DO22">
        <v>418800</v>
      </c>
      <c r="DP22">
        <v>74600</v>
      </c>
      <c r="DQ22">
        <v>104100</v>
      </c>
      <c r="DR22">
        <v>191500</v>
      </c>
      <c r="DS22">
        <v>72800</v>
      </c>
      <c r="DT22">
        <v>11800</v>
      </c>
      <c r="DU22">
        <v>126500</v>
      </c>
      <c r="EQ22">
        <v>1</v>
      </c>
      <c r="ER22">
        <v>2</v>
      </c>
      <c r="ES22">
        <v>3</v>
      </c>
      <c r="ET22">
        <v>4</v>
      </c>
      <c r="EU22">
        <v>5</v>
      </c>
      <c r="EV22">
        <v>6</v>
      </c>
      <c r="JG22" s="67"/>
      <c r="JH22" s="67"/>
      <c r="JI22" s="67"/>
      <c r="JJ22" s="67"/>
      <c r="JK22" t="s">
        <v>86</v>
      </c>
      <c r="JM22">
        <v>5.5409085551367614</v>
      </c>
      <c r="JN22">
        <v>2.4590914448632382</v>
      </c>
      <c r="JP22">
        <v>0.76464818110658328</v>
      </c>
      <c r="JQ22">
        <v>0.16403049290175586</v>
      </c>
      <c r="JR22">
        <v>2.7188217703438049</v>
      </c>
      <c r="JS22">
        <v>2.6295812568027641E-2</v>
      </c>
      <c r="JT22">
        <v>1.980746532072643</v>
      </c>
      <c r="JU22">
        <v>2.1678104032703639E-2</v>
      </c>
      <c r="JV22">
        <v>2.2033249714634778E-3</v>
      </c>
      <c r="JW22">
        <v>4.9568175600398683E-3</v>
      </c>
      <c r="JX22">
        <v>6.8249030417402183E-3</v>
      </c>
      <c r="JY22">
        <v>2.9886307451402414E-4</v>
      </c>
      <c r="JZ22">
        <v>4.2565156293551562E-4</v>
      </c>
      <c r="KA22">
        <v>4.1136343856453951E-5</v>
      </c>
      <c r="KB22">
        <v>7.5080263046034916E-7</v>
      </c>
      <c r="KC22">
        <v>1.3306181973714139E-4</v>
      </c>
      <c r="KD22">
        <v>7.425957402659477E-7</v>
      </c>
      <c r="KE22">
        <v>1.4246076592006018E-11</v>
      </c>
      <c r="KF22">
        <v>1.370221243843477E-5</v>
      </c>
      <c r="KG22">
        <v>4.6966163597396252E-8</v>
      </c>
      <c r="KH22">
        <v>1.4246076592006018E-11</v>
      </c>
      <c r="KI22">
        <v>2.9557122294411132E-7</v>
      </c>
      <c r="KJ22">
        <v>1.3267442494459814E-5</v>
      </c>
      <c r="KL22">
        <v>7.5476945225362399E-2</v>
      </c>
      <c r="KM22">
        <v>1.883320762214411</v>
      </c>
      <c r="KN22">
        <v>4.7043299721688811E-3</v>
      </c>
      <c r="KO22">
        <v>1.4430670348405123E-4</v>
      </c>
      <c r="KP22">
        <v>0</v>
      </c>
      <c r="KR22" t="s">
        <v>419</v>
      </c>
      <c r="KS22" t="s">
        <v>419</v>
      </c>
      <c r="KT22" t="s">
        <v>419</v>
      </c>
      <c r="KU22" t="s">
        <v>419</v>
      </c>
      <c r="KV22">
        <f t="shared" si="0"/>
        <v>2.1444998947070051</v>
      </c>
      <c r="KW22">
        <f t="shared" si="1"/>
        <v>1.9590684280399393</v>
      </c>
    </row>
    <row r="23" spans="1:309">
      <c r="A23" s="63"/>
      <c r="B23" t="s">
        <v>52</v>
      </c>
      <c r="D23">
        <v>179.06700000000001</v>
      </c>
      <c r="E23">
        <v>484.24299999999999</v>
      </c>
      <c r="F23">
        <v>35832.9</v>
      </c>
      <c r="G23">
        <v>37814.699999999997</v>
      </c>
      <c r="H23">
        <v>98200</v>
      </c>
      <c r="I23">
        <v>164173</v>
      </c>
      <c r="J23" s="17">
        <v>529.66399999999999</v>
      </c>
      <c r="K23" s="17">
        <v>112.309</v>
      </c>
      <c r="L23">
        <v>19.9605</v>
      </c>
      <c r="M23">
        <v>11753.6</v>
      </c>
      <c r="N23">
        <v>3.3056899999999998</v>
      </c>
      <c r="O23" s="17">
        <v>-0.22937399999999999</v>
      </c>
      <c r="P23">
        <v>1636.3</v>
      </c>
      <c r="Q23">
        <v>114045</v>
      </c>
      <c r="R23">
        <v>592.14599999999996</v>
      </c>
      <c r="S23">
        <v>695.78099999999995</v>
      </c>
      <c r="T23">
        <v>35.688499999999998</v>
      </c>
      <c r="U23">
        <v>474.61900000000003</v>
      </c>
      <c r="V23" s="17">
        <v>9.4892500000000005E-2</v>
      </c>
      <c r="W23">
        <v>0.33152900000000002</v>
      </c>
      <c r="X23" s="17" t="s">
        <v>292</v>
      </c>
      <c r="Y23">
        <v>0.33087800000000001</v>
      </c>
      <c r="Z23">
        <v>38.632100000000001</v>
      </c>
      <c r="AA23">
        <v>2.1695099999999998</v>
      </c>
      <c r="AB23">
        <v>10.6236</v>
      </c>
      <c r="AC23">
        <v>1153.8900000000001</v>
      </c>
      <c r="AD23">
        <v>9.4418200000000001E-3</v>
      </c>
      <c r="AE23" s="17" t="s">
        <v>292</v>
      </c>
      <c r="AF23" s="17" t="s">
        <v>292</v>
      </c>
      <c r="AG23">
        <v>3.2570899999999998</v>
      </c>
      <c r="AI23">
        <v>395400</v>
      </c>
      <c r="AJ23">
        <v>46400</v>
      </c>
      <c r="AK23">
        <v>98200</v>
      </c>
      <c r="AL23">
        <v>172900</v>
      </c>
      <c r="AM23">
        <v>83600</v>
      </c>
      <c r="AN23">
        <v>13600.000000000002</v>
      </c>
      <c r="AO23">
        <v>189800</v>
      </c>
      <c r="AQ23" s="64"/>
      <c r="AR23" t="s">
        <v>87</v>
      </c>
      <c r="AT23">
        <v>166.92500000000001</v>
      </c>
      <c r="AU23">
        <v>720.15700000000004</v>
      </c>
      <c r="AV23">
        <v>38082.199999999997</v>
      </c>
      <c r="AW23">
        <v>39364.5</v>
      </c>
      <c r="AX23">
        <v>98600</v>
      </c>
      <c r="AY23">
        <v>167880</v>
      </c>
      <c r="AZ23" s="17">
        <v>-53.987900000000003</v>
      </c>
      <c r="BA23" s="17">
        <v>202.684</v>
      </c>
      <c r="BB23">
        <v>18.327500000000001</v>
      </c>
      <c r="BC23">
        <v>12984.6</v>
      </c>
      <c r="BD23">
        <v>321.83999999999997</v>
      </c>
      <c r="BE23" s="15">
        <v>178.66800000000001</v>
      </c>
      <c r="BF23">
        <v>1937.62</v>
      </c>
      <c r="BG23">
        <v>100560</v>
      </c>
      <c r="BH23">
        <v>469.464</v>
      </c>
      <c r="BI23">
        <v>533.97799999999995</v>
      </c>
      <c r="BJ23">
        <v>37.360199999999999</v>
      </c>
      <c r="BK23">
        <v>475.79399999999998</v>
      </c>
      <c r="BL23" s="17">
        <v>-0.69235100000000005</v>
      </c>
      <c r="BM23">
        <v>1.48169</v>
      </c>
      <c r="BN23">
        <v>7.7519299999999999E-2</v>
      </c>
      <c r="BO23" s="17" t="s">
        <v>292</v>
      </c>
      <c r="BP23">
        <v>19.254999999999999</v>
      </c>
      <c r="BQ23">
        <v>2.0510999999999999</v>
      </c>
      <c r="BR23">
        <v>21.9069</v>
      </c>
      <c r="BS23">
        <v>861.80499999999995</v>
      </c>
      <c r="BT23" s="17" t="s">
        <v>292</v>
      </c>
      <c r="BU23">
        <v>1.03249E-2</v>
      </c>
      <c r="BV23">
        <v>8.9183899999999997E-2</v>
      </c>
      <c r="BW23">
        <v>2.6366499999999999</v>
      </c>
      <c r="BY23">
        <v>399600</v>
      </c>
      <c r="BZ23">
        <v>53200</v>
      </c>
      <c r="CA23">
        <v>98600</v>
      </c>
      <c r="CB23">
        <v>175900</v>
      </c>
      <c r="CC23">
        <v>84100</v>
      </c>
      <c r="CD23">
        <v>13899.999999999998</v>
      </c>
      <c r="CE23">
        <v>174700</v>
      </c>
      <c r="CG23" s="64"/>
      <c r="CH23" t="s">
        <v>120</v>
      </c>
      <c r="CJ23">
        <v>231.87</v>
      </c>
      <c r="CK23">
        <v>740.61</v>
      </c>
      <c r="CL23">
        <v>54983.199999999997</v>
      </c>
      <c r="CM23">
        <v>57175.8</v>
      </c>
      <c r="CN23">
        <v>104600</v>
      </c>
      <c r="CO23">
        <v>166385</v>
      </c>
      <c r="CP23" s="17">
        <v>397.05900000000003</v>
      </c>
      <c r="CQ23" s="17">
        <v>142.739</v>
      </c>
      <c r="CR23">
        <v>44.695999999999998</v>
      </c>
      <c r="CS23">
        <v>10147.4</v>
      </c>
      <c r="CT23">
        <v>420.94299999999998</v>
      </c>
      <c r="CU23" s="15">
        <v>66.349599999999995</v>
      </c>
      <c r="CV23">
        <v>230.51</v>
      </c>
      <c r="CW23">
        <v>98072.5</v>
      </c>
      <c r="CX23">
        <v>490.96300000000002</v>
      </c>
      <c r="CY23">
        <v>500.93700000000001</v>
      </c>
      <c r="CZ23">
        <v>42.660800000000002</v>
      </c>
      <c r="DA23">
        <v>443.928</v>
      </c>
      <c r="DB23" s="17">
        <v>-2.0194899999999998</v>
      </c>
      <c r="DC23">
        <v>1.2386299999999999</v>
      </c>
      <c r="DD23" s="17" t="s">
        <v>292</v>
      </c>
      <c r="DE23" s="1">
        <v>2.3263600000000002E-13</v>
      </c>
      <c r="DF23">
        <v>31.028500000000001</v>
      </c>
      <c r="DG23">
        <v>6.5999299999999996</v>
      </c>
      <c r="DH23">
        <v>28.968399999999999</v>
      </c>
      <c r="DI23">
        <v>914.31200000000001</v>
      </c>
      <c r="DJ23" s="1">
        <v>1.8084000000000002E-5</v>
      </c>
      <c r="DK23" s="1">
        <v>1.4045000000000001E-9</v>
      </c>
      <c r="DL23">
        <v>0.39313399999999998</v>
      </c>
      <c r="DM23">
        <v>6.5621999999999998</v>
      </c>
      <c r="DO23">
        <v>419300</v>
      </c>
      <c r="DP23">
        <v>77000</v>
      </c>
      <c r="DQ23">
        <v>104600.00000000001</v>
      </c>
      <c r="DR23">
        <v>191800</v>
      </c>
      <c r="DS23">
        <v>72900</v>
      </c>
      <c r="DT23">
        <v>9800</v>
      </c>
      <c r="DU23">
        <v>124500</v>
      </c>
      <c r="EQ23">
        <v>1</v>
      </c>
      <c r="ER23">
        <v>2</v>
      </c>
      <c r="ES23">
        <v>3</v>
      </c>
      <c r="ET23">
        <v>4</v>
      </c>
      <c r="EU23">
        <v>5</v>
      </c>
      <c r="EV23">
        <v>6</v>
      </c>
      <c r="JG23" s="67"/>
      <c r="JH23" s="67"/>
      <c r="JI23" s="67"/>
      <c r="JJ23" s="67"/>
      <c r="JK23" t="s">
        <v>87</v>
      </c>
      <c r="JM23">
        <v>5.4963084461630096</v>
      </c>
      <c r="JN23">
        <v>2.5036915538369899</v>
      </c>
      <c r="JP23">
        <v>0.70330081019349144</v>
      </c>
      <c r="JQ23">
        <v>0.23804567583410974</v>
      </c>
      <c r="JR23">
        <v>2.7453881739295762</v>
      </c>
      <c r="JS23">
        <v>3.0951029726104331E-2</v>
      </c>
      <c r="JT23">
        <v>1.9209283041392795</v>
      </c>
      <c r="JU23">
        <v>2.1108484956932568E-2</v>
      </c>
      <c r="JV23">
        <v>3.0153559157820174E-3</v>
      </c>
      <c r="JW23">
        <v>5.544676693629221E-3</v>
      </c>
      <c r="JX23">
        <v>7.1675972967666802E-3</v>
      </c>
      <c r="JY23">
        <v>3.5774376596005406E-4</v>
      </c>
      <c r="JZ23">
        <v>4.7026966245646961E-4</v>
      </c>
      <c r="KA23">
        <v>1.4840524486724532E-5</v>
      </c>
      <c r="KB23">
        <v>0</v>
      </c>
      <c r="KC23">
        <v>1.8187634237963902E-4</v>
      </c>
      <c r="KD23">
        <v>7.6516373954719235E-7</v>
      </c>
      <c r="KE23">
        <v>5.2376310171589762E-8</v>
      </c>
      <c r="KF23">
        <v>1.5163333207369432E-5</v>
      </c>
      <c r="KG23">
        <v>0</v>
      </c>
      <c r="KH23">
        <v>5.2376310171589762E-8</v>
      </c>
      <c r="KI23">
        <v>4.2573719807930325E-7</v>
      </c>
      <c r="KJ23">
        <v>1.1167549376271034E-5</v>
      </c>
      <c r="KL23">
        <v>5.4981091799666947E-2</v>
      </c>
      <c r="KM23">
        <v>1.8877157632719603</v>
      </c>
      <c r="KN23">
        <v>4.8854031261509811E-3</v>
      </c>
      <c r="KO23">
        <v>1.4466087702097845E-4</v>
      </c>
      <c r="KP23">
        <v>0</v>
      </c>
      <c r="KR23" t="s">
        <v>419</v>
      </c>
      <c r="KS23" t="s">
        <v>419</v>
      </c>
      <c r="KT23" t="s">
        <v>419</v>
      </c>
      <c r="KU23" t="s">
        <v>419</v>
      </c>
      <c r="KV23">
        <f t="shared" si="0"/>
        <v>2.3110840692962986</v>
      </c>
      <c r="KW23">
        <f t="shared" si="1"/>
        <v>1.899819819182347</v>
      </c>
    </row>
    <row r="24" spans="1:309">
      <c r="A24" s="63"/>
      <c r="B24" t="s">
        <v>53</v>
      </c>
      <c r="D24">
        <v>183.41300000000001</v>
      </c>
      <c r="E24">
        <v>560.14</v>
      </c>
      <c r="F24">
        <v>33673.5</v>
      </c>
      <c r="G24">
        <v>37279.1</v>
      </c>
      <c r="H24">
        <v>97800</v>
      </c>
      <c r="I24">
        <v>156572</v>
      </c>
      <c r="J24" s="17">
        <v>239.036</v>
      </c>
      <c r="K24" s="17">
        <v>-24.9956</v>
      </c>
      <c r="L24">
        <v>21.372499999999999</v>
      </c>
      <c r="M24">
        <v>11956.1</v>
      </c>
      <c r="N24">
        <v>3.1814100000000001</v>
      </c>
      <c r="O24" s="17">
        <v>0.36219699999999999</v>
      </c>
      <c r="P24">
        <v>1762.75</v>
      </c>
      <c r="Q24">
        <v>116322</v>
      </c>
      <c r="R24">
        <v>566.59799999999996</v>
      </c>
      <c r="S24">
        <v>615.18299999999999</v>
      </c>
      <c r="T24">
        <v>35.311</v>
      </c>
      <c r="U24">
        <v>449.73</v>
      </c>
      <c r="V24" s="17">
        <v>-1.0941000000000001</v>
      </c>
      <c r="W24">
        <v>0.74557899999999999</v>
      </c>
      <c r="X24" s="17" t="s">
        <v>292</v>
      </c>
      <c r="Y24" s="1">
        <v>1.65774E-13</v>
      </c>
      <c r="Z24">
        <v>47.716999999999999</v>
      </c>
      <c r="AA24">
        <v>2.1586599999999998</v>
      </c>
      <c r="AB24">
        <v>11.6126</v>
      </c>
      <c r="AC24">
        <v>1043.3</v>
      </c>
      <c r="AD24" s="17" t="s">
        <v>292</v>
      </c>
      <c r="AE24">
        <v>5.8003799999999995E-4</v>
      </c>
      <c r="AF24">
        <v>6.5202300000000005E-2</v>
      </c>
      <c r="AG24">
        <v>3.6216200000000001</v>
      </c>
      <c r="AI24">
        <v>395500</v>
      </c>
      <c r="AJ24">
        <v>45500</v>
      </c>
      <c r="AK24">
        <v>97800</v>
      </c>
      <c r="AL24">
        <v>172900</v>
      </c>
      <c r="AM24">
        <v>82899.999999999985</v>
      </c>
      <c r="AN24">
        <v>15100</v>
      </c>
      <c r="AO24">
        <v>190300</v>
      </c>
      <c r="AQ24" s="64"/>
      <c r="AR24" t="s">
        <v>88</v>
      </c>
      <c r="AT24">
        <v>159.67099999999999</v>
      </c>
      <c r="AU24">
        <v>667.65800000000002</v>
      </c>
      <c r="AV24">
        <v>38033.9</v>
      </c>
      <c r="AW24">
        <v>38136</v>
      </c>
      <c r="AX24">
        <v>97800</v>
      </c>
      <c r="AY24">
        <v>158367</v>
      </c>
      <c r="AZ24" s="17">
        <v>245.50800000000001</v>
      </c>
      <c r="BA24" s="17">
        <v>144.45599999999999</v>
      </c>
      <c r="BB24">
        <v>22.984400000000001</v>
      </c>
      <c r="BC24">
        <v>12025.3</v>
      </c>
      <c r="BD24">
        <v>366.625</v>
      </c>
      <c r="BE24" s="15">
        <v>209.78100000000001</v>
      </c>
      <c r="BF24">
        <v>1879.06</v>
      </c>
      <c r="BG24">
        <v>103388</v>
      </c>
      <c r="BH24">
        <v>497.50299999999999</v>
      </c>
      <c r="BI24">
        <v>535.30899999999997</v>
      </c>
      <c r="BJ24">
        <v>36.356499999999997</v>
      </c>
      <c r="BK24">
        <v>419.18900000000002</v>
      </c>
      <c r="BL24" s="17">
        <v>-0.58339600000000003</v>
      </c>
      <c r="BM24">
        <v>0.65152600000000005</v>
      </c>
      <c r="BN24">
        <v>0.104841</v>
      </c>
      <c r="BO24" s="1">
        <v>2.9828399999999998E-12</v>
      </c>
      <c r="BP24">
        <v>28.9742</v>
      </c>
      <c r="BQ24">
        <v>1.84859</v>
      </c>
      <c r="BR24">
        <v>19.748899999999999</v>
      </c>
      <c r="BS24">
        <v>1369.95</v>
      </c>
      <c r="BT24">
        <v>5.5671899999999996E-3</v>
      </c>
      <c r="BU24" s="1">
        <v>3.3069299999999999E-5</v>
      </c>
      <c r="BV24">
        <v>0.38672299999999998</v>
      </c>
      <c r="BW24">
        <v>3.2262499999999998</v>
      </c>
      <c r="BY24">
        <v>399200</v>
      </c>
      <c r="BZ24">
        <v>53800</v>
      </c>
      <c r="CA24">
        <v>97800</v>
      </c>
      <c r="CB24">
        <v>174899.99999999997</v>
      </c>
      <c r="CC24">
        <v>82200</v>
      </c>
      <c r="CD24">
        <v>15000</v>
      </c>
      <c r="CE24">
        <v>177000</v>
      </c>
      <c r="CG24" s="64"/>
      <c r="CH24" t="s">
        <v>121</v>
      </c>
      <c r="CJ24">
        <v>290.66899999999998</v>
      </c>
      <c r="CK24">
        <v>1054.17</v>
      </c>
      <c r="CL24">
        <v>59760.3</v>
      </c>
      <c r="CM24">
        <v>58657.9</v>
      </c>
      <c r="CN24">
        <v>105400</v>
      </c>
      <c r="CO24">
        <v>185471</v>
      </c>
      <c r="CP24" s="17">
        <v>-29.629799999999999</v>
      </c>
      <c r="CQ24" s="17">
        <v>59.402200000000001</v>
      </c>
      <c r="CR24">
        <v>50.2196</v>
      </c>
      <c r="CS24">
        <v>12667.1</v>
      </c>
      <c r="CT24">
        <v>548.03300000000002</v>
      </c>
      <c r="CU24" s="15">
        <v>111.474</v>
      </c>
      <c r="CV24">
        <v>280.69299999999998</v>
      </c>
      <c r="CW24">
        <v>108129</v>
      </c>
      <c r="CX24">
        <v>602.57799999999997</v>
      </c>
      <c r="CY24">
        <v>536.16399999999999</v>
      </c>
      <c r="CZ24">
        <v>42.236899999999999</v>
      </c>
      <c r="DA24">
        <v>478.72500000000002</v>
      </c>
      <c r="DB24" s="17">
        <v>4.4799699999999998</v>
      </c>
      <c r="DC24">
        <v>1.8392599999999999</v>
      </c>
      <c r="DD24">
        <v>1.1471100000000001</v>
      </c>
      <c r="DE24">
        <v>262.33499999999998</v>
      </c>
      <c r="DF24">
        <v>33.466500000000003</v>
      </c>
      <c r="DG24">
        <v>6.9521199999999999</v>
      </c>
      <c r="DH24">
        <v>24.285799999999998</v>
      </c>
      <c r="DI24">
        <v>1010.7</v>
      </c>
      <c r="DJ24" s="17" t="s">
        <v>292</v>
      </c>
      <c r="DK24">
        <v>1.13568</v>
      </c>
      <c r="DL24">
        <v>0.36822899999999997</v>
      </c>
      <c r="DM24">
        <v>8.4523799999999998</v>
      </c>
      <c r="DO24">
        <v>418900</v>
      </c>
      <c r="DP24">
        <v>73500</v>
      </c>
      <c r="DQ24">
        <v>105399.99999999999</v>
      </c>
      <c r="DR24">
        <v>190900</v>
      </c>
      <c r="DS24">
        <v>72200</v>
      </c>
      <c r="DT24">
        <v>12500</v>
      </c>
      <c r="DU24">
        <v>126600</v>
      </c>
      <c r="EQ24">
        <v>1</v>
      </c>
      <c r="ER24">
        <v>2</v>
      </c>
      <c r="ES24">
        <v>3</v>
      </c>
      <c r="ET24">
        <v>4</v>
      </c>
      <c r="EU24">
        <v>5</v>
      </c>
      <c r="EV24">
        <v>6</v>
      </c>
      <c r="JG24" s="67"/>
      <c r="JH24" s="67"/>
      <c r="JI24" s="67"/>
      <c r="JJ24" s="67"/>
      <c r="JK24" t="s">
        <v>88</v>
      </c>
      <c r="JM24">
        <v>5.4893161561563018</v>
      </c>
      <c r="JN24">
        <v>2.5106838438436987</v>
      </c>
      <c r="JP24">
        <v>0.68440577000272818</v>
      </c>
      <c r="JQ24">
        <v>0.22143732112770001</v>
      </c>
      <c r="JR24">
        <v>2.7938770983047574</v>
      </c>
      <c r="JS24">
        <v>3.014882002765391E-2</v>
      </c>
      <c r="JT24">
        <v>1.9512143302800486</v>
      </c>
      <c r="JU24">
        <v>2.0280791555443871E-2</v>
      </c>
      <c r="JV24">
        <v>3.5561587033831649E-3</v>
      </c>
      <c r="JW24">
        <v>6.3442671449810573E-3</v>
      </c>
      <c r="JX24">
        <v>7.2173531396113599E-3</v>
      </c>
      <c r="JY24">
        <v>4.5063528601981586E-4</v>
      </c>
      <c r="JZ24">
        <v>4.596666711803362E-4</v>
      </c>
      <c r="KA24">
        <v>6.5546095934422599E-6</v>
      </c>
      <c r="KB24">
        <v>2.8824263355519013E-17</v>
      </c>
      <c r="KC24">
        <v>2.7489530352701135E-4</v>
      </c>
      <c r="KD24">
        <v>1.0394386732520647E-6</v>
      </c>
      <c r="KE24">
        <v>1.6849896032531993E-10</v>
      </c>
      <c r="KF24">
        <v>1.3726873170604348E-5</v>
      </c>
      <c r="KG24">
        <v>3.5330690415955071E-8</v>
      </c>
      <c r="KH24">
        <v>1.6849896032531993E-10</v>
      </c>
      <c r="KI24">
        <v>1.8542928231096104E-6</v>
      </c>
      <c r="KJ24">
        <v>1.3725450033879764E-5</v>
      </c>
      <c r="KL24">
        <v>5.1199227484248391E-2</v>
      </c>
      <c r="KM24">
        <v>1.8532567982593655</v>
      </c>
      <c r="KN24">
        <v>4.3232913147608684E-3</v>
      </c>
      <c r="KO24">
        <v>1.3098943124411383E-4</v>
      </c>
      <c r="KP24">
        <v>0</v>
      </c>
      <c r="KR24" t="s">
        <v>419</v>
      </c>
      <c r="KS24" t="s">
        <v>419</v>
      </c>
      <c r="KT24" t="s">
        <v>419</v>
      </c>
      <c r="KU24" t="s">
        <v>419</v>
      </c>
      <c r="KV24">
        <f t="shared" si="0"/>
        <v>2.3610574694573829</v>
      </c>
      <c r="KW24">
        <f t="shared" si="1"/>
        <v>1.9309335387246047</v>
      </c>
    </row>
    <row r="25" spans="1:309">
      <c r="A25" s="63"/>
      <c r="B25" t="s">
        <v>54</v>
      </c>
      <c r="D25">
        <v>132.911</v>
      </c>
      <c r="E25">
        <v>428.23899999999998</v>
      </c>
      <c r="F25">
        <v>27757.1</v>
      </c>
      <c r="G25">
        <v>28536.7</v>
      </c>
      <c r="H25">
        <v>98800</v>
      </c>
      <c r="I25">
        <v>146202</v>
      </c>
      <c r="J25" s="17">
        <v>462.27800000000002</v>
      </c>
      <c r="K25" s="17">
        <v>93.334000000000003</v>
      </c>
      <c r="L25">
        <v>23.6813</v>
      </c>
      <c r="M25">
        <v>11753.9</v>
      </c>
      <c r="N25">
        <v>2.9794100000000001</v>
      </c>
      <c r="O25" s="17">
        <v>-0.20263200000000001</v>
      </c>
      <c r="P25">
        <v>1429.55</v>
      </c>
      <c r="Q25">
        <v>88453.1</v>
      </c>
      <c r="R25">
        <v>430.71499999999997</v>
      </c>
      <c r="S25">
        <v>486.12099999999998</v>
      </c>
      <c r="T25">
        <v>34.963299999999997</v>
      </c>
      <c r="U25">
        <v>405.26600000000002</v>
      </c>
      <c r="V25" s="17">
        <v>-2.1128900000000002</v>
      </c>
      <c r="W25">
        <v>3.0599799999999999</v>
      </c>
      <c r="X25">
        <v>0.110112</v>
      </c>
      <c r="Y25" s="17" t="s">
        <v>292</v>
      </c>
      <c r="Z25">
        <v>36.570999999999998</v>
      </c>
      <c r="AA25">
        <v>2.55158</v>
      </c>
      <c r="AB25">
        <v>12.129</v>
      </c>
      <c r="AC25">
        <v>1159.98</v>
      </c>
      <c r="AD25">
        <v>6.4544900000000002E-3</v>
      </c>
      <c r="AE25" s="17" t="s">
        <v>292</v>
      </c>
      <c r="AF25">
        <v>0.31104599999999999</v>
      </c>
      <c r="AG25">
        <v>5.0174599999999998</v>
      </c>
      <c r="AI25">
        <v>395000</v>
      </c>
      <c r="AJ25">
        <v>44900</v>
      </c>
      <c r="AK25">
        <v>98800.000000000015</v>
      </c>
      <c r="AL25">
        <v>171700.00000000003</v>
      </c>
      <c r="AM25">
        <v>82899.999999999985</v>
      </c>
      <c r="AN25">
        <v>15400</v>
      </c>
      <c r="AO25">
        <v>191300</v>
      </c>
      <c r="AQ25" s="64"/>
      <c r="AR25" t="s">
        <v>89</v>
      </c>
      <c r="AT25">
        <v>169.22200000000001</v>
      </c>
      <c r="AU25">
        <v>586.404</v>
      </c>
      <c r="AV25">
        <v>37207.199999999997</v>
      </c>
      <c r="AW25">
        <v>37976.6</v>
      </c>
      <c r="AX25">
        <v>101600</v>
      </c>
      <c r="AY25">
        <v>162972</v>
      </c>
      <c r="AZ25" s="17">
        <v>-198.46199999999999</v>
      </c>
      <c r="BA25" s="17">
        <v>137.49100000000001</v>
      </c>
      <c r="BB25">
        <v>8.6030800000000003</v>
      </c>
      <c r="BC25">
        <v>9955.73</v>
      </c>
      <c r="BD25">
        <v>397.88</v>
      </c>
      <c r="BE25" s="15">
        <v>273.923</v>
      </c>
      <c r="BF25">
        <v>1610.47</v>
      </c>
      <c r="BG25">
        <v>98245.4</v>
      </c>
      <c r="BH25">
        <v>430.608</v>
      </c>
      <c r="BI25">
        <v>536.91499999999996</v>
      </c>
      <c r="BJ25">
        <v>27.660799999999998</v>
      </c>
      <c r="BK25">
        <v>361.411</v>
      </c>
      <c r="BL25" s="17">
        <v>-3.7174100000000001</v>
      </c>
      <c r="BM25">
        <v>0.469746</v>
      </c>
      <c r="BN25" s="17" t="s">
        <v>292</v>
      </c>
      <c r="BO25" s="17" t="s">
        <v>292</v>
      </c>
      <c r="BP25">
        <v>12.9657</v>
      </c>
      <c r="BQ25">
        <v>1.01932</v>
      </c>
      <c r="BR25">
        <v>18.3933</v>
      </c>
      <c r="BS25">
        <v>1069.18</v>
      </c>
      <c r="BT25">
        <v>5.9606800000000003E-3</v>
      </c>
      <c r="BU25" s="17" t="s">
        <v>292</v>
      </c>
      <c r="BV25">
        <v>9.1437500000000005E-2</v>
      </c>
      <c r="BW25">
        <v>3.0185599999999999</v>
      </c>
      <c r="BY25">
        <v>399000</v>
      </c>
      <c r="BZ25">
        <v>54100</v>
      </c>
      <c r="CA25">
        <v>101600</v>
      </c>
      <c r="CB25">
        <v>178800</v>
      </c>
      <c r="CC25">
        <v>85900</v>
      </c>
      <c r="CD25">
        <v>0</v>
      </c>
      <c r="CE25">
        <v>180700</v>
      </c>
      <c r="CG25" s="64"/>
      <c r="CH25" t="s">
        <v>122</v>
      </c>
      <c r="CJ25">
        <v>240.38900000000001</v>
      </c>
      <c r="CK25">
        <v>609.98599999999999</v>
      </c>
      <c r="CL25">
        <v>56882.8</v>
      </c>
      <c r="CM25">
        <v>56983.7</v>
      </c>
      <c r="CN25">
        <v>106900</v>
      </c>
      <c r="CO25">
        <v>172360</v>
      </c>
      <c r="CP25" s="17">
        <v>691.41399999999999</v>
      </c>
      <c r="CQ25" s="17">
        <v>204.59299999999999</v>
      </c>
      <c r="CR25">
        <v>41.446300000000001</v>
      </c>
      <c r="CS25">
        <v>12472.3</v>
      </c>
      <c r="CT25">
        <v>472.48200000000003</v>
      </c>
      <c r="CU25" s="15">
        <v>110.524</v>
      </c>
      <c r="CV25">
        <v>255.61199999999999</v>
      </c>
      <c r="CW25">
        <v>102287</v>
      </c>
      <c r="CX25">
        <v>505.351</v>
      </c>
      <c r="CY25">
        <v>546.96400000000006</v>
      </c>
      <c r="CZ25">
        <v>40.084200000000003</v>
      </c>
      <c r="DA25">
        <v>451.18799999999999</v>
      </c>
      <c r="DB25" s="17">
        <v>3.6160800000000002</v>
      </c>
      <c r="DC25">
        <v>1.0925199999999999</v>
      </c>
      <c r="DD25">
        <v>0.13953099999999999</v>
      </c>
      <c r="DE25">
        <v>2.3990499999999999</v>
      </c>
      <c r="DF25">
        <v>26.925999999999998</v>
      </c>
      <c r="DG25">
        <v>5.8548200000000001</v>
      </c>
      <c r="DH25">
        <v>25.229600000000001</v>
      </c>
      <c r="DI25">
        <v>968.50900000000001</v>
      </c>
      <c r="DJ25">
        <v>0.15062999999999999</v>
      </c>
      <c r="DK25">
        <v>4.49909E-2</v>
      </c>
      <c r="DL25">
        <v>0.40712100000000001</v>
      </c>
      <c r="DM25">
        <v>6.8020199999999997</v>
      </c>
      <c r="DO25">
        <v>419200</v>
      </c>
      <c r="DP25">
        <v>73200</v>
      </c>
      <c r="DQ25">
        <v>106900</v>
      </c>
      <c r="DR25">
        <v>190400</v>
      </c>
      <c r="DS25">
        <v>72600</v>
      </c>
      <c r="DT25">
        <v>12200</v>
      </c>
      <c r="DU25">
        <v>125399.99999999999</v>
      </c>
      <c r="EQ25">
        <v>1</v>
      </c>
      <c r="ER25">
        <v>2</v>
      </c>
      <c r="ES25">
        <v>3</v>
      </c>
      <c r="ET25">
        <v>4</v>
      </c>
      <c r="EU25">
        <v>5</v>
      </c>
      <c r="EV25">
        <v>6</v>
      </c>
      <c r="JG25" s="67"/>
      <c r="JH25" s="67"/>
      <c r="JI25" s="67"/>
      <c r="JJ25" s="67"/>
      <c r="JK25" t="s">
        <v>89</v>
      </c>
      <c r="JM25">
        <v>5.4973104549419505</v>
      </c>
      <c r="JN25">
        <v>2.50268954505805</v>
      </c>
      <c r="JP25">
        <v>0.74887373966429038</v>
      </c>
      <c r="JQ25">
        <v>0.17959007158616577</v>
      </c>
      <c r="JR25">
        <v>2.7941292926026038</v>
      </c>
      <c r="JS25">
        <v>2.5312592354283753E-2</v>
      </c>
      <c r="JT25">
        <v>1.9220924851288024</v>
      </c>
      <c r="JU25">
        <v>2.1055715028928501E-2</v>
      </c>
      <c r="JV25">
        <v>4.548809997133048E-3</v>
      </c>
      <c r="JW25">
        <v>6.7447492682043324E-3</v>
      </c>
      <c r="JX25">
        <v>7.09142088342895E-3</v>
      </c>
      <c r="JY25">
        <v>1.652343361317097E-4</v>
      </c>
      <c r="JZ25">
        <v>3.4259419439746855E-4</v>
      </c>
      <c r="KA25">
        <v>4.6294828849881364E-6</v>
      </c>
      <c r="KB25">
        <v>0</v>
      </c>
      <c r="KC25">
        <v>1.205053003929493E-4</v>
      </c>
      <c r="KD25">
        <v>0</v>
      </c>
      <c r="KE25">
        <v>0</v>
      </c>
      <c r="KF25">
        <v>7.4147392255934904E-6</v>
      </c>
      <c r="KG25">
        <v>3.7056654008938707E-8</v>
      </c>
      <c r="KH25">
        <v>0</v>
      </c>
      <c r="KI25">
        <v>4.2949387343530033E-7</v>
      </c>
      <c r="KJ25">
        <v>1.2580059718068459E-5</v>
      </c>
      <c r="KL25">
        <v>4.4051488672146817E-2</v>
      </c>
      <c r="KM25">
        <v>1.8971919035837066</v>
      </c>
      <c r="KN25">
        <v>3.6514075045751809E-3</v>
      </c>
      <c r="KO25">
        <v>1.1951084428159796E-4</v>
      </c>
      <c r="KP25">
        <v>0</v>
      </c>
      <c r="KR25" t="s">
        <v>419</v>
      </c>
      <c r="KS25" t="s">
        <v>419</v>
      </c>
      <c r="KT25" t="s">
        <v>419</v>
      </c>
      <c r="KU25" t="s">
        <v>419</v>
      </c>
      <c r="KV25">
        <f t="shared" si="0"/>
        <v>2.2501582168787628</v>
      </c>
      <c r="KW25">
        <f t="shared" si="1"/>
        <v>1.9010367700998738</v>
      </c>
    </row>
    <row r="26" spans="1:309">
      <c r="A26" s="63"/>
      <c r="B26" t="s">
        <v>55</v>
      </c>
      <c r="D26">
        <v>164.85900000000001</v>
      </c>
      <c r="E26">
        <v>301.74900000000002</v>
      </c>
      <c r="F26">
        <v>33055.5</v>
      </c>
      <c r="G26">
        <v>33462.9</v>
      </c>
      <c r="H26">
        <v>98100</v>
      </c>
      <c r="I26">
        <v>152917</v>
      </c>
      <c r="J26" s="17">
        <v>234.15</v>
      </c>
      <c r="K26" s="17">
        <v>234.21799999999999</v>
      </c>
      <c r="L26">
        <v>21.912700000000001</v>
      </c>
      <c r="M26">
        <v>14540.9</v>
      </c>
      <c r="N26">
        <v>3.66262</v>
      </c>
      <c r="O26" s="17">
        <v>2.2696700000000001</v>
      </c>
      <c r="P26">
        <v>1625.92</v>
      </c>
      <c r="Q26">
        <v>103393</v>
      </c>
      <c r="R26">
        <v>479.863</v>
      </c>
      <c r="S26">
        <v>566.44299999999998</v>
      </c>
      <c r="T26">
        <v>30.936499999999999</v>
      </c>
      <c r="U26">
        <v>450.18799999999999</v>
      </c>
      <c r="V26" s="17">
        <v>2.18404</v>
      </c>
      <c r="W26">
        <v>0.54551700000000003</v>
      </c>
      <c r="X26">
        <v>3.2486399999999999E-2</v>
      </c>
      <c r="Y26">
        <v>0.10174900000000001</v>
      </c>
      <c r="Z26">
        <v>41.453299999999999</v>
      </c>
      <c r="AA26">
        <v>2.0814400000000002</v>
      </c>
      <c r="AB26">
        <v>16.725899999999999</v>
      </c>
      <c r="AC26">
        <v>924.14400000000001</v>
      </c>
      <c r="AD26">
        <v>2.1448499999999999E-4</v>
      </c>
      <c r="AE26">
        <v>5.6253499999999997E-4</v>
      </c>
      <c r="AF26">
        <v>4.4550199999999998E-2</v>
      </c>
      <c r="AG26">
        <v>3.32077</v>
      </c>
      <c r="AI26">
        <v>395100</v>
      </c>
      <c r="AJ26">
        <v>43200</v>
      </c>
      <c r="AK26">
        <v>98100</v>
      </c>
      <c r="AL26">
        <v>172100</v>
      </c>
      <c r="AM26">
        <v>83200</v>
      </c>
      <c r="AN26">
        <v>17600</v>
      </c>
      <c r="AO26">
        <v>190900</v>
      </c>
      <c r="AQ26" s="64"/>
      <c r="AR26" t="s">
        <v>90</v>
      </c>
      <c r="AT26">
        <v>182.256</v>
      </c>
      <c r="AU26">
        <v>609.45000000000005</v>
      </c>
      <c r="AV26">
        <v>37916.1</v>
      </c>
      <c r="AW26">
        <v>38096.9</v>
      </c>
      <c r="AX26">
        <v>102600</v>
      </c>
      <c r="AY26">
        <v>157466</v>
      </c>
      <c r="AZ26" s="17">
        <v>45.656399999999998</v>
      </c>
      <c r="BA26" s="17">
        <v>144.09100000000001</v>
      </c>
      <c r="BB26">
        <v>6.9230799999999997</v>
      </c>
      <c r="BC26">
        <v>10437.1</v>
      </c>
      <c r="BD26">
        <v>432.85300000000001</v>
      </c>
      <c r="BE26" s="15">
        <v>336.35399999999998</v>
      </c>
      <c r="BF26">
        <v>1729.94</v>
      </c>
      <c r="BG26">
        <v>102500</v>
      </c>
      <c r="BH26">
        <v>469.44200000000001</v>
      </c>
      <c r="BI26">
        <v>522.06700000000001</v>
      </c>
      <c r="BJ26">
        <v>28.415900000000001</v>
      </c>
      <c r="BK26">
        <v>406.89100000000002</v>
      </c>
      <c r="BL26" s="17">
        <v>-2.6295700000000002</v>
      </c>
      <c r="BM26">
        <v>0.68452800000000003</v>
      </c>
      <c r="BN26">
        <v>1.5066899999999999E-2</v>
      </c>
      <c r="BO26" s="1">
        <v>2.1131900000000001E-13</v>
      </c>
      <c r="BP26">
        <v>9.9093499999999999</v>
      </c>
      <c r="BQ26">
        <v>1.04291</v>
      </c>
      <c r="BR26">
        <v>19.6691</v>
      </c>
      <c r="BS26">
        <v>980.36500000000001</v>
      </c>
      <c r="BT26" s="17" t="s">
        <v>292</v>
      </c>
      <c r="BU26">
        <v>4.4224100000000001E-4</v>
      </c>
      <c r="BV26">
        <v>7.7436599999999994E-2</v>
      </c>
      <c r="BW26">
        <v>2.1966399999999999</v>
      </c>
      <c r="BY26">
        <v>399500</v>
      </c>
      <c r="BZ26">
        <v>53400</v>
      </c>
      <c r="CA26">
        <v>102600</v>
      </c>
      <c r="CB26">
        <v>179200.00000000003</v>
      </c>
      <c r="CC26">
        <v>86000</v>
      </c>
      <c r="CD26">
        <v>0</v>
      </c>
      <c r="CE26">
        <v>179300</v>
      </c>
      <c r="CG26" s="64"/>
      <c r="CH26" t="s">
        <v>123</v>
      </c>
      <c r="CJ26">
        <v>251.15700000000001</v>
      </c>
      <c r="CK26">
        <v>790.06200000000001</v>
      </c>
      <c r="CL26">
        <v>60200.3</v>
      </c>
      <c r="CM26">
        <v>58256.9</v>
      </c>
      <c r="CN26">
        <v>105500</v>
      </c>
      <c r="CO26">
        <v>174549</v>
      </c>
      <c r="CP26" s="17">
        <v>1794.04</v>
      </c>
      <c r="CQ26" s="17">
        <v>332.46800000000002</v>
      </c>
      <c r="CR26">
        <v>47.872199999999999</v>
      </c>
      <c r="CS26">
        <v>14541.9</v>
      </c>
      <c r="CT26">
        <v>590.17999999999995</v>
      </c>
      <c r="CU26" s="15">
        <v>236.976</v>
      </c>
      <c r="CV26">
        <v>227.13</v>
      </c>
      <c r="CW26">
        <v>104632</v>
      </c>
      <c r="CX26">
        <v>538.63699999999994</v>
      </c>
      <c r="CY26">
        <v>628.16499999999996</v>
      </c>
      <c r="CZ26">
        <v>43.083399999999997</v>
      </c>
      <c r="DA26">
        <v>499.64</v>
      </c>
      <c r="DB26" s="17">
        <v>0.59901700000000002</v>
      </c>
      <c r="DC26">
        <v>1.302</v>
      </c>
      <c r="DD26">
        <v>5.7764500000000003E-2</v>
      </c>
      <c r="DE26">
        <v>15.3034</v>
      </c>
      <c r="DF26">
        <v>28.126000000000001</v>
      </c>
      <c r="DG26">
        <v>5.9649599999999996</v>
      </c>
      <c r="DH26">
        <v>33.432899999999997</v>
      </c>
      <c r="DI26">
        <v>986.5</v>
      </c>
      <c r="DJ26" s="17" t="s">
        <v>292</v>
      </c>
      <c r="DK26">
        <v>8.3787400000000008E-3</v>
      </c>
      <c r="DL26">
        <v>0.33833200000000002</v>
      </c>
      <c r="DM26">
        <v>6.6179300000000003</v>
      </c>
      <c r="DO26">
        <v>418600</v>
      </c>
      <c r="DP26">
        <v>74200</v>
      </c>
      <c r="DQ26">
        <v>105500</v>
      </c>
      <c r="DR26">
        <v>190000</v>
      </c>
      <c r="DS26">
        <v>72000</v>
      </c>
      <c r="DT26">
        <v>12400</v>
      </c>
      <c r="DU26">
        <v>127400</v>
      </c>
      <c r="EQ26">
        <v>1</v>
      </c>
      <c r="ER26">
        <v>2</v>
      </c>
      <c r="ES26">
        <v>3</v>
      </c>
      <c r="ET26">
        <v>4</v>
      </c>
      <c r="EU26">
        <v>5</v>
      </c>
      <c r="EV26">
        <v>6</v>
      </c>
      <c r="JG26" s="67"/>
      <c r="JH26" s="67"/>
      <c r="JI26" s="67"/>
      <c r="JJ26" s="67"/>
      <c r="JK26" t="s">
        <v>90</v>
      </c>
      <c r="JM26">
        <v>5.4968579193673826</v>
      </c>
      <c r="JN26">
        <v>2.5031420806326174</v>
      </c>
      <c r="JP26">
        <v>0.77282569134598944</v>
      </c>
      <c r="JQ26">
        <v>0.18783772294900977</v>
      </c>
      <c r="JR26">
        <v>2.7660650681071419</v>
      </c>
      <c r="JS26">
        <v>2.71274382372397E-2</v>
      </c>
      <c r="JT26">
        <v>1.8928318254958862</v>
      </c>
      <c r="JU26">
        <v>2.2625009064976657E-2</v>
      </c>
      <c r="JV26">
        <v>5.5726228444674675E-3</v>
      </c>
      <c r="JW26">
        <v>7.3206204221284528E-3</v>
      </c>
      <c r="JX26">
        <v>6.8793550405819321E-3</v>
      </c>
      <c r="JY26">
        <v>1.3265983274521399E-4</v>
      </c>
      <c r="JZ26">
        <v>3.5113202017352245E-4</v>
      </c>
      <c r="KA26">
        <v>6.730609067180908E-6</v>
      </c>
      <c r="KB26">
        <v>1.9957901586996431E-18</v>
      </c>
      <c r="KC26">
        <v>9.1885949146491592E-5</v>
      </c>
      <c r="KD26">
        <v>1.4599557517578954E-7</v>
      </c>
      <c r="KE26">
        <v>2.2023142966311065E-9</v>
      </c>
      <c r="KF26">
        <v>7.5687807439658043E-6</v>
      </c>
      <c r="KG26">
        <v>0</v>
      </c>
      <c r="KH26">
        <v>2.2023142966311065E-9</v>
      </c>
      <c r="KI26">
        <v>3.6288804638608857E-7</v>
      </c>
      <c r="KJ26">
        <v>9.1334642756485799E-6</v>
      </c>
      <c r="KL26">
        <v>4.5676782420883161E-2</v>
      </c>
      <c r="KM26">
        <v>1.8950047669546966</v>
      </c>
      <c r="KN26">
        <v>4.1013872565514985E-3</v>
      </c>
      <c r="KO26">
        <v>1.2750461528656596E-4</v>
      </c>
      <c r="KP26">
        <v>0</v>
      </c>
      <c r="KR26" t="s">
        <v>419</v>
      </c>
      <c r="KS26" t="s">
        <v>419</v>
      </c>
      <c r="KT26" t="s">
        <v>419</v>
      </c>
      <c r="KU26" t="s">
        <v>419</v>
      </c>
      <c r="KV26">
        <f t="shared" si="0"/>
        <v>2.2082045379474016</v>
      </c>
      <c r="KW26">
        <f t="shared" si="1"/>
        <v>1.8702068164309096</v>
      </c>
    </row>
    <row r="27" spans="1:309">
      <c r="A27" s="63"/>
      <c r="B27" t="s">
        <v>56</v>
      </c>
      <c r="D27">
        <v>167.88200000000001</v>
      </c>
      <c r="E27">
        <v>509.23500000000001</v>
      </c>
      <c r="F27">
        <v>32508.1</v>
      </c>
      <c r="G27">
        <v>34448.300000000003</v>
      </c>
      <c r="H27">
        <v>98400</v>
      </c>
      <c r="I27">
        <v>145716</v>
      </c>
      <c r="J27" s="17">
        <v>-125.378</v>
      </c>
      <c r="K27" s="17">
        <v>334.98700000000002</v>
      </c>
      <c r="L27">
        <v>20.007200000000001</v>
      </c>
      <c r="M27">
        <v>11421.7</v>
      </c>
      <c r="N27">
        <v>2.8181500000000002</v>
      </c>
      <c r="O27" s="17">
        <v>1.83429</v>
      </c>
      <c r="P27">
        <v>1669.55</v>
      </c>
      <c r="Q27">
        <v>108144</v>
      </c>
      <c r="R27">
        <v>524.029</v>
      </c>
      <c r="S27">
        <v>611.20000000000005</v>
      </c>
      <c r="T27">
        <v>33.077500000000001</v>
      </c>
      <c r="U27">
        <v>439.33</v>
      </c>
      <c r="V27" s="17">
        <v>-5.1375900000000003</v>
      </c>
      <c r="W27">
        <v>0.449293</v>
      </c>
      <c r="X27">
        <v>8.3520800000000006E-2</v>
      </c>
      <c r="Y27" s="17" t="s">
        <v>292</v>
      </c>
      <c r="Z27">
        <v>43.919800000000002</v>
      </c>
      <c r="AA27">
        <v>2.1122800000000002</v>
      </c>
      <c r="AB27">
        <v>15.723000000000001</v>
      </c>
      <c r="AC27">
        <v>943.06399999999996</v>
      </c>
      <c r="AD27">
        <v>9.3220999999999998E-3</v>
      </c>
      <c r="AE27" s="17" t="s">
        <v>292</v>
      </c>
      <c r="AF27">
        <v>5.4824499999999998E-2</v>
      </c>
      <c r="AG27">
        <v>3.8287800000000001</v>
      </c>
      <c r="AI27">
        <v>395500</v>
      </c>
      <c r="AJ27">
        <v>45700</v>
      </c>
      <c r="AK27">
        <v>98400</v>
      </c>
      <c r="AL27">
        <v>172600.00000000003</v>
      </c>
      <c r="AM27">
        <v>82300</v>
      </c>
      <c r="AN27">
        <v>14700</v>
      </c>
      <c r="AO27">
        <v>190799.99999999997</v>
      </c>
      <c r="AQ27" s="64"/>
      <c r="AR27" t="s">
        <v>91</v>
      </c>
      <c r="AT27">
        <v>161.839</v>
      </c>
      <c r="AU27">
        <v>647.00800000000004</v>
      </c>
      <c r="AV27">
        <v>39366.199999999997</v>
      </c>
      <c r="AW27">
        <v>39461.1</v>
      </c>
      <c r="AX27">
        <v>100000</v>
      </c>
      <c r="AY27">
        <v>155730</v>
      </c>
      <c r="AZ27" s="17">
        <v>-232.334</v>
      </c>
      <c r="BA27" s="17">
        <v>62.201300000000003</v>
      </c>
      <c r="BB27">
        <v>10.819599999999999</v>
      </c>
      <c r="BC27">
        <v>10271.1</v>
      </c>
      <c r="BD27">
        <v>504.173</v>
      </c>
      <c r="BE27" s="15">
        <v>247.691</v>
      </c>
      <c r="BF27">
        <v>1637.88</v>
      </c>
      <c r="BG27">
        <v>104015</v>
      </c>
      <c r="BH27">
        <v>510.92500000000001</v>
      </c>
      <c r="BI27">
        <v>519.68200000000002</v>
      </c>
      <c r="BJ27">
        <v>30.744800000000001</v>
      </c>
      <c r="BK27">
        <v>353.55900000000003</v>
      </c>
      <c r="BL27" s="17">
        <v>0.86248599999999997</v>
      </c>
      <c r="BM27">
        <v>0.83123800000000003</v>
      </c>
      <c r="BN27">
        <v>9.8420800000000003E-2</v>
      </c>
      <c r="BO27" s="17" t="s">
        <v>292</v>
      </c>
      <c r="BP27">
        <v>20.7546</v>
      </c>
      <c r="BQ27">
        <v>1.0083899999999999</v>
      </c>
      <c r="BR27">
        <v>17.0123</v>
      </c>
      <c r="BS27">
        <v>1016.03</v>
      </c>
      <c r="BT27">
        <v>2.3913E-4</v>
      </c>
      <c r="BU27" s="17" t="s">
        <v>292</v>
      </c>
      <c r="BV27">
        <v>0.106391</v>
      </c>
      <c r="BW27">
        <v>2.8345899999999999</v>
      </c>
      <c r="BY27">
        <v>398000</v>
      </c>
      <c r="BZ27">
        <v>53500</v>
      </c>
      <c r="CA27">
        <v>100000</v>
      </c>
      <c r="CB27">
        <v>178700</v>
      </c>
      <c r="CC27">
        <v>85600</v>
      </c>
      <c r="CD27">
        <v>0</v>
      </c>
      <c r="CE27">
        <v>184300</v>
      </c>
      <c r="CG27" s="64"/>
      <c r="CH27" t="s">
        <v>124</v>
      </c>
      <c r="CJ27">
        <v>240.77</v>
      </c>
      <c r="CK27">
        <v>804.173</v>
      </c>
      <c r="CL27">
        <v>56331.5</v>
      </c>
      <c r="CM27">
        <v>55922.3</v>
      </c>
      <c r="CN27">
        <v>103700</v>
      </c>
      <c r="CO27">
        <v>162660</v>
      </c>
      <c r="CP27" s="17">
        <v>1093.8499999999999</v>
      </c>
      <c r="CQ27" s="17">
        <v>160.191</v>
      </c>
      <c r="CR27">
        <v>45.799700000000001</v>
      </c>
      <c r="CS27">
        <v>12491.8</v>
      </c>
      <c r="CT27">
        <v>484.56799999999998</v>
      </c>
      <c r="CU27" s="15">
        <v>166.86099999999999</v>
      </c>
      <c r="CV27">
        <v>226.053</v>
      </c>
      <c r="CW27">
        <v>97530.2</v>
      </c>
      <c r="CX27">
        <v>495.75200000000001</v>
      </c>
      <c r="CY27">
        <v>497.52600000000001</v>
      </c>
      <c r="CZ27">
        <v>37.122300000000003</v>
      </c>
      <c r="DA27">
        <v>422.41199999999998</v>
      </c>
      <c r="DB27" s="17">
        <v>5.8434999999999997</v>
      </c>
      <c r="DC27">
        <v>1.69659</v>
      </c>
      <c r="DD27">
        <v>0.11636000000000001</v>
      </c>
      <c r="DE27">
        <v>13.1996</v>
      </c>
      <c r="DF27">
        <v>27.811299999999999</v>
      </c>
      <c r="DG27">
        <v>5.9049399999999999</v>
      </c>
      <c r="DH27">
        <v>23.070599999999999</v>
      </c>
      <c r="DI27">
        <v>882.6</v>
      </c>
      <c r="DJ27">
        <v>9.8167700000000003E-4</v>
      </c>
      <c r="DK27">
        <v>3.4791799999999998E-2</v>
      </c>
      <c r="DL27">
        <v>0.319797</v>
      </c>
      <c r="DM27">
        <v>6.4963499999999996</v>
      </c>
      <c r="DO27">
        <v>418000</v>
      </c>
      <c r="DP27">
        <v>73300</v>
      </c>
      <c r="DQ27">
        <v>103699.99999999999</v>
      </c>
      <c r="DR27">
        <v>190400</v>
      </c>
      <c r="DS27">
        <v>72500</v>
      </c>
      <c r="DT27">
        <v>13400</v>
      </c>
      <c r="DU27">
        <v>128900</v>
      </c>
      <c r="EQ27">
        <v>1</v>
      </c>
      <c r="ER27">
        <v>2</v>
      </c>
      <c r="ES27">
        <v>3</v>
      </c>
      <c r="ET27">
        <v>4</v>
      </c>
      <c r="EU27">
        <v>5</v>
      </c>
      <c r="EV27">
        <v>6</v>
      </c>
      <c r="JG27" s="67"/>
      <c r="JH27" s="67"/>
      <c r="JI27" s="67"/>
      <c r="JJ27" s="67"/>
      <c r="JK27" t="s">
        <v>91</v>
      </c>
      <c r="JM27">
        <v>5.5026608750672317</v>
      </c>
      <c r="JN27">
        <v>2.4973391249327688</v>
      </c>
      <c r="JP27">
        <v>0.70792593533930948</v>
      </c>
      <c r="JQ27">
        <v>0.1855630992629711</v>
      </c>
      <c r="JR27">
        <v>2.854165336217902</v>
      </c>
      <c r="JS27">
        <v>2.5782885035517376E-2</v>
      </c>
      <c r="JT27">
        <v>1.9036900676033568</v>
      </c>
      <c r="JU27">
        <v>2.0167952193595691E-2</v>
      </c>
      <c r="JV27">
        <v>4.1195043926229085E-3</v>
      </c>
      <c r="JW27">
        <v>8.5597036881540321E-3</v>
      </c>
      <c r="JX27">
        <v>6.8743374283244561E-3</v>
      </c>
      <c r="JY27">
        <v>2.081243957962631E-4</v>
      </c>
      <c r="JZ27">
        <v>3.8137514097509731E-4</v>
      </c>
      <c r="KA27">
        <v>8.2046531733022847E-6</v>
      </c>
      <c r="KB27">
        <v>0</v>
      </c>
      <c r="KC27">
        <v>1.9319238101840044E-4</v>
      </c>
      <c r="KD27">
        <v>9.5735799386600936E-7</v>
      </c>
      <c r="KE27">
        <v>0</v>
      </c>
      <c r="KF27">
        <v>7.3464802031197935E-6</v>
      </c>
      <c r="KG27">
        <v>1.488915000985434E-9</v>
      </c>
      <c r="KH27">
        <v>0</v>
      </c>
      <c r="KI27">
        <v>5.0049871526052374E-7</v>
      </c>
      <c r="KJ27">
        <v>1.1831466734224886E-5</v>
      </c>
      <c r="KL27">
        <v>4.8678676552149261E-2</v>
      </c>
      <c r="KM27">
        <v>1.8934651222302821</v>
      </c>
      <c r="KN27">
        <v>3.5775546799388914E-3</v>
      </c>
      <c r="KO27">
        <v>1.1070726940837209E-4</v>
      </c>
      <c r="KP27">
        <v>0</v>
      </c>
      <c r="KR27" t="s">
        <v>419</v>
      </c>
      <c r="KS27" t="s">
        <v>419</v>
      </c>
      <c r="KT27" t="s">
        <v>419</v>
      </c>
      <c r="KU27" t="s">
        <v>419</v>
      </c>
      <c r="KV27">
        <f t="shared" si="0"/>
        <v>2.3575853851770807</v>
      </c>
      <c r="KW27">
        <f t="shared" si="1"/>
        <v>1.883522115409761</v>
      </c>
    </row>
    <row r="28" spans="1:309">
      <c r="A28" s="63"/>
      <c r="B28" t="s">
        <v>57</v>
      </c>
      <c r="D28">
        <v>148.72800000000001</v>
      </c>
      <c r="E28">
        <v>286.74200000000002</v>
      </c>
      <c r="F28">
        <v>29975.9</v>
      </c>
      <c r="G28">
        <v>32963.1</v>
      </c>
      <c r="H28">
        <v>99500</v>
      </c>
      <c r="I28">
        <v>134563</v>
      </c>
      <c r="J28" s="17">
        <v>359.70699999999999</v>
      </c>
      <c r="K28" s="17">
        <v>210.221</v>
      </c>
      <c r="L28">
        <v>16.953299999999999</v>
      </c>
      <c r="M28">
        <v>10466.6</v>
      </c>
      <c r="N28">
        <v>3.3808400000000001</v>
      </c>
      <c r="O28" s="17">
        <v>1.1937199999999999</v>
      </c>
      <c r="P28">
        <v>1485.91</v>
      </c>
      <c r="Q28">
        <v>94302.3</v>
      </c>
      <c r="R28">
        <v>432.28300000000002</v>
      </c>
      <c r="S28">
        <v>532.91399999999999</v>
      </c>
      <c r="T28">
        <v>29.349599999999999</v>
      </c>
      <c r="U28">
        <v>400.36799999999999</v>
      </c>
      <c r="V28" s="17">
        <v>-2.31189</v>
      </c>
      <c r="W28">
        <v>0.80467599999999995</v>
      </c>
      <c r="X28">
        <v>0.100398</v>
      </c>
      <c r="Y28" s="1">
        <v>2.4583700000000001E-11</v>
      </c>
      <c r="Z28">
        <v>35.518900000000002</v>
      </c>
      <c r="AA28">
        <v>1.8582000000000001</v>
      </c>
      <c r="AB28">
        <v>18.809899999999999</v>
      </c>
      <c r="AC28">
        <v>817.91300000000001</v>
      </c>
      <c r="AD28">
        <v>1.40573E-2</v>
      </c>
      <c r="AE28">
        <v>2.8924100000000001E-2</v>
      </c>
      <c r="AF28">
        <v>5.15474E-2</v>
      </c>
      <c r="AG28">
        <v>3.60955</v>
      </c>
      <c r="AI28">
        <v>394900</v>
      </c>
      <c r="AJ28">
        <v>45900</v>
      </c>
      <c r="AK28">
        <v>99500</v>
      </c>
      <c r="AL28">
        <v>171000</v>
      </c>
      <c r="AM28">
        <v>83000</v>
      </c>
      <c r="AN28">
        <v>14200</v>
      </c>
      <c r="AO28">
        <v>191400</v>
      </c>
      <c r="AQ28" s="64"/>
      <c r="AR28" t="s">
        <v>92</v>
      </c>
      <c r="AT28">
        <v>187.82300000000001</v>
      </c>
      <c r="AU28">
        <v>751.90899999999999</v>
      </c>
      <c r="AV28">
        <v>41568.400000000001</v>
      </c>
      <c r="AW28">
        <v>41244.400000000001</v>
      </c>
      <c r="AX28">
        <v>99600</v>
      </c>
      <c r="AY28">
        <v>160337</v>
      </c>
      <c r="AZ28" s="17">
        <v>-471.41399999999999</v>
      </c>
      <c r="BA28" s="17">
        <v>34.258899999999997</v>
      </c>
      <c r="BB28">
        <v>16.7852</v>
      </c>
      <c r="BC28">
        <v>15131.7</v>
      </c>
      <c r="BD28">
        <v>671.97400000000005</v>
      </c>
      <c r="BE28" s="15">
        <v>489.39699999999999</v>
      </c>
      <c r="BF28">
        <v>1840.79</v>
      </c>
      <c r="BG28">
        <v>114099</v>
      </c>
      <c r="BH28">
        <v>472.44400000000002</v>
      </c>
      <c r="BI28">
        <v>543.37900000000002</v>
      </c>
      <c r="BJ28">
        <v>33.892400000000002</v>
      </c>
      <c r="BK28">
        <v>343.423</v>
      </c>
      <c r="BL28" s="17">
        <v>1.73054</v>
      </c>
      <c r="BM28">
        <v>1.4367399999999999</v>
      </c>
      <c r="BN28">
        <v>2.2704100000000001E-2</v>
      </c>
      <c r="BO28" s="1">
        <v>1.4776999999999999E-14</v>
      </c>
      <c r="BP28">
        <v>38.735399999999998</v>
      </c>
      <c r="BQ28">
        <v>1.5103200000000001</v>
      </c>
      <c r="BR28">
        <v>24.471699999999998</v>
      </c>
      <c r="BS28">
        <v>1084.31</v>
      </c>
      <c r="BT28" s="17" t="s">
        <v>292</v>
      </c>
      <c r="BU28" s="17" t="s">
        <v>292</v>
      </c>
      <c r="BV28">
        <v>0.19262399999999999</v>
      </c>
      <c r="BW28">
        <v>3.8540800000000002</v>
      </c>
      <c r="BY28">
        <v>397800</v>
      </c>
      <c r="BZ28">
        <v>53000</v>
      </c>
      <c r="CA28">
        <v>99600.000000000015</v>
      </c>
      <c r="CB28">
        <v>178900</v>
      </c>
      <c r="CC28">
        <v>86000</v>
      </c>
      <c r="CD28">
        <v>0</v>
      </c>
      <c r="CE28">
        <v>184700</v>
      </c>
      <c r="CG28" s="64"/>
      <c r="CH28" t="s">
        <v>125</v>
      </c>
      <c r="CJ28">
        <v>226.78100000000001</v>
      </c>
      <c r="CK28">
        <v>504.97</v>
      </c>
      <c r="CL28">
        <v>56457.2</v>
      </c>
      <c r="CM28">
        <v>56607.6</v>
      </c>
      <c r="CN28">
        <v>105100</v>
      </c>
      <c r="CO28">
        <v>166487</v>
      </c>
      <c r="CP28" s="17">
        <v>66.916200000000003</v>
      </c>
      <c r="CQ28" s="17">
        <v>232.244</v>
      </c>
      <c r="CR28">
        <v>43.862000000000002</v>
      </c>
      <c r="CS28">
        <v>11587</v>
      </c>
      <c r="CT28">
        <v>473.20699999999999</v>
      </c>
      <c r="CU28" s="15">
        <v>119.861</v>
      </c>
      <c r="CV28">
        <v>247.52099999999999</v>
      </c>
      <c r="CW28">
        <v>104782</v>
      </c>
      <c r="CX28">
        <v>581.53899999999999</v>
      </c>
      <c r="CY28">
        <v>587.851</v>
      </c>
      <c r="CZ28">
        <v>43.347799999999999</v>
      </c>
      <c r="DA28">
        <v>463.55399999999997</v>
      </c>
      <c r="DB28" s="17">
        <v>6.2795500000000004</v>
      </c>
      <c r="DC28">
        <v>0.85275100000000004</v>
      </c>
      <c r="DD28">
        <v>8.0181799999999998E-2</v>
      </c>
      <c r="DE28" s="17" t="s">
        <v>292</v>
      </c>
      <c r="DF28">
        <v>30.0806</v>
      </c>
      <c r="DG28">
        <v>5.9616699999999998</v>
      </c>
      <c r="DH28">
        <v>29.23</v>
      </c>
      <c r="DI28">
        <v>873.31899999999996</v>
      </c>
      <c r="DJ28">
        <v>5.2821300000000003E-3</v>
      </c>
      <c r="DK28" s="17" t="s">
        <v>292</v>
      </c>
      <c r="DL28">
        <v>0.40019500000000002</v>
      </c>
      <c r="DM28">
        <v>5.3069300000000004</v>
      </c>
      <c r="DO28">
        <v>418400.00000000006</v>
      </c>
      <c r="DP28">
        <v>75600</v>
      </c>
      <c r="DQ28">
        <v>105100</v>
      </c>
      <c r="DR28">
        <v>190100.00000000003</v>
      </c>
      <c r="DS28">
        <v>73300</v>
      </c>
      <c r="DT28">
        <v>11000</v>
      </c>
      <c r="DU28">
        <v>126600</v>
      </c>
      <c r="EQ28">
        <v>1</v>
      </c>
      <c r="ER28">
        <v>2</v>
      </c>
      <c r="ES28">
        <v>3</v>
      </c>
      <c r="ET28">
        <v>4</v>
      </c>
      <c r="EU28">
        <v>5</v>
      </c>
      <c r="EV28">
        <v>6</v>
      </c>
      <c r="JG28" s="67"/>
      <c r="JH28" s="67"/>
      <c r="JI28" s="67"/>
      <c r="JJ28" s="67"/>
      <c r="JK28" t="s">
        <v>92</v>
      </c>
      <c r="JM28">
        <v>5.4630473501529382</v>
      </c>
      <c r="JN28">
        <v>2.5369526498470627</v>
      </c>
      <c r="JP28">
        <v>0.62896574422817864</v>
      </c>
      <c r="JQ28">
        <v>0.27110580104529602</v>
      </c>
      <c r="JR28">
        <v>2.8365935812586565</v>
      </c>
      <c r="JS28">
        <v>2.8736250904680155E-2</v>
      </c>
      <c r="JT28">
        <v>1.8702288833481246</v>
      </c>
      <c r="JU28">
        <v>2.3211532676948476E-2</v>
      </c>
      <c r="JV28">
        <v>8.0718387007421757E-3</v>
      </c>
      <c r="JW28">
        <v>1.1313788211373851E-2</v>
      </c>
      <c r="JX28">
        <v>7.1280781022813279E-3</v>
      </c>
      <c r="JY28">
        <v>3.2019513825777785E-4</v>
      </c>
      <c r="JZ28">
        <v>4.16926462208008E-4</v>
      </c>
      <c r="KA28">
        <v>1.4063371518018592E-5</v>
      </c>
      <c r="KB28">
        <v>1.3893469789922451E-19</v>
      </c>
      <c r="KC28">
        <v>3.5756919818913607E-4</v>
      </c>
      <c r="KD28">
        <v>2.1901214383959604E-7</v>
      </c>
      <c r="KE28">
        <v>0</v>
      </c>
      <c r="KF28">
        <v>1.0911794644142337E-5</v>
      </c>
      <c r="KG28">
        <v>0</v>
      </c>
      <c r="KH28">
        <v>0</v>
      </c>
      <c r="KI28">
        <v>8.9863825266383594E-7</v>
      </c>
      <c r="KJ28">
        <v>1.5953114774961651E-5</v>
      </c>
      <c r="KL28">
        <v>5.610102849519108E-2</v>
      </c>
      <c r="KM28">
        <v>1.886507015675541</v>
      </c>
      <c r="KN28">
        <v>3.4461183585449457E-3</v>
      </c>
      <c r="KO28">
        <v>1.57926014225668E-4</v>
      </c>
      <c r="KP28">
        <v>0</v>
      </c>
      <c r="KR28" t="s">
        <v>419</v>
      </c>
      <c r="KS28" t="s">
        <v>419</v>
      </c>
      <c r="KT28" t="s">
        <v>419</v>
      </c>
      <c r="KU28" t="s">
        <v>419</v>
      </c>
      <c r="KV28">
        <f t="shared" si="0"/>
        <v>2.5074698889804536</v>
      </c>
      <c r="KW28">
        <f t="shared" si="1"/>
        <v>1.8470173506711762</v>
      </c>
    </row>
    <row r="29" spans="1:309">
      <c r="A29" s="63"/>
      <c r="B29" t="s">
        <v>58</v>
      </c>
      <c r="D29">
        <v>165.55699999999999</v>
      </c>
      <c r="E29">
        <v>312.32</v>
      </c>
      <c r="F29">
        <v>32978.800000000003</v>
      </c>
      <c r="G29">
        <v>34936.9</v>
      </c>
      <c r="H29">
        <v>97700</v>
      </c>
      <c r="I29">
        <v>154665</v>
      </c>
      <c r="J29" s="17">
        <v>-562.94600000000003</v>
      </c>
      <c r="K29" s="17">
        <v>8.8679699999999997</v>
      </c>
      <c r="L29">
        <v>19.686199999999999</v>
      </c>
      <c r="M29">
        <v>12767.4</v>
      </c>
      <c r="N29">
        <v>3.3827099999999999</v>
      </c>
      <c r="O29" s="17">
        <v>2.6618300000000001</v>
      </c>
      <c r="P29">
        <v>1827.58</v>
      </c>
      <c r="Q29">
        <v>116400</v>
      </c>
      <c r="R29">
        <v>564.29100000000005</v>
      </c>
      <c r="S29">
        <v>559.43100000000004</v>
      </c>
      <c r="T29">
        <v>35.682299999999998</v>
      </c>
      <c r="U29">
        <v>470.86200000000002</v>
      </c>
      <c r="V29" s="17">
        <v>4.69414</v>
      </c>
      <c r="W29">
        <v>0.80661499999999997</v>
      </c>
      <c r="X29" s="17" t="s">
        <v>292</v>
      </c>
      <c r="Y29">
        <v>0.113862</v>
      </c>
      <c r="Z29">
        <v>43.002899999999997</v>
      </c>
      <c r="AA29">
        <v>2.0406399999999998</v>
      </c>
      <c r="AB29">
        <v>19.763400000000001</v>
      </c>
      <c r="AC29">
        <v>960.72699999999998</v>
      </c>
      <c r="AD29" s="1">
        <v>2.1500200000000001E-5</v>
      </c>
      <c r="AE29" s="17" t="s">
        <v>292</v>
      </c>
      <c r="AF29">
        <v>3.0631100000000001E-2</v>
      </c>
      <c r="AG29">
        <v>3.8963000000000001</v>
      </c>
      <c r="AI29">
        <v>394400</v>
      </c>
      <c r="AJ29">
        <v>45700</v>
      </c>
      <c r="AK29">
        <v>97700</v>
      </c>
      <c r="AL29">
        <v>171500</v>
      </c>
      <c r="AM29">
        <v>83100</v>
      </c>
      <c r="AN29">
        <v>14600</v>
      </c>
      <c r="AO29">
        <v>193100</v>
      </c>
      <c r="AQ29" s="64"/>
      <c r="AR29" t="s">
        <v>93</v>
      </c>
      <c r="AT29">
        <v>166.11500000000001</v>
      </c>
      <c r="AU29">
        <v>558.51900000000001</v>
      </c>
      <c r="AV29">
        <v>35063</v>
      </c>
      <c r="AW29">
        <v>35595.300000000003</v>
      </c>
      <c r="AX29">
        <v>98800</v>
      </c>
      <c r="AY29">
        <v>144456</v>
      </c>
      <c r="AZ29" s="17">
        <v>248.41200000000001</v>
      </c>
      <c r="BA29" s="17">
        <v>503.80500000000001</v>
      </c>
      <c r="BB29">
        <v>14.051399999999999</v>
      </c>
      <c r="BC29">
        <v>9086.5300000000007</v>
      </c>
      <c r="BD29">
        <v>513.83900000000006</v>
      </c>
      <c r="BE29" s="15">
        <v>336.46600000000001</v>
      </c>
      <c r="BF29">
        <v>1604.16</v>
      </c>
      <c r="BG29">
        <v>98435.199999999997</v>
      </c>
      <c r="BH29">
        <v>457.37900000000002</v>
      </c>
      <c r="BI29">
        <v>499.74299999999999</v>
      </c>
      <c r="BJ29">
        <v>32.322200000000002</v>
      </c>
      <c r="BK29">
        <v>281.97699999999998</v>
      </c>
      <c r="BL29" s="17">
        <v>2.3543500000000002</v>
      </c>
      <c r="BM29">
        <v>2.55437</v>
      </c>
      <c r="BN29">
        <v>2.7028099999999999</v>
      </c>
      <c r="BO29">
        <v>1.9585699999999999</v>
      </c>
      <c r="BP29">
        <v>15.52</v>
      </c>
      <c r="BQ29">
        <v>1.3224400000000001</v>
      </c>
      <c r="BR29">
        <v>14.7608</v>
      </c>
      <c r="BS29">
        <v>997.76599999999996</v>
      </c>
      <c r="BT29" s="24">
        <v>7.9420099999999998</v>
      </c>
      <c r="BU29">
        <v>5.94231E-2</v>
      </c>
      <c r="BV29">
        <v>0.105505</v>
      </c>
      <c r="BW29">
        <v>2.6209600000000002</v>
      </c>
      <c r="BY29">
        <v>398500</v>
      </c>
      <c r="BZ29">
        <v>51600</v>
      </c>
      <c r="CA29">
        <v>98800.000000000015</v>
      </c>
      <c r="CB29">
        <v>174899.99999999997</v>
      </c>
      <c r="CC29">
        <v>83400</v>
      </c>
      <c r="CD29">
        <v>13400</v>
      </c>
      <c r="CE29">
        <v>179600</v>
      </c>
      <c r="CG29" s="64"/>
      <c r="CH29" t="s">
        <v>126</v>
      </c>
      <c r="CJ29">
        <v>309.42</v>
      </c>
      <c r="CK29">
        <v>629.84500000000003</v>
      </c>
      <c r="CL29">
        <v>62859.199999999997</v>
      </c>
      <c r="CM29">
        <v>59498.7</v>
      </c>
      <c r="CN29">
        <v>108200</v>
      </c>
      <c r="CO29">
        <v>174755</v>
      </c>
      <c r="CP29" s="17">
        <v>441.66</v>
      </c>
      <c r="CQ29" s="17">
        <v>94.265000000000001</v>
      </c>
      <c r="CR29">
        <v>38.524099999999997</v>
      </c>
      <c r="CS29">
        <v>9715.15</v>
      </c>
      <c r="CT29">
        <v>544.928</v>
      </c>
      <c r="CU29" s="15">
        <v>46.918300000000002</v>
      </c>
      <c r="CV29">
        <v>341.6</v>
      </c>
      <c r="CW29">
        <v>106840</v>
      </c>
      <c r="CX29">
        <v>547.16899999999998</v>
      </c>
      <c r="CY29">
        <v>581.654</v>
      </c>
      <c r="CZ29">
        <v>49.668199999999999</v>
      </c>
      <c r="DA29">
        <v>485.87400000000002</v>
      </c>
      <c r="DB29" s="17">
        <v>-8.0542700000000007</v>
      </c>
      <c r="DC29">
        <v>1.7864100000000001</v>
      </c>
      <c r="DD29">
        <v>0.125421</v>
      </c>
      <c r="DE29" s="17" t="s">
        <v>292</v>
      </c>
      <c r="DF29">
        <v>52.258499999999998</v>
      </c>
      <c r="DG29">
        <v>8.0653299999999994</v>
      </c>
      <c r="DH29">
        <v>30.666899999999998</v>
      </c>
      <c r="DI29">
        <v>612.125</v>
      </c>
      <c r="DJ29">
        <v>1.12274E-2</v>
      </c>
      <c r="DK29" s="17" t="s">
        <v>292</v>
      </c>
      <c r="DL29">
        <v>0.31812800000000002</v>
      </c>
      <c r="DM29">
        <v>9.1087100000000003</v>
      </c>
      <c r="DO29">
        <v>419700</v>
      </c>
      <c r="DP29">
        <v>75200</v>
      </c>
      <c r="DQ29">
        <v>108200</v>
      </c>
      <c r="DR29">
        <v>190700</v>
      </c>
      <c r="DS29">
        <v>71200</v>
      </c>
      <c r="DT29">
        <v>9200</v>
      </c>
      <c r="DU29">
        <v>125800</v>
      </c>
      <c r="EQ29">
        <v>1</v>
      </c>
      <c r="ER29">
        <v>2</v>
      </c>
      <c r="ES29">
        <v>3</v>
      </c>
      <c r="ET29">
        <v>4</v>
      </c>
      <c r="EU29">
        <v>5</v>
      </c>
      <c r="EV29">
        <v>6</v>
      </c>
      <c r="JG29" s="67"/>
      <c r="JH29" s="67"/>
      <c r="JI29" s="67"/>
      <c r="JJ29" s="67"/>
      <c r="JK29" t="s">
        <v>93</v>
      </c>
      <c r="JM29">
        <v>5.5084955551597279</v>
      </c>
      <c r="JN29">
        <v>2.4915044448402717</v>
      </c>
      <c r="JP29">
        <v>0.74753242802044184</v>
      </c>
      <c r="JQ29">
        <v>0.16790658265568489</v>
      </c>
      <c r="JR29">
        <v>2.8448221609395148</v>
      </c>
      <c r="JS29">
        <v>2.5828079422697863E-2</v>
      </c>
      <c r="JT29">
        <v>1.877963562678918</v>
      </c>
      <c r="JU29">
        <v>2.1173003311597181E-2</v>
      </c>
      <c r="JV29">
        <v>5.7236217705695812E-3</v>
      </c>
      <c r="JW29">
        <v>8.9228010261051087E-3</v>
      </c>
      <c r="JX29">
        <v>6.7613729016610825E-3</v>
      </c>
      <c r="JY29">
        <v>2.7645622903323504E-4</v>
      </c>
      <c r="JZ29">
        <v>4.100875835857025E-4</v>
      </c>
      <c r="KA29">
        <v>2.5787761293705643E-5</v>
      </c>
      <c r="KB29">
        <v>1.8992499142312705E-5</v>
      </c>
      <c r="KC29">
        <v>1.4776185759223152E-4</v>
      </c>
      <c r="KD29">
        <v>2.6890445182088688E-5</v>
      </c>
      <c r="KE29">
        <v>3.0383813852797773E-7</v>
      </c>
      <c r="KF29">
        <v>9.8542087326872024E-6</v>
      </c>
      <c r="KG29">
        <v>5.0577955407054876E-5</v>
      </c>
      <c r="KH29">
        <v>3.0383813852797773E-7</v>
      </c>
      <c r="KI29">
        <v>5.076520167481206E-7</v>
      </c>
      <c r="KJ29">
        <v>1.1189320849832658E-5</v>
      </c>
      <c r="KL29">
        <v>4.2979569540695553E-2</v>
      </c>
      <c r="KM29">
        <v>1.8868813578570789</v>
      </c>
      <c r="KN29">
        <v>2.918321045698957E-3</v>
      </c>
      <c r="KO29">
        <v>9.8246706437398224E-5</v>
      </c>
      <c r="KP29">
        <v>1.1119054164763036E-2</v>
      </c>
      <c r="KR29" t="s">
        <v>419</v>
      </c>
      <c r="KS29" t="s">
        <v>419</v>
      </c>
      <c r="KT29" t="s">
        <v>419</v>
      </c>
      <c r="KU29" t="s">
        <v>419</v>
      </c>
      <c r="KV29">
        <f t="shared" si="0"/>
        <v>2.2910243949974558</v>
      </c>
      <c r="KW29">
        <f t="shared" si="1"/>
        <v>1.8567905593673208</v>
      </c>
    </row>
    <row r="30" spans="1:309">
      <c r="A30" s="63"/>
      <c r="B30" t="s">
        <v>59</v>
      </c>
      <c r="D30">
        <v>166.28299999999999</v>
      </c>
      <c r="E30">
        <v>301.71100000000001</v>
      </c>
      <c r="F30">
        <v>32702.3</v>
      </c>
      <c r="G30">
        <v>35120.300000000003</v>
      </c>
      <c r="H30">
        <v>98100</v>
      </c>
      <c r="I30">
        <v>143182</v>
      </c>
      <c r="J30" s="17">
        <v>1265.1400000000001</v>
      </c>
      <c r="K30" s="17">
        <v>211.095</v>
      </c>
      <c r="L30">
        <v>20.2318</v>
      </c>
      <c r="M30">
        <v>12931.2</v>
      </c>
      <c r="N30">
        <v>3.7094999999999998</v>
      </c>
      <c r="O30" s="17">
        <v>9.1085399999999997E-2</v>
      </c>
      <c r="P30">
        <v>1821.68</v>
      </c>
      <c r="Q30">
        <v>111990</v>
      </c>
      <c r="R30">
        <v>509.745</v>
      </c>
      <c r="S30">
        <v>555.07399999999996</v>
      </c>
      <c r="T30">
        <v>32.319699999999997</v>
      </c>
      <c r="U30">
        <v>446.87299999999999</v>
      </c>
      <c r="V30" s="17">
        <v>1.3930899999999999</v>
      </c>
      <c r="W30">
        <v>0.83336900000000003</v>
      </c>
      <c r="X30">
        <v>1.9598299999999999E-2</v>
      </c>
      <c r="Y30">
        <v>9.5239000000000004E-2</v>
      </c>
      <c r="Z30">
        <v>39.203400000000002</v>
      </c>
      <c r="AA30">
        <v>2.1341899999999998</v>
      </c>
      <c r="AB30">
        <v>19.232099999999999</v>
      </c>
      <c r="AC30">
        <v>1051.3800000000001</v>
      </c>
      <c r="AD30">
        <v>1.0315599999999999E-2</v>
      </c>
      <c r="AE30">
        <v>4.7937199999999996E-3</v>
      </c>
      <c r="AF30">
        <v>4.8202299999999997E-2</v>
      </c>
      <c r="AG30">
        <v>3.3429000000000002</v>
      </c>
      <c r="AI30">
        <v>395500</v>
      </c>
      <c r="AJ30">
        <v>45100</v>
      </c>
      <c r="AK30">
        <v>98100</v>
      </c>
      <c r="AL30">
        <v>172500</v>
      </c>
      <c r="AM30">
        <v>82000</v>
      </c>
      <c r="AN30">
        <v>15700</v>
      </c>
      <c r="AO30">
        <v>191000</v>
      </c>
      <c r="AQ30" s="64"/>
      <c r="AR30" t="s">
        <v>94</v>
      </c>
      <c r="AT30">
        <v>156.89099999999999</v>
      </c>
      <c r="AU30">
        <v>637.53300000000002</v>
      </c>
      <c r="AV30">
        <v>34772.400000000001</v>
      </c>
      <c r="AW30">
        <v>35491.699999999997</v>
      </c>
      <c r="AX30">
        <v>98700</v>
      </c>
      <c r="AY30">
        <v>140921</v>
      </c>
      <c r="AZ30" s="17">
        <v>-511.995</v>
      </c>
      <c r="BA30" s="17">
        <v>172.59800000000001</v>
      </c>
      <c r="BB30">
        <v>7.6189200000000001</v>
      </c>
      <c r="BC30">
        <v>8851.89</v>
      </c>
      <c r="BD30">
        <v>489.38499999999999</v>
      </c>
      <c r="BE30" s="15">
        <v>230.50800000000001</v>
      </c>
      <c r="BF30">
        <v>1550.91</v>
      </c>
      <c r="BG30">
        <v>99070.9</v>
      </c>
      <c r="BH30">
        <v>478.20600000000002</v>
      </c>
      <c r="BI30">
        <v>535.78399999999999</v>
      </c>
      <c r="BJ30">
        <v>28.945799999999998</v>
      </c>
      <c r="BK30">
        <v>316.80799999999999</v>
      </c>
      <c r="BL30" s="17">
        <v>7.6670400000000001</v>
      </c>
      <c r="BM30">
        <v>0.55907099999999998</v>
      </c>
      <c r="BN30" s="17" t="s">
        <v>292</v>
      </c>
      <c r="BO30">
        <v>7.2188000000000002E-2</v>
      </c>
      <c r="BP30">
        <v>14.7857</v>
      </c>
      <c r="BQ30">
        <v>0.97854200000000002</v>
      </c>
      <c r="BR30">
        <v>14.8809</v>
      </c>
      <c r="BS30">
        <v>887.75400000000002</v>
      </c>
      <c r="BT30">
        <v>2.07595E-3</v>
      </c>
      <c r="BU30">
        <v>3.73164E-3</v>
      </c>
      <c r="BV30">
        <v>0.109527</v>
      </c>
      <c r="BW30">
        <v>2.54948</v>
      </c>
      <c r="BY30">
        <v>399000</v>
      </c>
      <c r="BZ30">
        <v>52900</v>
      </c>
      <c r="CA30">
        <v>98699.999999999985</v>
      </c>
      <c r="CB30">
        <v>175100.00000000003</v>
      </c>
      <c r="CC30">
        <v>82899.999999999985</v>
      </c>
      <c r="CD30">
        <v>13200</v>
      </c>
      <c r="CE30">
        <v>178100</v>
      </c>
      <c r="CG30" s="64"/>
      <c r="CH30" t="s">
        <v>127</v>
      </c>
      <c r="CJ30">
        <v>231.33799999999999</v>
      </c>
      <c r="CK30">
        <v>608.73599999999999</v>
      </c>
      <c r="CL30">
        <v>47081.4</v>
      </c>
      <c r="CM30">
        <v>50152.3</v>
      </c>
      <c r="CN30">
        <v>106200</v>
      </c>
      <c r="CO30">
        <v>173400</v>
      </c>
      <c r="CP30" s="17">
        <v>106.33799999999999</v>
      </c>
      <c r="CQ30" s="17">
        <v>194.072</v>
      </c>
      <c r="CR30">
        <v>38.226799999999997</v>
      </c>
      <c r="CS30">
        <v>17242.3</v>
      </c>
      <c r="CT30">
        <v>803.64200000000005</v>
      </c>
      <c r="CU30" s="15">
        <v>269.065</v>
      </c>
      <c r="CV30">
        <v>321.48899999999998</v>
      </c>
      <c r="CW30">
        <v>100000</v>
      </c>
      <c r="CX30">
        <v>421.57799999999997</v>
      </c>
      <c r="CY30">
        <v>458.62400000000002</v>
      </c>
      <c r="CZ30">
        <v>37.064900000000002</v>
      </c>
      <c r="DA30">
        <v>421.80700000000002</v>
      </c>
      <c r="DB30" s="17">
        <v>1.3682099999999999</v>
      </c>
      <c r="DC30">
        <v>2.6322299999999998</v>
      </c>
      <c r="DD30">
        <v>1.5132500000000001E-4</v>
      </c>
      <c r="DE30" s="1">
        <v>1.7725800000000001E-6</v>
      </c>
      <c r="DF30">
        <v>39.111899999999999</v>
      </c>
      <c r="DG30">
        <v>5.8693299999999997</v>
      </c>
      <c r="DH30">
        <v>20.3415</v>
      </c>
      <c r="DI30">
        <v>993.35900000000004</v>
      </c>
      <c r="DJ30" s="17" t="s">
        <v>292</v>
      </c>
      <c r="DK30" s="17" t="s">
        <v>292</v>
      </c>
      <c r="DL30">
        <v>0.298234</v>
      </c>
      <c r="DM30">
        <v>8.66587</v>
      </c>
      <c r="DO30">
        <v>418700</v>
      </c>
      <c r="DP30">
        <v>68900</v>
      </c>
      <c r="DQ30">
        <v>106199.99999999999</v>
      </c>
      <c r="DR30">
        <v>189700</v>
      </c>
      <c r="DS30">
        <v>75300</v>
      </c>
      <c r="DT30">
        <v>18200</v>
      </c>
      <c r="DU30">
        <v>123100</v>
      </c>
      <c r="EQ30">
        <v>1</v>
      </c>
      <c r="ER30">
        <v>2</v>
      </c>
      <c r="ES30">
        <v>3</v>
      </c>
      <c r="ET30">
        <v>4</v>
      </c>
      <c r="EU30">
        <v>5</v>
      </c>
      <c r="EV30">
        <v>6</v>
      </c>
      <c r="JG30" s="67"/>
      <c r="JH30" s="67"/>
      <c r="JI30" s="67"/>
      <c r="JJ30" s="67"/>
      <c r="JK30" t="s">
        <v>94</v>
      </c>
      <c r="JM30">
        <v>5.5139210907262113</v>
      </c>
      <c r="JN30">
        <v>2.4860789092737892</v>
      </c>
      <c r="JP30">
        <v>0.74916707495245127</v>
      </c>
      <c r="JQ30">
        <v>0.16354485008369249</v>
      </c>
      <c r="JR30">
        <v>2.8206156827679925</v>
      </c>
      <c r="JS30">
        <v>2.4966762686937986E-2</v>
      </c>
      <c r="JT30">
        <v>1.9249716539427877</v>
      </c>
      <c r="JU30">
        <v>1.9994145710671877E-2</v>
      </c>
      <c r="JV30">
        <v>3.9205495858663708E-3</v>
      </c>
      <c r="JW30">
        <v>8.4968119229482907E-3</v>
      </c>
      <c r="JX30">
        <v>7.2478486544910172E-3</v>
      </c>
      <c r="JY30">
        <v>1.4987576158561941E-4</v>
      </c>
      <c r="JZ30">
        <v>3.6719137435224235E-4</v>
      </c>
      <c r="KA30">
        <v>5.6432333444502999E-6</v>
      </c>
      <c r="KB30">
        <v>6.9990522207284658E-7</v>
      </c>
      <c r="KC30">
        <v>1.4074848283791033E-4</v>
      </c>
      <c r="KD30">
        <v>0</v>
      </c>
      <c r="KE30">
        <v>1.9077344779460325E-8</v>
      </c>
      <c r="KF30">
        <v>7.2904856228301724E-6</v>
      </c>
      <c r="KG30">
        <v>1.3218401389813635E-8</v>
      </c>
      <c r="KH30">
        <v>1.9077344779460325E-8</v>
      </c>
      <c r="KI30">
        <v>5.2692095834418484E-7</v>
      </c>
      <c r="KJ30">
        <v>1.0882436718439357E-5</v>
      </c>
      <c r="KL30">
        <v>4.9052143051721717E-2</v>
      </c>
      <c r="KM30">
        <v>1.8752720484296588</v>
      </c>
      <c r="KN30">
        <v>3.2782851613189961E-3</v>
      </c>
      <c r="KO30">
        <v>9.9030394557749176E-5</v>
      </c>
      <c r="KP30">
        <v>0</v>
      </c>
      <c r="KR30" t="s">
        <v>419</v>
      </c>
      <c r="KS30" t="s">
        <v>419</v>
      </c>
      <c r="KT30" t="s">
        <v>419</v>
      </c>
      <c r="KU30" t="s">
        <v>419</v>
      </c>
      <c r="KV30">
        <f t="shared" si="0"/>
        <v>2.259960220586172</v>
      </c>
      <c r="KW30">
        <f t="shared" si="1"/>
        <v>1.9049775082321159</v>
      </c>
    </row>
    <row r="31" spans="1:309">
      <c r="A31" s="63"/>
      <c r="B31" t="s">
        <v>60</v>
      </c>
      <c r="D31">
        <v>151.96199999999999</v>
      </c>
      <c r="E31">
        <v>274.483</v>
      </c>
      <c r="F31">
        <v>31051.3</v>
      </c>
      <c r="G31">
        <v>32769.1</v>
      </c>
      <c r="H31">
        <v>97700</v>
      </c>
      <c r="I31">
        <v>139046</v>
      </c>
      <c r="J31" s="17">
        <v>336.71800000000002</v>
      </c>
      <c r="K31" s="17">
        <v>294.24200000000002</v>
      </c>
      <c r="L31">
        <v>18.6234</v>
      </c>
      <c r="M31">
        <v>12189.1</v>
      </c>
      <c r="N31">
        <v>3.5292599999999998</v>
      </c>
      <c r="O31" s="17">
        <v>0.44051800000000002</v>
      </c>
      <c r="P31">
        <v>1518.03</v>
      </c>
      <c r="Q31">
        <v>94841.600000000006</v>
      </c>
      <c r="R31">
        <v>460.59</v>
      </c>
      <c r="S31">
        <v>523.21900000000005</v>
      </c>
      <c r="T31">
        <v>31.666799999999999</v>
      </c>
      <c r="U31">
        <v>423.85700000000003</v>
      </c>
      <c r="V31" s="17">
        <v>-0.78959599999999996</v>
      </c>
      <c r="W31">
        <v>0.70343900000000004</v>
      </c>
      <c r="X31">
        <v>0.12138699999999999</v>
      </c>
      <c r="Y31" s="1">
        <v>1.03473E-6</v>
      </c>
      <c r="Z31">
        <v>35.3688</v>
      </c>
      <c r="AA31">
        <v>1.79637</v>
      </c>
      <c r="AB31">
        <v>19.704999999999998</v>
      </c>
      <c r="AC31">
        <v>899.67700000000002</v>
      </c>
      <c r="AD31">
        <v>1.74168E-2</v>
      </c>
      <c r="AE31" s="17" t="s">
        <v>292</v>
      </c>
      <c r="AF31">
        <v>4.2568500000000002E-2</v>
      </c>
      <c r="AG31">
        <v>2.6103299999999998</v>
      </c>
      <c r="AI31">
        <v>394400</v>
      </c>
      <c r="AJ31">
        <v>44800.000000000007</v>
      </c>
      <c r="AK31">
        <v>97700</v>
      </c>
      <c r="AL31">
        <v>171000</v>
      </c>
      <c r="AM31">
        <v>82600</v>
      </c>
      <c r="AN31">
        <v>16400</v>
      </c>
      <c r="AO31">
        <v>193000</v>
      </c>
      <c r="AQ31" s="64"/>
      <c r="AR31" t="s">
        <v>95</v>
      </c>
      <c r="AT31">
        <v>168.64500000000001</v>
      </c>
      <c r="AU31">
        <v>556.61199999999997</v>
      </c>
      <c r="AV31">
        <v>37122.6</v>
      </c>
      <c r="AW31">
        <v>36836.5</v>
      </c>
      <c r="AX31">
        <v>100400</v>
      </c>
      <c r="AY31">
        <v>142826</v>
      </c>
      <c r="AZ31" s="17">
        <v>422.298</v>
      </c>
      <c r="BA31" s="17">
        <v>155.02000000000001</v>
      </c>
      <c r="BB31">
        <v>9.0328999999999997</v>
      </c>
      <c r="BC31">
        <v>9823.58</v>
      </c>
      <c r="BD31">
        <v>481.726</v>
      </c>
      <c r="BE31" s="15">
        <v>228.32499999999999</v>
      </c>
      <c r="BF31">
        <v>1489.7</v>
      </c>
      <c r="BG31">
        <v>99915.4</v>
      </c>
      <c r="BH31">
        <v>447.77100000000002</v>
      </c>
      <c r="BI31">
        <v>539.928</v>
      </c>
      <c r="BJ31">
        <v>27.602699999999999</v>
      </c>
      <c r="BK31">
        <v>343.64400000000001</v>
      </c>
      <c r="BL31" s="17">
        <v>-0.13286200000000001</v>
      </c>
      <c r="BM31">
        <v>0.76328499999999999</v>
      </c>
      <c r="BN31" s="17" t="s">
        <v>292</v>
      </c>
      <c r="BO31" s="1">
        <v>3.1057700000000002E-19</v>
      </c>
      <c r="BP31">
        <v>15.978899999999999</v>
      </c>
      <c r="BQ31">
        <v>0.85983399999999999</v>
      </c>
      <c r="BR31">
        <v>16.264399999999998</v>
      </c>
      <c r="BS31">
        <v>863.24</v>
      </c>
      <c r="BT31" s="17" t="s">
        <v>292</v>
      </c>
      <c r="BU31" s="1">
        <v>1.0719900000000001E-7</v>
      </c>
      <c r="BV31">
        <v>0.177921</v>
      </c>
      <c r="BW31">
        <v>2.6351499999999999</v>
      </c>
      <c r="BY31">
        <v>399099.99999999994</v>
      </c>
      <c r="BZ31">
        <v>54100</v>
      </c>
      <c r="CA31">
        <v>100399.99999999999</v>
      </c>
      <c r="CB31">
        <v>179700</v>
      </c>
      <c r="CC31">
        <v>85300</v>
      </c>
      <c r="CD31">
        <v>0</v>
      </c>
      <c r="CE31">
        <v>181400</v>
      </c>
      <c r="CG31" s="64"/>
      <c r="CH31" t="s">
        <v>128</v>
      </c>
      <c r="CJ31">
        <v>275.08699999999999</v>
      </c>
      <c r="CK31">
        <v>918.47299999999996</v>
      </c>
      <c r="CL31">
        <v>56229</v>
      </c>
      <c r="CM31">
        <v>53487.1</v>
      </c>
      <c r="CN31">
        <v>108300</v>
      </c>
      <c r="CO31">
        <v>183585</v>
      </c>
      <c r="CP31" s="17">
        <v>-321.428</v>
      </c>
      <c r="CQ31" s="17">
        <v>397.15499999999997</v>
      </c>
      <c r="CR31">
        <v>40.833799999999997</v>
      </c>
      <c r="CS31">
        <v>15185.7</v>
      </c>
      <c r="CT31">
        <v>716.57500000000005</v>
      </c>
      <c r="CU31" s="15">
        <v>168.50800000000001</v>
      </c>
      <c r="CV31">
        <v>357.18400000000003</v>
      </c>
      <c r="CW31">
        <v>116159</v>
      </c>
      <c r="CX31">
        <v>499.10500000000002</v>
      </c>
      <c r="CY31">
        <v>484.40300000000002</v>
      </c>
      <c r="CZ31">
        <v>44.479399999999998</v>
      </c>
      <c r="DA31">
        <v>468.47500000000002</v>
      </c>
      <c r="DB31" s="17">
        <v>1.65601</v>
      </c>
      <c r="DC31">
        <v>2.4764599999999999</v>
      </c>
      <c r="DD31">
        <v>9.28948E-2</v>
      </c>
      <c r="DE31">
        <v>0.164939</v>
      </c>
      <c r="DF31">
        <v>43.584400000000002</v>
      </c>
      <c r="DG31">
        <v>7.2878499999999997</v>
      </c>
      <c r="DH31">
        <v>26.192299999999999</v>
      </c>
      <c r="DI31">
        <v>1073.08</v>
      </c>
      <c r="DJ31">
        <v>1.25922</v>
      </c>
      <c r="DK31">
        <v>7.6915999999999996E-4</v>
      </c>
      <c r="DL31">
        <v>0.47373700000000002</v>
      </c>
      <c r="DM31">
        <v>8.4979399999999998</v>
      </c>
      <c r="DO31">
        <v>419300</v>
      </c>
      <c r="DP31">
        <v>72000</v>
      </c>
      <c r="DQ31">
        <v>108300</v>
      </c>
      <c r="DR31">
        <v>190200</v>
      </c>
      <c r="DS31">
        <v>75000</v>
      </c>
      <c r="DT31">
        <v>12800</v>
      </c>
      <c r="DU31">
        <v>122300</v>
      </c>
      <c r="EQ31">
        <v>1</v>
      </c>
      <c r="ER31">
        <v>2</v>
      </c>
      <c r="ES31">
        <v>3</v>
      </c>
      <c r="ET31">
        <v>4</v>
      </c>
      <c r="EU31">
        <v>5</v>
      </c>
      <c r="EV31">
        <v>6</v>
      </c>
      <c r="JG31" s="67"/>
      <c r="JH31" s="67"/>
      <c r="JI31" s="67"/>
      <c r="JJ31" s="67"/>
      <c r="JK31" t="s">
        <v>95</v>
      </c>
      <c r="JM31">
        <v>5.526115200329774</v>
      </c>
      <c r="JN31">
        <v>2.4738847996702256</v>
      </c>
      <c r="JP31">
        <v>0.73993353067957379</v>
      </c>
      <c r="JQ31">
        <v>0.17724259805612097</v>
      </c>
      <c r="JR31">
        <v>2.8055288308267379</v>
      </c>
      <c r="JS31">
        <v>2.3419192224276349E-2</v>
      </c>
      <c r="JT31">
        <v>1.9224868962134762</v>
      </c>
      <c r="JU31">
        <v>2.0988226766748403E-2</v>
      </c>
      <c r="JV31">
        <v>3.7923802072895216E-3</v>
      </c>
      <c r="JW31">
        <v>8.1677586250760836E-3</v>
      </c>
      <c r="JX31">
        <v>7.1326790489621783E-3</v>
      </c>
      <c r="JY31">
        <v>1.735252378619674E-4</v>
      </c>
      <c r="JZ31">
        <v>3.4194474625806343E-4</v>
      </c>
      <c r="KA31">
        <v>7.5239383356497504E-6</v>
      </c>
      <c r="KB31">
        <v>2.9406339797350631E-24</v>
      </c>
      <c r="KC31">
        <v>1.4854093981810074E-4</v>
      </c>
      <c r="KD31">
        <v>0</v>
      </c>
      <c r="KE31">
        <v>5.3518801535292395E-13</v>
      </c>
      <c r="KF31">
        <v>6.2558893389545949E-6</v>
      </c>
      <c r="KG31">
        <v>0</v>
      </c>
      <c r="KH31">
        <v>5.3518801535292395E-13</v>
      </c>
      <c r="KI31">
        <v>8.3588965056233369E-7</v>
      </c>
      <c r="KJ31">
        <v>1.0984425281319536E-5</v>
      </c>
      <c r="KL31">
        <v>4.1822052037200283E-2</v>
      </c>
      <c r="KM31">
        <v>1.8843268544228629</v>
      </c>
      <c r="KN31">
        <v>3.4726163861628244E-3</v>
      </c>
      <c r="KO31">
        <v>1.0569995789036993E-4</v>
      </c>
      <c r="KP31">
        <v>0</v>
      </c>
      <c r="KR31" t="s">
        <v>419</v>
      </c>
      <c r="KS31" t="s">
        <v>419</v>
      </c>
      <c r="KT31" t="s">
        <v>419</v>
      </c>
      <c r="KU31" t="s">
        <v>419</v>
      </c>
      <c r="KV31">
        <f t="shared" si="0"/>
        <v>2.266257090427561</v>
      </c>
      <c r="KW31">
        <f t="shared" si="1"/>
        <v>1.9014986694467277</v>
      </c>
    </row>
    <row r="32" spans="1:309">
      <c r="A32" s="63"/>
      <c r="B32" t="s">
        <v>61</v>
      </c>
      <c r="D32">
        <v>172.916</v>
      </c>
      <c r="E32">
        <v>528.33199999999999</v>
      </c>
      <c r="F32">
        <v>35852.699999999997</v>
      </c>
      <c r="G32">
        <v>37829.5</v>
      </c>
      <c r="H32">
        <v>98100</v>
      </c>
      <c r="I32">
        <v>167595</v>
      </c>
      <c r="J32" s="17">
        <v>406.05200000000002</v>
      </c>
      <c r="K32" s="17">
        <v>238.149</v>
      </c>
      <c r="L32">
        <v>17.511700000000001</v>
      </c>
      <c r="M32">
        <v>12160.2</v>
      </c>
      <c r="N32">
        <v>21.2529</v>
      </c>
      <c r="O32" s="17">
        <v>1.5022800000000001</v>
      </c>
      <c r="P32">
        <v>1766.25</v>
      </c>
      <c r="Q32">
        <v>112787</v>
      </c>
      <c r="R32">
        <v>513.38400000000001</v>
      </c>
      <c r="S32">
        <v>554.56500000000005</v>
      </c>
      <c r="T32">
        <v>37.348199999999999</v>
      </c>
      <c r="U32">
        <v>460.30500000000001</v>
      </c>
      <c r="V32" s="17">
        <v>0.61272599999999999</v>
      </c>
      <c r="W32">
        <v>0.51500400000000002</v>
      </c>
      <c r="X32">
        <v>1.4357000000000001E-4</v>
      </c>
      <c r="Y32">
        <v>3.9661500000000002E-2</v>
      </c>
      <c r="Z32">
        <v>48.584400000000002</v>
      </c>
      <c r="AA32">
        <v>2.0024000000000002</v>
      </c>
      <c r="AB32">
        <v>7.5369000000000002</v>
      </c>
      <c r="AC32">
        <v>877.69100000000003</v>
      </c>
      <c r="AD32" s="17" t="s">
        <v>292</v>
      </c>
      <c r="AE32" s="1">
        <v>2.40964E-6</v>
      </c>
      <c r="AF32">
        <v>3.7725399999999999E-2</v>
      </c>
      <c r="AG32">
        <v>3.6244900000000002</v>
      </c>
      <c r="AI32">
        <v>396000</v>
      </c>
      <c r="AJ32">
        <v>46700</v>
      </c>
      <c r="AK32">
        <v>98100</v>
      </c>
      <c r="AL32">
        <v>173299.99999999997</v>
      </c>
      <c r="AM32">
        <v>83300</v>
      </c>
      <c r="AN32">
        <v>14300</v>
      </c>
      <c r="AO32">
        <v>188299.99999999997</v>
      </c>
      <c r="AQ32" s="64"/>
      <c r="AR32" t="s">
        <v>96</v>
      </c>
      <c r="AT32">
        <v>171.66200000000001</v>
      </c>
      <c r="AU32">
        <v>561.21199999999999</v>
      </c>
      <c r="AV32">
        <v>37942.9</v>
      </c>
      <c r="AW32">
        <v>36566.800000000003</v>
      </c>
      <c r="AX32">
        <v>100100</v>
      </c>
      <c r="AY32">
        <v>154833</v>
      </c>
      <c r="AZ32" s="17">
        <v>506.37599999999998</v>
      </c>
      <c r="BA32" s="17">
        <v>254.97800000000001</v>
      </c>
      <c r="BB32">
        <v>9.8910400000000003</v>
      </c>
      <c r="BC32">
        <v>12628.8</v>
      </c>
      <c r="BD32">
        <v>626.48</v>
      </c>
      <c r="BE32" s="15">
        <v>329.14100000000002</v>
      </c>
      <c r="BF32">
        <v>1757.16</v>
      </c>
      <c r="BG32">
        <v>114421</v>
      </c>
      <c r="BH32">
        <v>485.14600000000002</v>
      </c>
      <c r="BI32">
        <v>520.09</v>
      </c>
      <c r="BJ32">
        <v>29.8504</v>
      </c>
      <c r="BK32">
        <v>363.18099999999998</v>
      </c>
      <c r="BL32" s="17">
        <v>-1.6380999999999999</v>
      </c>
      <c r="BM32">
        <v>0.85987999999999998</v>
      </c>
      <c r="BN32">
        <v>1.7812399999999999E-3</v>
      </c>
      <c r="BO32" s="17" t="s">
        <v>292</v>
      </c>
      <c r="BP32">
        <v>16.848099999999999</v>
      </c>
      <c r="BQ32">
        <v>0.80957299999999999</v>
      </c>
      <c r="BR32">
        <v>19.537600000000001</v>
      </c>
      <c r="BS32">
        <v>1005.03</v>
      </c>
      <c r="BT32">
        <v>5.2789400000000002E-3</v>
      </c>
      <c r="BU32" s="17" t="s">
        <v>292</v>
      </c>
      <c r="BV32">
        <v>0.139265</v>
      </c>
      <c r="BW32">
        <v>2.9266200000000002</v>
      </c>
      <c r="BY32">
        <v>398400.00000000006</v>
      </c>
      <c r="BZ32">
        <v>52000</v>
      </c>
      <c r="CA32">
        <v>100100</v>
      </c>
      <c r="CB32">
        <v>179800</v>
      </c>
      <c r="CC32">
        <v>85500</v>
      </c>
      <c r="CD32">
        <v>0</v>
      </c>
      <c r="CE32">
        <v>184100</v>
      </c>
      <c r="CG32" s="64"/>
      <c r="CH32" t="s">
        <v>129</v>
      </c>
      <c r="CJ32">
        <v>253.518</v>
      </c>
      <c r="CK32">
        <v>810.56600000000003</v>
      </c>
      <c r="CL32">
        <v>55660.800000000003</v>
      </c>
      <c r="CM32">
        <v>53264.1</v>
      </c>
      <c r="CN32">
        <v>107100</v>
      </c>
      <c r="CO32">
        <v>182014</v>
      </c>
      <c r="CP32" s="17">
        <v>532.51700000000005</v>
      </c>
      <c r="CQ32" s="17">
        <v>162.47999999999999</v>
      </c>
      <c r="CR32">
        <v>39.898899999999998</v>
      </c>
      <c r="CS32">
        <v>14386.3</v>
      </c>
      <c r="CT32">
        <v>688.85599999999999</v>
      </c>
      <c r="CU32" s="15">
        <v>121.364</v>
      </c>
      <c r="CV32">
        <v>318.90899999999999</v>
      </c>
      <c r="CW32">
        <v>103967</v>
      </c>
      <c r="CX32">
        <v>510.37700000000001</v>
      </c>
      <c r="CY32">
        <v>510.19799999999998</v>
      </c>
      <c r="CZ32">
        <v>41.87</v>
      </c>
      <c r="DA32">
        <v>430.57499999999999</v>
      </c>
      <c r="DB32" s="17">
        <v>3.6873100000000001</v>
      </c>
      <c r="DC32">
        <v>2.3506300000000002</v>
      </c>
      <c r="DD32" s="1">
        <v>1.3064000000000001E-5</v>
      </c>
      <c r="DE32" s="1">
        <v>2.72228E-5</v>
      </c>
      <c r="DF32">
        <v>40.962400000000002</v>
      </c>
      <c r="DG32">
        <v>6.4711800000000004</v>
      </c>
      <c r="DH32">
        <v>30.903600000000001</v>
      </c>
      <c r="DI32">
        <v>855.66099999999994</v>
      </c>
      <c r="DJ32" s="17" t="s">
        <v>292</v>
      </c>
      <c r="DK32" s="17" t="s">
        <v>292</v>
      </c>
      <c r="DL32">
        <v>0.397594</v>
      </c>
      <c r="DM32">
        <v>8.7767099999999996</v>
      </c>
      <c r="DO32">
        <v>418400.00000000006</v>
      </c>
      <c r="DP32">
        <v>70600</v>
      </c>
      <c r="DQ32">
        <v>107100.00000000001</v>
      </c>
      <c r="DR32">
        <v>189700</v>
      </c>
      <c r="DS32">
        <v>75100</v>
      </c>
      <c r="DT32">
        <v>14300</v>
      </c>
      <c r="DU32">
        <v>124900</v>
      </c>
      <c r="EQ32">
        <v>1</v>
      </c>
      <c r="ER32">
        <v>2</v>
      </c>
      <c r="ES32">
        <v>3</v>
      </c>
      <c r="ET32">
        <v>4</v>
      </c>
      <c r="EU32">
        <v>5</v>
      </c>
      <c r="EV32">
        <v>6</v>
      </c>
      <c r="JG32" s="67"/>
      <c r="JH32" s="67"/>
      <c r="JI32" s="67"/>
      <c r="JJ32" s="67"/>
      <c r="JK32" t="s">
        <v>96</v>
      </c>
      <c r="JM32">
        <v>5.5085726475797037</v>
      </c>
      <c r="JN32">
        <v>2.4914273524202968</v>
      </c>
      <c r="JP32">
        <v>0.70083976916391144</v>
      </c>
      <c r="JQ32">
        <v>0.22700631739729626</v>
      </c>
      <c r="JR32">
        <v>2.83666975811744</v>
      </c>
      <c r="JS32">
        <v>2.7520856053498969E-2</v>
      </c>
      <c r="JT32">
        <v>1.8409712388736175</v>
      </c>
      <c r="JU32">
        <v>2.1284035914561194E-2</v>
      </c>
      <c r="JV32">
        <v>5.4465052436210573E-3</v>
      </c>
      <c r="JW32">
        <v>1.0582482422131834E-2</v>
      </c>
      <c r="JX32">
        <v>6.8449908617562814E-3</v>
      </c>
      <c r="JY32">
        <v>1.8930188609992673E-4</v>
      </c>
      <c r="JZ32">
        <v>3.6841055316126116E-4</v>
      </c>
      <c r="KA32">
        <v>8.4444989178780576E-6</v>
      </c>
      <c r="KB32">
        <v>0</v>
      </c>
      <c r="KC32">
        <v>1.5603705929405397E-4</v>
      </c>
      <c r="KD32">
        <v>1.7238962081287232E-8</v>
      </c>
      <c r="KE32">
        <v>0</v>
      </c>
      <c r="KF32">
        <v>5.8682417390994272E-6</v>
      </c>
      <c r="KG32">
        <v>3.2702711687825828E-8</v>
      </c>
      <c r="KH32">
        <v>0</v>
      </c>
      <c r="KI32">
        <v>6.5184037563329125E-7</v>
      </c>
      <c r="KJ32">
        <v>1.2153905927111037E-5</v>
      </c>
      <c r="KL32">
        <v>4.2010442739126554E-2</v>
      </c>
      <c r="KM32">
        <v>1.8817020493131666</v>
      </c>
      <c r="KN32">
        <v>3.6563579154309041E-3</v>
      </c>
      <c r="KO32">
        <v>1.2649854154948479E-4</v>
      </c>
      <c r="KP32">
        <v>5.4741196137910904E-3</v>
      </c>
      <c r="KR32" t="s">
        <v>419</v>
      </c>
      <c r="KS32" t="s">
        <v>419</v>
      </c>
      <c r="KT32" t="s">
        <v>419</v>
      </c>
      <c r="KU32" t="s">
        <v>419</v>
      </c>
      <c r="KV32">
        <f t="shared" si="0"/>
        <v>2.3903571624043241</v>
      </c>
      <c r="KW32">
        <f t="shared" si="1"/>
        <v>1.8196872029590563</v>
      </c>
    </row>
    <row r="33" spans="1:309">
      <c r="A33" s="63"/>
      <c r="B33" t="s">
        <v>62</v>
      </c>
      <c r="D33">
        <v>162.994</v>
      </c>
      <c r="E33">
        <v>482.15499999999997</v>
      </c>
      <c r="F33">
        <v>36132.1</v>
      </c>
      <c r="G33">
        <v>38566.1</v>
      </c>
      <c r="H33">
        <v>98500</v>
      </c>
      <c r="I33">
        <v>162042</v>
      </c>
      <c r="J33" s="17">
        <v>0.53021499999999999</v>
      </c>
      <c r="K33" s="17">
        <v>312.49400000000003</v>
      </c>
      <c r="L33">
        <v>15.2639</v>
      </c>
      <c r="M33">
        <v>12332.4</v>
      </c>
      <c r="N33">
        <v>21.098800000000001</v>
      </c>
      <c r="O33" s="17">
        <v>0.80912600000000001</v>
      </c>
      <c r="P33">
        <v>1545.23</v>
      </c>
      <c r="Q33">
        <v>101901</v>
      </c>
      <c r="R33">
        <v>543.91099999999994</v>
      </c>
      <c r="S33">
        <v>526.65200000000004</v>
      </c>
      <c r="T33">
        <v>36.004800000000003</v>
      </c>
      <c r="U33">
        <v>473.83699999999999</v>
      </c>
      <c r="V33" s="17">
        <v>6.6831500000000004</v>
      </c>
      <c r="W33">
        <v>0.37094100000000002</v>
      </c>
      <c r="X33" s="17" t="s">
        <v>292</v>
      </c>
      <c r="Y33" s="1">
        <v>1.6577799999999999E-5</v>
      </c>
      <c r="Z33">
        <v>47.133899999999997</v>
      </c>
      <c r="AA33">
        <v>2.1471900000000002</v>
      </c>
      <c r="AB33">
        <v>12.6409</v>
      </c>
      <c r="AC33">
        <v>1004.33</v>
      </c>
      <c r="AD33">
        <v>5.0488599999999996E-3</v>
      </c>
      <c r="AE33" s="17" t="s">
        <v>292</v>
      </c>
      <c r="AF33">
        <v>3.8675099999999997E-2</v>
      </c>
      <c r="AG33">
        <v>3.0743999999999998</v>
      </c>
      <c r="AI33">
        <v>396200</v>
      </c>
      <c r="AJ33">
        <v>47200</v>
      </c>
      <c r="AK33">
        <v>98500</v>
      </c>
      <c r="AL33">
        <v>173200</v>
      </c>
      <c r="AM33">
        <v>82600</v>
      </c>
      <c r="AN33">
        <v>14100</v>
      </c>
      <c r="AO33">
        <v>188200</v>
      </c>
      <c r="AQ33" s="64"/>
      <c r="AR33" t="s">
        <v>97</v>
      </c>
      <c r="AT33">
        <v>154.78200000000001</v>
      </c>
      <c r="AU33">
        <v>565.57899999999995</v>
      </c>
      <c r="AV33">
        <v>37591.199999999997</v>
      </c>
      <c r="AW33">
        <v>39438.800000000003</v>
      </c>
      <c r="AX33">
        <v>100200</v>
      </c>
      <c r="AY33">
        <v>146692</v>
      </c>
      <c r="AZ33" s="17">
        <v>778.50400000000002</v>
      </c>
      <c r="BA33" s="17">
        <v>60.690199999999997</v>
      </c>
      <c r="BB33">
        <v>8.2187800000000006</v>
      </c>
      <c r="BC33">
        <v>9682.27</v>
      </c>
      <c r="BD33">
        <v>504.80200000000002</v>
      </c>
      <c r="BE33" s="15">
        <v>248.249</v>
      </c>
      <c r="BF33">
        <v>1657.03</v>
      </c>
      <c r="BG33">
        <v>108470</v>
      </c>
      <c r="BH33">
        <v>484.73</v>
      </c>
      <c r="BI33">
        <v>543.904</v>
      </c>
      <c r="BJ33">
        <v>29.514299999999999</v>
      </c>
      <c r="BK33">
        <v>318.78699999999998</v>
      </c>
      <c r="BL33" s="17">
        <v>3.4538700000000002</v>
      </c>
      <c r="BM33">
        <v>0.479576</v>
      </c>
      <c r="BN33">
        <v>3.4575700000000001E-2</v>
      </c>
      <c r="BO33" s="1">
        <v>2.3739599999999999E-20</v>
      </c>
      <c r="BP33">
        <v>13.2849</v>
      </c>
      <c r="BQ33">
        <v>0.90355799999999997</v>
      </c>
      <c r="BR33">
        <v>15.099600000000001</v>
      </c>
      <c r="BS33">
        <v>887.05899999999997</v>
      </c>
      <c r="BT33" s="17" t="s">
        <v>292</v>
      </c>
      <c r="BU33" s="1">
        <v>8.33225E-9</v>
      </c>
      <c r="BV33">
        <v>0.27496599999999999</v>
      </c>
      <c r="BW33">
        <v>1.96299</v>
      </c>
      <c r="BY33">
        <v>398500</v>
      </c>
      <c r="BZ33">
        <v>53900</v>
      </c>
      <c r="CA33">
        <v>100200</v>
      </c>
      <c r="CB33">
        <v>179100</v>
      </c>
      <c r="CC33">
        <v>85600</v>
      </c>
      <c r="CD33">
        <v>0</v>
      </c>
      <c r="CE33">
        <v>182800</v>
      </c>
      <c r="CG33" s="64"/>
      <c r="CH33" t="s">
        <v>130</v>
      </c>
      <c r="CJ33">
        <v>253.81299999999999</v>
      </c>
      <c r="CK33">
        <v>906.58199999999999</v>
      </c>
      <c r="CL33">
        <v>60886.7</v>
      </c>
      <c r="CM33">
        <v>55610.400000000001</v>
      </c>
      <c r="CN33">
        <v>105000</v>
      </c>
      <c r="CO33">
        <v>168771</v>
      </c>
      <c r="CP33" s="17">
        <v>256.59699999999998</v>
      </c>
      <c r="CQ33" s="17">
        <v>34.777900000000002</v>
      </c>
      <c r="CR33">
        <v>38.264600000000002</v>
      </c>
      <c r="CS33">
        <v>13971.4</v>
      </c>
      <c r="CT33">
        <v>534.44799999999998</v>
      </c>
      <c r="CU33" s="15">
        <v>59.921599999999998</v>
      </c>
      <c r="CV33">
        <v>353.05500000000001</v>
      </c>
      <c r="CW33">
        <v>106674</v>
      </c>
      <c r="CX33">
        <v>499.84100000000001</v>
      </c>
      <c r="CY33">
        <v>512.73900000000003</v>
      </c>
      <c r="CZ33">
        <v>38.700099999999999</v>
      </c>
      <c r="DA33">
        <v>443.60599999999999</v>
      </c>
      <c r="DB33" s="17">
        <v>2.9198300000000001</v>
      </c>
      <c r="DC33">
        <v>1.7024600000000001</v>
      </c>
      <c r="DD33" s="17" t="s">
        <v>292</v>
      </c>
      <c r="DE33" s="17" t="s">
        <v>292</v>
      </c>
      <c r="DF33">
        <v>33.030200000000001</v>
      </c>
      <c r="DG33">
        <v>5.85351</v>
      </c>
      <c r="DH33">
        <v>30.421900000000001</v>
      </c>
      <c r="DI33">
        <v>907.64400000000001</v>
      </c>
      <c r="DJ33" s="17" t="s">
        <v>292</v>
      </c>
      <c r="DK33" s="1">
        <v>4.5433599999999998E-5</v>
      </c>
      <c r="DL33">
        <v>0.28089999999999998</v>
      </c>
      <c r="DM33">
        <v>7.6770800000000001</v>
      </c>
      <c r="DO33">
        <v>419000</v>
      </c>
      <c r="DP33">
        <v>73600</v>
      </c>
      <c r="DQ33">
        <v>105000</v>
      </c>
      <c r="DR33">
        <v>191000</v>
      </c>
      <c r="DS33">
        <v>73700</v>
      </c>
      <c r="DT33">
        <v>13400</v>
      </c>
      <c r="DU33">
        <v>124300</v>
      </c>
      <c r="EQ33">
        <v>1</v>
      </c>
      <c r="ER33">
        <v>2</v>
      </c>
      <c r="ES33">
        <v>3</v>
      </c>
      <c r="ET33">
        <v>4</v>
      </c>
      <c r="EU33">
        <v>5</v>
      </c>
      <c r="EV33">
        <v>6</v>
      </c>
      <c r="JG33" s="67"/>
      <c r="JH33" s="67"/>
      <c r="JI33" s="67"/>
      <c r="JJ33" s="67"/>
      <c r="JK33" t="s">
        <v>97</v>
      </c>
      <c r="JM33">
        <v>5.5150991173217889</v>
      </c>
      <c r="JN33">
        <v>2.4849008826782111</v>
      </c>
      <c r="JP33">
        <v>0.72684526015263273</v>
      </c>
      <c r="JQ33">
        <v>0.17492882918755914</v>
      </c>
      <c r="JR33">
        <v>2.8309977471947456</v>
      </c>
      <c r="JS33">
        <v>2.6084910071318065E-2</v>
      </c>
      <c r="JT33">
        <v>1.9179653963227361</v>
      </c>
      <c r="JU33">
        <v>1.928895106200236E-2</v>
      </c>
      <c r="JV33">
        <v>4.128875539667916E-3</v>
      </c>
      <c r="JW33">
        <v>8.5705709383831017E-3</v>
      </c>
      <c r="JX33">
        <v>7.1949033458875598E-3</v>
      </c>
      <c r="JY33">
        <v>1.5809883893080852E-4</v>
      </c>
      <c r="JZ33">
        <v>3.6611939546684198E-4</v>
      </c>
      <c r="KA33">
        <v>4.7337118694153543E-6</v>
      </c>
      <c r="KB33">
        <v>2.2507691649546652E-25</v>
      </c>
      <c r="KC33">
        <v>1.2366404763545035E-4</v>
      </c>
      <c r="KD33">
        <v>3.3633185202065346E-7</v>
      </c>
      <c r="KE33">
        <v>4.1654681346548831E-14</v>
      </c>
      <c r="KF33">
        <v>6.5828863623240168E-6</v>
      </c>
      <c r="KG33">
        <v>0</v>
      </c>
      <c r="KH33">
        <v>4.1654681346548831E-14</v>
      </c>
      <c r="KI33">
        <v>1.2935601029089272E-6</v>
      </c>
      <c r="KJ33">
        <v>8.1936227393004826E-6</v>
      </c>
      <c r="KL33">
        <v>4.2553170913713453E-2</v>
      </c>
      <c r="KM33">
        <v>1.8935067168986415</v>
      </c>
      <c r="KN33">
        <v>3.2257783769791722E-3</v>
      </c>
      <c r="KO33">
        <v>9.8262563368127284E-5</v>
      </c>
      <c r="KP33">
        <v>0</v>
      </c>
      <c r="KR33" t="s">
        <v>419</v>
      </c>
      <c r="KS33" t="s">
        <v>419</v>
      </c>
      <c r="KT33" t="s">
        <v>419</v>
      </c>
      <c r="KU33" t="s">
        <v>419</v>
      </c>
      <c r="KV33">
        <f t="shared" si="0"/>
        <v>2.3051662263009898</v>
      </c>
      <c r="KW33">
        <f t="shared" si="1"/>
        <v>1.8986764452607336</v>
      </c>
    </row>
    <row r="34" spans="1:309">
      <c r="A34" s="63"/>
      <c r="B34" t="s">
        <v>63</v>
      </c>
      <c r="D34">
        <v>179.76900000000001</v>
      </c>
      <c r="E34">
        <v>449.03699999999998</v>
      </c>
      <c r="F34">
        <v>37670.6</v>
      </c>
      <c r="G34">
        <v>42069</v>
      </c>
      <c r="H34">
        <v>98900</v>
      </c>
      <c r="I34">
        <v>166037</v>
      </c>
      <c r="J34" s="17">
        <v>-81.2958</v>
      </c>
      <c r="K34" s="17">
        <v>395.75</v>
      </c>
      <c r="L34">
        <v>15.3972</v>
      </c>
      <c r="M34">
        <v>12574.2</v>
      </c>
      <c r="N34">
        <v>23.888000000000002</v>
      </c>
      <c r="O34" s="17">
        <v>-2.4721700000000002</v>
      </c>
      <c r="P34">
        <v>1832.3</v>
      </c>
      <c r="Q34">
        <v>114356</v>
      </c>
      <c r="R34">
        <v>580.721</v>
      </c>
      <c r="S34">
        <v>610.25300000000004</v>
      </c>
      <c r="T34">
        <v>41.247799999999998</v>
      </c>
      <c r="U34">
        <v>513.24599999999998</v>
      </c>
      <c r="V34" s="17">
        <v>-0.39713599999999999</v>
      </c>
      <c r="W34">
        <v>1.10486</v>
      </c>
      <c r="X34">
        <v>7.2577100000000005E-2</v>
      </c>
      <c r="Y34">
        <v>0.20785200000000001</v>
      </c>
      <c r="Z34">
        <v>51.631799999999998</v>
      </c>
      <c r="AA34">
        <v>2.0704600000000002</v>
      </c>
      <c r="AB34">
        <v>17.542999999999999</v>
      </c>
      <c r="AC34">
        <v>867.38400000000001</v>
      </c>
      <c r="AD34">
        <v>1.6472000000000001E-2</v>
      </c>
      <c r="AE34">
        <v>1.5181200000000001E-2</v>
      </c>
      <c r="AF34">
        <v>6.7399399999999998E-2</v>
      </c>
      <c r="AG34">
        <v>4.4833299999999996</v>
      </c>
      <c r="AI34">
        <v>396500</v>
      </c>
      <c r="AJ34">
        <v>46600</v>
      </c>
      <c r="AK34">
        <v>98900</v>
      </c>
      <c r="AL34">
        <v>173600</v>
      </c>
      <c r="AM34">
        <v>82800</v>
      </c>
      <c r="AN34">
        <v>14000</v>
      </c>
      <c r="AO34">
        <v>186200</v>
      </c>
      <c r="CG34" s="64"/>
      <c r="CH34" t="s">
        <v>131</v>
      </c>
      <c r="CJ34">
        <v>245.52500000000001</v>
      </c>
      <c r="CK34">
        <v>767.29399999999998</v>
      </c>
      <c r="CL34">
        <v>60934</v>
      </c>
      <c r="CM34">
        <v>52287.7</v>
      </c>
      <c r="CN34">
        <v>106200</v>
      </c>
      <c r="CO34">
        <v>168927</v>
      </c>
      <c r="CP34" s="17">
        <v>327.35399999999998</v>
      </c>
      <c r="CQ34" s="17">
        <v>268.82600000000002</v>
      </c>
      <c r="CR34">
        <v>35.976599999999998</v>
      </c>
      <c r="CS34">
        <v>12835.7</v>
      </c>
      <c r="CT34">
        <v>525.03800000000001</v>
      </c>
      <c r="CU34" s="15">
        <v>87.004000000000005</v>
      </c>
      <c r="CV34">
        <v>314.69799999999998</v>
      </c>
      <c r="CW34">
        <v>99807.9</v>
      </c>
      <c r="CX34">
        <v>505.767</v>
      </c>
      <c r="CY34">
        <v>545.02200000000005</v>
      </c>
      <c r="CZ34">
        <v>41.248100000000001</v>
      </c>
      <c r="DA34">
        <v>417.47399999999999</v>
      </c>
      <c r="DB34" s="17">
        <v>1.55006</v>
      </c>
      <c r="DC34">
        <v>1.8178700000000001</v>
      </c>
      <c r="DD34" s="1">
        <v>7.4585700000000001E-7</v>
      </c>
      <c r="DE34">
        <v>3.1800200000000001E-4</v>
      </c>
      <c r="DF34">
        <v>33.628599999999999</v>
      </c>
      <c r="DG34">
        <v>6.2881499999999999</v>
      </c>
      <c r="DH34">
        <v>28.671299999999999</v>
      </c>
      <c r="DI34">
        <v>895.90599999999995</v>
      </c>
      <c r="DJ34" s="17" t="s">
        <v>292</v>
      </c>
      <c r="DK34" s="17" t="s">
        <v>292</v>
      </c>
      <c r="DL34">
        <v>0.29988700000000001</v>
      </c>
      <c r="DM34">
        <v>7.4589100000000004</v>
      </c>
      <c r="DO34">
        <v>419200</v>
      </c>
      <c r="DP34">
        <v>73900</v>
      </c>
      <c r="DQ34">
        <v>106199.99999999999</v>
      </c>
      <c r="DR34">
        <v>191000</v>
      </c>
      <c r="DS34">
        <v>74100</v>
      </c>
      <c r="DT34">
        <v>12000</v>
      </c>
      <c r="DU34">
        <v>123600</v>
      </c>
      <c r="EQ34">
        <v>1</v>
      </c>
      <c r="ER34">
        <v>2</v>
      </c>
      <c r="ES34">
        <v>3</v>
      </c>
      <c r="ET34">
        <v>4</v>
      </c>
      <c r="EU34">
        <v>5</v>
      </c>
      <c r="EV34">
        <v>6</v>
      </c>
      <c r="JG34" s="67"/>
      <c r="JH34" s="67"/>
      <c r="JI34" s="67"/>
      <c r="JJ34" s="67"/>
      <c r="JK34" s="2"/>
      <c r="JL34" s="2" t="s">
        <v>0</v>
      </c>
      <c r="JM34" s="2" t="s">
        <v>145</v>
      </c>
      <c r="JN34" s="2" t="s">
        <v>667</v>
      </c>
      <c r="JO34" s="2"/>
      <c r="JP34" s="2" t="s">
        <v>435</v>
      </c>
      <c r="JQ34" s="44" t="s">
        <v>148</v>
      </c>
      <c r="JR34" s="2" t="s">
        <v>149</v>
      </c>
      <c r="JS34" s="2" t="s">
        <v>348</v>
      </c>
      <c r="JT34" s="2" t="s">
        <v>143</v>
      </c>
      <c r="JU34" s="2" t="s">
        <v>339</v>
      </c>
      <c r="JV34" s="2" t="s">
        <v>332</v>
      </c>
      <c r="JW34" s="2" t="s">
        <v>347</v>
      </c>
      <c r="JX34" s="2" t="s">
        <v>336</v>
      </c>
      <c r="JY34" s="2" t="s">
        <v>333</v>
      </c>
      <c r="JZ34" s="2" t="s">
        <v>340</v>
      </c>
      <c r="KA34" s="2" t="s">
        <v>315</v>
      </c>
      <c r="KB34" s="2" t="s">
        <v>324</v>
      </c>
      <c r="KC34" s="2" t="s">
        <v>321</v>
      </c>
      <c r="KD34" s="2" t="s">
        <v>329</v>
      </c>
      <c r="KE34" s="2" t="s">
        <v>349</v>
      </c>
      <c r="KF34" s="2" t="s">
        <v>341</v>
      </c>
      <c r="KG34" s="2" t="s">
        <v>330</v>
      </c>
      <c r="KH34" s="2" t="s">
        <v>349</v>
      </c>
      <c r="KI34" s="2" t="s">
        <v>323</v>
      </c>
      <c r="KJ34" s="2" t="s">
        <v>314</v>
      </c>
      <c r="KK34" s="2"/>
      <c r="KL34" s="2" t="s">
        <v>346</v>
      </c>
      <c r="KM34" s="2" t="s">
        <v>146</v>
      </c>
      <c r="KN34" s="2" t="s">
        <v>317</v>
      </c>
      <c r="KO34" s="2" t="s">
        <v>318</v>
      </c>
      <c r="KP34" s="44" t="s">
        <v>668</v>
      </c>
      <c r="KQ34" s="2"/>
      <c r="KR34" s="2" t="s">
        <v>436</v>
      </c>
      <c r="KS34" s="2" t="s">
        <v>437</v>
      </c>
      <c r="KT34" s="2" t="s">
        <v>438</v>
      </c>
      <c r="KU34" s="2" t="s">
        <v>439</v>
      </c>
      <c r="KV34" s="2" t="s">
        <v>441</v>
      </c>
      <c r="KW34" s="2" t="s">
        <v>442</v>
      </c>
    </row>
    <row r="35" spans="1:309">
      <c r="D35">
        <f>_xlfn.STDEV.P(D2:D34)</f>
        <v>18.756005975876729</v>
      </c>
      <c r="E35">
        <f t="shared" ref="E35:AG35" si="2">_xlfn.STDEV.P(E2:E34)</f>
        <v>144.73989739280017</v>
      </c>
      <c r="F35">
        <f t="shared" si="2"/>
        <v>2711.2122625867451</v>
      </c>
      <c r="G35">
        <f t="shared" si="2"/>
        <v>3267.3880475621036</v>
      </c>
      <c r="H35">
        <f t="shared" si="2"/>
        <v>4729.3721057063422</v>
      </c>
      <c r="I35">
        <f t="shared" si="2"/>
        <v>13273.709499009517</v>
      </c>
      <c r="J35">
        <f t="shared" si="2"/>
        <v>516.10352954846587</v>
      </c>
      <c r="K35">
        <f t="shared" si="2"/>
        <v>93.361975759077666</v>
      </c>
      <c r="L35">
        <f t="shared" si="2"/>
        <v>2.2343089639672828</v>
      </c>
      <c r="M35">
        <f t="shared" si="2"/>
        <v>1650.7946626398507</v>
      </c>
      <c r="N35">
        <f t="shared" si="2"/>
        <v>5.4790616166821842</v>
      </c>
      <c r="O35">
        <f t="shared" si="2"/>
        <v>1.4744826201118242</v>
      </c>
      <c r="P35">
        <f t="shared" si="2"/>
        <v>145.99558564844961</v>
      </c>
      <c r="Q35">
        <f t="shared" si="2"/>
        <v>16233.129241768605</v>
      </c>
      <c r="R35">
        <f t="shared" si="2"/>
        <v>55.595990525822579</v>
      </c>
      <c r="S35">
        <f t="shared" si="2"/>
        <v>55.02883040614045</v>
      </c>
      <c r="T35">
        <f t="shared" si="2"/>
        <v>2.8213913784342348</v>
      </c>
      <c r="U35">
        <f t="shared" si="2"/>
        <v>32.898937411981336</v>
      </c>
      <c r="V35">
        <f t="shared" si="2"/>
        <v>3.246764624735166</v>
      </c>
      <c r="W35">
        <f t="shared" si="2"/>
        <v>0.47707262407828144</v>
      </c>
      <c r="X35">
        <f t="shared" si="2"/>
        <v>0.32034463594137441</v>
      </c>
      <c r="Y35">
        <f t="shared" si="2"/>
        <v>9.5650565156399525E-2</v>
      </c>
      <c r="Z35">
        <f t="shared" si="2"/>
        <v>9.1117209876855245</v>
      </c>
      <c r="AA35">
        <f t="shared" si="2"/>
        <v>0.24683169572841215</v>
      </c>
      <c r="AB35">
        <f t="shared" si="2"/>
        <v>5.8422728831957302</v>
      </c>
      <c r="AC35">
        <f t="shared" si="2"/>
        <v>190.34205567647805</v>
      </c>
      <c r="AD35">
        <f t="shared" si="2"/>
        <v>2.5713172559078463E-2</v>
      </c>
      <c r="AE35">
        <f t="shared" si="2"/>
        <v>1.3465931126957532E-2</v>
      </c>
      <c r="AF35">
        <f t="shared" si="2"/>
        <v>5.2234442127619199E-2</v>
      </c>
      <c r="AG35">
        <f t="shared" si="2"/>
        <v>0.49846613531937484</v>
      </c>
      <c r="AH35" t="e">
        <f t="shared" ref="AH35" si="3">_xlfn.STDEV.P(AH2:AH34)</f>
        <v>#DIV/0!</v>
      </c>
      <c r="AI35">
        <f t="shared" ref="AI35" si="4">_xlfn.STDEV.P(AI2:AI34)</f>
        <v>8437.2126009618351</v>
      </c>
      <c r="AJ35">
        <f t="shared" ref="AJ35" si="5">_xlfn.STDEV.P(AJ2:AJ34)</f>
        <v>3211.1376424372843</v>
      </c>
      <c r="AK35">
        <f t="shared" ref="AK35" si="6">_xlfn.STDEV.P(AK2:AK34)</f>
        <v>4729.3721057063412</v>
      </c>
      <c r="AL35">
        <f t="shared" ref="AL35" si="7">_xlfn.STDEV.P(AL2:AL34)</f>
        <v>8130.6729153823999</v>
      </c>
      <c r="AM35">
        <f t="shared" ref="AM35" si="8">_xlfn.STDEV.P(AM2:AM34)</f>
        <v>3154.820527697806</v>
      </c>
      <c r="AN35">
        <f t="shared" ref="AN35" si="9">_xlfn.STDEV.P(AN2:AN34)</f>
        <v>1511.0672223951117</v>
      </c>
      <c r="AO35">
        <f t="shared" ref="AO35" si="10">_xlfn.STDEV.P(AO2:AO34)</f>
        <v>20653.76563473108</v>
      </c>
      <c r="AT35">
        <f>_xlfn.STDEV.P(AT2:AT33)</f>
        <v>15.177507235954819</v>
      </c>
      <c r="AU35">
        <f t="shared" ref="AU35:CE35" si="11">_xlfn.STDEV.P(AU2:AU33)</f>
        <v>384.84328555440715</v>
      </c>
      <c r="AV35">
        <f t="shared" si="11"/>
        <v>2796.3811650897578</v>
      </c>
      <c r="AW35">
        <f t="shared" si="11"/>
        <v>2432.8247960330727</v>
      </c>
      <c r="AX35">
        <f t="shared" si="11"/>
        <v>2915.0203687109974</v>
      </c>
      <c r="AY35">
        <f t="shared" si="11"/>
        <v>9858.1624713990186</v>
      </c>
      <c r="AZ35">
        <f t="shared" si="11"/>
        <v>802.37822090451618</v>
      </c>
      <c r="BA35">
        <f t="shared" si="11"/>
        <v>469.35061310838967</v>
      </c>
      <c r="BB35">
        <f t="shared" si="11"/>
        <v>5.3884329595310794</v>
      </c>
      <c r="BC35">
        <f t="shared" si="11"/>
        <v>1885.9400743346118</v>
      </c>
      <c r="BD35">
        <f t="shared" si="11"/>
        <v>165.48569900254009</v>
      </c>
      <c r="BE35">
        <f t="shared" si="11"/>
        <v>106.84420983563363</v>
      </c>
      <c r="BF35">
        <f t="shared" si="11"/>
        <v>207.90314886623415</v>
      </c>
      <c r="BG35">
        <f t="shared" si="11"/>
        <v>6706.3744880221057</v>
      </c>
      <c r="BH35">
        <f t="shared" si="11"/>
        <v>53.90056015851966</v>
      </c>
      <c r="BI35">
        <f t="shared" si="11"/>
        <v>44.23432772417776</v>
      </c>
      <c r="BJ35">
        <f t="shared" si="11"/>
        <v>4.395067375335735</v>
      </c>
      <c r="BK35">
        <f t="shared" si="11"/>
        <v>76.845748239719853</v>
      </c>
      <c r="BL35">
        <f t="shared" si="11"/>
        <v>6.4496933900307587</v>
      </c>
      <c r="BM35">
        <f t="shared" si="11"/>
        <v>4.694593446987275</v>
      </c>
      <c r="BN35">
        <f t="shared" si="11"/>
        <v>2.4297939996450939</v>
      </c>
      <c r="BO35">
        <f t="shared" si="11"/>
        <v>20.290459797594259</v>
      </c>
      <c r="BP35">
        <f t="shared" si="11"/>
        <v>10.893952857805443</v>
      </c>
      <c r="BQ35">
        <f t="shared" si="11"/>
        <v>0.83693034732970106</v>
      </c>
      <c r="BR35">
        <f t="shared" si="11"/>
        <v>3.0927638233703751</v>
      </c>
      <c r="BS35">
        <f t="shared" si="11"/>
        <v>156.00846319715785</v>
      </c>
      <c r="BT35">
        <f t="shared" si="11"/>
        <v>25.002870888570158</v>
      </c>
      <c r="BU35">
        <f t="shared" si="11"/>
        <v>0.13853117917842034</v>
      </c>
      <c r="BV35">
        <f t="shared" si="11"/>
        <v>7.6853195856914469E-2</v>
      </c>
      <c r="BW35">
        <f t="shared" si="11"/>
        <v>1.1440541405194717</v>
      </c>
      <c r="BX35" t="e">
        <f t="shared" si="11"/>
        <v>#DIV/0!</v>
      </c>
      <c r="BY35">
        <f t="shared" si="11"/>
        <v>3799.0220267030581</v>
      </c>
      <c r="BZ35">
        <f t="shared" si="11"/>
        <v>1807.3607095361463</v>
      </c>
      <c r="CA35">
        <f t="shared" si="11"/>
        <v>2915.0203687109965</v>
      </c>
      <c r="CB35">
        <f t="shared" si="11"/>
        <v>2923.475497481551</v>
      </c>
      <c r="CC35">
        <f t="shared" si="11"/>
        <v>3498.9228253135275</v>
      </c>
      <c r="CD35">
        <f t="shared" si="11"/>
        <v>6082.6051932950568</v>
      </c>
      <c r="CE35">
        <f t="shared" si="11"/>
        <v>9247.6601770393791</v>
      </c>
      <c r="CG35" s="64"/>
      <c r="CH35" t="s">
        <v>132</v>
      </c>
      <c r="CJ35">
        <v>231.28899999999999</v>
      </c>
      <c r="CK35">
        <v>788.15099999999995</v>
      </c>
      <c r="CL35">
        <v>60018.7</v>
      </c>
      <c r="CM35">
        <v>57718.8</v>
      </c>
      <c r="CN35">
        <v>106500</v>
      </c>
      <c r="CO35">
        <v>172938</v>
      </c>
      <c r="CP35" s="17">
        <v>31.591999999999999</v>
      </c>
      <c r="CQ35" s="17">
        <v>176.608</v>
      </c>
      <c r="CR35">
        <v>34.618600000000001</v>
      </c>
      <c r="CS35">
        <v>12992.3</v>
      </c>
      <c r="CT35">
        <v>480.52800000000002</v>
      </c>
      <c r="CU35" s="15">
        <v>77.619799999999998</v>
      </c>
      <c r="CV35">
        <v>302.75299999999999</v>
      </c>
      <c r="CW35">
        <v>101099</v>
      </c>
      <c r="CX35">
        <v>467.11</v>
      </c>
      <c r="CY35">
        <v>472.79700000000003</v>
      </c>
      <c r="CZ35">
        <v>39.9099</v>
      </c>
      <c r="DA35">
        <v>422.94600000000003</v>
      </c>
      <c r="DB35" s="17">
        <v>-0.50731700000000002</v>
      </c>
      <c r="DC35">
        <v>1.22902</v>
      </c>
      <c r="DD35">
        <v>0.104948</v>
      </c>
      <c r="DE35" s="17" t="s">
        <v>292</v>
      </c>
      <c r="DF35">
        <v>32.768999999999998</v>
      </c>
      <c r="DG35">
        <v>6.3854800000000003</v>
      </c>
      <c r="DH35">
        <v>26.8612</v>
      </c>
      <c r="DI35">
        <v>892.47500000000002</v>
      </c>
      <c r="DJ35" s="17" t="s">
        <v>292</v>
      </c>
      <c r="DK35" s="1">
        <v>3.0863200000000001E-6</v>
      </c>
      <c r="DL35">
        <v>0.31240899999999999</v>
      </c>
      <c r="DM35">
        <v>8.1126100000000001</v>
      </c>
      <c r="DO35">
        <v>418500</v>
      </c>
      <c r="DP35">
        <v>74500</v>
      </c>
      <c r="DQ35">
        <v>106500</v>
      </c>
      <c r="DR35">
        <v>189000</v>
      </c>
      <c r="DS35">
        <v>73800</v>
      </c>
      <c r="DT35">
        <v>12900</v>
      </c>
      <c r="DU35">
        <v>124900</v>
      </c>
      <c r="EQ35">
        <v>1</v>
      </c>
      <c r="ER35">
        <v>2</v>
      </c>
      <c r="ES35">
        <v>3</v>
      </c>
      <c r="ET35">
        <v>4</v>
      </c>
      <c r="EU35">
        <v>5</v>
      </c>
      <c r="EV35">
        <v>6</v>
      </c>
      <c r="JG35" s="67"/>
      <c r="JH35" s="67"/>
      <c r="JI35" s="67"/>
      <c r="JJ35" s="67"/>
      <c r="JK35" t="s">
        <v>31</v>
      </c>
      <c r="JM35">
        <v>5.7032014050780777</v>
      </c>
      <c r="JN35">
        <v>2.2967985949219227</v>
      </c>
      <c r="JP35">
        <v>1.1444545675595137</v>
      </c>
      <c r="JQ35">
        <v>0.21849869516654818</v>
      </c>
      <c r="JR35">
        <v>2.2503006760667854</v>
      </c>
      <c r="JS35">
        <v>2.898753758139121E-2</v>
      </c>
      <c r="JT35">
        <v>1.8072189699576406</v>
      </c>
      <c r="JU35">
        <v>2.4276042034342138E-2</v>
      </c>
      <c r="JV35">
        <v>0</v>
      </c>
      <c r="JW35">
        <v>3.9955280142523389E-5</v>
      </c>
      <c r="JX35">
        <v>7.1954507009276778E-3</v>
      </c>
      <c r="JY35">
        <v>3.9818213787553582E-4</v>
      </c>
      <c r="JZ35">
        <v>4.934394929777369E-4</v>
      </c>
      <c r="KA35">
        <v>6.4457730407382076E-6</v>
      </c>
      <c r="KB35">
        <v>2.2443769345716558E-9</v>
      </c>
      <c r="KC35">
        <v>4.5955259238220981E-4</v>
      </c>
      <c r="KD35">
        <v>5.8396967001009581E-7</v>
      </c>
      <c r="KE35">
        <v>6.7051286105923663E-15</v>
      </c>
      <c r="KF35">
        <v>1.9442634886557557E-5</v>
      </c>
      <c r="KG35">
        <v>3.3893530862005573E-8</v>
      </c>
      <c r="KH35">
        <v>6.7051286105923663E-15</v>
      </c>
      <c r="KI35">
        <v>2.3894239852476919E-8</v>
      </c>
      <c r="KJ35">
        <v>1.5722501448959771E-5</v>
      </c>
      <c r="KL35">
        <v>3.8708768504054462E-2</v>
      </c>
      <c r="KM35">
        <v>1.6851676709097827</v>
      </c>
      <c r="KN35">
        <v>4.3792148327392562E-3</v>
      </c>
      <c r="KO35">
        <v>4.3573659639778283E-5</v>
      </c>
      <c r="KP35">
        <v>7.232349947682154E-3</v>
      </c>
      <c r="KR35" t="s">
        <v>419</v>
      </c>
      <c r="KS35" t="s">
        <v>419</v>
      </c>
      <c r="KT35" t="s">
        <v>419</v>
      </c>
      <c r="KU35" t="s">
        <v>419</v>
      </c>
      <c r="KV35">
        <f t="shared" si="0"/>
        <v>1.3533323412552112</v>
      </c>
      <c r="KW35">
        <f t="shared" si="1"/>
        <v>1.7829429279232984</v>
      </c>
    </row>
    <row r="36" spans="1:309">
      <c r="CG36" s="64"/>
      <c r="CH36" t="s">
        <v>133</v>
      </c>
      <c r="CJ36">
        <v>241.536</v>
      </c>
      <c r="CK36">
        <v>802.54</v>
      </c>
      <c r="CL36">
        <v>62570</v>
      </c>
      <c r="CM36">
        <v>56588.800000000003</v>
      </c>
      <c r="CN36">
        <v>104400</v>
      </c>
      <c r="CO36">
        <v>165705</v>
      </c>
      <c r="CP36" s="17">
        <v>-456.59199999999998</v>
      </c>
      <c r="CQ36" s="17">
        <v>199.54900000000001</v>
      </c>
      <c r="CR36">
        <v>39.303699999999999</v>
      </c>
      <c r="CS36">
        <v>14469.9</v>
      </c>
      <c r="CT36">
        <v>549.88800000000003</v>
      </c>
      <c r="CU36" s="15">
        <v>73.900599999999997</v>
      </c>
      <c r="CV36">
        <v>317.25</v>
      </c>
      <c r="CW36">
        <v>94958.5</v>
      </c>
      <c r="CX36">
        <v>453.00099999999998</v>
      </c>
      <c r="CY36">
        <v>480.00099999999998</v>
      </c>
      <c r="CZ36">
        <v>39.4651</v>
      </c>
      <c r="DA36">
        <v>425.10199999999998</v>
      </c>
      <c r="DB36" s="17">
        <v>-3.65872E-2</v>
      </c>
      <c r="DC36">
        <v>2.0177399999999999</v>
      </c>
      <c r="DD36" s="1">
        <v>5.3680799999999999E-8</v>
      </c>
      <c r="DE36">
        <v>4.5322899999999996E-3</v>
      </c>
      <c r="DF36">
        <v>30.941400000000002</v>
      </c>
      <c r="DG36">
        <v>5.6464499999999997</v>
      </c>
      <c r="DH36">
        <v>32.157499999999999</v>
      </c>
      <c r="DI36">
        <v>955.37800000000004</v>
      </c>
      <c r="DJ36">
        <v>6.3941800000000002E-3</v>
      </c>
      <c r="DK36" s="17" t="s">
        <v>292</v>
      </c>
      <c r="DL36">
        <v>0.32146000000000002</v>
      </c>
      <c r="DM36">
        <v>8.88917</v>
      </c>
      <c r="DO36">
        <v>418300</v>
      </c>
      <c r="DP36">
        <v>74000</v>
      </c>
      <c r="DQ36">
        <v>104400</v>
      </c>
      <c r="DR36">
        <v>190100.00000000003</v>
      </c>
      <c r="DS36">
        <v>74200</v>
      </c>
      <c r="DT36">
        <v>13600.000000000002</v>
      </c>
      <c r="DU36">
        <v>125500</v>
      </c>
      <c r="EQ36">
        <v>1</v>
      </c>
      <c r="ER36">
        <v>2</v>
      </c>
      <c r="ES36">
        <v>3</v>
      </c>
      <c r="ET36">
        <v>4</v>
      </c>
      <c r="EU36">
        <v>5</v>
      </c>
      <c r="EV36">
        <v>6</v>
      </c>
      <c r="JF36" t="s">
        <v>359</v>
      </c>
      <c r="JG36" s="67"/>
      <c r="JH36" s="67"/>
      <c r="JI36" s="67"/>
      <c r="JJ36" s="67"/>
      <c r="JK36" t="s">
        <v>32</v>
      </c>
      <c r="JM36">
        <v>5.6614500972780277</v>
      </c>
      <c r="JN36">
        <v>2.3385499027219718</v>
      </c>
      <c r="JP36">
        <v>1.1148289110952909</v>
      </c>
      <c r="JQ36">
        <v>0.25128866162341812</v>
      </c>
      <c r="JR36">
        <v>2.2586757496973822</v>
      </c>
      <c r="JS36">
        <v>2.7216016985124103E-2</v>
      </c>
      <c r="JT36">
        <v>1.7997962157279555</v>
      </c>
      <c r="JU36">
        <v>2.2387415308212085E-2</v>
      </c>
      <c r="JV36">
        <v>0</v>
      </c>
      <c r="JW36">
        <v>5.1510695096766861E-5</v>
      </c>
      <c r="JX36">
        <v>7.4678253334895771E-3</v>
      </c>
      <c r="JY36">
        <v>3.8601744843438929E-4</v>
      </c>
      <c r="JZ36">
        <v>4.3254899451570849E-4</v>
      </c>
      <c r="KA36">
        <v>6.7816006115337606E-6</v>
      </c>
      <c r="KB36">
        <v>1.7227472317791091E-6</v>
      </c>
      <c r="KC36">
        <v>3.8218931155057024E-4</v>
      </c>
      <c r="KD36">
        <v>2.3498859945439023E-6</v>
      </c>
      <c r="KE36">
        <v>1.2421649835230595E-7</v>
      </c>
      <c r="KF36">
        <v>1.6755720218279761E-5</v>
      </c>
      <c r="KG36">
        <v>1.6848920156476232E-7</v>
      </c>
      <c r="KH36">
        <v>1.2421649835230595E-7</v>
      </c>
      <c r="KI36">
        <v>1.4650746160439354E-7</v>
      </c>
      <c r="KJ36">
        <v>1.5578969192755462E-5</v>
      </c>
      <c r="KL36">
        <v>3.6364325408150745E-2</v>
      </c>
      <c r="KM36">
        <v>1.7032298161523955</v>
      </c>
      <c r="KN36">
        <v>4.3598306577327991E-3</v>
      </c>
      <c r="KO36">
        <v>5.4387290958324992E-5</v>
      </c>
      <c r="KP36">
        <v>0</v>
      </c>
      <c r="KR36" t="s">
        <v>419</v>
      </c>
      <c r="KS36" t="s">
        <v>419</v>
      </c>
      <c r="KT36" t="s">
        <v>419</v>
      </c>
      <c r="KU36" t="s">
        <v>419</v>
      </c>
      <c r="KV36">
        <f t="shared" si="0"/>
        <v>1.4223515172106334</v>
      </c>
      <c r="KW36">
        <f t="shared" si="1"/>
        <v>1.7774088004197435</v>
      </c>
    </row>
    <row r="37" spans="1:309">
      <c r="BX37" s="44"/>
      <c r="BY37" s="44" t="s">
        <v>670</v>
      </c>
      <c r="BZ37" s="44" t="s">
        <v>671</v>
      </c>
      <c r="CG37" s="64"/>
      <c r="CH37" t="s">
        <v>134</v>
      </c>
      <c r="CJ37">
        <v>260.78399999999999</v>
      </c>
      <c r="CK37">
        <v>859.48199999999997</v>
      </c>
      <c r="CL37">
        <v>52896.9</v>
      </c>
      <c r="CM37">
        <v>49917.4</v>
      </c>
      <c r="CN37">
        <v>104800</v>
      </c>
      <c r="CO37">
        <v>165281</v>
      </c>
      <c r="CP37" s="17">
        <v>1151.5899999999999</v>
      </c>
      <c r="CQ37" s="17">
        <v>230.96299999999999</v>
      </c>
      <c r="CR37">
        <v>28.798200000000001</v>
      </c>
      <c r="CS37">
        <v>13091</v>
      </c>
      <c r="CT37">
        <v>546.99800000000005</v>
      </c>
      <c r="CU37" s="15">
        <v>99.649900000000002</v>
      </c>
      <c r="CV37">
        <v>396.84300000000002</v>
      </c>
      <c r="CW37">
        <v>105142</v>
      </c>
      <c r="CX37">
        <v>469.83199999999999</v>
      </c>
      <c r="CY37">
        <v>635.38</v>
      </c>
      <c r="CZ37">
        <v>40.784999999999997</v>
      </c>
      <c r="DA37">
        <v>437.10199999999998</v>
      </c>
      <c r="DB37" s="17">
        <v>2.0813799999999998</v>
      </c>
      <c r="DC37">
        <v>1.80521</v>
      </c>
      <c r="DD37" s="17" t="s">
        <v>292</v>
      </c>
      <c r="DE37" s="17" t="s">
        <v>292</v>
      </c>
      <c r="DF37">
        <v>34.474600000000002</v>
      </c>
      <c r="DG37">
        <v>6.3383000000000003</v>
      </c>
      <c r="DH37">
        <v>27.173100000000002</v>
      </c>
      <c r="DI37">
        <v>908.17200000000003</v>
      </c>
      <c r="DJ37">
        <v>1.4368799999999999E-2</v>
      </c>
      <c r="DK37" s="1">
        <v>2.60798E-7</v>
      </c>
      <c r="DL37">
        <v>0.43854399999999999</v>
      </c>
      <c r="DM37">
        <v>8.6419899999999998</v>
      </c>
      <c r="DO37">
        <v>417600</v>
      </c>
      <c r="DP37">
        <v>71600</v>
      </c>
      <c r="DQ37">
        <v>104800</v>
      </c>
      <c r="DR37">
        <v>190000</v>
      </c>
      <c r="DS37">
        <v>72600</v>
      </c>
      <c r="DT37">
        <v>12900</v>
      </c>
      <c r="DU37">
        <v>130500</v>
      </c>
      <c r="EQ37">
        <v>1</v>
      </c>
      <c r="ER37">
        <v>2</v>
      </c>
      <c r="ES37">
        <v>3</v>
      </c>
      <c r="ET37">
        <v>4</v>
      </c>
      <c r="EU37">
        <v>5</v>
      </c>
      <c r="EV37">
        <v>6</v>
      </c>
      <c r="JG37" s="67"/>
      <c r="JH37" s="67"/>
      <c r="JI37" s="67"/>
      <c r="JJ37" s="67"/>
      <c r="JK37" t="s">
        <v>33</v>
      </c>
      <c r="JM37">
        <v>5.6994787401505222</v>
      </c>
      <c r="JN37">
        <v>2.3005212598494769</v>
      </c>
      <c r="JP37">
        <v>1.0882403244327072</v>
      </c>
      <c r="JQ37">
        <v>0.27506220885502747</v>
      </c>
      <c r="JR37">
        <v>2.2057571371641465</v>
      </c>
      <c r="JS37">
        <v>3.0066769805520602E-2</v>
      </c>
      <c r="JT37">
        <v>1.8271609934496802</v>
      </c>
      <c r="JU37">
        <v>2.5058703940671806E-2</v>
      </c>
      <c r="JV37">
        <v>0</v>
      </c>
      <c r="JW37">
        <v>5.29269657345561E-5</v>
      </c>
      <c r="JX37">
        <v>8.2366278890353556E-3</v>
      </c>
      <c r="JY37">
        <v>4.1525036595273078E-4</v>
      </c>
      <c r="JZ37">
        <v>4.6940511713819671E-4</v>
      </c>
      <c r="KA37">
        <v>7.9201632102861406E-6</v>
      </c>
      <c r="KB37">
        <v>3.2089873645376228E-8</v>
      </c>
      <c r="KC37">
        <v>4.115682835267108E-4</v>
      </c>
      <c r="KD37">
        <v>6.0050640827677846E-7</v>
      </c>
      <c r="KE37">
        <v>9.8110260296168627E-14</v>
      </c>
      <c r="KF37">
        <v>1.8192958433115012E-5</v>
      </c>
      <c r="KG37">
        <v>1.1361436691035318E-7</v>
      </c>
      <c r="KH37">
        <v>9.8110260296168627E-14</v>
      </c>
      <c r="KI37">
        <v>2.2995756170283082E-7</v>
      </c>
      <c r="KJ37">
        <v>1.5635934082523168E-5</v>
      </c>
      <c r="KL37">
        <v>4.2092756941085031E-2</v>
      </c>
      <c r="KM37">
        <v>1.6843283435831518</v>
      </c>
      <c r="KN37">
        <v>4.8731385387715109E-3</v>
      </c>
      <c r="KO37">
        <v>5.8179875503199255E-5</v>
      </c>
      <c r="KP37">
        <v>0</v>
      </c>
      <c r="KR37" t="s">
        <v>419</v>
      </c>
      <c r="KS37" t="s">
        <v>419</v>
      </c>
      <c r="KT37" t="s">
        <v>419</v>
      </c>
      <c r="KU37" t="s">
        <v>419</v>
      </c>
      <c r="KV37">
        <f t="shared" si="0"/>
        <v>1.4226457913919877</v>
      </c>
      <c r="KW37">
        <f t="shared" si="1"/>
        <v>1.8021022895090084</v>
      </c>
    </row>
    <row r="38" spans="1:309">
      <c r="BR38" t="s">
        <v>669</v>
      </c>
      <c r="BT38">
        <f>AVERAGE(BT2:BT19,BT21:BT28,BT30:BT33)</f>
        <v>9.6452459356695646E-3</v>
      </c>
      <c r="BX38" s="44" t="s">
        <v>305</v>
      </c>
      <c r="BY38">
        <v>9.6452459356695646E-3</v>
      </c>
      <c r="BZ38">
        <v>5.4339940262608168</v>
      </c>
      <c r="CG38" s="64"/>
      <c r="CH38" t="s">
        <v>135</v>
      </c>
      <c r="CJ38">
        <v>271.28300000000002</v>
      </c>
      <c r="CK38" s="24">
        <v>1496.11</v>
      </c>
      <c r="CL38">
        <v>60558.5</v>
      </c>
      <c r="CM38">
        <v>57210.2</v>
      </c>
      <c r="CN38">
        <v>104700</v>
      </c>
      <c r="CO38">
        <v>183673</v>
      </c>
      <c r="CP38" s="17">
        <v>749.82299999999998</v>
      </c>
      <c r="CQ38" s="17">
        <v>449.923</v>
      </c>
      <c r="CR38">
        <v>32.094700000000003</v>
      </c>
      <c r="CS38">
        <v>11629.9</v>
      </c>
      <c r="CT38">
        <v>511.32100000000003</v>
      </c>
      <c r="CU38" s="15">
        <v>204.82599999999999</v>
      </c>
      <c r="CV38">
        <v>474.33300000000003</v>
      </c>
      <c r="CW38">
        <v>132005</v>
      </c>
      <c r="CX38">
        <v>589.04600000000005</v>
      </c>
      <c r="CY38">
        <v>553.28499999999997</v>
      </c>
      <c r="CZ38">
        <v>47.734699999999997</v>
      </c>
      <c r="DA38">
        <v>417.73</v>
      </c>
      <c r="DB38" s="17">
        <v>14.8849</v>
      </c>
      <c r="DC38">
        <v>4.1669999999999998</v>
      </c>
      <c r="DD38">
        <v>8.8071800000000006E-2</v>
      </c>
      <c r="DE38" s="1">
        <v>2.61398E-5</v>
      </c>
      <c r="DF38">
        <v>32.246400000000001</v>
      </c>
      <c r="DG38">
        <v>6.1893900000000004</v>
      </c>
      <c r="DH38">
        <v>29.063800000000001</v>
      </c>
      <c r="DI38">
        <v>888.774</v>
      </c>
      <c r="DJ38" s="17" t="s">
        <v>292</v>
      </c>
      <c r="DK38" s="17" t="s">
        <v>292</v>
      </c>
      <c r="DL38">
        <v>0.35381299999999999</v>
      </c>
      <c r="DM38">
        <v>14.936</v>
      </c>
      <c r="DO38">
        <v>419400</v>
      </c>
      <c r="DP38">
        <v>74700</v>
      </c>
      <c r="DQ38">
        <v>104700</v>
      </c>
      <c r="DR38">
        <v>191700.00000000003</v>
      </c>
      <c r="DS38">
        <v>69900</v>
      </c>
      <c r="DT38">
        <v>11500</v>
      </c>
      <c r="DU38">
        <v>128200</v>
      </c>
      <c r="EQ38">
        <v>1</v>
      </c>
      <c r="ER38">
        <v>2</v>
      </c>
      <c r="ES38">
        <v>3</v>
      </c>
      <c r="ET38">
        <v>4</v>
      </c>
      <c r="EU38">
        <v>5</v>
      </c>
      <c r="EV38">
        <v>6</v>
      </c>
      <c r="JG38" s="67"/>
      <c r="JH38" s="67"/>
      <c r="JI38" s="67"/>
      <c r="JJ38" s="67"/>
      <c r="JK38" t="s">
        <v>34</v>
      </c>
      <c r="JM38">
        <v>5.673979462852266</v>
      </c>
      <c r="JN38">
        <v>2.326020537147734</v>
      </c>
      <c r="JP38">
        <v>1.0597435327712006</v>
      </c>
      <c r="JQ38">
        <v>0.26279899612591368</v>
      </c>
      <c r="JR38">
        <v>2.2981412658476978</v>
      </c>
      <c r="JS38">
        <v>2.8553303023811781E-2</v>
      </c>
      <c r="JT38">
        <v>1.8232396745175286</v>
      </c>
      <c r="JU38">
        <v>2.3824706053483635E-2</v>
      </c>
      <c r="JV38">
        <v>0</v>
      </c>
      <c r="JW38">
        <v>4.3534256103577913E-5</v>
      </c>
      <c r="JX38">
        <v>7.2386945390555376E-3</v>
      </c>
      <c r="JY38">
        <v>4.3340911608080675E-4</v>
      </c>
      <c r="JZ38">
        <v>4.3980885114197095E-4</v>
      </c>
      <c r="KA38">
        <v>0</v>
      </c>
      <c r="KB38">
        <v>0</v>
      </c>
      <c r="KC38">
        <v>5.1451739176288909E-4</v>
      </c>
      <c r="KD38">
        <v>3.5530664846530661E-6</v>
      </c>
      <c r="KE38">
        <v>2.4965351643468498E-8</v>
      </c>
      <c r="KF38">
        <v>1.7096117803276974E-5</v>
      </c>
      <c r="KG38">
        <v>3.5104552086841466E-7</v>
      </c>
      <c r="KH38">
        <v>2.4965351643468498E-8</v>
      </c>
      <c r="KI38">
        <v>1.0006038511011613E-7</v>
      </c>
      <c r="KJ38">
        <v>1.7123286743672177E-5</v>
      </c>
      <c r="KL38">
        <v>5.1201264092780072E-2</v>
      </c>
      <c r="KM38">
        <v>1.665232432748359</v>
      </c>
      <c r="KN38">
        <v>4.4692724002504385E-3</v>
      </c>
      <c r="KO38">
        <v>4.1990550566748119E-5</v>
      </c>
      <c r="KP38">
        <v>0</v>
      </c>
      <c r="KR38" t="s">
        <v>419</v>
      </c>
      <c r="KS38" t="s">
        <v>419</v>
      </c>
      <c r="KT38" t="s">
        <v>419</v>
      </c>
      <c r="KU38" t="s">
        <v>419</v>
      </c>
      <c r="KV38">
        <f t="shared" si="0"/>
        <v>1.529750032226223</v>
      </c>
      <c r="KW38">
        <f t="shared" si="1"/>
        <v>1.799414968464045</v>
      </c>
    </row>
    <row r="39" spans="1:309">
      <c r="BX39" s="44" t="s">
        <v>64</v>
      </c>
      <c r="BY39">
        <v>2.0301391213793107E-2</v>
      </c>
      <c r="CG39" s="64"/>
      <c r="CH39" t="s">
        <v>136</v>
      </c>
      <c r="CJ39">
        <v>254.06</v>
      </c>
      <c r="CK39">
        <v>783.58699999999999</v>
      </c>
      <c r="CL39">
        <v>61634.5</v>
      </c>
      <c r="CM39">
        <v>52698.400000000001</v>
      </c>
      <c r="CN39">
        <v>103000</v>
      </c>
      <c r="CO39">
        <v>181767</v>
      </c>
      <c r="CP39" s="17">
        <v>1525.3</v>
      </c>
      <c r="CQ39" s="17">
        <v>150.988</v>
      </c>
      <c r="CR39">
        <v>32.792999999999999</v>
      </c>
      <c r="CS39">
        <v>13465.8</v>
      </c>
      <c r="CT39">
        <v>505.85</v>
      </c>
      <c r="CU39" s="15">
        <v>264.041</v>
      </c>
      <c r="CV39">
        <v>445.24099999999999</v>
      </c>
      <c r="CW39">
        <v>112214</v>
      </c>
      <c r="CX39">
        <v>546.47199999999998</v>
      </c>
      <c r="CY39">
        <v>519.40499999999997</v>
      </c>
      <c r="CZ39">
        <v>43.178800000000003</v>
      </c>
      <c r="DA39">
        <v>453.08300000000003</v>
      </c>
      <c r="DB39" s="17">
        <v>-1.1232800000000001</v>
      </c>
      <c r="DC39">
        <v>1.4304300000000001</v>
      </c>
      <c r="DD39" s="1">
        <v>1.7388599999999999E-12</v>
      </c>
      <c r="DE39" s="17" t="s">
        <v>292</v>
      </c>
      <c r="DF39">
        <v>34.681399999999996</v>
      </c>
      <c r="DG39">
        <v>6.9874099999999997</v>
      </c>
      <c r="DH39">
        <v>25.970300000000002</v>
      </c>
      <c r="DI39">
        <v>976.69399999999996</v>
      </c>
      <c r="DJ39" s="1">
        <v>1.55339E-6</v>
      </c>
      <c r="DK39" s="1">
        <v>7.1432100000000006E-8</v>
      </c>
      <c r="DL39">
        <v>0.359877</v>
      </c>
      <c r="DM39">
        <v>8.6828400000000006</v>
      </c>
      <c r="DO39">
        <v>416500</v>
      </c>
      <c r="DP39">
        <v>72700</v>
      </c>
      <c r="DQ39">
        <v>103000</v>
      </c>
      <c r="DR39">
        <v>189400</v>
      </c>
      <c r="DS39">
        <v>74100</v>
      </c>
      <c r="DT39">
        <v>12400</v>
      </c>
      <c r="DU39">
        <v>131900</v>
      </c>
      <c r="EQ39">
        <v>1</v>
      </c>
      <c r="ER39">
        <v>2</v>
      </c>
      <c r="ES39">
        <v>3</v>
      </c>
      <c r="ET39">
        <v>4</v>
      </c>
      <c r="EU39">
        <v>5</v>
      </c>
      <c r="EV39">
        <v>6</v>
      </c>
      <c r="JG39" s="67"/>
      <c r="JH39" s="67"/>
      <c r="JI39" s="67"/>
      <c r="JJ39" s="67"/>
      <c r="JK39" t="s">
        <v>35</v>
      </c>
      <c r="JM39">
        <v>5.6084935786491146</v>
      </c>
      <c r="JN39">
        <v>2.3915064213508863</v>
      </c>
      <c r="JP39">
        <v>0.97776523411120664</v>
      </c>
      <c r="JQ39">
        <v>0.28333613138250024</v>
      </c>
      <c r="JR39">
        <v>2.3961977251302642</v>
      </c>
      <c r="JS39">
        <v>3.0082292171069731E-2</v>
      </c>
      <c r="JT39">
        <v>1.8212454784235454</v>
      </c>
      <c r="JU39">
        <v>2.5261233539297944E-2</v>
      </c>
      <c r="JV39">
        <v>0</v>
      </c>
      <c r="JW39">
        <v>4.8884359663081959E-5</v>
      </c>
      <c r="JX39">
        <v>8.4383260935763978E-3</v>
      </c>
      <c r="JY39">
        <v>4.0619588096111437E-4</v>
      </c>
      <c r="JZ39">
        <v>4.707110224748499E-4</v>
      </c>
      <c r="KA39">
        <v>9.431729569063191E-6</v>
      </c>
      <c r="KB39">
        <v>0</v>
      </c>
      <c r="KC39">
        <v>5.8864872615890904E-4</v>
      </c>
      <c r="KD39">
        <v>1.6368745411605535E-5</v>
      </c>
      <c r="KE39">
        <v>2.5504756868941697E-7</v>
      </c>
      <c r="KF39">
        <v>1.665658076221049E-5</v>
      </c>
      <c r="KG39">
        <v>8.2156549783765893E-7</v>
      </c>
      <c r="KH39">
        <v>2.5504756868941697E-7</v>
      </c>
      <c r="KI39">
        <v>2.3911089852964213E-7</v>
      </c>
      <c r="KJ39">
        <v>1.9502421033403841E-5</v>
      </c>
      <c r="KL39">
        <v>5.9597504751121813E-2</v>
      </c>
      <c r="KM39">
        <v>1.6776028170651827</v>
      </c>
      <c r="KN39">
        <v>4.4339458659580829E-3</v>
      </c>
      <c r="KO39">
        <v>4.6965114759424594E-5</v>
      </c>
      <c r="KP39">
        <v>5.394302109896997E-3</v>
      </c>
      <c r="KR39" t="s">
        <v>419</v>
      </c>
      <c r="KS39" t="s">
        <v>419</v>
      </c>
      <c r="KT39" t="s">
        <v>419</v>
      </c>
      <c r="KU39" t="s">
        <v>419</v>
      </c>
      <c r="KV39">
        <f t="shared" si="0"/>
        <v>1.7318509145726275</v>
      </c>
      <c r="KW39">
        <f t="shared" si="1"/>
        <v>1.7959842448842476</v>
      </c>
    </row>
    <row r="40" spans="1:309">
      <c r="CG40" s="64"/>
      <c r="CH40" t="s">
        <v>137</v>
      </c>
      <c r="CJ40">
        <v>215.51599999999999</v>
      </c>
      <c r="CK40">
        <v>382.01799999999997</v>
      </c>
      <c r="CL40">
        <v>53981.7</v>
      </c>
      <c r="CM40">
        <v>51993</v>
      </c>
      <c r="CN40">
        <v>105000</v>
      </c>
      <c r="CO40">
        <v>195062</v>
      </c>
      <c r="CP40" s="17">
        <v>-207.10599999999999</v>
      </c>
      <c r="CQ40" s="17">
        <v>292.41399999999999</v>
      </c>
      <c r="CR40">
        <v>31.1327</v>
      </c>
      <c r="CS40">
        <v>11109.4</v>
      </c>
      <c r="CT40">
        <v>454.834</v>
      </c>
      <c r="CU40" s="15">
        <v>194.947</v>
      </c>
      <c r="CV40">
        <v>416.80900000000003</v>
      </c>
      <c r="CW40">
        <v>107310</v>
      </c>
      <c r="CX40">
        <v>517.50400000000002</v>
      </c>
      <c r="CY40">
        <v>550.30899999999997</v>
      </c>
      <c r="CZ40">
        <v>43.480800000000002</v>
      </c>
      <c r="DA40">
        <v>457.78899999999999</v>
      </c>
      <c r="DB40" s="17">
        <v>7.5839699999999999</v>
      </c>
      <c r="DC40">
        <v>0.841978</v>
      </c>
      <c r="DD40">
        <v>4.5818999999999999E-2</v>
      </c>
      <c r="DE40" s="1">
        <v>1.6684899999999999E-6</v>
      </c>
      <c r="DF40">
        <v>31.578499999999998</v>
      </c>
      <c r="DG40">
        <v>6.7732700000000001</v>
      </c>
      <c r="DH40">
        <v>31.8811</v>
      </c>
      <c r="DI40">
        <v>900.31700000000001</v>
      </c>
      <c r="DJ40">
        <v>1.11025E-2</v>
      </c>
      <c r="DK40" s="17" t="s">
        <v>292</v>
      </c>
      <c r="DL40">
        <v>0.26228099999999999</v>
      </c>
      <c r="DM40">
        <v>9.8129000000000008</v>
      </c>
      <c r="DO40">
        <v>417600</v>
      </c>
      <c r="DP40">
        <v>73200</v>
      </c>
      <c r="DQ40">
        <v>105000</v>
      </c>
      <c r="DR40">
        <v>189800</v>
      </c>
      <c r="DS40">
        <v>73100</v>
      </c>
      <c r="DT40">
        <v>11299.999999999998</v>
      </c>
      <c r="DU40">
        <v>130000</v>
      </c>
      <c r="EQ40">
        <v>1</v>
      </c>
      <c r="ER40">
        <v>2</v>
      </c>
      <c r="ES40">
        <v>3</v>
      </c>
      <c r="ET40">
        <v>4</v>
      </c>
      <c r="EU40">
        <v>5</v>
      </c>
      <c r="EV40">
        <v>6</v>
      </c>
      <c r="JG40" s="67"/>
      <c r="JH40" s="67"/>
      <c r="JI40" s="67"/>
      <c r="JJ40" s="67"/>
      <c r="JK40" t="s">
        <v>36</v>
      </c>
      <c r="JM40">
        <v>5.6995922262917267</v>
      </c>
      <c r="JN40">
        <v>2.3004077737082742</v>
      </c>
      <c r="JP40">
        <v>1.0825492068891016</v>
      </c>
      <c r="JQ40">
        <v>0.27571710592199472</v>
      </c>
      <c r="JR40">
        <v>2.316057334791862</v>
      </c>
      <c r="JS40">
        <v>2.6864635592673939E-2</v>
      </c>
      <c r="JT40">
        <v>1.7341449727417215</v>
      </c>
      <c r="JU40">
        <v>2.3283512191483665E-2</v>
      </c>
      <c r="JV40">
        <v>0</v>
      </c>
      <c r="JW40">
        <v>3.9676853873429954E-5</v>
      </c>
      <c r="JX40">
        <v>8.2997162492723792E-3</v>
      </c>
      <c r="JY40">
        <v>4.3322023073373621E-4</v>
      </c>
      <c r="JZ40">
        <v>4.5524891290259049E-4</v>
      </c>
      <c r="KA40">
        <v>5.9577939253130446E-6</v>
      </c>
      <c r="KB40">
        <v>0</v>
      </c>
      <c r="KC40">
        <v>4.7117942055974193E-4</v>
      </c>
      <c r="KD40">
        <v>1.3990710203500948E-6</v>
      </c>
      <c r="KE40">
        <v>0</v>
      </c>
      <c r="KF40">
        <v>1.7683454385362988E-5</v>
      </c>
      <c r="KG40">
        <v>9.9430374865259579E-8</v>
      </c>
      <c r="KH40">
        <v>0</v>
      </c>
      <c r="KI40">
        <v>2.9331040809411311E-7</v>
      </c>
      <c r="KJ40">
        <v>1.494586375328755E-5</v>
      </c>
      <c r="KL40">
        <v>4.1290873818591547E-2</v>
      </c>
      <c r="KM40">
        <v>1.6747408945226481</v>
      </c>
      <c r="KN40">
        <v>4.639559563717784E-3</v>
      </c>
      <c r="KO40">
        <v>5.6372831691207645E-5</v>
      </c>
      <c r="KP40">
        <v>0</v>
      </c>
      <c r="KR40" t="s">
        <v>419</v>
      </c>
      <c r="KS40" t="s">
        <v>419</v>
      </c>
      <c r="KT40" t="s">
        <v>419</v>
      </c>
      <c r="KU40" t="s">
        <v>419</v>
      </c>
      <c r="KV40">
        <f t="shared" si="0"/>
        <v>1.5360898694174288</v>
      </c>
      <c r="KW40">
        <f t="shared" si="1"/>
        <v>1.7108614605502379</v>
      </c>
    </row>
    <row r="41" spans="1:309">
      <c r="CG41" s="64"/>
      <c r="CH41" t="s">
        <v>138</v>
      </c>
      <c r="CJ41">
        <v>276.22399999999999</v>
      </c>
      <c r="CK41">
        <v>604.90200000000004</v>
      </c>
      <c r="CL41">
        <v>59646.2</v>
      </c>
      <c r="CM41">
        <v>52750.2</v>
      </c>
      <c r="CN41">
        <v>105500</v>
      </c>
      <c r="CO41">
        <v>185090</v>
      </c>
      <c r="CP41" s="17">
        <v>-1004.53</v>
      </c>
      <c r="CQ41" s="17">
        <v>90.121200000000002</v>
      </c>
      <c r="CR41">
        <v>37.901400000000002</v>
      </c>
      <c r="CS41">
        <v>12992.3</v>
      </c>
      <c r="CT41">
        <v>526.803</v>
      </c>
      <c r="CU41" s="15">
        <v>126.337</v>
      </c>
      <c r="CV41">
        <v>433.55700000000002</v>
      </c>
      <c r="CW41">
        <v>121854</v>
      </c>
      <c r="CX41">
        <v>502.017</v>
      </c>
      <c r="CY41">
        <v>525.84</v>
      </c>
      <c r="CZ41">
        <v>45.540799999999997</v>
      </c>
      <c r="DA41">
        <v>455.56200000000001</v>
      </c>
      <c r="DB41" s="17">
        <v>-1.04962</v>
      </c>
      <c r="DC41">
        <v>1.3225899999999999</v>
      </c>
      <c r="DD41" s="1">
        <v>1.5463799999999999E-13</v>
      </c>
      <c r="DE41" s="17" t="s">
        <v>292</v>
      </c>
      <c r="DF41">
        <v>36.158000000000001</v>
      </c>
      <c r="DG41">
        <v>7.6185200000000002</v>
      </c>
      <c r="DH41">
        <v>33.089500000000001</v>
      </c>
      <c r="DI41">
        <v>1064.1400000000001</v>
      </c>
      <c r="DJ41" s="1">
        <v>6.2689800000000003E-7</v>
      </c>
      <c r="DK41" s="1">
        <v>1.19899E-6</v>
      </c>
      <c r="DL41">
        <v>0.368892</v>
      </c>
      <c r="DM41">
        <v>5.7574300000000003</v>
      </c>
      <c r="DO41">
        <v>416400</v>
      </c>
      <c r="DP41">
        <v>71200</v>
      </c>
      <c r="DQ41">
        <v>105500</v>
      </c>
      <c r="DR41">
        <v>188700</v>
      </c>
      <c r="DS41">
        <v>75600</v>
      </c>
      <c r="DT41">
        <v>11299.999999999998</v>
      </c>
      <c r="DU41">
        <v>131300</v>
      </c>
      <c r="EQ41">
        <v>1</v>
      </c>
      <c r="ER41">
        <v>2</v>
      </c>
      <c r="ES41">
        <v>3</v>
      </c>
      <c r="ET41">
        <v>4</v>
      </c>
      <c r="EU41">
        <v>5</v>
      </c>
      <c r="EV41">
        <v>6</v>
      </c>
      <c r="JG41" s="67"/>
      <c r="JH41" s="67"/>
      <c r="JI41" s="67"/>
      <c r="JJ41" s="67"/>
      <c r="JK41" t="s">
        <v>37</v>
      </c>
      <c r="JM41">
        <v>5.6587819457812358</v>
      </c>
      <c r="JN41">
        <v>2.3412180542187642</v>
      </c>
      <c r="JP41">
        <v>1.0292115259983383</v>
      </c>
      <c r="JQ41">
        <v>0.24099071037140943</v>
      </c>
      <c r="JR41">
        <v>2.3736765533760673</v>
      </c>
      <c r="JS41">
        <v>2.5464772414008002E-2</v>
      </c>
      <c r="JT41">
        <v>1.8461651156040291</v>
      </c>
      <c r="JU41">
        <v>2.2265491931019159E-2</v>
      </c>
      <c r="JV41">
        <v>0</v>
      </c>
      <c r="JW41">
        <v>3.7807750809033258E-5</v>
      </c>
      <c r="JX41">
        <v>6.7536452845524831E-3</v>
      </c>
      <c r="JY41">
        <v>3.7351904030228901E-4</v>
      </c>
      <c r="JZ41">
        <v>4.3814918073696265E-4</v>
      </c>
      <c r="KA41">
        <v>5.6822469331750735E-6</v>
      </c>
      <c r="KB41">
        <v>2.5286340158248351E-8</v>
      </c>
      <c r="KC41">
        <v>4.8309825190902543E-4</v>
      </c>
      <c r="KD41">
        <v>1.3304754464112695E-6</v>
      </c>
      <c r="KE41">
        <v>1.5890582074000844E-11</v>
      </c>
      <c r="KF41">
        <v>1.4590870248797709E-5</v>
      </c>
      <c r="KG41">
        <v>2.4544750842612225E-8</v>
      </c>
      <c r="KH41">
        <v>1.5890582074000844E-11</v>
      </c>
      <c r="KI41">
        <v>1.6186051877198392E-7</v>
      </c>
      <c r="KJ41">
        <v>1.5692805566244626E-5</v>
      </c>
      <c r="KL41">
        <v>4.4472347015870405E-2</v>
      </c>
      <c r="KM41">
        <v>1.6820602841935184</v>
      </c>
      <c r="KN41">
        <v>4.2770394929104918E-3</v>
      </c>
      <c r="KO41">
        <v>5.6620378059970215E-5</v>
      </c>
      <c r="KP41">
        <v>0</v>
      </c>
      <c r="KR41" t="s">
        <v>419</v>
      </c>
      <c r="KS41" t="s">
        <v>419</v>
      </c>
      <c r="KT41" t="s">
        <v>419</v>
      </c>
      <c r="KU41" t="s">
        <v>419</v>
      </c>
      <c r="KV41">
        <f t="shared" si="0"/>
        <v>1.6109205101631461</v>
      </c>
      <c r="KW41">
        <f t="shared" si="1"/>
        <v>1.8238996236730098</v>
      </c>
    </row>
    <row r="42" spans="1:309">
      <c r="CG42" s="64"/>
      <c r="CH42" t="s">
        <v>139</v>
      </c>
      <c r="CJ42">
        <v>251.21199999999999</v>
      </c>
      <c r="CK42">
        <v>625.029</v>
      </c>
      <c r="CL42">
        <v>58928.6</v>
      </c>
      <c r="CM42">
        <v>54704.1</v>
      </c>
      <c r="CN42">
        <v>104700</v>
      </c>
      <c r="CO42">
        <v>186884</v>
      </c>
      <c r="CP42" s="17">
        <v>-7.4535600000000004</v>
      </c>
      <c r="CQ42" s="17">
        <v>115.92400000000001</v>
      </c>
      <c r="CR42">
        <v>36.837899999999998</v>
      </c>
      <c r="CS42">
        <v>13309.5</v>
      </c>
      <c r="CT42">
        <v>561.04700000000003</v>
      </c>
      <c r="CU42" s="15">
        <v>114.018</v>
      </c>
      <c r="CV42">
        <v>453.65800000000002</v>
      </c>
      <c r="CW42">
        <v>125293</v>
      </c>
      <c r="CX42">
        <v>525.26499999999999</v>
      </c>
      <c r="CY42">
        <v>644.94299999999998</v>
      </c>
      <c r="CZ42">
        <v>47.995899999999999</v>
      </c>
      <c r="DA42">
        <v>499.83100000000002</v>
      </c>
      <c r="DB42" s="17">
        <v>-2.1455600000000001</v>
      </c>
      <c r="DC42">
        <v>0.63898600000000005</v>
      </c>
      <c r="DD42" s="17" t="s">
        <v>292</v>
      </c>
      <c r="DE42" s="1">
        <v>1.6586600000000001E-7</v>
      </c>
      <c r="DF42">
        <v>35.640799999999999</v>
      </c>
      <c r="DG42">
        <v>7.6902100000000004</v>
      </c>
      <c r="DH42">
        <v>28.289300000000001</v>
      </c>
      <c r="DI42">
        <v>1060.29</v>
      </c>
      <c r="DJ42">
        <v>0.23798800000000001</v>
      </c>
      <c r="DK42">
        <v>3.7046700000000002E-2</v>
      </c>
      <c r="DL42">
        <v>0.43075400000000003</v>
      </c>
      <c r="DM42">
        <v>5.0875899999999996</v>
      </c>
      <c r="DO42">
        <v>418000</v>
      </c>
      <c r="DP42">
        <v>72500</v>
      </c>
      <c r="DQ42">
        <v>104700</v>
      </c>
      <c r="DR42">
        <v>191200</v>
      </c>
      <c r="DS42">
        <v>74600</v>
      </c>
      <c r="DT42">
        <v>11399.999999999998</v>
      </c>
      <c r="DU42">
        <v>127600</v>
      </c>
      <c r="EQ42">
        <v>1</v>
      </c>
      <c r="ER42">
        <v>2</v>
      </c>
      <c r="ES42">
        <v>3</v>
      </c>
      <c r="ET42">
        <v>4</v>
      </c>
      <c r="EU42">
        <v>5</v>
      </c>
      <c r="EV42">
        <v>6</v>
      </c>
      <c r="JG42" s="67"/>
      <c r="JH42" s="67"/>
      <c r="JI42" s="67"/>
      <c r="JJ42" s="67"/>
      <c r="JK42" t="s">
        <v>38</v>
      </c>
      <c r="JM42">
        <v>5.710938371196483</v>
      </c>
      <c r="JN42">
        <v>2.2890616288035179</v>
      </c>
      <c r="JP42">
        <v>1.1348312172290136</v>
      </c>
      <c r="JQ42">
        <v>0.23261115384651943</v>
      </c>
      <c r="JR42">
        <v>2.2001365861749798</v>
      </c>
      <c r="JS42">
        <v>2.7479325351122474E-2</v>
      </c>
      <c r="JT42">
        <v>1.8096706441921595</v>
      </c>
      <c r="JU42">
        <v>2.1750869563538281E-2</v>
      </c>
      <c r="JV42">
        <v>0</v>
      </c>
      <c r="JW42">
        <v>7.3685958739024433E-5</v>
      </c>
      <c r="JX42">
        <v>8.3904634423482422E-3</v>
      </c>
      <c r="JY42">
        <v>4.3934601559363111E-4</v>
      </c>
      <c r="JZ42">
        <v>4.6992647141574895E-4</v>
      </c>
      <c r="KA42">
        <v>7.1330420726641597E-6</v>
      </c>
      <c r="KB42">
        <v>2.5582293494912617E-6</v>
      </c>
      <c r="KC42">
        <v>5.0564390759154235E-4</v>
      </c>
      <c r="KD42">
        <v>5.1903418945448946E-7</v>
      </c>
      <c r="KE42">
        <v>0</v>
      </c>
      <c r="KF42">
        <v>1.6922816714986193E-5</v>
      </c>
      <c r="KG42">
        <v>5.8584200977717956E-8</v>
      </c>
      <c r="KH42">
        <v>0</v>
      </c>
      <c r="KI42">
        <v>2.7040022342856956E-7</v>
      </c>
      <c r="KJ42">
        <v>1.7385175554039212E-5</v>
      </c>
      <c r="KL42">
        <v>4.5292321429306143E-2</v>
      </c>
      <c r="KM42">
        <v>1.7547781806833471</v>
      </c>
      <c r="KN42">
        <v>4.6845357571925397E-3</v>
      </c>
      <c r="KO42">
        <v>4.453759757505221E-5</v>
      </c>
      <c r="KP42">
        <v>0</v>
      </c>
      <c r="KR42" t="s">
        <v>419</v>
      </c>
      <c r="KS42" t="s">
        <v>419</v>
      </c>
      <c r="KT42" t="s">
        <v>419</v>
      </c>
      <c r="KU42" t="s">
        <v>419</v>
      </c>
      <c r="KV42">
        <f t="shared" si="0"/>
        <v>1.3253958481436081</v>
      </c>
      <c r="KW42">
        <f t="shared" si="1"/>
        <v>1.7879197746286213</v>
      </c>
    </row>
    <row r="43" spans="1:309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10" t="s">
        <v>703</v>
      </c>
      <c r="CJ43" s="10">
        <f>_xlfn.STDEV.P(CJ2:CJ42)</f>
        <v>22.487672854170413</v>
      </c>
      <c r="CK43" s="10">
        <f t="shared" ref="CK43:DU43" si="12">_xlfn.STDEV.P(CK2:CK42)</f>
        <v>187.7440971563245</v>
      </c>
      <c r="CL43" s="10">
        <f t="shared" si="12"/>
        <v>3860.9544453682438</v>
      </c>
      <c r="CM43" s="10">
        <f t="shared" si="12"/>
        <v>3182.6660712513631</v>
      </c>
      <c r="CN43" s="10">
        <f t="shared" si="12"/>
        <v>2318.6926304654216</v>
      </c>
      <c r="CO43" s="10">
        <f t="shared" si="12"/>
        <v>11049.309669177428</v>
      </c>
      <c r="CP43" s="10">
        <f t="shared" si="12"/>
        <v>609.47008139228944</v>
      </c>
      <c r="CQ43" s="10">
        <f t="shared" si="12"/>
        <v>268.06513824725528</v>
      </c>
      <c r="CR43" s="10">
        <f t="shared" si="12"/>
        <v>7.8794472131840729</v>
      </c>
      <c r="CS43" s="10">
        <f t="shared" si="12"/>
        <v>2660.4502450249142</v>
      </c>
      <c r="CT43" s="10">
        <f t="shared" si="12"/>
        <v>117.65065432704777</v>
      </c>
      <c r="CU43" s="10">
        <f t="shared" si="12"/>
        <v>59.729056911923095</v>
      </c>
      <c r="CV43" s="10">
        <f t="shared" si="12"/>
        <v>74.575445841337384</v>
      </c>
      <c r="CW43" s="10">
        <f t="shared" si="12"/>
        <v>10498.561581076152</v>
      </c>
      <c r="CX43" s="10">
        <f t="shared" si="12"/>
        <v>45.020316687298291</v>
      </c>
      <c r="CY43" s="10">
        <f t="shared" si="12"/>
        <v>49.853264488347719</v>
      </c>
      <c r="CZ43" s="10">
        <f t="shared" si="12"/>
        <v>3.6904126795476206</v>
      </c>
      <c r="DA43" s="10">
        <f t="shared" si="12"/>
        <v>31.0112161063734</v>
      </c>
      <c r="DB43" s="10">
        <f t="shared" si="12"/>
        <v>7.8469710089772926</v>
      </c>
      <c r="DC43" s="10">
        <f t="shared" si="12"/>
        <v>7.1129530081101233</v>
      </c>
      <c r="DD43" s="10">
        <f t="shared" si="12"/>
        <v>1.8135801043177444</v>
      </c>
      <c r="DE43" s="10">
        <f t="shared" si="12"/>
        <v>64.317502768595503</v>
      </c>
      <c r="DF43" s="10">
        <f t="shared" si="12"/>
        <v>6.2368743345856963</v>
      </c>
      <c r="DG43" s="10">
        <f t="shared" si="12"/>
        <v>0.67566189799426102</v>
      </c>
      <c r="DH43" s="10">
        <f t="shared" si="12"/>
        <v>3.351122106865426</v>
      </c>
      <c r="DI43" s="10">
        <f t="shared" si="12"/>
        <v>118.17091933664275</v>
      </c>
      <c r="DJ43" s="10">
        <f t="shared" si="12"/>
        <v>1.945984531489924</v>
      </c>
      <c r="DK43" s="10">
        <f t="shared" si="12"/>
        <v>0.26380456428724341</v>
      </c>
      <c r="DL43" s="10">
        <f t="shared" si="12"/>
        <v>7.3343679543310142E-2</v>
      </c>
      <c r="DM43" s="10">
        <f t="shared" si="12"/>
        <v>1.8362183022770959</v>
      </c>
      <c r="DN43" s="10" t="e">
        <f t="shared" si="12"/>
        <v>#DIV/0!</v>
      </c>
      <c r="DO43" s="10">
        <f t="shared" si="12"/>
        <v>776.23076841224395</v>
      </c>
      <c r="DP43" s="10">
        <f t="shared" si="12"/>
        <v>1493.3682469502976</v>
      </c>
      <c r="DQ43" s="10">
        <f t="shared" si="12"/>
        <v>2318.6926304654216</v>
      </c>
      <c r="DR43" s="10">
        <f t="shared" si="12"/>
        <v>925.898120189716</v>
      </c>
      <c r="DS43" s="10">
        <f t="shared" si="12"/>
        <v>1137.2812692145972</v>
      </c>
      <c r="DT43" s="10">
        <f t="shared" si="12"/>
        <v>2715.4371744132845</v>
      </c>
      <c r="DU43" s="10">
        <f t="shared" si="12"/>
        <v>2236.2807995411026</v>
      </c>
      <c r="EQ43">
        <v>1</v>
      </c>
      <c r="ER43">
        <v>2</v>
      </c>
      <c r="ES43">
        <v>3</v>
      </c>
      <c r="ET43">
        <v>4</v>
      </c>
      <c r="EU43">
        <v>5</v>
      </c>
      <c r="EV43">
        <v>6</v>
      </c>
      <c r="JG43" s="67"/>
      <c r="JH43" s="67"/>
      <c r="JI43" s="67"/>
      <c r="JJ43" s="67"/>
      <c r="JK43" t="s">
        <v>39</v>
      </c>
      <c r="JM43">
        <v>5.6431663079206107</v>
      </c>
      <c r="JN43">
        <v>2.3568336920793898</v>
      </c>
      <c r="JP43">
        <v>0.99125672610902882</v>
      </c>
      <c r="JQ43">
        <v>0.30948833950446458</v>
      </c>
      <c r="JR43">
        <v>2.2892833441197302</v>
      </c>
      <c r="JS43">
        <v>3.0370656794286466E-2</v>
      </c>
      <c r="JT43">
        <v>1.8462356838454521</v>
      </c>
      <c r="JU43">
        <v>2.5763224122996298E-2</v>
      </c>
      <c r="JV43">
        <v>0</v>
      </c>
      <c r="JW43">
        <v>4.9776015707418113E-5</v>
      </c>
      <c r="JX43">
        <v>9.4176409132436367E-3</v>
      </c>
      <c r="JY43">
        <v>4.3903510633586015E-4</v>
      </c>
      <c r="JZ43">
        <v>5.0074858394041509E-4</v>
      </c>
      <c r="KA43">
        <v>8.1435592647667993E-6</v>
      </c>
      <c r="KB43">
        <v>2.1869466877635502E-9</v>
      </c>
      <c r="KC43">
        <v>6.0022712323608198E-4</v>
      </c>
      <c r="KD43">
        <v>5.9706232961796827E-6</v>
      </c>
      <c r="KE43">
        <v>2.6382137832198443E-10</v>
      </c>
      <c r="KF43">
        <v>1.7858439610616827E-5</v>
      </c>
      <c r="KG43">
        <v>2.8768681969731305E-7</v>
      </c>
      <c r="KH43">
        <v>2.6382137832198443E-10</v>
      </c>
      <c r="KI43">
        <v>2.8335291442300152E-7</v>
      </c>
      <c r="KJ43">
        <v>1.6488867204791076E-5</v>
      </c>
      <c r="KL43">
        <v>5.2647113649126345E-2</v>
      </c>
      <c r="KM43">
        <v>1.6695780726182503</v>
      </c>
      <c r="KN43">
        <v>4.7553785519975252E-3</v>
      </c>
      <c r="KO43">
        <v>4.3631187549767007E-5</v>
      </c>
      <c r="KP43">
        <v>0</v>
      </c>
      <c r="KR43" t="s">
        <v>419</v>
      </c>
      <c r="KS43" t="s">
        <v>419</v>
      </c>
      <c r="KT43" t="s">
        <v>419</v>
      </c>
      <c r="KU43" t="s">
        <v>419</v>
      </c>
      <c r="KV43">
        <f t="shared" si="0"/>
        <v>1.6378856143094525</v>
      </c>
      <c r="KW43">
        <f t="shared" si="1"/>
        <v>1.8204724597224557</v>
      </c>
    </row>
    <row r="44" spans="1:309">
      <c r="D44" s="2" t="s">
        <v>1</v>
      </c>
      <c r="E44" s="2" t="s">
        <v>2</v>
      </c>
      <c r="F44" s="2" t="s">
        <v>3</v>
      </c>
      <c r="G44" s="2" t="s">
        <v>4</v>
      </c>
      <c r="H44" s="2" t="s">
        <v>5</v>
      </c>
      <c r="I44" s="2" t="s">
        <v>6</v>
      </c>
      <c r="J44" s="2" t="s">
        <v>7</v>
      </c>
      <c r="K44" s="2" t="s">
        <v>8</v>
      </c>
      <c r="L44" s="2" t="s">
        <v>9</v>
      </c>
      <c r="M44" s="2" t="s">
        <v>10</v>
      </c>
      <c r="N44" s="2" t="s">
        <v>11</v>
      </c>
      <c r="O44" s="2" t="s">
        <v>12</v>
      </c>
      <c r="P44" s="2" t="s">
        <v>13</v>
      </c>
      <c r="Q44" s="2" t="s">
        <v>14</v>
      </c>
      <c r="R44" s="2" t="s">
        <v>15</v>
      </c>
      <c r="S44" s="2" t="s">
        <v>16</v>
      </c>
      <c r="T44" s="2" t="s">
        <v>17</v>
      </c>
      <c r="U44" s="2" t="s">
        <v>18</v>
      </c>
      <c r="V44" s="2" t="s">
        <v>19</v>
      </c>
      <c r="W44" s="2" t="s">
        <v>20</v>
      </c>
      <c r="X44" s="2" t="s">
        <v>21</v>
      </c>
      <c r="Y44" s="2" t="s">
        <v>22</v>
      </c>
      <c r="Z44" s="2" t="s">
        <v>23</v>
      </c>
      <c r="AA44" s="2" t="s">
        <v>24</v>
      </c>
      <c r="AB44" s="2" t="s">
        <v>25</v>
      </c>
      <c r="AC44" s="2" t="s">
        <v>26</v>
      </c>
      <c r="AD44" s="2" t="s">
        <v>27</v>
      </c>
      <c r="AE44" s="2" t="s">
        <v>28</v>
      </c>
      <c r="AF44" s="2" t="s">
        <v>29</v>
      </c>
      <c r="AG44" s="2" t="s">
        <v>30</v>
      </c>
      <c r="AH44" s="16" t="s">
        <v>258</v>
      </c>
      <c r="AI44" s="10" t="s">
        <v>142</v>
      </c>
      <c r="AJ44" s="10" t="s">
        <v>143</v>
      </c>
      <c r="AK44" s="10" t="s">
        <v>144</v>
      </c>
      <c r="AL44" s="10" t="s">
        <v>145</v>
      </c>
      <c r="AM44" s="10" t="s">
        <v>146</v>
      </c>
      <c r="AN44" s="10" t="s">
        <v>148</v>
      </c>
      <c r="AO44" s="10" t="s">
        <v>149</v>
      </c>
      <c r="AT44" s="2" t="s">
        <v>1</v>
      </c>
      <c r="AU44" s="2" t="s">
        <v>2</v>
      </c>
      <c r="AV44" s="2" t="s">
        <v>3</v>
      </c>
      <c r="AW44" s="2" t="s">
        <v>4</v>
      </c>
      <c r="AX44" s="2" t="s">
        <v>5</v>
      </c>
      <c r="AY44" s="2" t="s">
        <v>6</v>
      </c>
      <c r="AZ44" s="2" t="s">
        <v>7</v>
      </c>
      <c r="BA44" s="2" t="s">
        <v>8</v>
      </c>
      <c r="BB44" s="2" t="s">
        <v>9</v>
      </c>
      <c r="BC44" s="2" t="s">
        <v>10</v>
      </c>
      <c r="BD44" s="2" t="s">
        <v>11</v>
      </c>
      <c r="BE44" s="2" t="s">
        <v>12</v>
      </c>
      <c r="BF44" s="2" t="s">
        <v>13</v>
      </c>
      <c r="BG44" s="2" t="s">
        <v>14</v>
      </c>
      <c r="BH44" s="2" t="s">
        <v>15</v>
      </c>
      <c r="BI44" s="2" t="s">
        <v>16</v>
      </c>
      <c r="BJ44" s="2" t="s">
        <v>17</v>
      </c>
      <c r="BK44" s="2" t="s">
        <v>18</v>
      </c>
      <c r="BL44" s="2" t="s">
        <v>19</v>
      </c>
      <c r="BM44" s="2" t="s">
        <v>20</v>
      </c>
      <c r="BN44" s="2" t="s">
        <v>21</v>
      </c>
      <c r="BO44" s="2" t="s">
        <v>22</v>
      </c>
      <c r="BP44" s="2" t="s">
        <v>23</v>
      </c>
      <c r="BQ44" s="2" t="s">
        <v>24</v>
      </c>
      <c r="BR44" s="2" t="s">
        <v>25</v>
      </c>
      <c r="BS44" s="2" t="s">
        <v>26</v>
      </c>
      <c r="BT44" s="2" t="s">
        <v>27</v>
      </c>
      <c r="BU44" s="2" t="s">
        <v>28</v>
      </c>
      <c r="BV44" s="2" t="s">
        <v>29</v>
      </c>
      <c r="BW44" s="2" t="s">
        <v>30</v>
      </c>
      <c r="BX44" s="16" t="s">
        <v>258</v>
      </c>
      <c r="BY44" s="10" t="s">
        <v>142</v>
      </c>
      <c r="BZ44" s="10" t="s">
        <v>143</v>
      </c>
      <c r="CA44" s="10" t="s">
        <v>144</v>
      </c>
      <c r="CB44" s="10" t="s">
        <v>145</v>
      </c>
      <c r="CC44" s="10" t="s">
        <v>146</v>
      </c>
      <c r="CD44" s="10" t="s">
        <v>148</v>
      </c>
      <c r="CE44" s="10" t="s">
        <v>149</v>
      </c>
      <c r="CJ44" s="2" t="s">
        <v>1</v>
      </c>
      <c r="CK44" s="2" t="s">
        <v>2</v>
      </c>
      <c r="CL44" s="2" t="s">
        <v>3</v>
      </c>
      <c r="CM44" s="2" t="s">
        <v>4</v>
      </c>
      <c r="CN44" s="2" t="s">
        <v>5</v>
      </c>
      <c r="CO44" s="2" t="s">
        <v>6</v>
      </c>
      <c r="CP44" s="2" t="s">
        <v>7</v>
      </c>
      <c r="CQ44" s="2" t="s">
        <v>8</v>
      </c>
      <c r="CR44" s="2" t="s">
        <v>9</v>
      </c>
      <c r="CS44" s="2" t="s">
        <v>10</v>
      </c>
      <c r="CT44" s="2" t="s">
        <v>11</v>
      </c>
      <c r="CU44" s="2" t="s">
        <v>12</v>
      </c>
      <c r="CV44" s="2" t="s">
        <v>13</v>
      </c>
      <c r="CW44" s="2" t="s">
        <v>14</v>
      </c>
      <c r="CX44" s="2" t="s">
        <v>15</v>
      </c>
      <c r="CY44" s="2" t="s">
        <v>16</v>
      </c>
      <c r="CZ44" s="2" t="s">
        <v>17</v>
      </c>
      <c r="DA44" s="2" t="s">
        <v>18</v>
      </c>
      <c r="DB44" s="2" t="s">
        <v>19</v>
      </c>
      <c r="DC44" s="2" t="s">
        <v>20</v>
      </c>
      <c r="DD44" s="2" t="s">
        <v>21</v>
      </c>
      <c r="DE44" s="2" t="s">
        <v>22</v>
      </c>
      <c r="DF44" s="2" t="s">
        <v>23</v>
      </c>
      <c r="DG44" s="2" t="s">
        <v>24</v>
      </c>
      <c r="DH44" s="2" t="s">
        <v>25</v>
      </c>
      <c r="DI44" s="2" t="s">
        <v>26</v>
      </c>
      <c r="DJ44" s="2" t="s">
        <v>27</v>
      </c>
      <c r="DK44" s="2" t="s">
        <v>28</v>
      </c>
      <c r="DL44" s="2" t="s">
        <v>29</v>
      </c>
      <c r="DM44" s="2" t="s">
        <v>30</v>
      </c>
      <c r="DN44" s="16" t="s">
        <v>258</v>
      </c>
      <c r="DO44" s="10" t="s">
        <v>142</v>
      </c>
      <c r="DP44" s="10" t="s">
        <v>143</v>
      </c>
      <c r="DQ44" s="10" t="s">
        <v>144</v>
      </c>
      <c r="DR44" s="10" t="s">
        <v>145</v>
      </c>
      <c r="DS44" s="10" t="s">
        <v>146</v>
      </c>
      <c r="DT44" s="10" t="s">
        <v>148</v>
      </c>
      <c r="DU44" s="10" t="s">
        <v>149</v>
      </c>
      <c r="EQ44">
        <v>1</v>
      </c>
      <c r="ER44">
        <v>2</v>
      </c>
      <c r="ES44">
        <v>3</v>
      </c>
      <c r="ET44">
        <v>4</v>
      </c>
      <c r="EU44">
        <v>5</v>
      </c>
      <c r="EV44">
        <v>6</v>
      </c>
      <c r="JG44" s="67"/>
      <c r="JH44" s="67"/>
      <c r="JI44" s="67"/>
      <c r="JJ44" s="67"/>
      <c r="JK44" t="s">
        <v>40</v>
      </c>
      <c r="JM44">
        <v>5.750102685436068</v>
      </c>
      <c r="JN44">
        <v>2.2498973145639312</v>
      </c>
      <c r="JP44">
        <v>1.1192486728374114</v>
      </c>
      <c r="JQ44">
        <v>0.21204880673602333</v>
      </c>
      <c r="JR44">
        <v>2.2590950222028616</v>
      </c>
      <c r="JS44">
        <v>2.2856343625872397E-2</v>
      </c>
      <c r="JT44">
        <v>1.8507993983307609</v>
      </c>
      <c r="JU44">
        <v>1.9528046694503736E-2</v>
      </c>
      <c r="JV44">
        <v>0</v>
      </c>
      <c r="JW44">
        <v>5.1581449229206046E-5</v>
      </c>
      <c r="JX44">
        <v>6.9751789649442481E-3</v>
      </c>
      <c r="JY44">
        <v>4.4187017129745655E-4</v>
      </c>
      <c r="JZ44">
        <v>4.4414821761489589E-4</v>
      </c>
      <c r="KA44">
        <v>1.3060985871969204E-5</v>
      </c>
      <c r="KB44">
        <v>7.4474736785277644E-13</v>
      </c>
      <c r="KC44">
        <v>3.7607509389904725E-4</v>
      </c>
      <c r="KD44">
        <v>8.0365670553851951E-7</v>
      </c>
      <c r="KE44">
        <v>0</v>
      </c>
      <c r="KF44">
        <v>1.7278690505725833E-5</v>
      </c>
      <c r="KG44">
        <v>6.9041675980323021E-8</v>
      </c>
      <c r="KH44">
        <v>0</v>
      </c>
      <c r="KI44">
        <v>7.1167439384847266E-7</v>
      </c>
      <c r="KJ44">
        <v>1.6147909301771899E-5</v>
      </c>
      <c r="KL44">
        <v>3.8780018486025108E-2</v>
      </c>
      <c r="KM44">
        <v>1.65703466328467</v>
      </c>
      <c r="KN44">
        <v>4.1895840074931152E-3</v>
      </c>
      <c r="KO44">
        <v>7.2541476123360799E-5</v>
      </c>
      <c r="KP44">
        <v>6.42089134345975E-3</v>
      </c>
      <c r="KR44" t="s">
        <v>419</v>
      </c>
      <c r="KS44" t="s">
        <v>419</v>
      </c>
      <c r="KT44" t="s">
        <v>419</v>
      </c>
      <c r="KU44" t="s">
        <v>419</v>
      </c>
      <c r="KV44">
        <f t="shared" si="0"/>
        <v>1.374751499727346</v>
      </c>
      <c r="KW44">
        <f t="shared" si="1"/>
        <v>1.8312713516362571</v>
      </c>
    </row>
    <row r="45" spans="1:309" ht="43.2">
      <c r="A45" s="70" t="s">
        <v>302</v>
      </c>
      <c r="B45" s="71"/>
      <c r="C45" s="19" t="s">
        <v>294</v>
      </c>
      <c r="D45" s="20">
        <f>AVERAGE(D2:D34)</f>
        <v>177.18378787878788</v>
      </c>
      <c r="E45" s="20">
        <f t="shared" ref="E45:AO45" si="13">AVERAGE(E2:E34)</f>
        <v>501.2404545454545</v>
      </c>
      <c r="F45" s="20">
        <f t="shared" si="13"/>
        <v>35200.815151515162</v>
      </c>
      <c r="G45" s="20">
        <f t="shared" si="13"/>
        <v>38096.675757575758</v>
      </c>
      <c r="H45" s="20">
        <f t="shared" si="13"/>
        <v>103296.9696969697</v>
      </c>
      <c r="I45" s="20">
        <f t="shared" si="13"/>
        <v>163331.12121212122</v>
      </c>
      <c r="J45" s="21">
        <f t="shared" si="13"/>
        <v>198.69101560606063</v>
      </c>
      <c r="K45" s="21">
        <f t="shared" si="13"/>
        <v>209.91718393939394</v>
      </c>
      <c r="L45" s="20">
        <f t="shared" si="13"/>
        <v>20.775533333333335</v>
      </c>
      <c r="M45" s="20">
        <f t="shared" si="13"/>
        <v>13078.224242424243</v>
      </c>
      <c r="N45" s="20">
        <f t="shared" si="13"/>
        <v>4.8493900000000014</v>
      </c>
      <c r="O45" s="21">
        <f t="shared" si="13"/>
        <v>1.0815153848484846</v>
      </c>
      <c r="P45" s="20">
        <f t="shared" si="13"/>
        <v>1722.8587878787887</v>
      </c>
      <c r="Q45" s="20">
        <f t="shared" si="13"/>
        <v>121042.93939393939</v>
      </c>
      <c r="R45" s="20">
        <f t="shared" si="13"/>
        <v>548.6914242424242</v>
      </c>
      <c r="S45" s="20">
        <f t="shared" si="13"/>
        <v>593.28963636363642</v>
      </c>
      <c r="T45" s="20">
        <f t="shared" si="13"/>
        <v>36.573</v>
      </c>
      <c r="U45" s="20">
        <f t="shared" si="13"/>
        <v>452.99136363636359</v>
      </c>
      <c r="V45" s="21">
        <f t="shared" si="13"/>
        <v>0.73654022727272728</v>
      </c>
      <c r="W45" s="20">
        <f>AVERAGE(W2:W34)</f>
        <v>0.8438540000000001</v>
      </c>
      <c r="X45" s="20">
        <f t="shared" si="13"/>
        <v>0.18477077867857145</v>
      </c>
      <c r="Y45" s="20">
        <f t="shared" si="13"/>
        <v>6.5778002081729001E-2</v>
      </c>
      <c r="Z45" s="20">
        <f t="shared" si="13"/>
        <v>44.962712121212121</v>
      </c>
      <c r="AA45" s="20">
        <f t="shared" si="13"/>
        <v>2.3048733333333327</v>
      </c>
      <c r="AB45" s="20">
        <f t="shared" si="13"/>
        <v>12.430760303030304</v>
      </c>
      <c r="AC45" s="20">
        <f t="shared" si="13"/>
        <v>1149.9609393939395</v>
      </c>
      <c r="AD45" s="20">
        <f>AVERAGE(AD2:AD34)</f>
        <v>2.0301391213793107E-2</v>
      </c>
      <c r="AE45" s="20">
        <f t="shared" si="13"/>
        <v>8.0265865490300025E-3</v>
      </c>
      <c r="AF45" s="20">
        <f t="shared" si="13"/>
        <v>6.1946359999999992E-2</v>
      </c>
      <c r="AG45" s="20">
        <f t="shared" si="13"/>
        <v>3.783670606060606</v>
      </c>
      <c r="AH45" s="20"/>
      <c r="AI45" s="20">
        <f t="shared" si="13"/>
        <v>404036.36363636365</v>
      </c>
      <c r="AJ45" s="20">
        <f t="shared" si="13"/>
        <v>48963.63636363636</v>
      </c>
      <c r="AK45" s="20">
        <f t="shared" si="13"/>
        <v>103296.9696969697</v>
      </c>
      <c r="AL45" s="20">
        <f t="shared" si="13"/>
        <v>180706.06060606061</v>
      </c>
      <c r="AM45" s="20">
        <f t="shared" si="13"/>
        <v>79772.727272727279</v>
      </c>
      <c r="AN45" s="20">
        <f t="shared" si="13"/>
        <v>13796.969696969696</v>
      </c>
      <c r="AO45" s="20">
        <f t="shared" si="13"/>
        <v>169387.87878787878</v>
      </c>
      <c r="AQ45" s="64" t="s">
        <v>303</v>
      </c>
      <c r="AR45" s="72"/>
      <c r="AS45" s="19" t="s">
        <v>294</v>
      </c>
      <c r="AT45" s="20">
        <f>AVERAGE(AT2:AT33)</f>
        <v>165.71409375000005</v>
      </c>
      <c r="AU45" s="20">
        <f t="shared" ref="AU45:CE45" si="14">AVERAGE(AU2:AU33)</f>
        <v>691.54746875000023</v>
      </c>
      <c r="AV45" s="20">
        <f t="shared" si="14"/>
        <v>39390.187499999993</v>
      </c>
      <c r="AW45" s="20">
        <f t="shared" si="14"/>
        <v>39160.184374999997</v>
      </c>
      <c r="AX45" s="20">
        <f t="shared" si="14"/>
        <v>101587.5</v>
      </c>
      <c r="AY45" s="20">
        <f t="shared" si="14"/>
        <v>158819.5</v>
      </c>
      <c r="AZ45" s="21">
        <f t="shared" si="14"/>
        <v>368.22909062500003</v>
      </c>
      <c r="BA45" s="21">
        <f t="shared" si="14"/>
        <v>229.61732500000002</v>
      </c>
      <c r="BB45" s="20">
        <f t="shared" si="14"/>
        <v>15.222697812499998</v>
      </c>
      <c r="BC45" s="20">
        <f t="shared" si="14"/>
        <v>10821.3</v>
      </c>
      <c r="BD45" s="20">
        <f t="shared" si="14"/>
        <v>368.97662500000007</v>
      </c>
      <c r="BE45" s="20">
        <f t="shared" si="14"/>
        <v>220.76876874999996</v>
      </c>
      <c r="BF45" s="20">
        <f t="shared" si="14"/>
        <v>1841.9390625000003</v>
      </c>
      <c r="BG45" s="20">
        <f t="shared" si="14"/>
        <v>101646.3875</v>
      </c>
      <c r="BH45" s="20">
        <f t="shared" si="14"/>
        <v>526.81068750000009</v>
      </c>
      <c r="BI45" s="20">
        <f t="shared" si="14"/>
        <v>546.74909375000004</v>
      </c>
      <c r="BJ45" s="20">
        <f t="shared" si="14"/>
        <v>34.066053124999996</v>
      </c>
      <c r="BK45" s="20">
        <f t="shared" si="14"/>
        <v>431.58890625000004</v>
      </c>
      <c r="BL45" s="21">
        <f t="shared" si="14"/>
        <v>2.4323901875000002</v>
      </c>
      <c r="BM45" s="20">
        <f>AVERAGE(BM2:BM33)</f>
        <v>2.3661797500000006</v>
      </c>
      <c r="BN45" s="20">
        <f t="shared" si="14"/>
        <v>0.687514152229034</v>
      </c>
      <c r="BO45" s="20">
        <f t="shared" si="14"/>
        <v>4.6757865307163442</v>
      </c>
      <c r="BP45" s="20">
        <f t="shared" si="14"/>
        <v>20.699790000000004</v>
      </c>
      <c r="BQ45" s="20">
        <f t="shared" si="14"/>
        <v>1.7668236562499999</v>
      </c>
      <c r="BR45" s="20">
        <f t="shared" si="14"/>
        <v>20.37066875</v>
      </c>
      <c r="BS45" s="20">
        <f t="shared" si="14"/>
        <v>985.77828125000042</v>
      </c>
      <c r="BT45" s="20">
        <f>AVERAGE(BT2:BT33)</f>
        <v>5.4339940262608168</v>
      </c>
      <c r="BU45" s="20">
        <f t="shared" si="14"/>
        <v>4.5363372953062496E-2</v>
      </c>
      <c r="BV45" s="20">
        <f t="shared" si="14"/>
        <v>0.14045542499999999</v>
      </c>
      <c r="BW45" s="20">
        <f t="shared" si="14"/>
        <v>3.1887909374999999</v>
      </c>
      <c r="BX45" s="20"/>
      <c r="BY45" s="20">
        <f t="shared" si="14"/>
        <v>402115.625</v>
      </c>
      <c r="BZ45" s="20">
        <f t="shared" si="14"/>
        <v>54196.875</v>
      </c>
      <c r="CA45" s="20">
        <f t="shared" si="14"/>
        <v>101587.5</v>
      </c>
      <c r="CB45" s="20">
        <f t="shared" si="14"/>
        <v>179421.875</v>
      </c>
      <c r="CC45" s="20">
        <f t="shared" si="14"/>
        <v>81606.25</v>
      </c>
      <c r="CD45" s="20">
        <f t="shared" si="14"/>
        <v>8043.75</v>
      </c>
      <c r="CE45" s="20">
        <f t="shared" si="14"/>
        <v>172562.5</v>
      </c>
      <c r="CG45" s="63" t="s">
        <v>304</v>
      </c>
      <c r="CH45" s="73"/>
      <c r="CI45" s="19" t="s">
        <v>294</v>
      </c>
      <c r="CJ45" s="20">
        <f>AVERAGE(CJ2:CJ42)</f>
        <v>244.16251219512191</v>
      </c>
      <c r="CK45" s="20">
        <f t="shared" ref="CK45:DU45" si="15">AVERAGE(CK2:CK42)</f>
        <v>762.42692682926838</v>
      </c>
      <c r="CL45" s="20">
        <f t="shared" si="15"/>
        <v>55431.33902439024</v>
      </c>
      <c r="CM45" s="20">
        <f t="shared" si="15"/>
        <v>56910.970731707326</v>
      </c>
      <c r="CN45" s="20">
        <f t="shared" si="15"/>
        <v>106202.43902439025</v>
      </c>
      <c r="CO45" s="20">
        <f t="shared" si="15"/>
        <v>167528.07317073172</v>
      </c>
      <c r="CP45" s="21">
        <f t="shared" si="15"/>
        <v>426.51301317073165</v>
      </c>
      <c r="CQ45" s="21">
        <f t="shared" si="15"/>
        <v>233.95472926829271</v>
      </c>
      <c r="CR45" s="20">
        <f t="shared" si="15"/>
        <v>42.682841463414633</v>
      </c>
      <c r="CS45" s="20">
        <f t="shared" si="15"/>
        <v>11732.918292682929</v>
      </c>
      <c r="CT45" s="20">
        <f t="shared" si="15"/>
        <v>469.63068292682919</v>
      </c>
      <c r="CU45" s="20">
        <f t="shared" si="15"/>
        <v>107.88473902439024</v>
      </c>
      <c r="CV45" s="20">
        <f t="shared" si="15"/>
        <v>286.64017073170737</v>
      </c>
      <c r="CW45" s="20">
        <f t="shared" si="15"/>
        <v>99626.260975609766</v>
      </c>
      <c r="CX45" s="20">
        <f t="shared" si="15"/>
        <v>491.31909756097559</v>
      </c>
      <c r="CY45" s="20">
        <f t="shared" si="15"/>
        <v>511.1195853658536</v>
      </c>
      <c r="CZ45" s="20">
        <f t="shared" si="15"/>
        <v>40.533499999999989</v>
      </c>
      <c r="DA45" s="20">
        <f t="shared" si="15"/>
        <v>435.47651219512204</v>
      </c>
      <c r="DB45" s="21">
        <f t="shared" si="15"/>
        <v>2.2090313121951222</v>
      </c>
      <c r="DC45" s="20">
        <f t="shared" si="15"/>
        <v>2.7673807804878052</v>
      </c>
      <c r="DD45" s="20">
        <f t="shared" si="15"/>
        <v>0.48927938088067896</v>
      </c>
      <c r="DE45" s="20">
        <f t="shared" si="15"/>
        <v>25.510482702121941</v>
      </c>
      <c r="DF45" s="20">
        <f t="shared" si="15"/>
        <v>31.58985365853658</v>
      </c>
      <c r="DG45" s="20">
        <f t="shared" si="15"/>
        <v>6.2471970731707307</v>
      </c>
      <c r="DH45" s="20">
        <f t="shared" si="15"/>
        <v>27.030099999999997</v>
      </c>
      <c r="DI45" s="20">
        <f t="shared" si="15"/>
        <v>901.37475609756109</v>
      </c>
      <c r="DJ45" s="20">
        <f t="shared" si="15"/>
        <v>0.43417307462717231</v>
      </c>
      <c r="DK45" s="20">
        <f t="shared" si="15"/>
        <v>0.13520139876194617</v>
      </c>
      <c r="DL45" s="20">
        <f t="shared" si="15"/>
        <v>0.32746921951219526</v>
      </c>
      <c r="DM45" s="20">
        <f t="shared" si="15"/>
        <v>7.0949785365853657</v>
      </c>
      <c r="DN45" s="20"/>
      <c r="DO45" s="20">
        <f t="shared" si="15"/>
        <v>418587.80487804877</v>
      </c>
      <c r="DP45" s="20">
        <f t="shared" si="15"/>
        <v>73509.756097560981</v>
      </c>
      <c r="DQ45" s="20">
        <f t="shared" si="15"/>
        <v>106202.43902439025</v>
      </c>
      <c r="DR45" s="20">
        <f t="shared" si="15"/>
        <v>190268.29268292684</v>
      </c>
      <c r="DS45" s="20">
        <f t="shared" si="15"/>
        <v>73402.439024390245</v>
      </c>
      <c r="DT45" s="20">
        <f t="shared" si="15"/>
        <v>11639.024390243903</v>
      </c>
      <c r="DU45" s="20">
        <f t="shared" si="15"/>
        <v>126404.87804878049</v>
      </c>
      <c r="JG45" s="67"/>
      <c r="JH45" s="67"/>
      <c r="JI45" s="67"/>
      <c r="JJ45" s="67"/>
      <c r="JK45" t="s">
        <v>41</v>
      </c>
      <c r="JM45">
        <v>5.681936613913007</v>
      </c>
      <c r="JN45">
        <v>2.3180633860869935</v>
      </c>
      <c r="JP45">
        <v>1.0692574201542122</v>
      </c>
      <c r="JQ45">
        <v>0.25344964029933359</v>
      </c>
      <c r="JR45">
        <v>2.3567236743013651</v>
      </c>
      <c r="JS45">
        <v>2.6738180155168455E-2</v>
      </c>
      <c r="JT45">
        <v>1.7770108941868386</v>
      </c>
      <c r="JU45">
        <v>2.3194214757555131E-2</v>
      </c>
      <c r="JV45">
        <v>0</v>
      </c>
      <c r="JW45">
        <v>5.4715340596512088E-5</v>
      </c>
      <c r="JX45">
        <v>7.87746138013121E-3</v>
      </c>
      <c r="JY45">
        <v>4.1669530794562209E-4</v>
      </c>
      <c r="JZ45">
        <v>4.5639689367322399E-4</v>
      </c>
      <c r="KA45">
        <v>5.6119914880779866E-6</v>
      </c>
      <c r="KB45">
        <v>0</v>
      </c>
      <c r="KC45">
        <v>4.2857178596801619E-4</v>
      </c>
      <c r="KD45">
        <v>3.9004380688035862E-7</v>
      </c>
      <c r="KE45">
        <v>0</v>
      </c>
      <c r="KF45">
        <v>1.7502081265537678E-5</v>
      </c>
      <c r="KG45">
        <v>3.0894091954333279E-8</v>
      </c>
      <c r="KH45">
        <v>0</v>
      </c>
      <c r="KI45">
        <v>2.4980781498845828E-7</v>
      </c>
      <c r="KJ45">
        <v>1.3753121475872786E-5</v>
      </c>
      <c r="KL45">
        <v>4.6403931104909472E-2</v>
      </c>
      <c r="KM45">
        <v>1.6483015491294297</v>
      </c>
      <c r="KN45">
        <v>4.4334734563190358E-3</v>
      </c>
      <c r="KO45">
        <v>5.671709424571739E-5</v>
      </c>
      <c r="KP45">
        <v>0</v>
      </c>
      <c r="KR45" t="s">
        <v>419</v>
      </c>
      <c r="KS45" t="s">
        <v>419</v>
      </c>
      <c r="KT45" t="s">
        <v>419</v>
      </c>
      <c r="KU45" t="s">
        <v>419</v>
      </c>
      <c r="KV45">
        <f t="shared" si="0"/>
        <v>1.5676540746016552</v>
      </c>
      <c r="KW45">
        <f t="shared" si="1"/>
        <v>1.7538166794292833</v>
      </c>
    </row>
    <row r="46" spans="1:309" ht="43.2">
      <c r="A46" s="70"/>
      <c r="B46" s="71"/>
      <c r="C46" s="19" t="s">
        <v>295</v>
      </c>
      <c r="D46" s="20">
        <f>STDEV(D2:D34)</f>
        <v>19.046814108200461</v>
      </c>
      <c r="E46" s="20">
        <f t="shared" ref="E46:AO46" si="16">STDEV(E2:E34)</f>
        <v>146.98406063777222</v>
      </c>
      <c r="F46" s="20">
        <f t="shared" si="16"/>
        <v>2753.2490680468341</v>
      </c>
      <c r="G46" s="20">
        <f t="shared" si="16"/>
        <v>3318.0482476553798</v>
      </c>
      <c r="H46" s="20">
        <f t="shared" si="16"/>
        <v>4802.7000770715449</v>
      </c>
      <c r="I46" s="20">
        <f t="shared" si="16"/>
        <v>13479.51571774181</v>
      </c>
      <c r="J46" s="21">
        <f t="shared" si="16"/>
        <v>524.10561185248832</v>
      </c>
      <c r="K46" s="21">
        <f t="shared" si="16"/>
        <v>94.809534574929827</v>
      </c>
      <c r="L46" s="20">
        <f t="shared" si="16"/>
        <v>2.2689514788865806</v>
      </c>
      <c r="M46" s="20">
        <f t="shared" si="16"/>
        <v>1676.3899046817737</v>
      </c>
      <c r="N46" s="20">
        <f t="shared" si="16"/>
        <v>5.5640133744116076</v>
      </c>
      <c r="O46" s="21">
        <f t="shared" si="16"/>
        <v>1.4973441790945896</v>
      </c>
      <c r="P46" s="20">
        <f t="shared" si="16"/>
        <v>148.25921808941538</v>
      </c>
      <c r="Q46" s="20">
        <f t="shared" si="16"/>
        <v>16484.820673443366</v>
      </c>
      <c r="R46" s="20">
        <f t="shared" si="16"/>
        <v>56.457995271944974</v>
      </c>
      <c r="S46" s="20">
        <f t="shared" si="16"/>
        <v>55.882041447710513</v>
      </c>
      <c r="T46" s="20">
        <f t="shared" si="16"/>
        <v>2.865136489113564</v>
      </c>
      <c r="U46" s="20">
        <f t="shared" si="16"/>
        <v>33.409028875831396</v>
      </c>
      <c r="V46" s="21">
        <f t="shared" si="16"/>
        <v>3.2971050627702438</v>
      </c>
      <c r="W46" s="20">
        <f t="shared" si="16"/>
        <v>0.48470627077004708</v>
      </c>
      <c r="X46" s="20">
        <f t="shared" si="16"/>
        <v>0.32622300948320432</v>
      </c>
      <c r="Y46" s="20">
        <f t="shared" si="16"/>
        <v>9.7544819643731837E-2</v>
      </c>
      <c r="Z46" s="20">
        <f t="shared" si="16"/>
        <v>9.2529964045355761</v>
      </c>
      <c r="AA46" s="20">
        <f t="shared" si="16"/>
        <v>0.2506587719473794</v>
      </c>
      <c r="AB46" s="20">
        <f t="shared" si="16"/>
        <v>5.9328561591806714</v>
      </c>
      <c r="AC46" s="20">
        <f t="shared" si="16"/>
        <v>193.29327129163303</v>
      </c>
      <c r="AD46" s="20">
        <f t="shared" si="16"/>
        <v>2.6168308292212263E-2</v>
      </c>
      <c r="AE46" s="20">
        <f t="shared" si="16"/>
        <v>1.383492906700547E-2</v>
      </c>
      <c r="AF46" s="20">
        <f t="shared" si="16"/>
        <v>5.3070246271933914E-2</v>
      </c>
      <c r="AG46" s="20">
        <f t="shared" si="16"/>
        <v>0.50619475334313235</v>
      </c>
      <c r="AH46" s="20"/>
      <c r="AI46" s="20">
        <f t="shared" si="16"/>
        <v>8568.0298997865502</v>
      </c>
      <c r="AJ46" s="20">
        <f t="shared" si="16"/>
        <v>3260.9256912165847</v>
      </c>
      <c r="AK46" s="20">
        <f t="shared" si="16"/>
        <v>4802.7000770715449</v>
      </c>
      <c r="AL46" s="20">
        <f t="shared" si="16"/>
        <v>8256.7373775125052</v>
      </c>
      <c r="AM46" s="20">
        <f t="shared" si="16"/>
        <v>3203.7353908438581</v>
      </c>
      <c r="AN46" s="20">
        <f t="shared" si="16"/>
        <v>1534.4960183405597</v>
      </c>
      <c r="AO46" s="20">
        <f t="shared" si="16"/>
        <v>20973.998152113203</v>
      </c>
      <c r="AQ46" s="64"/>
      <c r="AR46" s="72"/>
      <c r="AS46" s="19" t="s">
        <v>295</v>
      </c>
      <c r="AT46" s="20">
        <f>STDEV(AT2:AT33)</f>
        <v>15.420362772100578</v>
      </c>
      <c r="AU46" s="20">
        <f t="shared" ref="AU46:CE46" si="17">STDEV(AU2:AU33)</f>
        <v>391.00116912464227</v>
      </c>
      <c r="AV46" s="20">
        <f t="shared" si="17"/>
        <v>2841.1261048587194</v>
      </c>
      <c r="AW46" s="20">
        <f t="shared" si="17"/>
        <v>2471.752464523302</v>
      </c>
      <c r="AX46" s="20">
        <f t="shared" si="17"/>
        <v>2961.6636562755107</v>
      </c>
      <c r="AY46" s="20">
        <f t="shared" si="17"/>
        <v>10015.903086849497</v>
      </c>
      <c r="AZ46" s="21">
        <f t="shared" si="17"/>
        <v>815.21708765648373</v>
      </c>
      <c r="BA46" s="21">
        <f t="shared" si="17"/>
        <v>476.86069977906214</v>
      </c>
      <c r="BB46" s="20">
        <f t="shared" si="17"/>
        <v>5.4746533615396755</v>
      </c>
      <c r="BC46" s="20">
        <f t="shared" si="17"/>
        <v>1916.1170316419552</v>
      </c>
      <c r="BD46" s="20">
        <f t="shared" si="17"/>
        <v>168.13363832030311</v>
      </c>
      <c r="BE46" s="20">
        <f t="shared" si="17"/>
        <v>108.5538257468838</v>
      </c>
      <c r="BF46" s="20">
        <f t="shared" si="17"/>
        <v>211.22981047800999</v>
      </c>
      <c r="BG46" s="20">
        <f t="shared" si="17"/>
        <v>6813.6832935171597</v>
      </c>
      <c r="BH46" s="20">
        <f t="shared" si="17"/>
        <v>54.763023884107234</v>
      </c>
      <c r="BI46" s="20">
        <f t="shared" si="17"/>
        <v>44.942121909908984</v>
      </c>
      <c r="BJ46" s="20">
        <f t="shared" si="17"/>
        <v>4.4653929187362582</v>
      </c>
      <c r="BK46" s="20">
        <f t="shared" si="17"/>
        <v>78.075358286952692</v>
      </c>
      <c r="BL46" s="21">
        <f t="shared" si="17"/>
        <v>6.5528950371695647</v>
      </c>
      <c r="BM46" s="20">
        <f t="shared" si="17"/>
        <v>4.7697117118531684</v>
      </c>
      <c r="BN46" s="20">
        <f t="shared" si="17"/>
        <v>2.4760799491504337</v>
      </c>
      <c r="BO46" s="20">
        <f t="shared" si="17"/>
        <v>20.791534256463091</v>
      </c>
      <c r="BP46" s="20">
        <f t="shared" si="17"/>
        <v>11.068267171803036</v>
      </c>
      <c r="BQ46" s="20">
        <f t="shared" si="17"/>
        <v>0.85032208320948466</v>
      </c>
      <c r="BR46" s="20">
        <f t="shared" si="17"/>
        <v>3.1422511867970591</v>
      </c>
      <c r="BS46" s="20">
        <f t="shared" si="17"/>
        <v>158.50475711314874</v>
      </c>
      <c r="BT46" s="20">
        <f t="shared" si="17"/>
        <v>25.518448242368638</v>
      </c>
      <c r="BU46" s="20">
        <f t="shared" si="17"/>
        <v>0.14212999092588888</v>
      </c>
      <c r="BV46" s="20">
        <f t="shared" si="17"/>
        <v>7.8082925073589216E-2</v>
      </c>
      <c r="BW46" s="20">
        <f t="shared" si="17"/>
        <v>1.1623601691285337</v>
      </c>
      <c r="BX46" s="20"/>
      <c r="BY46" s="20">
        <f t="shared" si="17"/>
        <v>3859.8102389424757</v>
      </c>
      <c r="BZ46" s="20">
        <f t="shared" si="17"/>
        <v>1836.28031716996</v>
      </c>
      <c r="CA46" s="20">
        <f t="shared" si="17"/>
        <v>2961.6636562755098</v>
      </c>
      <c r="CB46" s="20">
        <f t="shared" si="17"/>
        <v>2970.2540756968165</v>
      </c>
      <c r="CC46" s="20">
        <f t="shared" si="17"/>
        <v>3554.9091454294667</v>
      </c>
      <c r="CD46" s="20">
        <f t="shared" si="17"/>
        <v>6179.9330563239246</v>
      </c>
      <c r="CE46" s="20">
        <f t="shared" si="17"/>
        <v>9395.6321355088421</v>
      </c>
      <c r="CG46" s="63"/>
      <c r="CH46" s="73"/>
      <c r="CI46" s="19" t="s">
        <v>295</v>
      </c>
      <c r="CJ46" s="20">
        <f>STDEV(CJ2:CJ42)</f>
        <v>22.767033538783611</v>
      </c>
      <c r="CK46" s="20">
        <f t="shared" ref="CK46:DU46" si="18">STDEV(CK2:CK42)</f>
        <v>190.07641139149669</v>
      </c>
      <c r="CL46" s="20">
        <f t="shared" si="18"/>
        <v>3908.918451431166</v>
      </c>
      <c r="CM46" s="20">
        <f t="shared" si="18"/>
        <v>3222.2038116981289</v>
      </c>
      <c r="CN46" s="20">
        <f t="shared" si="18"/>
        <v>2347.4973700600867</v>
      </c>
      <c r="CO46" s="20">
        <f t="shared" si="18"/>
        <v>11186.573437362857</v>
      </c>
      <c r="CP46" s="21">
        <f t="shared" si="18"/>
        <v>617.04142860518857</v>
      </c>
      <c r="CQ46" s="21">
        <f t="shared" si="18"/>
        <v>271.39526764869737</v>
      </c>
      <c r="CR46" s="20">
        <f t="shared" si="18"/>
        <v>7.9773322981425432</v>
      </c>
      <c r="CS46" s="20">
        <f t="shared" si="18"/>
        <v>2693.5005836103792</v>
      </c>
      <c r="CT46" s="20">
        <f t="shared" si="18"/>
        <v>119.11220917761557</v>
      </c>
      <c r="CU46" s="20">
        <f t="shared" si="18"/>
        <v>60.471061224171031</v>
      </c>
      <c r="CV46" s="20">
        <f t="shared" si="18"/>
        <v>75.501884416848227</v>
      </c>
      <c r="CW46" s="20">
        <f t="shared" si="18"/>
        <v>10628.983495774153</v>
      </c>
      <c r="CX46" s="20">
        <f t="shared" si="18"/>
        <v>45.579596723646475</v>
      </c>
      <c r="CY46" s="20">
        <f t="shared" si="18"/>
        <v>50.472583445359525</v>
      </c>
      <c r="CZ46" s="20">
        <f t="shared" si="18"/>
        <v>3.736258073126105</v>
      </c>
      <c r="DA46" s="20">
        <f t="shared" si="18"/>
        <v>31.396463375770491</v>
      </c>
      <c r="DB46" s="21">
        <f t="shared" si="18"/>
        <v>7.9444526473586192</v>
      </c>
      <c r="DC46" s="20">
        <f t="shared" si="18"/>
        <v>7.2013160608302993</v>
      </c>
      <c r="DD46" s="20">
        <f t="shared" si="18"/>
        <v>1.845681359364318</v>
      </c>
      <c r="DE46" s="20">
        <f t="shared" si="18"/>
        <v>65.455954031607192</v>
      </c>
      <c r="DF46" s="20">
        <f t="shared" si="18"/>
        <v>6.3143540051258729</v>
      </c>
      <c r="DG46" s="20">
        <f t="shared" si="18"/>
        <v>0.68405553532680252</v>
      </c>
      <c r="DH46" s="20">
        <f t="shared" si="18"/>
        <v>3.3927525491111514</v>
      </c>
      <c r="DI46" s="20">
        <f t="shared" si="18"/>
        <v>119.63893735439541</v>
      </c>
      <c r="DJ46" s="20">
        <f t="shared" si="18"/>
        <v>1.9804294096694544</v>
      </c>
      <c r="DK46" s="20">
        <f t="shared" si="18"/>
        <v>0.26902892421509927</v>
      </c>
      <c r="DL46" s="20">
        <f t="shared" si="18"/>
        <v>7.4254816087413217E-2</v>
      </c>
      <c r="DM46" s="20">
        <f t="shared" si="18"/>
        <v>1.8590293421454689</v>
      </c>
      <c r="DN46" s="20"/>
      <c r="DO46" s="20">
        <f t="shared" si="18"/>
        <v>785.8737563855974</v>
      </c>
      <c r="DP46" s="20">
        <f t="shared" si="18"/>
        <v>1511.9201166147602</v>
      </c>
      <c r="DQ46" s="20">
        <f t="shared" si="18"/>
        <v>2347.4973700600867</v>
      </c>
      <c r="DR46" s="20">
        <f t="shared" si="18"/>
        <v>937.40040121344157</v>
      </c>
      <c r="DS46" s="20">
        <f t="shared" si="18"/>
        <v>1151.409528551429</v>
      </c>
      <c r="DT46" s="20">
        <f t="shared" si="18"/>
        <v>2749.1706066357988</v>
      </c>
      <c r="DU46" s="20">
        <f t="shared" si="18"/>
        <v>2264.061750429104</v>
      </c>
      <c r="JG46" s="67"/>
      <c r="JH46" s="67"/>
      <c r="JI46" s="67"/>
      <c r="JJ46" s="67"/>
      <c r="JK46" t="s">
        <v>42</v>
      </c>
      <c r="JM46">
        <v>5.7641161406190031</v>
      </c>
      <c r="JN46">
        <v>2.2358838593809964</v>
      </c>
      <c r="JP46">
        <v>1.1291077016482287</v>
      </c>
      <c r="JQ46">
        <v>0.24192241205002143</v>
      </c>
      <c r="JR46">
        <v>2.1935014518312284</v>
      </c>
      <c r="JS46">
        <v>3.0676623963692265E-2</v>
      </c>
      <c r="JT46">
        <v>1.8086792417986857</v>
      </c>
      <c r="JU46">
        <v>2.235710816479098E-2</v>
      </c>
      <c r="JV46">
        <v>0</v>
      </c>
      <c r="JW46">
        <v>5.3438070312574738E-5</v>
      </c>
      <c r="JX46">
        <v>7.9029017142515576E-3</v>
      </c>
      <c r="JY46">
        <v>4.1848746248741332E-4</v>
      </c>
      <c r="JZ46">
        <v>5.0710407617390765E-4</v>
      </c>
      <c r="KA46">
        <v>4.7324213059633631E-6</v>
      </c>
      <c r="KB46">
        <v>6.0428526317066802E-14</v>
      </c>
      <c r="KC46">
        <v>3.0680483416527661E-4</v>
      </c>
      <c r="KD46">
        <v>2.6772161546738714E-6</v>
      </c>
      <c r="KE46">
        <v>2.1899345411032295E-9</v>
      </c>
      <c r="KF46">
        <v>1.9371256325445761E-5</v>
      </c>
      <c r="KG46">
        <v>0</v>
      </c>
      <c r="KH46">
        <v>2.1899345411032295E-9</v>
      </c>
      <c r="KI46">
        <v>3.1421655214614717E-7</v>
      </c>
      <c r="KJ46">
        <v>1.29176414502922E-5</v>
      </c>
      <c r="KL46">
        <v>3.8754974520586218E-2</v>
      </c>
      <c r="KM46">
        <v>1.6951781909945756</v>
      </c>
      <c r="KN46">
        <v>5.5760503534569485E-3</v>
      </c>
      <c r="KO46">
        <v>1.5781385049833262E-4</v>
      </c>
      <c r="KP46">
        <v>0</v>
      </c>
      <c r="KR46" t="s">
        <v>419</v>
      </c>
      <c r="KS46" t="s">
        <v>419</v>
      </c>
      <c r="KT46" t="s">
        <v>419</v>
      </c>
      <c r="KU46" t="s">
        <v>419</v>
      </c>
      <c r="KV46">
        <f t="shared" si="0"/>
        <v>1.3369927861967135</v>
      </c>
      <c r="KW46">
        <f t="shared" si="1"/>
        <v>1.7863221336338946</v>
      </c>
    </row>
    <row r="47" spans="1:309" ht="43.2">
      <c r="A47" s="70"/>
      <c r="B47" s="71"/>
      <c r="C47" s="19" t="s">
        <v>296</v>
      </c>
      <c r="D47" s="20">
        <f>MAX(D2:D34)-MIN(D2:D34)</f>
        <v>78.269000000000005</v>
      </c>
      <c r="E47" s="20">
        <f t="shared" ref="E47:AO47" si="19">MAX(E2:E34)-MIN(E2:E34)</f>
        <v>629.58000000000004</v>
      </c>
      <c r="F47" s="20">
        <f t="shared" si="19"/>
        <v>12000.900000000001</v>
      </c>
      <c r="G47" s="20">
        <f t="shared" si="19"/>
        <v>14988.100000000002</v>
      </c>
      <c r="H47" s="20">
        <f t="shared" si="19"/>
        <v>12000</v>
      </c>
      <c r="I47" s="20">
        <f t="shared" si="19"/>
        <v>58153</v>
      </c>
      <c r="J47" s="21">
        <f t="shared" si="19"/>
        <v>2364.8500000000004</v>
      </c>
      <c r="K47" s="21">
        <f t="shared" si="19"/>
        <v>420.74560000000002</v>
      </c>
      <c r="L47" s="20">
        <f t="shared" si="19"/>
        <v>9.565100000000001</v>
      </c>
      <c r="M47" s="20">
        <f t="shared" si="19"/>
        <v>7269.7999999999993</v>
      </c>
      <c r="N47" s="20">
        <f t="shared" si="19"/>
        <v>21.638920000000002</v>
      </c>
      <c r="O47" s="21">
        <f t="shared" si="19"/>
        <v>7.1620100000000004</v>
      </c>
      <c r="P47" s="20">
        <f t="shared" si="19"/>
        <v>564.06999999999994</v>
      </c>
      <c r="Q47" s="20">
        <f t="shared" si="19"/>
        <v>65268.899999999994</v>
      </c>
      <c r="R47" s="20">
        <f t="shared" si="19"/>
        <v>223.00500000000005</v>
      </c>
      <c r="S47" s="20">
        <f t="shared" si="19"/>
        <v>241.12300000000005</v>
      </c>
      <c r="T47" s="20">
        <f t="shared" si="19"/>
        <v>12.471999999999998</v>
      </c>
      <c r="U47" s="20">
        <f t="shared" si="19"/>
        <v>165.75099999999998</v>
      </c>
      <c r="V47" s="21">
        <f t="shared" si="19"/>
        <v>15.1623</v>
      </c>
      <c r="W47" s="20">
        <f t="shared" si="19"/>
        <v>2.7284509999999997</v>
      </c>
      <c r="X47" s="20">
        <f t="shared" si="19"/>
        <v>1.71278643</v>
      </c>
      <c r="Y47" s="20">
        <f t="shared" si="19"/>
        <v>0.33087800000000306</v>
      </c>
      <c r="Z47" s="20">
        <f t="shared" si="19"/>
        <v>36.934500000000007</v>
      </c>
      <c r="AA47" s="20">
        <f t="shared" si="19"/>
        <v>0.92548999999999992</v>
      </c>
      <c r="AB47" s="20">
        <f t="shared" si="19"/>
        <v>20.07648</v>
      </c>
      <c r="AC47" s="20">
        <f t="shared" si="19"/>
        <v>687.52700000000004</v>
      </c>
      <c r="AD47" s="20">
        <f t="shared" si="19"/>
        <v>0.13429149979999999</v>
      </c>
      <c r="AE47" s="20">
        <f t="shared" si="19"/>
        <v>5.1932698632029997E-2</v>
      </c>
      <c r="AF47" s="20">
        <f t="shared" si="19"/>
        <v>0.30586567999999997</v>
      </c>
      <c r="AG47" s="20">
        <f t="shared" si="19"/>
        <v>2.40713</v>
      </c>
      <c r="AH47" s="20"/>
      <c r="AI47" s="20">
        <f t="shared" si="19"/>
        <v>19600</v>
      </c>
      <c r="AJ47" s="20">
        <f t="shared" si="19"/>
        <v>10000</v>
      </c>
      <c r="AK47" s="20">
        <f t="shared" si="19"/>
        <v>12000</v>
      </c>
      <c r="AL47" s="20">
        <f t="shared" si="19"/>
        <v>20500</v>
      </c>
      <c r="AM47" s="20">
        <f t="shared" si="19"/>
        <v>9400</v>
      </c>
      <c r="AN47" s="20">
        <f t="shared" si="19"/>
        <v>6900</v>
      </c>
      <c r="AO47" s="20">
        <f t="shared" si="19"/>
        <v>48400</v>
      </c>
      <c r="AQ47" s="64"/>
      <c r="AR47" s="72"/>
      <c r="AS47" s="19" t="s">
        <v>296</v>
      </c>
      <c r="AT47" s="20">
        <f>MAX(AT2:AT34)-MIN(AT2:AT33)</f>
        <v>86.490999999999985</v>
      </c>
      <c r="AU47" s="20">
        <f t="shared" ref="AU47:CE47" si="20">MAX(AU2:AU34)-MIN(AU2:AU33)</f>
        <v>2333.5969999999998</v>
      </c>
      <c r="AV47" s="20">
        <f t="shared" si="20"/>
        <v>11236.800000000003</v>
      </c>
      <c r="AW47" s="20">
        <f t="shared" si="20"/>
        <v>9956.8000000000029</v>
      </c>
      <c r="AX47" s="20">
        <f t="shared" si="20"/>
        <v>10800</v>
      </c>
      <c r="AY47" s="20">
        <f t="shared" si="20"/>
        <v>44075</v>
      </c>
      <c r="AZ47" s="21">
        <f t="shared" si="20"/>
        <v>3959.6400000000003</v>
      </c>
      <c r="BA47" s="21">
        <f t="shared" si="20"/>
        <v>2794.15</v>
      </c>
      <c r="BB47" s="20">
        <f t="shared" si="20"/>
        <v>17.796420000000001</v>
      </c>
      <c r="BC47" s="20">
        <f t="shared" si="20"/>
        <v>8392.14</v>
      </c>
      <c r="BD47" s="20">
        <f t="shared" si="20"/>
        <v>838.93500000000006</v>
      </c>
      <c r="BE47" s="20">
        <f t="shared" si="20"/>
        <v>445.62669999999997</v>
      </c>
      <c r="BF47" s="20">
        <f t="shared" si="20"/>
        <v>804.95</v>
      </c>
      <c r="BG47" s="20">
        <f t="shared" si="20"/>
        <v>34600.800000000003</v>
      </c>
      <c r="BH47" s="20">
        <f t="shared" si="20"/>
        <v>187.19099999999997</v>
      </c>
      <c r="BI47" s="20">
        <f t="shared" si="20"/>
        <v>201.745</v>
      </c>
      <c r="BJ47" s="20">
        <f t="shared" si="20"/>
        <v>20.179500000000004</v>
      </c>
      <c r="BK47" s="20">
        <f t="shared" si="20"/>
        <v>284.91300000000001</v>
      </c>
      <c r="BL47" s="21">
        <f t="shared" si="20"/>
        <v>36.312269999999998</v>
      </c>
      <c r="BM47" s="20">
        <f t="shared" si="20"/>
        <v>24.615417999999998</v>
      </c>
      <c r="BN47" s="20">
        <f t="shared" si="20"/>
        <v>12.739899999816089</v>
      </c>
      <c r="BO47" s="20">
        <f t="shared" si="20"/>
        <v>95.398899999999998</v>
      </c>
      <c r="BP47" s="20">
        <f t="shared" si="20"/>
        <v>46.634789999999995</v>
      </c>
      <c r="BQ47" s="20">
        <f t="shared" si="20"/>
        <v>4.288157</v>
      </c>
      <c r="BR47" s="20">
        <f t="shared" si="20"/>
        <v>10.858599999999999</v>
      </c>
      <c r="BS47" s="20">
        <f t="shared" si="20"/>
        <v>771.45400000000006</v>
      </c>
      <c r="BT47" s="20">
        <f t="shared" si="20"/>
        <v>127.68599994326961</v>
      </c>
      <c r="BU47" s="20">
        <f t="shared" si="20"/>
        <v>0.64293699166774998</v>
      </c>
      <c r="BV47" s="20">
        <f t="shared" si="20"/>
        <v>0.35137560000000001</v>
      </c>
      <c r="BW47" s="20">
        <f t="shared" si="20"/>
        <v>6.4814100000000003</v>
      </c>
      <c r="BX47" s="20"/>
      <c r="BY47" s="20">
        <f t="shared" si="20"/>
        <v>14300</v>
      </c>
      <c r="BZ47" s="20">
        <f t="shared" si="20"/>
        <v>8000</v>
      </c>
      <c r="CA47" s="20">
        <f t="shared" si="20"/>
        <v>10800</v>
      </c>
      <c r="CB47" s="20">
        <f t="shared" si="20"/>
        <v>11700.000000000029</v>
      </c>
      <c r="CC47" s="20">
        <f t="shared" si="20"/>
        <v>12400</v>
      </c>
      <c r="CD47" s="20">
        <f t="shared" si="20"/>
        <v>18900</v>
      </c>
      <c r="CE47" s="20">
        <f t="shared" si="20"/>
        <v>37700</v>
      </c>
      <c r="CG47" s="63"/>
      <c r="CH47" s="73"/>
      <c r="CI47" s="19" t="s">
        <v>296</v>
      </c>
      <c r="CJ47" s="20">
        <f>MAX(CJ2:CJ42)-MIN(CJ2:CJ42)</f>
        <v>124.43600000000001</v>
      </c>
      <c r="CK47" s="20">
        <f t="shared" ref="CK47:DU47" si="21">MAX(CK2:CK42)-MIN(CK2:CK42)</f>
        <v>1114.0919999999999</v>
      </c>
      <c r="CL47" s="20">
        <f t="shared" si="21"/>
        <v>15777.799999999996</v>
      </c>
      <c r="CM47" s="20">
        <f t="shared" si="21"/>
        <v>12689</v>
      </c>
      <c r="CN47" s="20">
        <f t="shared" si="21"/>
        <v>12200</v>
      </c>
      <c r="CO47" s="20">
        <f t="shared" si="21"/>
        <v>45956</v>
      </c>
      <c r="CP47" s="21">
        <f t="shared" si="21"/>
        <v>2798.5699999999997</v>
      </c>
      <c r="CQ47" s="21">
        <f t="shared" si="21"/>
        <v>1692.1763000000001</v>
      </c>
      <c r="CR47" s="20">
        <f t="shared" si="21"/>
        <v>32.463799999999999</v>
      </c>
      <c r="CS47" s="20">
        <f t="shared" si="21"/>
        <v>14093.439999999999</v>
      </c>
      <c r="CT47" s="20">
        <f t="shared" si="21"/>
        <v>624.40900000000011</v>
      </c>
      <c r="CU47" s="20">
        <f t="shared" si="21"/>
        <v>245.3904</v>
      </c>
      <c r="CV47" s="20">
        <f t="shared" si="21"/>
        <v>270.92900000000003</v>
      </c>
      <c r="CW47" s="20">
        <f t="shared" si="21"/>
        <v>47691.7</v>
      </c>
      <c r="CX47" s="20">
        <f t="shared" si="21"/>
        <v>206.56199999999995</v>
      </c>
      <c r="CY47" s="20">
        <f t="shared" si="21"/>
        <v>219.77999999999997</v>
      </c>
      <c r="CZ47" s="20">
        <f t="shared" si="21"/>
        <v>17.2376</v>
      </c>
      <c r="DA47" s="20">
        <f t="shared" si="21"/>
        <v>155.27199999999999</v>
      </c>
      <c r="DB47" s="21">
        <f t="shared" si="21"/>
        <v>52.857870000000005</v>
      </c>
      <c r="DC47" s="20">
        <f t="shared" si="21"/>
        <v>46.912213999999999</v>
      </c>
      <c r="DD47" s="20">
        <f t="shared" si="21"/>
        <v>10.002599999999845</v>
      </c>
      <c r="DE47" s="20">
        <f t="shared" si="21"/>
        <v>262.33499999999998</v>
      </c>
      <c r="DF47" s="20">
        <f t="shared" si="21"/>
        <v>38.432099999999998</v>
      </c>
      <c r="DG47" s="20">
        <f t="shared" si="21"/>
        <v>3.1294799999999992</v>
      </c>
      <c r="DH47" s="20">
        <f t="shared" si="21"/>
        <v>15.054899999999996</v>
      </c>
      <c r="DI47" s="20">
        <f t="shared" si="21"/>
        <v>552.62599999999998</v>
      </c>
      <c r="DJ47" s="20">
        <f t="shared" si="21"/>
        <v>10.657699373102</v>
      </c>
      <c r="DK47" s="20">
        <f t="shared" si="21"/>
        <v>1.1356799985955</v>
      </c>
      <c r="DL47" s="20">
        <f t="shared" si="21"/>
        <v>0.35596</v>
      </c>
      <c r="DM47" s="20">
        <f t="shared" si="21"/>
        <v>11.346579999999999</v>
      </c>
      <c r="DN47" s="20"/>
      <c r="DO47" s="20">
        <f t="shared" si="21"/>
        <v>3800.0000000000582</v>
      </c>
      <c r="DP47" s="20">
        <f t="shared" si="21"/>
        <v>8100</v>
      </c>
      <c r="DQ47" s="20">
        <f t="shared" si="21"/>
        <v>12200</v>
      </c>
      <c r="DR47" s="20">
        <f t="shared" si="21"/>
        <v>4500</v>
      </c>
      <c r="DS47" s="20">
        <f t="shared" si="21"/>
        <v>5700</v>
      </c>
      <c r="DT47" s="20">
        <f t="shared" si="21"/>
        <v>18200</v>
      </c>
      <c r="DU47" s="20">
        <f t="shared" si="21"/>
        <v>9600</v>
      </c>
      <c r="IC47" s="26"/>
      <c r="JG47" s="67"/>
      <c r="JH47" s="67"/>
      <c r="JI47" s="67"/>
      <c r="JJ47" s="67"/>
      <c r="JK47" t="s">
        <v>43</v>
      </c>
      <c r="JM47">
        <v>5.7285855716941025</v>
      </c>
      <c r="JN47">
        <v>2.271414428305897</v>
      </c>
      <c r="JP47">
        <v>1.1449398457363529</v>
      </c>
      <c r="JQ47">
        <v>0.23074272570719445</v>
      </c>
      <c r="JR47">
        <v>2.2295752004215652</v>
      </c>
      <c r="JS47">
        <v>2.5887160095571484E-2</v>
      </c>
      <c r="JT47">
        <v>1.8268568534068053</v>
      </c>
      <c r="JU47">
        <v>2.260105371628407E-2</v>
      </c>
      <c r="JV47">
        <v>0</v>
      </c>
      <c r="JW47">
        <v>5.3903814159117804E-5</v>
      </c>
      <c r="JX47">
        <v>7.4290116396727376E-3</v>
      </c>
      <c r="JY47">
        <v>3.760421458203554E-4</v>
      </c>
      <c r="JZ47">
        <v>4.4943424329860795E-4</v>
      </c>
      <c r="KA47">
        <v>8.067913289439625E-6</v>
      </c>
      <c r="KB47">
        <v>1.8044807856060149E-6</v>
      </c>
      <c r="KC47">
        <v>4.4316751275874714E-4</v>
      </c>
      <c r="KD47">
        <v>4.772433050601544E-7</v>
      </c>
      <c r="KE47">
        <v>0</v>
      </c>
      <c r="KF47">
        <v>1.7419886288686492E-5</v>
      </c>
      <c r="KG47">
        <v>1.3203890807838638E-7</v>
      </c>
      <c r="KH47">
        <v>0</v>
      </c>
      <c r="KI47">
        <v>1.4504750624849175E-7</v>
      </c>
      <c r="KJ47">
        <v>1.5642701681657236E-5</v>
      </c>
      <c r="KL47">
        <v>3.8064648568172724E-2</v>
      </c>
      <c r="KM47">
        <v>1.6343901537315599</v>
      </c>
      <c r="KN47">
        <v>4.2690147967413342E-3</v>
      </c>
      <c r="KO47">
        <v>3.6055569237362887E-5</v>
      </c>
      <c r="KP47">
        <v>0</v>
      </c>
      <c r="KR47" t="s">
        <v>419</v>
      </c>
      <c r="KS47" t="s">
        <v>419</v>
      </c>
      <c r="KT47" t="s">
        <v>419</v>
      </c>
      <c r="KU47" t="s">
        <v>419</v>
      </c>
      <c r="KV47">
        <f t="shared" si="0"/>
        <v>1.3412652404879783</v>
      </c>
      <c r="KW47">
        <f t="shared" si="1"/>
        <v>1.8042557996905213</v>
      </c>
    </row>
    <row r="48" spans="1:309">
      <c r="A48" s="70"/>
      <c r="B48" s="71"/>
      <c r="C48" s="20" t="s">
        <v>297</v>
      </c>
      <c r="D48" s="20">
        <f>_xlfn.QUARTILE.INC(D2:D34,1)</f>
        <v>164.60900000000001</v>
      </c>
      <c r="E48" s="20">
        <f t="shared" ref="E48:AO48" si="22">_xlfn.QUARTILE.INC(E2:E34,1)</f>
        <v>428.23899999999998</v>
      </c>
      <c r="F48" s="20">
        <f t="shared" si="22"/>
        <v>33673.5</v>
      </c>
      <c r="G48" s="20">
        <f t="shared" si="22"/>
        <v>36662.6</v>
      </c>
      <c r="H48" s="20">
        <f t="shared" si="22"/>
        <v>98400</v>
      </c>
      <c r="I48" s="20">
        <f t="shared" si="22"/>
        <v>154665</v>
      </c>
      <c r="J48" s="21">
        <f t="shared" si="22"/>
        <v>-81.2958</v>
      </c>
      <c r="K48" s="21">
        <f t="shared" si="22"/>
        <v>154.51499999999999</v>
      </c>
      <c r="L48" s="20">
        <f t="shared" si="22"/>
        <v>19.686199999999999</v>
      </c>
      <c r="M48" s="20">
        <f t="shared" si="22"/>
        <v>11892</v>
      </c>
      <c r="N48" s="20">
        <f t="shared" si="22"/>
        <v>2.9309099999999999</v>
      </c>
      <c r="O48" s="21">
        <f t="shared" si="22"/>
        <v>9.1085399999999997E-2</v>
      </c>
      <c r="P48" s="20">
        <f t="shared" si="22"/>
        <v>1633.78</v>
      </c>
      <c r="Q48" s="20">
        <f t="shared" si="22"/>
        <v>111990</v>
      </c>
      <c r="R48" s="20">
        <f t="shared" si="22"/>
        <v>513.38400000000001</v>
      </c>
      <c r="S48" s="20">
        <f t="shared" si="22"/>
        <v>554.78700000000003</v>
      </c>
      <c r="T48" s="20">
        <f t="shared" si="22"/>
        <v>35.504300000000001</v>
      </c>
      <c r="U48" s="20">
        <f t="shared" si="22"/>
        <v>432.24200000000002</v>
      </c>
      <c r="V48" s="21">
        <f t="shared" si="22"/>
        <v>-1.0941000000000001</v>
      </c>
      <c r="W48" s="20">
        <f t="shared" si="22"/>
        <v>0.60064499999999998</v>
      </c>
      <c r="X48" s="20">
        <f t="shared" si="22"/>
        <v>5.3327324999999995E-2</v>
      </c>
      <c r="Y48" s="20">
        <f t="shared" si="22"/>
        <v>1.9502922500000002E-9</v>
      </c>
      <c r="Z48" s="20">
        <f t="shared" si="22"/>
        <v>38.456699999999998</v>
      </c>
      <c r="AA48" s="20">
        <f t="shared" si="22"/>
        <v>2.1122800000000002</v>
      </c>
      <c r="AB48" s="20">
        <f t="shared" si="22"/>
        <v>7.3463900000000004</v>
      </c>
      <c r="AC48" s="20">
        <f t="shared" si="22"/>
        <v>960.72699999999998</v>
      </c>
      <c r="AD48" s="20">
        <f t="shared" si="22"/>
        <v>7.9279399999999996E-3</v>
      </c>
      <c r="AE48" s="20">
        <f t="shared" si="22"/>
        <v>2.8099899999999999E-6</v>
      </c>
      <c r="AF48" s="20">
        <f t="shared" si="22"/>
        <v>3.8437674999999998E-2</v>
      </c>
      <c r="AG48" s="20">
        <f t="shared" si="22"/>
        <v>3.4735299999999998</v>
      </c>
      <c r="AH48" s="20"/>
      <c r="AI48" s="20">
        <f t="shared" si="22"/>
        <v>395500</v>
      </c>
      <c r="AJ48" s="20">
        <f t="shared" si="22"/>
        <v>45900</v>
      </c>
      <c r="AK48" s="20">
        <f t="shared" si="22"/>
        <v>98400</v>
      </c>
      <c r="AL48" s="20">
        <f t="shared" si="22"/>
        <v>172600.00000000003</v>
      </c>
      <c r="AM48" s="20">
        <f t="shared" si="22"/>
        <v>76900</v>
      </c>
      <c r="AN48" s="20">
        <f t="shared" si="22"/>
        <v>12600</v>
      </c>
      <c r="AO48" s="20">
        <f t="shared" si="22"/>
        <v>148500</v>
      </c>
      <c r="AQ48" s="64"/>
      <c r="AR48" s="72"/>
      <c r="AS48" s="20" t="s">
        <v>297</v>
      </c>
      <c r="AT48" s="20">
        <f>_xlfn.QUARTILE.INC(AT2:AT33,1)</f>
        <v>157.39350000000002</v>
      </c>
      <c r="AU48" s="20">
        <f t="shared" ref="AU48:CE48" si="23">_xlfn.QUARTILE.INC(AU2:AU33,1)</f>
        <v>560.53874999999994</v>
      </c>
      <c r="AV48" s="20">
        <f t="shared" si="23"/>
        <v>37495.199999999997</v>
      </c>
      <c r="AW48" s="20">
        <f t="shared" si="23"/>
        <v>37792.375</v>
      </c>
      <c r="AX48" s="20">
        <f t="shared" si="23"/>
        <v>99875</v>
      </c>
      <c r="AY48" s="20">
        <f t="shared" si="23"/>
        <v>153921.5</v>
      </c>
      <c r="AZ48" s="21">
        <f t="shared" si="23"/>
        <v>-78.203325000000007</v>
      </c>
      <c r="BA48" s="21">
        <f t="shared" si="23"/>
        <v>103.25065000000001</v>
      </c>
      <c r="BB48" s="20">
        <f t="shared" si="23"/>
        <v>10.58746</v>
      </c>
      <c r="BC48" s="20">
        <f t="shared" si="23"/>
        <v>9477.7624999999989</v>
      </c>
      <c r="BD48" s="20">
        <f t="shared" si="23"/>
        <v>262.25774999999999</v>
      </c>
      <c r="BE48" s="20">
        <f t="shared" si="23"/>
        <v>139.54975000000002</v>
      </c>
      <c r="BF48" s="20">
        <f t="shared" si="23"/>
        <v>1659.7674999999999</v>
      </c>
      <c r="BG48" s="20">
        <f t="shared" si="23"/>
        <v>98709.625</v>
      </c>
      <c r="BH48" s="20">
        <f t="shared" si="23"/>
        <v>483.09900000000005</v>
      </c>
      <c r="BI48" s="20">
        <f t="shared" si="23"/>
        <v>528.39549999999997</v>
      </c>
      <c r="BJ48" s="20">
        <f t="shared" si="23"/>
        <v>30.710275000000003</v>
      </c>
      <c r="BK48" s="20">
        <f t="shared" si="23"/>
        <v>359.44799999999998</v>
      </c>
      <c r="BL48" s="21">
        <f t="shared" si="23"/>
        <v>-0.77109575000000008</v>
      </c>
      <c r="BM48" s="20">
        <f t="shared" si="23"/>
        <v>0.60785425000000004</v>
      </c>
      <c r="BN48" s="20">
        <f t="shared" si="23"/>
        <v>2.6718400000000003E-2</v>
      </c>
      <c r="BO48" s="20">
        <f t="shared" si="23"/>
        <v>1.58644E-6</v>
      </c>
      <c r="BP48" s="20">
        <f t="shared" si="23"/>
        <v>13.580175000000001</v>
      </c>
      <c r="BQ48" s="20">
        <f t="shared" si="23"/>
        <v>1.0370124999999999</v>
      </c>
      <c r="BR48" s="20">
        <f t="shared" si="23"/>
        <v>18.392475000000001</v>
      </c>
      <c r="BS48" s="20">
        <f t="shared" si="23"/>
        <v>869.01324999999997</v>
      </c>
      <c r="BT48" s="20">
        <f t="shared" si="23"/>
        <v>5.2789400000000002E-3</v>
      </c>
      <c r="BU48" s="20">
        <f t="shared" si="23"/>
        <v>2.2274012499999996E-4</v>
      </c>
      <c r="BV48" s="20">
        <f t="shared" si="23"/>
        <v>8.7895249999999994E-2</v>
      </c>
      <c r="BW48" s="20">
        <f t="shared" si="23"/>
        <v>2.6030899999999999</v>
      </c>
      <c r="BX48" s="20"/>
      <c r="BY48" s="20">
        <f t="shared" si="23"/>
        <v>399175</v>
      </c>
      <c r="BZ48" s="20">
        <f t="shared" si="23"/>
        <v>53074.999999999993</v>
      </c>
      <c r="CA48" s="20">
        <f t="shared" si="23"/>
        <v>99875</v>
      </c>
      <c r="CB48" s="20">
        <f t="shared" si="23"/>
        <v>177575.00000000003</v>
      </c>
      <c r="CC48" s="20">
        <f t="shared" si="23"/>
        <v>79125</v>
      </c>
      <c r="CD48" s="20">
        <f t="shared" si="23"/>
        <v>0</v>
      </c>
      <c r="CE48" s="20">
        <f t="shared" si="23"/>
        <v>170450</v>
      </c>
      <c r="CG48" s="63"/>
      <c r="CH48" s="73"/>
      <c r="CI48" s="20" t="s">
        <v>297</v>
      </c>
      <c r="CJ48" s="20">
        <f>_xlfn.QUARTILE.INC(CJ2:CJ42,1)</f>
        <v>231.28899999999999</v>
      </c>
      <c r="CK48" s="20">
        <f t="shared" ref="CK48:DU48" si="24">_xlfn.QUARTILE.INC(CK2:CK42,1)</f>
        <v>629.84500000000003</v>
      </c>
      <c r="CL48" s="20">
        <f t="shared" si="24"/>
        <v>53350.3</v>
      </c>
      <c r="CM48" s="20">
        <f t="shared" si="24"/>
        <v>54704.1</v>
      </c>
      <c r="CN48" s="20">
        <f t="shared" si="24"/>
        <v>104800</v>
      </c>
      <c r="CO48" s="20">
        <f t="shared" si="24"/>
        <v>159495</v>
      </c>
      <c r="CP48" s="21">
        <f t="shared" si="24"/>
        <v>66.916200000000003</v>
      </c>
      <c r="CQ48" s="21">
        <f t="shared" si="24"/>
        <v>95.855199999999996</v>
      </c>
      <c r="CR48" s="20">
        <f t="shared" si="24"/>
        <v>37.300899999999999</v>
      </c>
      <c r="CS48" s="20">
        <f t="shared" si="24"/>
        <v>10870.9</v>
      </c>
      <c r="CT48" s="20">
        <f t="shared" si="24"/>
        <v>413.286</v>
      </c>
      <c r="CU48" s="20">
        <f t="shared" si="24"/>
        <v>66.349599999999995</v>
      </c>
      <c r="CV48" s="20">
        <f t="shared" si="24"/>
        <v>230.51</v>
      </c>
      <c r="CW48" s="20">
        <f t="shared" si="24"/>
        <v>91677.4</v>
      </c>
      <c r="CX48" s="20">
        <f t="shared" si="24"/>
        <v>462.26799999999997</v>
      </c>
      <c r="CY48" s="20">
        <f t="shared" si="24"/>
        <v>475.52100000000002</v>
      </c>
      <c r="CZ48" s="20">
        <f t="shared" si="24"/>
        <v>38.280999999999999</v>
      </c>
      <c r="DA48" s="20">
        <f t="shared" si="24"/>
        <v>417.73</v>
      </c>
      <c r="DB48" s="21">
        <f t="shared" si="24"/>
        <v>-1.04962</v>
      </c>
      <c r="DC48" s="20">
        <f t="shared" si="24"/>
        <v>1.2386299999999999</v>
      </c>
      <c r="DD48" s="20">
        <f t="shared" si="24"/>
        <v>1.6275E-4</v>
      </c>
      <c r="DE48" s="20">
        <f t="shared" si="24"/>
        <v>1.6684899999999999E-6</v>
      </c>
      <c r="DF48" s="20">
        <f t="shared" si="24"/>
        <v>28.126000000000001</v>
      </c>
      <c r="DG48" s="20">
        <f t="shared" si="24"/>
        <v>5.85351</v>
      </c>
      <c r="DH48" s="20">
        <f t="shared" si="24"/>
        <v>25.205300000000001</v>
      </c>
      <c r="DI48" s="20">
        <f t="shared" si="24"/>
        <v>881.61500000000001</v>
      </c>
      <c r="DJ48" s="20">
        <f t="shared" si="24"/>
        <v>2.5998200000000002E-4</v>
      </c>
      <c r="DK48" s="20">
        <f t="shared" si="24"/>
        <v>1.2789855E-5</v>
      </c>
      <c r="DL48" s="20">
        <f t="shared" si="24"/>
        <v>0.29630200000000001</v>
      </c>
      <c r="DM48" s="20">
        <f t="shared" si="24"/>
        <v>6.2177800000000003</v>
      </c>
      <c r="DN48" s="20"/>
      <c r="DO48" s="20">
        <f t="shared" si="24"/>
        <v>418200</v>
      </c>
      <c r="DP48" s="20">
        <f t="shared" si="24"/>
        <v>72700</v>
      </c>
      <c r="DQ48" s="20">
        <f t="shared" si="24"/>
        <v>104800</v>
      </c>
      <c r="DR48" s="20">
        <f t="shared" si="24"/>
        <v>189700</v>
      </c>
      <c r="DS48" s="20">
        <f t="shared" si="24"/>
        <v>72600</v>
      </c>
      <c r="DT48" s="20">
        <f t="shared" si="24"/>
        <v>11100.000000000002</v>
      </c>
      <c r="DU48" s="20">
        <f t="shared" si="24"/>
        <v>124800</v>
      </c>
      <c r="JG48" s="67"/>
      <c r="JH48" s="67"/>
      <c r="JI48" s="67"/>
      <c r="JJ48" s="67"/>
      <c r="JK48" t="s">
        <v>44</v>
      </c>
      <c r="JM48">
        <v>5.7160075904489824</v>
      </c>
      <c r="JN48">
        <v>2.283992409551018</v>
      </c>
      <c r="JP48">
        <v>1.1154907895366666</v>
      </c>
      <c r="JQ48">
        <v>0.20517293541397172</v>
      </c>
      <c r="JR48">
        <v>2.2692898452855919</v>
      </c>
      <c r="JS48">
        <v>2.5533202091220966E-2</v>
      </c>
      <c r="JT48">
        <v>1.8641778382613579</v>
      </c>
      <c r="JU48">
        <v>2.1325619677167226E-2</v>
      </c>
      <c r="JV48">
        <v>0</v>
      </c>
      <c r="JW48">
        <v>4.8499879533117613E-5</v>
      </c>
      <c r="JX48">
        <v>7.2024210406011775E-3</v>
      </c>
      <c r="JY48">
        <v>3.6480305678261428E-4</v>
      </c>
      <c r="JZ48">
        <v>4.5727421291286087E-4</v>
      </c>
      <c r="KA48">
        <v>1.575395042118455E-5</v>
      </c>
      <c r="KB48">
        <v>3.9857538351386335E-15</v>
      </c>
      <c r="KC48">
        <v>3.5251766766471019E-4</v>
      </c>
      <c r="KD48">
        <v>6.7931480376140948E-7</v>
      </c>
      <c r="KE48">
        <v>1.4371266131504941E-10</v>
      </c>
      <c r="KF48">
        <v>1.8395526081261683E-5</v>
      </c>
      <c r="KG48">
        <v>9.5291384626359946E-8</v>
      </c>
      <c r="KH48">
        <v>1.4371266131504941E-10</v>
      </c>
      <c r="KI48">
        <v>6.0749585544466488E-7</v>
      </c>
      <c r="KJ48">
        <v>1.4713996245060673E-5</v>
      </c>
      <c r="KL48">
        <v>4.7151250112133079E-2</v>
      </c>
      <c r="KM48">
        <v>1.6620394558897633</v>
      </c>
      <c r="KN48">
        <v>3.9658803796998304E-3</v>
      </c>
      <c r="KO48">
        <v>5.1043484234758552E-5</v>
      </c>
      <c r="KP48">
        <v>7.51152513512295E-3</v>
      </c>
      <c r="KR48" t="s">
        <v>419</v>
      </c>
      <c r="KS48" t="s">
        <v>419</v>
      </c>
      <c r="KT48" t="s">
        <v>419</v>
      </c>
      <c r="KU48" t="s">
        <v>419</v>
      </c>
      <c r="KV48">
        <f t="shared" si="0"/>
        <v>1.3845051932541179</v>
      </c>
      <c r="KW48">
        <f t="shared" si="1"/>
        <v>1.8428522185841907</v>
      </c>
    </row>
    <row r="49" spans="1:309">
      <c r="A49" s="70"/>
      <c r="B49" s="71"/>
      <c r="C49" s="20" t="s">
        <v>298</v>
      </c>
      <c r="D49" s="20">
        <f>_xlfn.QUARTILE.INC(D2:D34,3)</f>
        <v>189.77199999999999</v>
      </c>
      <c r="E49" s="20">
        <f t="shared" ref="E49:AO49" si="25">_xlfn.QUARTILE.INC(E2:E34,3)</f>
        <v>596.98599999999999</v>
      </c>
      <c r="F49" s="20">
        <f t="shared" si="25"/>
        <v>36906.400000000001</v>
      </c>
      <c r="G49" s="20">
        <f t="shared" si="25"/>
        <v>40442.400000000001</v>
      </c>
      <c r="H49" s="20">
        <f t="shared" si="25"/>
        <v>107500</v>
      </c>
      <c r="I49" s="20">
        <f t="shared" si="25"/>
        <v>170679</v>
      </c>
      <c r="J49" s="21">
        <f t="shared" si="25"/>
        <v>462.27800000000002</v>
      </c>
      <c r="K49" s="21">
        <f t="shared" si="25"/>
        <v>266.88900000000001</v>
      </c>
      <c r="L49" s="20">
        <f t="shared" si="25"/>
        <v>22.256399999999999</v>
      </c>
      <c r="M49" s="20">
        <f t="shared" si="25"/>
        <v>14270.3</v>
      </c>
      <c r="N49" s="20">
        <f t="shared" si="25"/>
        <v>3.3874300000000002</v>
      </c>
      <c r="O49" s="21">
        <f t="shared" si="25"/>
        <v>1.90866</v>
      </c>
      <c r="P49" s="20">
        <f t="shared" si="25"/>
        <v>1827.58</v>
      </c>
      <c r="Q49" s="20">
        <f t="shared" si="25"/>
        <v>137334</v>
      </c>
      <c r="R49" s="20">
        <f t="shared" si="25"/>
        <v>579.37599999999998</v>
      </c>
      <c r="S49" s="20">
        <f t="shared" si="25"/>
        <v>627.36900000000003</v>
      </c>
      <c r="T49" s="20">
        <f t="shared" si="25"/>
        <v>38.393799999999999</v>
      </c>
      <c r="U49" s="20">
        <f t="shared" si="25"/>
        <v>471.536</v>
      </c>
      <c r="V49" s="21">
        <f t="shared" si="25"/>
        <v>2.18404</v>
      </c>
      <c r="W49" s="20">
        <f t="shared" si="25"/>
        <v>0.87251875000000001</v>
      </c>
      <c r="X49" s="20">
        <f t="shared" si="25"/>
        <v>0.16031399999999998</v>
      </c>
      <c r="Y49" s="20">
        <f t="shared" si="25"/>
        <v>0.11083375000000001</v>
      </c>
      <c r="Z49" s="20">
        <f t="shared" si="25"/>
        <v>51.412999999999997</v>
      </c>
      <c r="AA49" s="20">
        <f t="shared" si="25"/>
        <v>2.5043700000000002</v>
      </c>
      <c r="AB49" s="20">
        <f t="shared" si="25"/>
        <v>18.809899999999999</v>
      </c>
      <c r="AC49" s="20">
        <f t="shared" si="25"/>
        <v>1296.6400000000001</v>
      </c>
      <c r="AD49" s="20">
        <f t="shared" si="25"/>
        <v>1.8691699999999999E-2</v>
      </c>
      <c r="AE49" s="20">
        <f t="shared" si="25"/>
        <v>9.8112599999999987E-3</v>
      </c>
      <c r="AF49" s="20">
        <f t="shared" si="25"/>
        <v>6.1976574999999999E-2</v>
      </c>
      <c r="AG49" s="20">
        <f t="shared" si="25"/>
        <v>4.1633300000000002</v>
      </c>
      <c r="AH49" s="20"/>
      <c r="AI49" s="20">
        <f t="shared" si="25"/>
        <v>412500</v>
      </c>
      <c r="AJ49" s="20">
        <f t="shared" si="25"/>
        <v>52100</v>
      </c>
      <c r="AK49" s="20">
        <f t="shared" si="25"/>
        <v>107500</v>
      </c>
      <c r="AL49" s="20">
        <f t="shared" si="25"/>
        <v>188500</v>
      </c>
      <c r="AM49" s="20">
        <f t="shared" si="25"/>
        <v>82800</v>
      </c>
      <c r="AN49" s="20">
        <f t="shared" si="25"/>
        <v>15100</v>
      </c>
      <c r="AO49" s="20">
        <f t="shared" si="25"/>
        <v>190799.99999999997</v>
      </c>
      <c r="AQ49" s="64"/>
      <c r="AR49" s="72"/>
      <c r="AS49" s="20" t="s">
        <v>298</v>
      </c>
      <c r="AT49" s="20">
        <f>_xlfn.QUARTILE.INC(AT2:AT33,3)</f>
        <v>171.72575000000001</v>
      </c>
      <c r="AU49" s="20">
        <f t="shared" ref="AU49:CE49" si="26">_xlfn.QUARTILE.INC(AU2:AU33,3)</f>
        <v>686.41949999999997</v>
      </c>
      <c r="AV49" s="20">
        <f t="shared" si="26"/>
        <v>41458</v>
      </c>
      <c r="AW49" s="20">
        <f t="shared" si="26"/>
        <v>40607.625</v>
      </c>
      <c r="AX49" s="20">
        <f t="shared" si="26"/>
        <v>102775</v>
      </c>
      <c r="AY49" s="20">
        <f t="shared" si="26"/>
        <v>164214.25</v>
      </c>
      <c r="AZ49" s="21">
        <f t="shared" si="26"/>
        <v>772.75450000000001</v>
      </c>
      <c r="BA49" s="21">
        <f t="shared" si="26"/>
        <v>266.60700000000003</v>
      </c>
      <c r="BB49" s="20">
        <f t="shared" si="26"/>
        <v>18.793824999999998</v>
      </c>
      <c r="BC49" s="20">
        <f t="shared" si="26"/>
        <v>11798.125</v>
      </c>
      <c r="BD49" s="20">
        <f t="shared" si="26"/>
        <v>453.30324999999999</v>
      </c>
      <c r="BE49" s="20">
        <f t="shared" si="26"/>
        <v>275.93725000000001</v>
      </c>
      <c r="BF49" s="20">
        <f t="shared" si="26"/>
        <v>1970.4475</v>
      </c>
      <c r="BG49" s="20">
        <f t="shared" si="26"/>
        <v>104092.25</v>
      </c>
      <c r="BH49" s="20">
        <f t="shared" si="26"/>
        <v>577.11699999999996</v>
      </c>
      <c r="BI49" s="20">
        <f t="shared" si="26"/>
        <v>562.97299999999996</v>
      </c>
      <c r="BJ49" s="20">
        <f t="shared" si="26"/>
        <v>36.801049999999996</v>
      </c>
      <c r="BK49" s="20">
        <f t="shared" si="26"/>
        <v>494.99649999999997</v>
      </c>
      <c r="BL49" s="21">
        <f t="shared" si="26"/>
        <v>3.5664075000000004</v>
      </c>
      <c r="BM49" s="20">
        <f t="shared" si="26"/>
        <v>1.4408249999999998</v>
      </c>
      <c r="BN49" s="20">
        <f t="shared" si="26"/>
        <v>0.11192199999999999</v>
      </c>
      <c r="BO49" s="20">
        <f t="shared" si="26"/>
        <v>9.8261399999999999E-2</v>
      </c>
      <c r="BP49" s="20">
        <f t="shared" si="26"/>
        <v>25.999549999999999</v>
      </c>
      <c r="BQ49" s="20">
        <f t="shared" si="26"/>
        <v>2.3444349999999998</v>
      </c>
      <c r="BR49" s="20">
        <f t="shared" si="26"/>
        <v>22.558575000000001</v>
      </c>
      <c r="BS49" s="20">
        <f t="shared" si="26"/>
        <v>1089.6075000000001</v>
      </c>
      <c r="BT49" s="20">
        <f t="shared" si="26"/>
        <v>1.04663E-2</v>
      </c>
      <c r="BU49" s="20">
        <f t="shared" si="26"/>
        <v>2.5057425000000001E-2</v>
      </c>
      <c r="BV49" s="20">
        <f t="shared" si="26"/>
        <v>0.17793975000000001</v>
      </c>
      <c r="BW49" s="20">
        <f t="shared" si="26"/>
        <v>3.2325900000000001</v>
      </c>
      <c r="BX49" s="20"/>
      <c r="BY49" s="20">
        <f t="shared" si="26"/>
        <v>403000</v>
      </c>
      <c r="BZ49" s="20">
        <f t="shared" si="26"/>
        <v>55750</v>
      </c>
      <c r="CA49" s="20">
        <f t="shared" si="26"/>
        <v>102775</v>
      </c>
      <c r="CB49" s="20">
        <f t="shared" si="26"/>
        <v>180625</v>
      </c>
      <c r="CC49" s="20">
        <f t="shared" si="26"/>
        <v>85350</v>
      </c>
      <c r="CD49" s="20">
        <f t="shared" si="26"/>
        <v>12675</v>
      </c>
      <c r="CE49" s="20">
        <f t="shared" si="26"/>
        <v>179325</v>
      </c>
      <c r="CG49" s="63"/>
      <c r="CH49" s="73"/>
      <c r="CI49" s="20" t="s">
        <v>298</v>
      </c>
      <c r="CJ49" s="20">
        <f>_xlfn.QUARTILE.INC(CJ2:CJ42,3)</f>
        <v>253.81299999999999</v>
      </c>
      <c r="CK49" s="20">
        <f t="shared" ref="CK49:DU49" si="27">_xlfn.QUARTILE.INC(CK2:CK42,3)</f>
        <v>859.48199999999997</v>
      </c>
      <c r="CL49" s="20">
        <f t="shared" si="27"/>
        <v>58928.6</v>
      </c>
      <c r="CM49" s="20">
        <f t="shared" si="27"/>
        <v>59009.599999999999</v>
      </c>
      <c r="CN49" s="20">
        <f t="shared" si="27"/>
        <v>106900</v>
      </c>
      <c r="CO49" s="20">
        <f t="shared" si="27"/>
        <v>174549</v>
      </c>
      <c r="CP49" s="21">
        <f t="shared" si="27"/>
        <v>825.07799999999997</v>
      </c>
      <c r="CQ49" s="21">
        <f t="shared" si="27"/>
        <v>268.82600000000002</v>
      </c>
      <c r="CR49" s="20">
        <f t="shared" si="27"/>
        <v>47.872199999999999</v>
      </c>
      <c r="CS49" s="20">
        <f t="shared" si="27"/>
        <v>13269.6</v>
      </c>
      <c r="CT49" s="20">
        <f t="shared" si="27"/>
        <v>526.803</v>
      </c>
      <c r="CU49" s="20">
        <f t="shared" si="27"/>
        <v>120.464</v>
      </c>
      <c r="CV49" s="20">
        <f t="shared" si="27"/>
        <v>318.90899999999999</v>
      </c>
      <c r="CW49" s="20">
        <f t="shared" si="27"/>
        <v>104782</v>
      </c>
      <c r="CX49" s="20">
        <f t="shared" si="27"/>
        <v>514.55999999999995</v>
      </c>
      <c r="CY49" s="20">
        <f t="shared" si="27"/>
        <v>536.16399999999999</v>
      </c>
      <c r="CZ49" s="20">
        <f t="shared" si="27"/>
        <v>43.178800000000003</v>
      </c>
      <c r="DA49" s="20">
        <f t="shared" si="27"/>
        <v>455.56200000000001</v>
      </c>
      <c r="DB49" s="21">
        <f t="shared" si="27"/>
        <v>3.6160800000000002</v>
      </c>
      <c r="DC49" s="20">
        <f t="shared" si="27"/>
        <v>1.86541</v>
      </c>
      <c r="DD49" s="20">
        <f t="shared" si="27"/>
        <v>0.13953099999999999</v>
      </c>
      <c r="DE49" s="20">
        <f t="shared" si="27"/>
        <v>2.3990499999999999</v>
      </c>
      <c r="DF49" s="20">
        <f t="shared" si="27"/>
        <v>34.474600000000002</v>
      </c>
      <c r="DG49" s="20">
        <f t="shared" si="27"/>
        <v>6.5999299999999996</v>
      </c>
      <c r="DH49" s="20">
        <f t="shared" si="27"/>
        <v>29.23</v>
      </c>
      <c r="DI49" s="20">
        <f t="shared" si="27"/>
        <v>975.23599999999999</v>
      </c>
      <c r="DJ49" s="20">
        <f t="shared" si="27"/>
        <v>1.12274E-2</v>
      </c>
      <c r="DK49" s="20">
        <f t="shared" si="27"/>
        <v>0.100909475</v>
      </c>
      <c r="DL49" s="20">
        <f t="shared" si="27"/>
        <v>0.368892</v>
      </c>
      <c r="DM49" s="20">
        <f t="shared" si="27"/>
        <v>8.2822600000000008</v>
      </c>
      <c r="DN49" s="20"/>
      <c r="DO49" s="20">
        <f t="shared" si="27"/>
        <v>419099.99999999994</v>
      </c>
      <c r="DP49" s="20">
        <f t="shared" si="27"/>
        <v>74500</v>
      </c>
      <c r="DQ49" s="20">
        <f t="shared" si="27"/>
        <v>106900</v>
      </c>
      <c r="DR49" s="20">
        <f t="shared" si="27"/>
        <v>191000</v>
      </c>
      <c r="DS49" s="20">
        <f t="shared" si="27"/>
        <v>74100</v>
      </c>
      <c r="DT49" s="20">
        <f t="shared" si="27"/>
        <v>12900</v>
      </c>
      <c r="DU49" s="20">
        <f t="shared" si="27"/>
        <v>127600</v>
      </c>
      <c r="JG49" s="67"/>
      <c r="JH49" s="67"/>
      <c r="JI49" s="67"/>
      <c r="JJ49" s="67"/>
      <c r="JK49" t="s">
        <v>45</v>
      </c>
      <c r="JM49">
        <v>5.6905218961381738</v>
      </c>
      <c r="JN49">
        <v>2.3094781038618262</v>
      </c>
      <c r="JP49">
        <v>1.1049406184880652</v>
      </c>
      <c r="JQ49">
        <v>0.23701112133979718</v>
      </c>
      <c r="JR49">
        <v>2.2831570031885131</v>
      </c>
      <c r="JS49">
        <v>2.834531202563869E-2</v>
      </c>
      <c r="JT49">
        <v>1.8289286089349057</v>
      </c>
      <c r="JU49">
        <v>2.5693665661952161E-2</v>
      </c>
      <c r="JV49">
        <v>0</v>
      </c>
      <c r="JW49">
        <v>4.3725589887079727E-5</v>
      </c>
      <c r="JX49">
        <v>8.6776613875234609E-3</v>
      </c>
      <c r="JY49">
        <v>4.2926336544597734E-4</v>
      </c>
      <c r="JZ49">
        <v>4.6568438943030095E-4</v>
      </c>
      <c r="KA49">
        <v>9.3115664605303983E-6</v>
      </c>
      <c r="KB49">
        <v>0</v>
      </c>
      <c r="KC49">
        <v>4.7913387007935993E-4</v>
      </c>
      <c r="KD49">
        <v>1.7865441489188787E-6</v>
      </c>
      <c r="KE49">
        <v>0</v>
      </c>
      <c r="KF49">
        <v>1.8557479050770453E-5</v>
      </c>
      <c r="KG49">
        <v>5.913841423404367E-8</v>
      </c>
      <c r="KH49">
        <v>0</v>
      </c>
      <c r="KI49">
        <v>2.4771355281970497E-7</v>
      </c>
      <c r="KJ49">
        <v>1.4221401409294184E-5</v>
      </c>
      <c r="KL49">
        <v>4.8201629785192261E-2</v>
      </c>
      <c r="KM49">
        <v>1.6186217692145675</v>
      </c>
      <c r="KN49">
        <v>4.409412103249335E-3</v>
      </c>
      <c r="KO49">
        <v>4.650665934852488E-5</v>
      </c>
      <c r="KP49">
        <v>6.0896362934117401E-3</v>
      </c>
      <c r="KR49" t="s">
        <v>419</v>
      </c>
      <c r="KS49" t="s">
        <v>419</v>
      </c>
      <c r="KT49" t="s">
        <v>419</v>
      </c>
      <c r="KU49" t="s">
        <v>419</v>
      </c>
      <c r="KV49">
        <f t="shared" si="0"/>
        <v>1.4435728180658836</v>
      </c>
      <c r="KW49">
        <f t="shared" si="1"/>
        <v>1.8032349432729535</v>
      </c>
    </row>
    <row r="50" spans="1:309">
      <c r="A50" s="70"/>
      <c r="B50" s="71"/>
      <c r="C50" s="20" t="s">
        <v>299</v>
      </c>
      <c r="D50" s="20">
        <f>D49-D48</f>
        <v>25.162999999999982</v>
      </c>
      <c r="E50" s="20">
        <f t="shared" ref="E50:AO50" si="28">E49-E48</f>
        <v>168.74700000000001</v>
      </c>
      <c r="F50" s="20">
        <f t="shared" si="28"/>
        <v>3232.9000000000015</v>
      </c>
      <c r="G50" s="20">
        <f t="shared" si="28"/>
        <v>3779.8000000000029</v>
      </c>
      <c r="H50" s="20">
        <f t="shared" si="28"/>
        <v>9100</v>
      </c>
      <c r="I50" s="20">
        <f t="shared" si="28"/>
        <v>16014</v>
      </c>
      <c r="J50" s="21">
        <f t="shared" si="28"/>
        <v>543.57380000000001</v>
      </c>
      <c r="K50" s="21">
        <f t="shared" si="28"/>
        <v>112.37400000000002</v>
      </c>
      <c r="L50" s="20">
        <f t="shared" si="28"/>
        <v>2.5701999999999998</v>
      </c>
      <c r="M50" s="20">
        <f t="shared" si="28"/>
        <v>2378.2999999999993</v>
      </c>
      <c r="N50" s="20">
        <f t="shared" si="28"/>
        <v>0.45652000000000026</v>
      </c>
      <c r="O50" s="21">
        <f t="shared" si="28"/>
        <v>1.8175745999999999</v>
      </c>
      <c r="P50" s="20">
        <f t="shared" si="28"/>
        <v>193.79999999999995</v>
      </c>
      <c r="Q50" s="20">
        <f t="shared" si="28"/>
        <v>25344</v>
      </c>
      <c r="R50" s="20">
        <f t="shared" si="28"/>
        <v>65.991999999999962</v>
      </c>
      <c r="S50" s="20">
        <f t="shared" si="28"/>
        <v>72.581999999999994</v>
      </c>
      <c r="T50" s="20">
        <f t="shared" si="28"/>
        <v>2.8894999999999982</v>
      </c>
      <c r="U50" s="20">
        <f t="shared" si="28"/>
        <v>39.293999999999983</v>
      </c>
      <c r="V50" s="21">
        <f t="shared" si="28"/>
        <v>3.2781400000000001</v>
      </c>
      <c r="W50" s="20">
        <f t="shared" si="28"/>
        <v>0.27187375000000003</v>
      </c>
      <c r="X50" s="20">
        <f t="shared" si="28"/>
        <v>0.10698667499999999</v>
      </c>
      <c r="Y50" s="20">
        <f t="shared" si="28"/>
        <v>0.11083374804970776</v>
      </c>
      <c r="Z50" s="20">
        <f t="shared" si="28"/>
        <v>12.956299999999999</v>
      </c>
      <c r="AA50" s="20">
        <f t="shared" si="28"/>
        <v>0.39209000000000005</v>
      </c>
      <c r="AB50" s="20">
        <f t="shared" si="28"/>
        <v>11.463509999999999</v>
      </c>
      <c r="AC50" s="20">
        <f t="shared" si="28"/>
        <v>335.91300000000012</v>
      </c>
      <c r="AD50" s="20">
        <f t="shared" si="28"/>
        <v>1.0763759999999999E-2</v>
      </c>
      <c r="AE50" s="20">
        <f t="shared" si="28"/>
        <v>9.8084500099999989E-3</v>
      </c>
      <c r="AF50" s="20">
        <f t="shared" si="28"/>
        <v>2.3538900000000001E-2</v>
      </c>
      <c r="AG50" s="20">
        <f t="shared" si="28"/>
        <v>0.68980000000000041</v>
      </c>
      <c r="AH50" s="20"/>
      <c r="AI50" s="20">
        <f t="shared" si="28"/>
        <v>17000</v>
      </c>
      <c r="AJ50" s="20">
        <f t="shared" si="28"/>
        <v>6200</v>
      </c>
      <c r="AK50" s="20">
        <f t="shared" si="28"/>
        <v>9100</v>
      </c>
      <c r="AL50" s="20">
        <f t="shared" si="28"/>
        <v>15899.999999999971</v>
      </c>
      <c r="AM50" s="20">
        <f t="shared" si="28"/>
        <v>5900</v>
      </c>
      <c r="AN50" s="20">
        <f t="shared" si="28"/>
        <v>2500</v>
      </c>
      <c r="AO50" s="20">
        <f t="shared" si="28"/>
        <v>42299.999999999971</v>
      </c>
      <c r="AQ50" s="64"/>
      <c r="AR50" s="72"/>
      <c r="AS50" s="20" t="s">
        <v>299</v>
      </c>
      <c r="AT50" s="20">
        <f>AT49-AT48</f>
        <v>14.332249999999988</v>
      </c>
      <c r="AU50" s="20">
        <f t="shared" ref="AU50:CE50" si="29">AU49-AU48</f>
        <v>125.88075000000003</v>
      </c>
      <c r="AV50" s="20">
        <f t="shared" si="29"/>
        <v>3962.8000000000029</v>
      </c>
      <c r="AW50" s="20">
        <f t="shared" si="29"/>
        <v>2815.25</v>
      </c>
      <c r="AX50" s="20">
        <f t="shared" si="29"/>
        <v>2900</v>
      </c>
      <c r="AY50" s="20">
        <f t="shared" si="29"/>
        <v>10292.75</v>
      </c>
      <c r="AZ50" s="21">
        <f t="shared" si="29"/>
        <v>850.95782499999996</v>
      </c>
      <c r="BA50" s="21">
        <f t="shared" si="29"/>
        <v>163.35635000000002</v>
      </c>
      <c r="BB50" s="20">
        <f t="shared" si="29"/>
        <v>8.2063649999999981</v>
      </c>
      <c r="BC50" s="20">
        <f t="shared" si="29"/>
        <v>2320.3625000000011</v>
      </c>
      <c r="BD50" s="20">
        <f t="shared" si="29"/>
        <v>191.0455</v>
      </c>
      <c r="BE50" s="20">
        <f t="shared" si="29"/>
        <v>136.38749999999999</v>
      </c>
      <c r="BF50" s="20">
        <f t="shared" si="29"/>
        <v>310.68000000000006</v>
      </c>
      <c r="BG50" s="20">
        <f t="shared" si="29"/>
        <v>5382.625</v>
      </c>
      <c r="BH50" s="20">
        <f t="shared" si="29"/>
        <v>94.017999999999915</v>
      </c>
      <c r="BI50" s="20">
        <f t="shared" si="29"/>
        <v>34.577499999999986</v>
      </c>
      <c r="BJ50" s="20">
        <f t="shared" si="29"/>
        <v>6.0907749999999936</v>
      </c>
      <c r="BK50" s="20">
        <f t="shared" si="29"/>
        <v>135.54849999999999</v>
      </c>
      <c r="BL50" s="21">
        <f t="shared" si="29"/>
        <v>4.3375032500000001</v>
      </c>
      <c r="BM50" s="20">
        <f t="shared" si="29"/>
        <v>0.83297074999999976</v>
      </c>
      <c r="BN50" s="20">
        <f t="shared" si="29"/>
        <v>8.520359999999999E-2</v>
      </c>
      <c r="BO50" s="20">
        <f t="shared" si="29"/>
        <v>9.8259813559999992E-2</v>
      </c>
      <c r="BP50" s="20">
        <f t="shared" si="29"/>
        <v>12.419374999999999</v>
      </c>
      <c r="BQ50" s="20">
        <f t="shared" si="29"/>
        <v>1.3074224999999999</v>
      </c>
      <c r="BR50" s="20">
        <f t="shared" si="29"/>
        <v>4.1661000000000001</v>
      </c>
      <c r="BS50" s="20">
        <f t="shared" si="29"/>
        <v>220.5942500000001</v>
      </c>
      <c r="BT50" s="20">
        <f t="shared" si="29"/>
        <v>5.1873599999999994E-3</v>
      </c>
      <c r="BU50" s="20">
        <f t="shared" si="29"/>
        <v>2.4834684875000002E-2</v>
      </c>
      <c r="BV50" s="20">
        <f t="shared" si="29"/>
        <v>9.0044500000000013E-2</v>
      </c>
      <c r="BW50" s="20">
        <f t="shared" si="29"/>
        <v>0.62950000000000017</v>
      </c>
      <c r="BX50" s="20"/>
      <c r="BY50" s="20">
        <f t="shared" si="29"/>
        <v>3825</v>
      </c>
      <c r="BZ50" s="20">
        <f t="shared" si="29"/>
        <v>2675.0000000000073</v>
      </c>
      <c r="CA50" s="20">
        <f t="shared" si="29"/>
        <v>2900</v>
      </c>
      <c r="CB50" s="20">
        <f t="shared" si="29"/>
        <v>3049.9999999999709</v>
      </c>
      <c r="CC50" s="20">
        <f t="shared" si="29"/>
        <v>6225</v>
      </c>
      <c r="CD50" s="20">
        <f t="shared" si="29"/>
        <v>12675</v>
      </c>
      <c r="CE50" s="20">
        <f t="shared" si="29"/>
        <v>8875</v>
      </c>
      <c r="CG50" s="63"/>
      <c r="CH50" s="73"/>
      <c r="CI50" s="20" t="s">
        <v>299</v>
      </c>
      <c r="CJ50" s="20">
        <f>CJ49-CJ48</f>
        <v>22.524000000000001</v>
      </c>
      <c r="CK50" s="20">
        <f t="shared" ref="CK50:DU50" si="30">CK49-CK48</f>
        <v>229.63699999999994</v>
      </c>
      <c r="CL50" s="20">
        <f t="shared" si="30"/>
        <v>5578.2999999999956</v>
      </c>
      <c r="CM50" s="20">
        <f t="shared" si="30"/>
        <v>4305.5</v>
      </c>
      <c r="CN50" s="20">
        <f t="shared" si="30"/>
        <v>2100</v>
      </c>
      <c r="CO50" s="20">
        <f t="shared" si="30"/>
        <v>15054</v>
      </c>
      <c r="CP50" s="21">
        <f t="shared" si="30"/>
        <v>758.16179999999997</v>
      </c>
      <c r="CQ50" s="21">
        <f t="shared" si="30"/>
        <v>172.97080000000003</v>
      </c>
      <c r="CR50" s="20">
        <f t="shared" si="30"/>
        <v>10.571300000000001</v>
      </c>
      <c r="CS50" s="20">
        <f t="shared" si="30"/>
        <v>2398.7000000000007</v>
      </c>
      <c r="CT50" s="20">
        <f t="shared" si="30"/>
        <v>113.517</v>
      </c>
      <c r="CU50" s="20">
        <f t="shared" si="30"/>
        <v>54.114400000000003</v>
      </c>
      <c r="CV50" s="20">
        <f t="shared" si="30"/>
        <v>88.399000000000001</v>
      </c>
      <c r="CW50" s="20">
        <f t="shared" si="30"/>
        <v>13104.600000000006</v>
      </c>
      <c r="CX50" s="20">
        <f t="shared" si="30"/>
        <v>52.291999999999973</v>
      </c>
      <c r="CY50" s="20">
        <f t="shared" si="30"/>
        <v>60.642999999999972</v>
      </c>
      <c r="CZ50" s="20">
        <f t="shared" si="30"/>
        <v>4.8978000000000037</v>
      </c>
      <c r="DA50" s="20">
        <f t="shared" si="30"/>
        <v>37.831999999999994</v>
      </c>
      <c r="DB50" s="21">
        <f t="shared" si="30"/>
        <v>4.6657000000000002</v>
      </c>
      <c r="DC50" s="20">
        <f t="shared" si="30"/>
        <v>0.62678000000000011</v>
      </c>
      <c r="DD50" s="20">
        <f t="shared" si="30"/>
        <v>0.13936825</v>
      </c>
      <c r="DE50" s="20">
        <f t="shared" si="30"/>
        <v>2.39904833151</v>
      </c>
      <c r="DF50" s="20">
        <f t="shared" si="30"/>
        <v>6.3486000000000011</v>
      </c>
      <c r="DG50" s="20">
        <f t="shared" si="30"/>
        <v>0.74641999999999964</v>
      </c>
      <c r="DH50" s="20">
        <f t="shared" si="30"/>
        <v>4.0246999999999993</v>
      </c>
      <c r="DI50" s="20">
        <f t="shared" si="30"/>
        <v>93.620999999999981</v>
      </c>
      <c r="DJ50" s="20">
        <f t="shared" si="30"/>
        <v>1.0967418E-2</v>
      </c>
      <c r="DK50" s="20">
        <f t="shared" si="30"/>
        <v>0.100896685145</v>
      </c>
      <c r="DL50" s="20">
        <f t="shared" si="30"/>
        <v>7.2589999999999988E-2</v>
      </c>
      <c r="DM50" s="20">
        <f t="shared" si="30"/>
        <v>2.0644800000000005</v>
      </c>
      <c r="DN50" s="20"/>
      <c r="DO50" s="20">
        <f t="shared" si="30"/>
        <v>899.99999999994179</v>
      </c>
      <c r="DP50" s="20">
        <f t="shared" si="30"/>
        <v>1800</v>
      </c>
      <c r="DQ50" s="20">
        <f t="shared" si="30"/>
        <v>2100</v>
      </c>
      <c r="DR50" s="20">
        <f t="shared" si="30"/>
        <v>1300</v>
      </c>
      <c r="DS50" s="20">
        <f t="shared" si="30"/>
        <v>1500</v>
      </c>
      <c r="DT50" s="20">
        <f t="shared" si="30"/>
        <v>1799.9999999999982</v>
      </c>
      <c r="DU50" s="20">
        <f t="shared" si="30"/>
        <v>2800</v>
      </c>
      <c r="JG50" s="67"/>
      <c r="JH50" s="67"/>
      <c r="JI50" s="67"/>
      <c r="JJ50" s="67"/>
      <c r="JK50" t="s">
        <v>46</v>
      </c>
      <c r="JM50">
        <v>5.7598595102592158</v>
      </c>
      <c r="JN50">
        <v>2.2401404897407837</v>
      </c>
      <c r="JP50">
        <v>1.1504139230261057</v>
      </c>
      <c r="JQ50">
        <v>0.25662997923737185</v>
      </c>
      <c r="JR50">
        <v>2.2424337013686251</v>
      </c>
      <c r="JS50">
        <v>2.627250415462901E-2</v>
      </c>
      <c r="JT50">
        <v>1.7476944705749675</v>
      </c>
      <c r="JU50">
        <v>2.3491179892948084E-2</v>
      </c>
      <c r="JV50">
        <v>0</v>
      </c>
      <c r="JW50">
        <v>5.3448877442267458E-5</v>
      </c>
      <c r="JX50">
        <v>7.9516761770048322E-3</v>
      </c>
      <c r="JY50">
        <v>3.8669026319466108E-4</v>
      </c>
      <c r="JZ50">
        <v>4.3922284147789075E-4</v>
      </c>
      <c r="KA50">
        <v>7.8164199162673474E-6</v>
      </c>
      <c r="KB50">
        <v>2.9233181806042259E-16</v>
      </c>
      <c r="KC50">
        <v>4.1736707075380882E-4</v>
      </c>
      <c r="KD50">
        <v>1.543262795549529E-9</v>
      </c>
      <c r="KE50">
        <v>6.6175606045362717E-12</v>
      </c>
      <c r="KF50">
        <v>1.8402551957412692E-5</v>
      </c>
      <c r="KG50">
        <v>0</v>
      </c>
      <c r="KH50">
        <v>6.6175606045362717E-12</v>
      </c>
      <c r="KI50">
        <v>2.7192121056864658E-7</v>
      </c>
      <c r="KJ50">
        <v>1.300071623593196E-5</v>
      </c>
      <c r="KL50">
        <v>3.8842617318373789E-2</v>
      </c>
      <c r="KM50">
        <v>1.6090619858872941</v>
      </c>
      <c r="KN50">
        <v>4.1718272102387512E-3</v>
      </c>
      <c r="KO50">
        <v>3.3950004973709018E-5</v>
      </c>
      <c r="KP50">
        <v>0</v>
      </c>
      <c r="KR50" t="s">
        <v>419</v>
      </c>
      <c r="KS50" t="s">
        <v>419</v>
      </c>
      <c r="KT50" t="s">
        <v>419</v>
      </c>
      <c r="KU50" t="s">
        <v>419</v>
      </c>
      <c r="KV50">
        <f t="shared" si="0"/>
        <v>1.3749222617345205</v>
      </c>
      <c r="KW50">
        <f t="shared" si="1"/>
        <v>1.7242032906820195</v>
      </c>
    </row>
    <row r="51" spans="1:309">
      <c r="A51" s="70"/>
      <c r="B51" s="71"/>
      <c r="C51" s="20" t="s">
        <v>300</v>
      </c>
      <c r="D51" s="20">
        <f>D48-1.5*D50</f>
        <v>126.86450000000004</v>
      </c>
      <c r="E51" s="20">
        <f t="shared" ref="E51:AO51" si="31">E48-1.5*E50</f>
        <v>175.11849999999995</v>
      </c>
      <c r="F51" s="20">
        <f t="shared" si="31"/>
        <v>28824.149999999998</v>
      </c>
      <c r="G51" s="20">
        <f t="shared" si="31"/>
        <v>30992.899999999994</v>
      </c>
      <c r="H51" s="20">
        <f t="shared" si="31"/>
        <v>84750</v>
      </c>
      <c r="I51" s="20">
        <f t="shared" si="31"/>
        <v>130644</v>
      </c>
      <c r="J51" s="21">
        <f t="shared" si="31"/>
        <v>-896.65649999999994</v>
      </c>
      <c r="K51" s="21">
        <f t="shared" si="31"/>
        <v>-14.046000000000049</v>
      </c>
      <c r="L51" s="20">
        <f t="shared" si="31"/>
        <v>15.8309</v>
      </c>
      <c r="M51" s="20">
        <f t="shared" si="31"/>
        <v>8324.5500000000011</v>
      </c>
      <c r="N51" s="20">
        <f t="shared" si="31"/>
        <v>2.2461299999999995</v>
      </c>
      <c r="O51" s="21">
        <f t="shared" si="31"/>
        <v>-2.6352764999999998</v>
      </c>
      <c r="P51" s="20">
        <f t="shared" si="31"/>
        <v>1343.08</v>
      </c>
      <c r="Q51" s="20">
        <f t="shared" si="31"/>
        <v>73974</v>
      </c>
      <c r="R51" s="20">
        <f t="shared" si="31"/>
        <v>414.39600000000007</v>
      </c>
      <c r="S51" s="20">
        <f t="shared" si="31"/>
        <v>445.91400000000004</v>
      </c>
      <c r="T51" s="20">
        <f t="shared" si="31"/>
        <v>31.170050000000003</v>
      </c>
      <c r="U51" s="20">
        <f t="shared" si="31"/>
        <v>373.30100000000004</v>
      </c>
      <c r="V51" s="21">
        <f t="shared" si="31"/>
        <v>-6.0113099999999999</v>
      </c>
      <c r="W51" s="20">
        <f t="shared" si="31"/>
        <v>0.19283437499999995</v>
      </c>
      <c r="X51" s="20">
        <f t="shared" si="31"/>
        <v>-0.1071526875</v>
      </c>
      <c r="Y51" s="20">
        <f t="shared" si="31"/>
        <v>-0.16625062012426939</v>
      </c>
      <c r="Z51" s="20">
        <f t="shared" si="31"/>
        <v>19.02225</v>
      </c>
      <c r="AA51" s="20">
        <f t="shared" si="31"/>
        <v>1.5241450000000001</v>
      </c>
      <c r="AB51" s="20">
        <f t="shared" si="31"/>
        <v>-9.8488749999999996</v>
      </c>
      <c r="AC51" s="20">
        <f t="shared" si="31"/>
        <v>456.85749999999979</v>
      </c>
      <c r="AD51" s="20">
        <f t="shared" si="31"/>
        <v>-8.2176999999999997E-3</v>
      </c>
      <c r="AE51" s="20">
        <f t="shared" si="31"/>
        <v>-1.4709865024999999E-2</v>
      </c>
      <c r="AF51" s="20">
        <f t="shared" si="31"/>
        <v>3.1293249999999953E-3</v>
      </c>
      <c r="AG51" s="20">
        <f t="shared" si="31"/>
        <v>2.4388299999999994</v>
      </c>
      <c r="AH51" s="20"/>
      <c r="AI51" s="20">
        <f t="shared" si="31"/>
        <v>370000</v>
      </c>
      <c r="AJ51" s="20">
        <f t="shared" si="31"/>
        <v>36600</v>
      </c>
      <c r="AK51" s="20">
        <f t="shared" si="31"/>
        <v>84750</v>
      </c>
      <c r="AL51" s="20">
        <f t="shared" si="31"/>
        <v>148750.00000000006</v>
      </c>
      <c r="AM51" s="20">
        <f t="shared" si="31"/>
        <v>68050</v>
      </c>
      <c r="AN51" s="20">
        <f t="shared" si="31"/>
        <v>8850</v>
      </c>
      <c r="AO51" s="20">
        <f t="shared" si="31"/>
        <v>85050.000000000044</v>
      </c>
      <c r="AQ51" s="64"/>
      <c r="AR51" s="72"/>
      <c r="AS51" s="20" t="s">
        <v>300</v>
      </c>
      <c r="AT51" s="20">
        <f>AT48-1.5*AT50</f>
        <v>135.89512500000004</v>
      </c>
      <c r="AU51" s="20">
        <f t="shared" ref="AU51:CE51" si="32">AU48-1.5*AU50</f>
        <v>371.71762499999988</v>
      </c>
      <c r="AV51" s="20">
        <f t="shared" si="32"/>
        <v>31550.999999999993</v>
      </c>
      <c r="AW51" s="20">
        <f t="shared" si="32"/>
        <v>33569.5</v>
      </c>
      <c r="AX51" s="20">
        <f t="shared" si="32"/>
        <v>95525</v>
      </c>
      <c r="AY51" s="20">
        <f t="shared" si="32"/>
        <v>138482.375</v>
      </c>
      <c r="AZ51" s="21">
        <f t="shared" si="32"/>
        <v>-1354.6400624999999</v>
      </c>
      <c r="BA51" s="21">
        <f t="shared" si="32"/>
        <v>-141.78387500000002</v>
      </c>
      <c r="BB51" s="20">
        <f t="shared" si="32"/>
        <v>-1.7220874999999971</v>
      </c>
      <c r="BC51" s="20">
        <f t="shared" si="32"/>
        <v>5997.2187499999973</v>
      </c>
      <c r="BD51" s="20">
        <f t="shared" si="32"/>
        <v>-24.310500000000047</v>
      </c>
      <c r="BE51" s="20">
        <f t="shared" si="32"/>
        <v>-65.031499999999966</v>
      </c>
      <c r="BF51" s="20">
        <f t="shared" si="32"/>
        <v>1193.7474999999999</v>
      </c>
      <c r="BG51" s="20">
        <f t="shared" si="32"/>
        <v>90635.6875</v>
      </c>
      <c r="BH51" s="20">
        <f t="shared" si="32"/>
        <v>342.07200000000017</v>
      </c>
      <c r="BI51" s="20">
        <f t="shared" si="32"/>
        <v>476.52924999999999</v>
      </c>
      <c r="BJ51" s="20">
        <f t="shared" si="32"/>
        <v>21.574112500000012</v>
      </c>
      <c r="BK51" s="20">
        <f t="shared" si="32"/>
        <v>156.12524999999999</v>
      </c>
      <c r="BL51" s="21">
        <f t="shared" si="32"/>
        <v>-7.2773506249999995</v>
      </c>
      <c r="BM51" s="20">
        <f t="shared" si="32"/>
        <v>-0.64160187499999954</v>
      </c>
      <c r="BN51" s="20">
        <f t="shared" si="32"/>
        <v>-0.10108699999999998</v>
      </c>
      <c r="BO51" s="20">
        <f t="shared" si="32"/>
        <v>-0.14738813389999997</v>
      </c>
      <c r="BP51" s="20">
        <f t="shared" si="32"/>
        <v>-5.0488874999999958</v>
      </c>
      <c r="BQ51" s="20">
        <f t="shared" si="32"/>
        <v>-0.92412125000000001</v>
      </c>
      <c r="BR51" s="20">
        <f t="shared" si="32"/>
        <v>12.143325000000001</v>
      </c>
      <c r="BS51" s="20">
        <f t="shared" si="32"/>
        <v>538.12187499999982</v>
      </c>
      <c r="BT51" s="20">
        <f t="shared" si="32"/>
        <v>-2.5020999999999993E-3</v>
      </c>
      <c r="BU51" s="20">
        <f t="shared" si="32"/>
        <v>-3.7029287187500003E-2</v>
      </c>
      <c r="BV51" s="20">
        <f t="shared" si="32"/>
        <v>-4.7171500000000019E-2</v>
      </c>
      <c r="BW51" s="20">
        <f t="shared" si="32"/>
        <v>1.6588399999999996</v>
      </c>
      <c r="BX51" s="20"/>
      <c r="BY51" s="20">
        <f t="shared" si="32"/>
        <v>393437.5</v>
      </c>
      <c r="BZ51" s="20">
        <f t="shared" si="32"/>
        <v>49062.499999999985</v>
      </c>
      <c r="CA51" s="20">
        <f t="shared" si="32"/>
        <v>95525</v>
      </c>
      <c r="CB51" s="20">
        <f t="shared" si="32"/>
        <v>173000.00000000006</v>
      </c>
      <c r="CC51" s="20">
        <f t="shared" si="32"/>
        <v>69787.5</v>
      </c>
      <c r="CD51" s="20">
        <f t="shared" si="32"/>
        <v>-19012.5</v>
      </c>
      <c r="CE51" s="20">
        <f t="shared" si="32"/>
        <v>157137.5</v>
      </c>
      <c r="CG51" s="63"/>
      <c r="CH51" s="73"/>
      <c r="CI51" s="20" t="s">
        <v>300</v>
      </c>
      <c r="CJ51" s="20">
        <f>CJ48-1.5*CJ50</f>
        <v>197.50299999999999</v>
      </c>
      <c r="CK51" s="20">
        <f t="shared" ref="CK51:DU51" si="33">CK48-1.5*CK50</f>
        <v>285.38950000000011</v>
      </c>
      <c r="CL51" s="20">
        <f t="shared" si="33"/>
        <v>44982.850000000006</v>
      </c>
      <c r="CM51" s="20">
        <f t="shared" si="33"/>
        <v>48245.85</v>
      </c>
      <c r="CN51" s="20">
        <f t="shared" si="33"/>
        <v>101650</v>
      </c>
      <c r="CO51" s="20">
        <f t="shared" si="33"/>
        <v>136914</v>
      </c>
      <c r="CP51" s="21">
        <f t="shared" si="33"/>
        <v>-1070.3265000000001</v>
      </c>
      <c r="CQ51" s="21">
        <f t="shared" si="33"/>
        <v>-163.60100000000003</v>
      </c>
      <c r="CR51" s="20">
        <f t="shared" si="33"/>
        <v>21.443949999999997</v>
      </c>
      <c r="CS51" s="20">
        <f t="shared" si="33"/>
        <v>7272.8499999999985</v>
      </c>
      <c r="CT51" s="20">
        <f t="shared" si="33"/>
        <v>243.01050000000001</v>
      </c>
      <c r="CU51" s="20">
        <f t="shared" si="33"/>
        <v>-14.822000000000017</v>
      </c>
      <c r="CV51" s="20">
        <f t="shared" si="33"/>
        <v>97.91149999999999</v>
      </c>
      <c r="CW51" s="20">
        <f t="shared" si="33"/>
        <v>72020.499999999985</v>
      </c>
      <c r="CX51" s="20">
        <f t="shared" si="33"/>
        <v>383.83000000000004</v>
      </c>
      <c r="CY51" s="20">
        <f t="shared" si="33"/>
        <v>384.55650000000003</v>
      </c>
      <c r="CZ51" s="20">
        <f t="shared" si="33"/>
        <v>30.934299999999993</v>
      </c>
      <c r="DA51" s="20">
        <f t="shared" si="33"/>
        <v>360.98200000000003</v>
      </c>
      <c r="DB51" s="21">
        <f t="shared" si="33"/>
        <v>-8.0481699999999989</v>
      </c>
      <c r="DC51" s="20">
        <f t="shared" si="33"/>
        <v>0.29845999999999973</v>
      </c>
      <c r="DD51" s="20">
        <f t="shared" si="33"/>
        <v>-0.20888962500000002</v>
      </c>
      <c r="DE51" s="20">
        <f t="shared" si="33"/>
        <v>-3.5985708287749998</v>
      </c>
      <c r="DF51" s="20">
        <f t="shared" si="33"/>
        <v>18.603099999999998</v>
      </c>
      <c r="DG51" s="20">
        <f t="shared" si="33"/>
        <v>4.733880000000001</v>
      </c>
      <c r="DH51" s="20">
        <f t="shared" si="33"/>
        <v>19.16825</v>
      </c>
      <c r="DI51" s="20">
        <f t="shared" si="33"/>
        <v>741.18350000000009</v>
      </c>
      <c r="DJ51" s="20">
        <f t="shared" si="33"/>
        <v>-1.6191145000000001E-2</v>
      </c>
      <c r="DK51" s="20">
        <f t="shared" si="33"/>
        <v>-0.1513322378625</v>
      </c>
      <c r="DL51" s="20">
        <f t="shared" si="33"/>
        <v>0.18741700000000003</v>
      </c>
      <c r="DM51" s="20">
        <f t="shared" si="33"/>
        <v>3.1210599999999995</v>
      </c>
      <c r="DN51" s="20"/>
      <c r="DO51" s="20">
        <f t="shared" si="33"/>
        <v>416850.00000000012</v>
      </c>
      <c r="DP51" s="20">
        <f t="shared" si="33"/>
        <v>70000</v>
      </c>
      <c r="DQ51" s="20">
        <f t="shared" si="33"/>
        <v>101650</v>
      </c>
      <c r="DR51" s="20">
        <f t="shared" si="33"/>
        <v>187750</v>
      </c>
      <c r="DS51" s="20">
        <f t="shared" si="33"/>
        <v>70350</v>
      </c>
      <c r="DT51" s="20">
        <f t="shared" si="33"/>
        <v>8400.0000000000036</v>
      </c>
      <c r="DU51" s="20">
        <f t="shared" si="33"/>
        <v>120600</v>
      </c>
      <c r="JG51" s="67"/>
      <c r="JH51" s="67"/>
      <c r="JI51" s="67"/>
      <c r="JJ51" s="67"/>
      <c r="JK51" t="s">
        <v>47</v>
      </c>
      <c r="JM51">
        <v>5.7231584871060681</v>
      </c>
      <c r="JN51">
        <v>2.2768415128939323</v>
      </c>
      <c r="JP51">
        <v>1.0941650613432685</v>
      </c>
      <c r="JQ51">
        <v>0.25523253841641352</v>
      </c>
      <c r="JR51">
        <v>2.2323021154137512</v>
      </c>
      <c r="JS51">
        <v>2.7454559140962651E-2</v>
      </c>
      <c r="JT51">
        <v>1.8223656449640213</v>
      </c>
      <c r="JU51">
        <v>2.3770530420244202E-2</v>
      </c>
      <c r="JV51">
        <v>7.6380788762490432E-5</v>
      </c>
      <c r="JW51">
        <v>4.6389684040037089E-5</v>
      </c>
      <c r="JX51">
        <v>8.1265758843070534E-3</v>
      </c>
      <c r="JY51">
        <v>4.0726107590698324E-4</v>
      </c>
      <c r="JZ51">
        <v>4.6775752745737315E-4</v>
      </c>
      <c r="KA51">
        <v>5.8675058646157856E-6</v>
      </c>
      <c r="KB51">
        <v>1.1119370097207653E-6</v>
      </c>
      <c r="KC51">
        <v>5.3017746196898905E-4</v>
      </c>
      <c r="KD51">
        <v>0</v>
      </c>
      <c r="KE51">
        <v>1.1552085382086142E-11</v>
      </c>
      <c r="KF51">
        <v>1.8183874655352247E-5</v>
      </c>
      <c r="KG51">
        <v>4.8337876192884423E-8</v>
      </c>
      <c r="KH51">
        <v>1.1552085382086142E-11</v>
      </c>
      <c r="KI51">
        <v>2.6412116352799184E-7</v>
      </c>
      <c r="KJ51">
        <v>1.7110626169262322E-5</v>
      </c>
      <c r="KL51">
        <v>5.2198114803808697E-2</v>
      </c>
      <c r="KM51">
        <v>1.6743814646305533</v>
      </c>
      <c r="KN51">
        <v>4.2479695212298387E-3</v>
      </c>
      <c r="KO51">
        <v>3.0160159840312541E-5</v>
      </c>
      <c r="KP51">
        <v>0</v>
      </c>
      <c r="KR51" t="s">
        <v>419</v>
      </c>
      <c r="KS51" t="s">
        <v>419</v>
      </c>
      <c r="KT51" t="s">
        <v>419</v>
      </c>
      <c r="KU51" t="s">
        <v>419</v>
      </c>
      <c r="KV51">
        <f t="shared" si="0"/>
        <v>1.4208241516278588</v>
      </c>
      <c r="KW51">
        <f t="shared" si="1"/>
        <v>1.7985951145437771</v>
      </c>
    </row>
    <row r="52" spans="1:309">
      <c r="A52" s="70"/>
      <c r="B52" s="71"/>
      <c r="C52" s="20" t="s">
        <v>301</v>
      </c>
      <c r="D52" s="20">
        <f>D49+1.5*D50</f>
        <v>227.51649999999995</v>
      </c>
      <c r="E52" s="20">
        <f t="shared" ref="E52:AO52" si="34">E49+1.5*E50</f>
        <v>850.10649999999998</v>
      </c>
      <c r="F52" s="20">
        <f t="shared" si="34"/>
        <v>41755.75</v>
      </c>
      <c r="G52" s="20">
        <f t="shared" si="34"/>
        <v>46112.100000000006</v>
      </c>
      <c r="H52" s="20">
        <f t="shared" si="34"/>
        <v>121150</v>
      </c>
      <c r="I52" s="20">
        <f t="shared" si="34"/>
        <v>194700</v>
      </c>
      <c r="J52" s="21">
        <f t="shared" si="34"/>
        <v>1277.6387</v>
      </c>
      <c r="K52" s="21">
        <f t="shared" si="34"/>
        <v>435.45000000000005</v>
      </c>
      <c r="L52" s="20">
        <f t="shared" si="34"/>
        <v>26.111699999999999</v>
      </c>
      <c r="M52" s="20">
        <f t="shared" si="34"/>
        <v>17837.75</v>
      </c>
      <c r="N52" s="20">
        <f t="shared" si="34"/>
        <v>4.0722100000000001</v>
      </c>
      <c r="O52" s="21">
        <f t="shared" si="34"/>
        <v>4.6350218999999999</v>
      </c>
      <c r="P52" s="20">
        <f t="shared" si="34"/>
        <v>2118.2799999999997</v>
      </c>
      <c r="Q52" s="20">
        <f t="shared" si="34"/>
        <v>175350</v>
      </c>
      <c r="R52" s="20">
        <f t="shared" si="34"/>
        <v>678.36399999999992</v>
      </c>
      <c r="S52" s="20">
        <f t="shared" si="34"/>
        <v>736.24199999999996</v>
      </c>
      <c r="T52" s="20">
        <f t="shared" si="34"/>
        <v>42.728049999999996</v>
      </c>
      <c r="U52" s="20">
        <f t="shared" si="34"/>
        <v>530.47699999999998</v>
      </c>
      <c r="V52" s="21">
        <f t="shared" si="34"/>
        <v>7.1012500000000003</v>
      </c>
      <c r="W52" s="20">
        <f t="shared" si="34"/>
        <v>1.280329375</v>
      </c>
      <c r="X52" s="20">
        <f t="shared" si="34"/>
        <v>0.32079401249999995</v>
      </c>
      <c r="Y52" s="20">
        <f t="shared" si="34"/>
        <v>0.27708437207456166</v>
      </c>
      <c r="Z52" s="20">
        <f t="shared" si="34"/>
        <v>70.847449999999995</v>
      </c>
      <c r="AA52" s="20">
        <f t="shared" si="34"/>
        <v>3.0925050000000001</v>
      </c>
      <c r="AB52" s="20">
        <f t="shared" si="34"/>
        <v>36.005164999999998</v>
      </c>
      <c r="AC52" s="20">
        <f t="shared" si="34"/>
        <v>1800.5095000000003</v>
      </c>
      <c r="AD52" s="20">
        <f t="shared" si="34"/>
        <v>3.4837339999999994E-2</v>
      </c>
      <c r="AE52" s="20">
        <f t="shared" si="34"/>
        <v>2.4523935014999998E-2</v>
      </c>
      <c r="AF52" s="20">
        <f t="shared" si="34"/>
        <v>9.7284924999999994E-2</v>
      </c>
      <c r="AG52" s="20">
        <f t="shared" si="34"/>
        <v>5.198030000000001</v>
      </c>
      <c r="AH52" s="20"/>
      <c r="AI52" s="20">
        <f t="shared" si="34"/>
        <v>438000</v>
      </c>
      <c r="AJ52" s="20">
        <f t="shared" si="34"/>
        <v>61400</v>
      </c>
      <c r="AK52" s="20">
        <f t="shared" si="34"/>
        <v>121150</v>
      </c>
      <c r="AL52" s="20">
        <f t="shared" si="34"/>
        <v>212349.99999999994</v>
      </c>
      <c r="AM52" s="20">
        <f t="shared" si="34"/>
        <v>91650</v>
      </c>
      <c r="AN52" s="20">
        <f t="shared" si="34"/>
        <v>18850</v>
      </c>
      <c r="AO52" s="20">
        <f t="shared" si="34"/>
        <v>254249.99999999994</v>
      </c>
      <c r="AQ52" s="64"/>
      <c r="AR52" s="72"/>
      <c r="AS52" s="20" t="s">
        <v>301</v>
      </c>
      <c r="AT52" s="20">
        <f>AT49+1.5*AT50</f>
        <v>193.22412499999999</v>
      </c>
      <c r="AU52" s="20">
        <f t="shared" ref="AU52:CE52" si="35">AU49+1.5*AU50</f>
        <v>875.24062500000002</v>
      </c>
      <c r="AV52" s="20">
        <f t="shared" si="35"/>
        <v>47402.200000000004</v>
      </c>
      <c r="AW52" s="20">
        <f t="shared" si="35"/>
        <v>44830.5</v>
      </c>
      <c r="AX52" s="20">
        <f t="shared" si="35"/>
        <v>107125</v>
      </c>
      <c r="AY52" s="20">
        <f t="shared" si="35"/>
        <v>179653.375</v>
      </c>
      <c r="AZ52" s="21">
        <f t="shared" si="35"/>
        <v>2049.1912375000002</v>
      </c>
      <c r="BA52" s="21">
        <f t="shared" si="35"/>
        <v>511.64152500000006</v>
      </c>
      <c r="BB52" s="20">
        <f t="shared" si="35"/>
        <v>31.103372499999995</v>
      </c>
      <c r="BC52" s="20">
        <f t="shared" si="35"/>
        <v>15278.668750000001</v>
      </c>
      <c r="BD52" s="20">
        <f t="shared" si="35"/>
        <v>739.87149999999997</v>
      </c>
      <c r="BE52" s="20">
        <f t="shared" si="35"/>
        <v>480.51850000000002</v>
      </c>
      <c r="BF52" s="20">
        <f t="shared" si="35"/>
        <v>2436.4675000000002</v>
      </c>
      <c r="BG52" s="20">
        <f t="shared" si="35"/>
        <v>112166.1875</v>
      </c>
      <c r="BH52" s="20">
        <f t="shared" si="35"/>
        <v>718.14399999999978</v>
      </c>
      <c r="BI52" s="20">
        <f t="shared" si="35"/>
        <v>614.83924999999999</v>
      </c>
      <c r="BJ52" s="20">
        <f t="shared" si="35"/>
        <v>45.937212499999987</v>
      </c>
      <c r="BK52" s="20">
        <f t="shared" si="35"/>
        <v>698.31925000000001</v>
      </c>
      <c r="BL52" s="21">
        <f t="shared" si="35"/>
        <v>10.072662375</v>
      </c>
      <c r="BM52" s="20">
        <f t="shared" si="35"/>
        <v>2.6902811249999994</v>
      </c>
      <c r="BN52" s="20">
        <f t="shared" si="35"/>
        <v>0.23972739999999998</v>
      </c>
      <c r="BO52" s="20">
        <f t="shared" si="35"/>
        <v>0.24565112033999997</v>
      </c>
      <c r="BP52" s="20">
        <f t="shared" si="35"/>
        <v>44.628612499999996</v>
      </c>
      <c r="BQ52" s="20">
        <f t="shared" si="35"/>
        <v>4.3055687499999999</v>
      </c>
      <c r="BR52" s="20">
        <f t="shared" si="35"/>
        <v>28.807725000000001</v>
      </c>
      <c r="BS52" s="20">
        <f t="shared" si="35"/>
        <v>1420.4988750000002</v>
      </c>
      <c r="BT52" s="20">
        <f t="shared" si="35"/>
        <v>1.8247340000000001E-2</v>
      </c>
      <c r="BU52" s="20">
        <f t="shared" si="35"/>
        <v>6.2309452312500006E-2</v>
      </c>
      <c r="BV52" s="20">
        <f t="shared" si="35"/>
        <v>0.31300650000000002</v>
      </c>
      <c r="BW52" s="20">
        <f t="shared" si="35"/>
        <v>4.1768400000000003</v>
      </c>
      <c r="BX52" s="20"/>
      <c r="BY52" s="20">
        <f t="shared" si="35"/>
        <v>408737.5</v>
      </c>
      <c r="BZ52" s="20">
        <f t="shared" si="35"/>
        <v>59762.500000000015</v>
      </c>
      <c r="CA52" s="20">
        <f t="shared" si="35"/>
        <v>107125</v>
      </c>
      <c r="CB52" s="20">
        <f t="shared" si="35"/>
        <v>185199.99999999994</v>
      </c>
      <c r="CC52" s="20">
        <f t="shared" si="35"/>
        <v>94687.5</v>
      </c>
      <c r="CD52" s="20">
        <f t="shared" si="35"/>
        <v>31687.5</v>
      </c>
      <c r="CE52" s="20">
        <f t="shared" si="35"/>
        <v>192637.5</v>
      </c>
      <c r="CG52" s="63"/>
      <c r="CH52" s="73"/>
      <c r="CI52" s="20" t="s">
        <v>301</v>
      </c>
      <c r="CJ52" s="20">
        <f>CJ49+1.5*CJ50</f>
        <v>287.59899999999999</v>
      </c>
      <c r="CK52" s="20">
        <f t="shared" ref="CK52:DU52" si="36">CK49+1.5*CK50</f>
        <v>1203.9375</v>
      </c>
      <c r="CL52" s="20">
        <f t="shared" si="36"/>
        <v>67296.049999999988</v>
      </c>
      <c r="CM52" s="20">
        <f t="shared" si="36"/>
        <v>65467.85</v>
      </c>
      <c r="CN52" s="20">
        <f t="shared" si="36"/>
        <v>110050</v>
      </c>
      <c r="CO52" s="20">
        <f t="shared" si="36"/>
        <v>197130</v>
      </c>
      <c r="CP52" s="21">
        <f t="shared" si="36"/>
        <v>1962.3207</v>
      </c>
      <c r="CQ52" s="21">
        <f t="shared" si="36"/>
        <v>528.2822000000001</v>
      </c>
      <c r="CR52" s="20">
        <f t="shared" si="36"/>
        <v>63.729150000000004</v>
      </c>
      <c r="CS52" s="20">
        <f t="shared" si="36"/>
        <v>16867.650000000001</v>
      </c>
      <c r="CT52" s="20">
        <f t="shared" si="36"/>
        <v>697.07849999999996</v>
      </c>
      <c r="CU52" s="20">
        <f t="shared" si="36"/>
        <v>201.63560000000001</v>
      </c>
      <c r="CV52" s="20">
        <f t="shared" si="36"/>
        <v>451.50749999999999</v>
      </c>
      <c r="CW52" s="20">
        <f t="shared" si="36"/>
        <v>124438.90000000001</v>
      </c>
      <c r="CX52" s="20">
        <f t="shared" si="36"/>
        <v>592.99799999999993</v>
      </c>
      <c r="CY52" s="20">
        <f t="shared" si="36"/>
        <v>627.12849999999992</v>
      </c>
      <c r="CZ52" s="20">
        <f t="shared" si="36"/>
        <v>50.525500000000008</v>
      </c>
      <c r="DA52" s="20">
        <f t="shared" si="36"/>
        <v>512.30999999999995</v>
      </c>
      <c r="DB52" s="21">
        <f t="shared" si="36"/>
        <v>10.61463</v>
      </c>
      <c r="DC52" s="20">
        <f t="shared" si="36"/>
        <v>2.80558</v>
      </c>
      <c r="DD52" s="20">
        <f t="shared" si="36"/>
        <v>0.34858337500000003</v>
      </c>
      <c r="DE52" s="20">
        <f t="shared" si="36"/>
        <v>5.9976224972649996</v>
      </c>
      <c r="DF52" s="20">
        <f t="shared" si="36"/>
        <v>43.997500000000002</v>
      </c>
      <c r="DG52" s="20">
        <f t="shared" si="36"/>
        <v>7.7195599999999995</v>
      </c>
      <c r="DH52" s="20">
        <f t="shared" si="36"/>
        <v>35.267049999999998</v>
      </c>
      <c r="DI52" s="20">
        <f t="shared" si="36"/>
        <v>1115.6675</v>
      </c>
      <c r="DJ52" s="20">
        <f t="shared" si="36"/>
        <v>2.7678527000000001E-2</v>
      </c>
      <c r="DK52" s="20">
        <f t="shared" si="36"/>
        <v>0.2522545027175</v>
      </c>
      <c r="DL52" s="20">
        <f t="shared" si="36"/>
        <v>0.47777700000000001</v>
      </c>
      <c r="DM52" s="20">
        <f t="shared" si="36"/>
        <v>11.378980000000002</v>
      </c>
      <c r="DN52" s="20"/>
      <c r="DO52" s="20">
        <f t="shared" si="36"/>
        <v>420449.99999999988</v>
      </c>
      <c r="DP52" s="20">
        <f t="shared" si="36"/>
        <v>77200</v>
      </c>
      <c r="DQ52" s="20">
        <f t="shared" si="36"/>
        <v>110050</v>
      </c>
      <c r="DR52" s="20">
        <f t="shared" si="36"/>
        <v>192950</v>
      </c>
      <c r="DS52" s="20">
        <f t="shared" si="36"/>
        <v>76350</v>
      </c>
      <c r="DT52" s="20">
        <f t="shared" si="36"/>
        <v>15599.999999999996</v>
      </c>
      <c r="DU52" s="20">
        <f t="shared" si="36"/>
        <v>131800</v>
      </c>
      <c r="JG52" s="67"/>
      <c r="JH52" s="67"/>
      <c r="JI52" s="67"/>
      <c r="JJ52" s="67"/>
      <c r="JK52" t="s">
        <v>48</v>
      </c>
      <c r="JM52">
        <v>5.4525995227582227</v>
      </c>
      <c r="JN52">
        <v>2.5474004772417778</v>
      </c>
      <c r="JP52">
        <v>0.71612644303129613</v>
      </c>
      <c r="JQ52">
        <v>0.20182147666983402</v>
      </c>
      <c r="JR52">
        <v>3.070697485334791</v>
      </c>
      <c r="JS52">
        <v>2.5254004200758174E-2</v>
      </c>
      <c r="JT52">
        <v>1.7034224760248191</v>
      </c>
      <c r="JU52">
        <v>2.0534316323362344E-2</v>
      </c>
      <c r="JV52">
        <v>0</v>
      </c>
      <c r="JW52">
        <v>5.9207460597724563E-5</v>
      </c>
      <c r="JX52">
        <v>7.651052641353664E-3</v>
      </c>
      <c r="JY52">
        <v>4.3061006282314935E-4</v>
      </c>
      <c r="JZ52">
        <v>4.6888014828351722E-4</v>
      </c>
      <c r="KA52">
        <v>1.1179378174346782E-5</v>
      </c>
      <c r="KB52">
        <v>2.0413539395915663E-17</v>
      </c>
      <c r="KC52">
        <v>2.9982407874763344E-4</v>
      </c>
      <c r="KD52">
        <v>1.7302662328457093E-6</v>
      </c>
      <c r="KE52">
        <v>0</v>
      </c>
      <c r="KF52">
        <v>1.8783487645484817E-5</v>
      </c>
      <c r="KG52">
        <v>3.3780109560055692E-7</v>
      </c>
      <c r="KH52">
        <v>0</v>
      </c>
      <c r="KI52">
        <v>1.6712388820773581E-7</v>
      </c>
      <c r="KJ52">
        <v>1.7934283773699341E-5</v>
      </c>
      <c r="KL52">
        <v>3.6616479255250071E-2</v>
      </c>
      <c r="KM52">
        <v>1.8832848514860003</v>
      </c>
      <c r="KN52">
        <v>4.7434653119225578E-3</v>
      </c>
      <c r="KO52">
        <v>1.3293545649421156E-4</v>
      </c>
      <c r="KP52">
        <v>0</v>
      </c>
      <c r="KR52" t="s">
        <v>419</v>
      </c>
      <c r="KS52" t="s">
        <v>419</v>
      </c>
      <c r="KT52" t="s">
        <v>419</v>
      </c>
      <c r="KU52" t="s">
        <v>419</v>
      </c>
      <c r="KV52">
        <f t="shared" si="0"/>
        <v>2.5816465231740873</v>
      </c>
      <c r="KW52">
        <f t="shared" si="1"/>
        <v>1.6828881597014567</v>
      </c>
    </row>
    <row r="53" spans="1:309">
      <c r="JG53" s="67"/>
      <c r="JH53" s="67"/>
      <c r="JI53" s="67"/>
      <c r="JJ53" s="67"/>
      <c r="JK53" t="s">
        <v>49</v>
      </c>
      <c r="JM53">
        <v>5.452746607681946</v>
      </c>
      <c r="JN53">
        <v>2.5472533923180545</v>
      </c>
      <c r="JP53">
        <v>0.72486378394750695</v>
      </c>
      <c r="JQ53">
        <v>0.19036466760572038</v>
      </c>
      <c r="JR53">
        <v>3.0598042154968939</v>
      </c>
      <c r="JS53">
        <v>2.7053772999068863E-2</v>
      </c>
      <c r="JT53">
        <v>1.7264524153359919</v>
      </c>
      <c r="JU53">
        <v>2.0041159276058353E-2</v>
      </c>
      <c r="JV53">
        <v>0</v>
      </c>
      <c r="JW53">
        <v>5.2216333846511182E-5</v>
      </c>
      <c r="JX53">
        <v>8.5361456332731962E-3</v>
      </c>
      <c r="JY53">
        <v>4.0306125995468502E-4</v>
      </c>
      <c r="JZ53">
        <v>4.811899161812862E-4</v>
      </c>
      <c r="KA53">
        <v>7.5640952190429461E-6</v>
      </c>
      <c r="KB53">
        <v>1.4982212311341643E-20</v>
      </c>
      <c r="KC53">
        <v>2.774344181099243E-4</v>
      </c>
      <c r="KD53">
        <v>1.2476418383619758E-6</v>
      </c>
      <c r="KE53">
        <v>3.2986604958287584E-8</v>
      </c>
      <c r="KF53">
        <v>1.4406385429814427E-5</v>
      </c>
      <c r="KG53">
        <v>8.7974045143175549E-8</v>
      </c>
      <c r="KH53">
        <v>3.2986604958287584E-8</v>
      </c>
      <c r="KI53">
        <v>2.5181079403922662E-7</v>
      </c>
      <c r="KJ53">
        <v>1.8144664548261558E-5</v>
      </c>
      <c r="KL53">
        <v>2.4448115024106855E-2</v>
      </c>
      <c r="KM53">
        <v>1.8867098881544151</v>
      </c>
      <c r="KN53">
        <v>5.1275315516039789E-3</v>
      </c>
      <c r="KO53">
        <v>1.369191798477207E-4</v>
      </c>
      <c r="KP53">
        <v>0</v>
      </c>
      <c r="KR53" t="s">
        <v>419</v>
      </c>
      <c r="KS53" t="s">
        <v>419</v>
      </c>
      <c r="KT53" t="s">
        <v>419</v>
      </c>
      <c r="KU53" t="s">
        <v>419</v>
      </c>
      <c r="KV53">
        <f t="shared" si="0"/>
        <v>2.5523588721541759</v>
      </c>
      <c r="KW53">
        <f t="shared" si="1"/>
        <v>1.7064112560599336</v>
      </c>
    </row>
    <row r="54" spans="1:309">
      <c r="JG54" s="67"/>
      <c r="JH54" s="67"/>
      <c r="JI54" s="67"/>
      <c r="JJ54" s="67"/>
      <c r="JK54" t="s">
        <v>50</v>
      </c>
      <c r="JM54">
        <v>5.4881969776566519</v>
      </c>
      <c r="JN54">
        <v>2.5118030223433485</v>
      </c>
      <c r="JP54">
        <v>0.73003602652305055</v>
      </c>
      <c r="JQ54">
        <v>0.20819337655226752</v>
      </c>
      <c r="JR54">
        <v>3.0132613935577108</v>
      </c>
      <c r="JS54">
        <v>2.5529807947264456E-2</v>
      </c>
      <c r="JT54">
        <v>1.7043578292337966</v>
      </c>
      <c r="JU54">
        <v>1.9766913477798513E-2</v>
      </c>
      <c r="JV54">
        <v>0</v>
      </c>
      <c r="JW54">
        <v>5.2826949381835346E-5</v>
      </c>
      <c r="JX54">
        <v>8.0381812370983515E-3</v>
      </c>
      <c r="JY54">
        <v>3.8091777039778131E-4</v>
      </c>
      <c r="JZ54">
        <v>4.5073848622508727E-4</v>
      </c>
      <c r="KA54">
        <v>7.3136949703905687E-6</v>
      </c>
      <c r="KB54">
        <v>0</v>
      </c>
      <c r="KC54">
        <v>3.1736669984551772E-4</v>
      </c>
      <c r="KD54">
        <v>4.56091849341391E-7</v>
      </c>
      <c r="KE54">
        <v>6.7913681809451316E-8</v>
      </c>
      <c r="KF54">
        <v>1.6883044302277427E-5</v>
      </c>
      <c r="KG54">
        <v>1.7507431087530416E-7</v>
      </c>
      <c r="KH54">
        <v>6.7913681809451316E-8</v>
      </c>
      <c r="KI54">
        <v>3.2921336208621201E-7</v>
      </c>
      <c r="KJ54">
        <v>1.5074243562068634E-5</v>
      </c>
      <c r="KL54">
        <v>2.8515628111443037E-2</v>
      </c>
      <c r="KM54">
        <v>1.8893698040956286</v>
      </c>
      <c r="KN54">
        <v>4.6936069778433058E-3</v>
      </c>
      <c r="KO54">
        <v>1.2887765860842887E-4</v>
      </c>
      <c r="KP54">
        <v>5.9193422378753628E-3</v>
      </c>
      <c r="KR54" t="s">
        <v>419</v>
      </c>
      <c r="KS54" t="s">
        <v>419</v>
      </c>
      <c r="KT54" t="s">
        <v>419</v>
      </c>
      <c r="KU54" t="s">
        <v>419</v>
      </c>
      <c r="KV54">
        <f t="shared" si="0"/>
        <v>2.5169485515341923</v>
      </c>
      <c r="KW54">
        <f t="shared" si="1"/>
        <v>1.6845909157559982</v>
      </c>
    </row>
    <row r="55" spans="1:309">
      <c r="E55" t="s">
        <v>357</v>
      </c>
      <c r="JG55" s="67"/>
      <c r="JH55" s="67"/>
      <c r="JI55" s="67"/>
      <c r="JJ55" s="67"/>
      <c r="JK55" t="s">
        <v>51</v>
      </c>
      <c r="JM55">
        <v>5.4685599092931527</v>
      </c>
      <c r="JN55">
        <v>2.5314400907068477</v>
      </c>
      <c r="JP55">
        <v>0.7447581741790259</v>
      </c>
      <c r="JQ55">
        <v>0.2455486956363527</v>
      </c>
      <c r="JR55">
        <v>3.0088241639198543</v>
      </c>
      <c r="JS55">
        <v>2.8827837353118911E-2</v>
      </c>
      <c r="JT55">
        <v>1.6435945371096357</v>
      </c>
      <c r="JU55">
        <v>2.1009120826697762E-2</v>
      </c>
      <c r="JV55">
        <v>0</v>
      </c>
      <c r="JW55">
        <v>6.6574058911618263E-5</v>
      </c>
      <c r="JX55">
        <v>9.1456608324956487E-3</v>
      </c>
      <c r="JY55">
        <v>4.8915522689686232E-4</v>
      </c>
      <c r="JZ55">
        <v>4.8777270301175599E-4</v>
      </c>
      <c r="KA55">
        <v>1.0004334479084908E-5</v>
      </c>
      <c r="KB55">
        <v>3.8572401435287551E-7</v>
      </c>
      <c r="KC55">
        <v>3.2036867338693559E-4</v>
      </c>
      <c r="KD55">
        <v>1.5557055480054246E-6</v>
      </c>
      <c r="KE55">
        <v>0</v>
      </c>
      <c r="KF55">
        <v>1.6923664633638524E-5</v>
      </c>
      <c r="KG55">
        <v>9.3967863131350541E-8</v>
      </c>
      <c r="KH55">
        <v>0</v>
      </c>
      <c r="KI55">
        <v>2.3416770997751166E-7</v>
      </c>
      <c r="KJ55">
        <v>1.9077211837014558E-5</v>
      </c>
      <c r="KL55">
        <v>1.3619287597635867E-2</v>
      </c>
      <c r="KM55">
        <v>1.8599547880806024</v>
      </c>
      <c r="KN55">
        <v>4.9438971923642869E-3</v>
      </c>
      <c r="KO55">
        <v>1.5252386810432251E-4</v>
      </c>
      <c r="KP55">
        <v>0</v>
      </c>
      <c r="KR55" t="s">
        <v>419</v>
      </c>
      <c r="KS55" t="s">
        <v>419</v>
      </c>
      <c r="KT55" t="s">
        <v>419</v>
      </c>
      <c r="KU55" t="s">
        <v>419</v>
      </c>
      <c r="KV55">
        <f t="shared" si="0"/>
        <v>2.5384425227303002</v>
      </c>
      <c r="KW55">
        <f t="shared" si="1"/>
        <v>1.6225854162829378</v>
      </c>
    </row>
    <row r="56" spans="1:309" ht="29.25" customHeight="1">
      <c r="B56" s="69" t="s">
        <v>307</v>
      </c>
      <c r="C56" s="2"/>
      <c r="D56" s="2" t="s">
        <v>1</v>
      </c>
      <c r="E56" s="2" t="s">
        <v>2</v>
      </c>
      <c r="F56" s="2" t="s">
        <v>3</v>
      </c>
      <c r="G56" s="2" t="s">
        <v>4</v>
      </c>
      <c r="H56" s="2" t="s">
        <v>5</v>
      </c>
      <c r="I56" s="2" t="s">
        <v>6</v>
      </c>
      <c r="J56" s="2" t="s">
        <v>7</v>
      </c>
      <c r="K56" s="2" t="s">
        <v>8</v>
      </c>
      <c r="L56" s="2" t="s">
        <v>9</v>
      </c>
      <c r="M56" s="2" t="s">
        <v>10</v>
      </c>
      <c r="N56" s="2" t="s">
        <v>11</v>
      </c>
      <c r="O56" s="2" t="s">
        <v>12</v>
      </c>
      <c r="P56" s="2" t="s">
        <v>13</v>
      </c>
      <c r="Q56" s="2" t="s">
        <v>14</v>
      </c>
      <c r="R56" s="2" t="s">
        <v>15</v>
      </c>
      <c r="S56" s="2" t="s">
        <v>16</v>
      </c>
      <c r="T56" s="2" t="s">
        <v>17</v>
      </c>
      <c r="U56" s="2" t="s">
        <v>18</v>
      </c>
      <c r="V56" s="2" t="s">
        <v>19</v>
      </c>
      <c r="W56" s="2" t="s">
        <v>20</v>
      </c>
      <c r="X56" s="2" t="s">
        <v>21</v>
      </c>
      <c r="Y56" s="2" t="s">
        <v>22</v>
      </c>
      <c r="Z56" s="2" t="s">
        <v>23</v>
      </c>
      <c r="AA56" s="2" t="s">
        <v>24</v>
      </c>
      <c r="AB56" s="2" t="s">
        <v>25</v>
      </c>
      <c r="AC56" s="2" t="s">
        <v>26</v>
      </c>
      <c r="AD56" s="2" t="s">
        <v>27</v>
      </c>
      <c r="AE56" s="2" t="s">
        <v>28</v>
      </c>
      <c r="AF56" s="2" t="s">
        <v>29</v>
      </c>
      <c r="AG56" s="2" t="s">
        <v>30</v>
      </c>
      <c r="AH56" s="2" t="s">
        <v>258</v>
      </c>
      <c r="AI56" s="2" t="s">
        <v>142</v>
      </c>
      <c r="AJ56" s="2" t="s">
        <v>143</v>
      </c>
      <c r="AK56" s="2" t="s">
        <v>144</v>
      </c>
      <c r="AL56" s="2" t="s">
        <v>145</v>
      </c>
      <c r="AM56" s="2" t="s">
        <v>146</v>
      </c>
      <c r="AN56" s="2" t="s">
        <v>148</v>
      </c>
      <c r="AO56" s="2" t="s">
        <v>149</v>
      </c>
      <c r="AR56" s="2"/>
      <c r="AS56" s="2" t="s">
        <v>3</v>
      </c>
      <c r="AT56" s="2" t="s">
        <v>14</v>
      </c>
      <c r="AU56" s="2" t="s">
        <v>143</v>
      </c>
      <c r="AV56" s="2" t="s">
        <v>149</v>
      </c>
      <c r="EA56" s="69" t="s">
        <v>307</v>
      </c>
      <c r="EB56" s="2"/>
      <c r="EC56" s="2" t="s">
        <v>14</v>
      </c>
      <c r="ED56" s="2" t="s">
        <v>358</v>
      </c>
      <c r="JG56" s="67"/>
      <c r="JH56" s="67"/>
      <c r="JI56" s="67"/>
      <c r="JJ56" s="67"/>
      <c r="JK56" t="s">
        <v>52</v>
      </c>
      <c r="JM56">
        <v>5.4750278824445111</v>
      </c>
      <c r="JN56">
        <v>2.5249721175554893</v>
      </c>
      <c r="JP56">
        <v>0.7118481388642639</v>
      </c>
      <c r="JQ56">
        <v>0.21836785728828179</v>
      </c>
      <c r="JR56">
        <v>3.0226867778531905</v>
      </c>
      <c r="JS56">
        <v>2.6488386747570054E-2</v>
      </c>
      <c r="JT56">
        <v>1.697866691986089</v>
      </c>
      <c r="JU56">
        <v>2.2947602623372081E-2</v>
      </c>
      <c r="JV56">
        <v>0</v>
      </c>
      <c r="JW56">
        <v>5.7714430799669026E-5</v>
      </c>
      <c r="JX56">
        <v>9.4647442300093126E-3</v>
      </c>
      <c r="JY56">
        <v>3.9484473090134822E-4</v>
      </c>
      <c r="JZ56">
        <v>4.5525230129105261E-4</v>
      </c>
      <c r="KA56">
        <v>3.3651118837146055E-6</v>
      </c>
      <c r="KB56">
        <v>3.2259605901924417E-6</v>
      </c>
      <c r="KC56">
        <v>3.6980015594532153E-4</v>
      </c>
      <c r="KD56">
        <v>0</v>
      </c>
      <c r="KE56">
        <v>0</v>
      </c>
      <c r="KF56">
        <v>1.6253825195973773E-5</v>
      </c>
      <c r="KG56">
        <v>6.0455345078765649E-8</v>
      </c>
      <c r="KH56">
        <v>0</v>
      </c>
      <c r="KI56">
        <v>0</v>
      </c>
      <c r="KJ56">
        <v>1.3980452927527454E-5</v>
      </c>
      <c r="KL56">
        <v>3.7465851665489686E-2</v>
      </c>
      <c r="KM56">
        <v>1.9016604251921567</v>
      </c>
      <c r="KN56">
        <v>4.9387000409531687E-3</v>
      </c>
      <c r="KO56">
        <v>7.1093183621863935E-5</v>
      </c>
      <c r="KP56">
        <v>0</v>
      </c>
      <c r="KR56" t="s">
        <v>419</v>
      </c>
      <c r="KS56" t="s">
        <v>419</v>
      </c>
      <c r="KT56" t="s">
        <v>419</v>
      </c>
      <c r="KU56" t="s">
        <v>419</v>
      </c>
      <c r="KV56">
        <f t="shared" si="0"/>
        <v>2.5556948830247785</v>
      </c>
      <c r="KW56">
        <f t="shared" si="1"/>
        <v>1.6749190893627168</v>
      </c>
    </row>
    <row r="57" spans="1:309" ht="29.25" customHeight="1">
      <c r="B57" s="69"/>
      <c r="C57" s="2" t="s">
        <v>64</v>
      </c>
      <c r="D57">
        <v>177.18378787878788</v>
      </c>
      <c r="E57">
        <v>501.2404545454545</v>
      </c>
      <c r="F57">
        <v>35200.815151515162</v>
      </c>
      <c r="G57">
        <v>38096.675757575758</v>
      </c>
      <c r="H57">
        <v>103296.9696969697</v>
      </c>
      <c r="I57">
        <v>163331.12121212122</v>
      </c>
      <c r="J57" s="17">
        <v>198.69101560606063</v>
      </c>
      <c r="K57" s="17">
        <v>209.91718393939394</v>
      </c>
      <c r="L57">
        <v>20.775533333333335</v>
      </c>
      <c r="M57">
        <v>13078.224242424243</v>
      </c>
      <c r="N57">
        <v>4.8493900000000014</v>
      </c>
      <c r="O57" s="17">
        <v>1.0815153848484846</v>
      </c>
      <c r="P57">
        <v>1722.8587878787887</v>
      </c>
      <c r="Q57">
        <v>121042.93939393939</v>
      </c>
      <c r="R57">
        <v>548.6914242424242</v>
      </c>
      <c r="S57">
        <v>593.28963636363642</v>
      </c>
      <c r="T57">
        <v>36.573</v>
      </c>
      <c r="U57">
        <v>452.99136363636359</v>
      </c>
      <c r="V57" s="17">
        <v>0.73654022727272728</v>
      </c>
      <c r="W57">
        <v>0.83733430303030298</v>
      </c>
      <c r="X57">
        <v>0.15590753473636362</v>
      </c>
      <c r="Y57">
        <v>5.6835288821974826E-2</v>
      </c>
      <c r="Z57">
        <v>44.962712121212121</v>
      </c>
      <c r="AA57">
        <v>2.3048733333333327</v>
      </c>
      <c r="AB57">
        <v>12.430760303030304</v>
      </c>
      <c r="AC57">
        <v>1149.9609393939395</v>
      </c>
      <c r="AD57">
        <v>1.853102955151515E-2</v>
      </c>
      <c r="AE57">
        <v>4.7657091928960619E-3</v>
      </c>
      <c r="AF57">
        <v>6.0619318787878781E-2</v>
      </c>
      <c r="AG57">
        <v>3.783670606060606</v>
      </c>
      <c r="AI57">
        <v>404036.36363636365</v>
      </c>
      <c r="AJ57">
        <v>48963.63636363636</v>
      </c>
      <c r="AK57">
        <v>103296.9696969697</v>
      </c>
      <c r="AL57">
        <v>180706.06060606061</v>
      </c>
      <c r="AM57">
        <v>79772.727272727279</v>
      </c>
      <c r="AN57">
        <v>13796.969696969696</v>
      </c>
      <c r="AO57">
        <v>169387.87878787878</v>
      </c>
      <c r="AR57" s="2" t="s">
        <v>64</v>
      </c>
      <c r="AS57">
        <v>35200.815151515162</v>
      </c>
      <c r="AT57">
        <v>121042.93939393939</v>
      </c>
      <c r="AU57">
        <v>48963.63636363636</v>
      </c>
      <c r="AV57">
        <v>169387.87878787878</v>
      </c>
      <c r="EA57" s="69"/>
      <c r="EB57" s="2" t="s">
        <v>64</v>
      </c>
      <c r="EC57">
        <v>121042.93939393939</v>
      </c>
      <c r="ED57">
        <v>169387.87878787878</v>
      </c>
      <c r="JG57" s="67"/>
      <c r="JH57" s="67"/>
      <c r="JI57" s="67"/>
      <c r="JJ57" s="67"/>
      <c r="JK57" t="s">
        <v>53</v>
      </c>
      <c r="JM57">
        <v>5.4854907536760988</v>
      </c>
      <c r="JN57">
        <v>2.5145092463239016</v>
      </c>
      <c r="JP57">
        <v>0.71528682865891113</v>
      </c>
      <c r="JQ57">
        <v>0.2225545598827888</v>
      </c>
      <c r="JR57">
        <v>3.0364412214925651</v>
      </c>
      <c r="JS57">
        <v>2.8589887988456044E-2</v>
      </c>
      <c r="JT57">
        <v>1.6681156498851968</v>
      </c>
      <c r="JU57">
        <v>2.354946415366763E-2</v>
      </c>
      <c r="JV57">
        <v>0</v>
      </c>
      <c r="JW57">
        <v>5.5650758347372377E-5</v>
      </c>
      <c r="JX57">
        <v>8.3843576370573967E-3</v>
      </c>
      <c r="JY57">
        <v>4.2358386501256245E-4</v>
      </c>
      <c r="JZ57">
        <v>4.5129760006645331E-4</v>
      </c>
      <c r="KA57">
        <v>7.5822972110954847E-6</v>
      </c>
      <c r="KB57">
        <v>1.6193351183347618E-18</v>
      </c>
      <c r="KC57">
        <v>4.5763692309720326E-4</v>
      </c>
      <c r="KD57">
        <v>0</v>
      </c>
      <c r="KE57">
        <v>2.9875881547099964E-9</v>
      </c>
      <c r="KF57">
        <v>1.6203443708886406E-5</v>
      </c>
      <c r="KG57">
        <v>0</v>
      </c>
      <c r="KH57">
        <v>2.9875881547099964E-9</v>
      </c>
      <c r="KI57">
        <v>3.1603362299287716E-7</v>
      </c>
      <c r="KJ57">
        <v>1.5574837148741455E-5</v>
      </c>
      <c r="KL57">
        <v>4.342081762176439E-2</v>
      </c>
      <c r="KM57">
        <v>1.8893411074460513</v>
      </c>
      <c r="KN57">
        <v>4.6886578371363036E-3</v>
      </c>
      <c r="KO57">
        <v>7.7860084644043649E-5</v>
      </c>
      <c r="KP57">
        <v>0</v>
      </c>
      <c r="KR57" t="s">
        <v>419</v>
      </c>
      <c r="KS57" t="s">
        <v>419</v>
      </c>
      <c r="KT57" t="s">
        <v>419</v>
      </c>
      <c r="KU57" t="s">
        <v>419</v>
      </c>
      <c r="KV57">
        <f t="shared" si="0"/>
        <v>2.5722988407048986</v>
      </c>
      <c r="KW57">
        <f t="shared" si="1"/>
        <v>1.6445661857315292</v>
      </c>
    </row>
    <row r="58" spans="1:309" ht="29.25" customHeight="1">
      <c r="B58" s="69"/>
      <c r="C58" s="2" t="s">
        <v>305</v>
      </c>
      <c r="D58">
        <v>165.71409375000005</v>
      </c>
      <c r="E58">
        <v>691.54746875000023</v>
      </c>
      <c r="F58">
        <v>39390.187499999993</v>
      </c>
      <c r="G58">
        <v>39160.184374999997</v>
      </c>
      <c r="H58">
        <v>101587.5</v>
      </c>
      <c r="I58">
        <v>158819.5</v>
      </c>
      <c r="J58" s="17">
        <v>368.22909062500003</v>
      </c>
      <c r="K58" s="17">
        <v>229.61732500000002</v>
      </c>
      <c r="L58">
        <v>15.222697812499998</v>
      </c>
      <c r="M58">
        <v>10821.3</v>
      </c>
      <c r="N58">
        <v>368.97662500000007</v>
      </c>
      <c r="O58">
        <v>220.76876874999996</v>
      </c>
      <c r="P58">
        <v>1841.9390625000003</v>
      </c>
      <c r="Q58">
        <v>101646.3875</v>
      </c>
      <c r="R58">
        <v>526.81068750000009</v>
      </c>
      <c r="S58">
        <v>546.74909375000004</v>
      </c>
      <c r="T58">
        <v>34.066053124999996</v>
      </c>
      <c r="U58">
        <v>431.58890625000004</v>
      </c>
      <c r="V58" s="17">
        <v>2.4323901875000002</v>
      </c>
      <c r="W58">
        <v>2.3661797500000006</v>
      </c>
      <c r="X58">
        <v>0.57957421059444114</v>
      </c>
      <c r="Y58">
        <v>3.068592310558337</v>
      </c>
      <c r="Z58">
        <v>20.699790000000004</v>
      </c>
      <c r="AA58">
        <v>1.7668236562499999</v>
      </c>
      <c r="AB58">
        <v>20.37066875</v>
      </c>
      <c r="AC58">
        <v>985.77828125000042</v>
      </c>
      <c r="AD58">
        <v>4.2454516575563188</v>
      </c>
      <c r="AE58">
        <v>2.0724821496026564E-2</v>
      </c>
      <c r="AF58">
        <v>0.14045542499999999</v>
      </c>
      <c r="AG58">
        <v>3.1887909374999999</v>
      </c>
      <c r="AI58">
        <v>402115.625</v>
      </c>
      <c r="AJ58">
        <v>54196.875</v>
      </c>
      <c r="AK58">
        <v>101587.5</v>
      </c>
      <c r="AL58">
        <v>179421.875</v>
      </c>
      <c r="AM58">
        <v>81606.25</v>
      </c>
      <c r="AN58">
        <v>8043.75</v>
      </c>
      <c r="AO58">
        <v>172562.5</v>
      </c>
      <c r="AR58" s="2" t="s">
        <v>305</v>
      </c>
      <c r="AS58">
        <v>39390.187499999993</v>
      </c>
      <c r="AT58">
        <v>101646.3875</v>
      </c>
      <c r="AU58">
        <v>54196.875</v>
      </c>
      <c r="AV58">
        <v>172562.5</v>
      </c>
      <c r="EA58" s="69"/>
      <c r="EB58" s="2" t="s">
        <v>305</v>
      </c>
      <c r="EC58">
        <v>101646.3875</v>
      </c>
      <c r="ED58">
        <v>172562.5</v>
      </c>
      <c r="JG58" s="67"/>
      <c r="JH58" s="67"/>
      <c r="JI58" s="67"/>
      <c r="JJ58" s="67"/>
      <c r="JK58" t="s">
        <v>54</v>
      </c>
      <c r="JM58">
        <v>5.461617063003005</v>
      </c>
      <c r="JN58">
        <v>2.5383829369969946</v>
      </c>
      <c r="JP58">
        <v>0.73294173933276952</v>
      </c>
      <c r="JQ58">
        <v>0.21936099482446064</v>
      </c>
      <c r="JR58">
        <v>3.0603529589962379</v>
      </c>
      <c r="JS58">
        <v>2.3246176867004587E-2</v>
      </c>
      <c r="JT58">
        <v>1.6504089062625815</v>
      </c>
      <c r="JU58">
        <v>1.7109696194229775E-2</v>
      </c>
      <c r="JV58">
        <v>0</v>
      </c>
      <c r="JW58">
        <v>5.2253113558466778E-5</v>
      </c>
      <c r="JX58">
        <v>6.6426337752793115E-3</v>
      </c>
      <c r="JY58">
        <v>4.7056549649515054E-4</v>
      </c>
      <c r="JZ58">
        <v>4.480184314471366E-4</v>
      </c>
      <c r="KA58">
        <v>3.1200114089635267E-5</v>
      </c>
      <c r="KB58">
        <v>0</v>
      </c>
      <c r="KC58">
        <v>3.5165372227598907E-4</v>
      </c>
      <c r="KD58">
        <v>1.1064323970278492E-6</v>
      </c>
      <c r="KE58">
        <v>0</v>
      </c>
      <c r="KF58">
        <v>1.9202719026846181E-5</v>
      </c>
      <c r="KG58">
        <v>4.1514568624061509E-8</v>
      </c>
      <c r="KH58">
        <v>0</v>
      </c>
      <c r="KI58">
        <v>1.5115602145344904E-6</v>
      </c>
      <c r="KJ58">
        <v>2.163390961082433E-5</v>
      </c>
      <c r="KL58">
        <v>3.3282664227588576E-2</v>
      </c>
      <c r="KM58">
        <v>1.8942654201295093</v>
      </c>
      <c r="KN58">
        <v>4.2361107798671443E-3</v>
      </c>
      <c r="KO58">
        <v>8.1534395959376245E-5</v>
      </c>
      <c r="KP58">
        <v>0</v>
      </c>
      <c r="KR58" t="s">
        <v>419</v>
      </c>
      <c r="KS58" t="s">
        <v>419</v>
      </c>
      <c r="KT58" t="s">
        <v>419</v>
      </c>
      <c r="KU58" t="s">
        <v>419</v>
      </c>
      <c r="KV58">
        <f t="shared" si="0"/>
        <v>2.5700183913549335</v>
      </c>
      <c r="KW58">
        <f t="shared" si="1"/>
        <v>1.6332992100683517</v>
      </c>
    </row>
    <row r="59" spans="1:309" ht="29.25" customHeight="1">
      <c r="B59" s="69"/>
      <c r="C59" s="2" t="s">
        <v>306</v>
      </c>
      <c r="D59">
        <v>244.16251219512191</v>
      </c>
      <c r="E59">
        <v>762.42692682926838</v>
      </c>
      <c r="F59">
        <v>55431.33902439024</v>
      </c>
      <c r="G59">
        <v>56910.970731707326</v>
      </c>
      <c r="H59">
        <v>106202.43902439025</v>
      </c>
      <c r="I59">
        <v>167528.07317073172</v>
      </c>
      <c r="J59" s="17">
        <v>426.51301317073165</v>
      </c>
      <c r="K59" s="17">
        <v>233.95472926829271</v>
      </c>
      <c r="L59">
        <v>42.682841463414633</v>
      </c>
      <c r="M59">
        <v>11732.918292682929</v>
      </c>
      <c r="N59">
        <v>469.63068292682919</v>
      </c>
      <c r="O59">
        <v>107.88473902439024</v>
      </c>
      <c r="P59">
        <v>286.64017073170737</v>
      </c>
      <c r="Q59">
        <v>99626.260975609766</v>
      </c>
      <c r="R59">
        <v>491.31909756097559</v>
      </c>
      <c r="S59">
        <v>511.1195853658536</v>
      </c>
      <c r="T59">
        <v>40.533499999999989</v>
      </c>
      <c r="U59">
        <v>435.47651219512204</v>
      </c>
      <c r="V59" s="17">
        <v>2.2090313121951222</v>
      </c>
      <c r="W59">
        <v>2.7673807804878052</v>
      </c>
      <c r="X59">
        <v>0.34677847800909628</v>
      </c>
      <c r="Y59">
        <v>18.043305565234345</v>
      </c>
      <c r="Z59">
        <v>31.58985365853658</v>
      </c>
      <c r="AA59">
        <v>6.2471970731707307</v>
      </c>
      <c r="AB59">
        <v>27.030099999999997</v>
      </c>
      <c r="AC59">
        <v>901.37475609756109</v>
      </c>
      <c r="AD59">
        <v>0.3070427737909267</v>
      </c>
      <c r="AE59">
        <v>8.5743627059460537E-2</v>
      </c>
      <c r="AF59">
        <v>0.32746921951219526</v>
      </c>
      <c r="AG59">
        <v>7.0949785365853657</v>
      </c>
      <c r="AI59">
        <v>418587.80487804877</v>
      </c>
      <c r="AJ59">
        <v>73509.756097560981</v>
      </c>
      <c r="AK59">
        <v>106202.43902439025</v>
      </c>
      <c r="AL59">
        <v>190268.29268292684</v>
      </c>
      <c r="AM59">
        <v>73402.439024390245</v>
      </c>
      <c r="AN59">
        <v>11639.024390243903</v>
      </c>
      <c r="AO59">
        <v>126404.87804878049</v>
      </c>
      <c r="AR59" s="2" t="s">
        <v>306</v>
      </c>
      <c r="AS59">
        <v>55431.33902439024</v>
      </c>
      <c r="AT59">
        <v>99626.260975609766</v>
      </c>
      <c r="AU59">
        <v>73509.756097560981</v>
      </c>
      <c r="AV59">
        <v>126404.87804878049</v>
      </c>
      <c r="EA59" s="69"/>
      <c r="EB59" s="2" t="s">
        <v>306</v>
      </c>
      <c r="EC59">
        <v>99626.260975609766</v>
      </c>
      <c r="ED59">
        <v>126404.87804878049</v>
      </c>
      <c r="JG59" s="67"/>
      <c r="JH59" s="67"/>
      <c r="JI59" s="67"/>
      <c r="JJ59" s="67"/>
      <c r="JK59" t="s">
        <v>55</v>
      </c>
      <c r="JM59">
        <v>5.46687552524509</v>
      </c>
      <c r="JN59">
        <v>2.53312447475491</v>
      </c>
      <c r="JP59">
        <v>0.71059341623918648</v>
      </c>
      <c r="JQ59">
        <v>0.27100422836410065</v>
      </c>
      <c r="JR59">
        <v>3.0497893246157735</v>
      </c>
      <c r="JS59">
        <v>2.6403331287824645E-2</v>
      </c>
      <c r="JT59">
        <v>1.5857558717561098</v>
      </c>
      <c r="JU59">
        <v>2.1193437210144602E-2</v>
      </c>
      <c r="JV59">
        <v>0</v>
      </c>
      <c r="JW59">
        <v>6.4147705798320837E-5</v>
      </c>
      <c r="JX59">
        <v>7.7296442216406268E-3</v>
      </c>
      <c r="JY59">
        <v>4.3482829560199878E-4</v>
      </c>
      <c r="JZ59">
        <v>3.9587858254399889E-4</v>
      </c>
      <c r="KA59">
        <v>5.5546058477273394E-6</v>
      </c>
      <c r="KB59">
        <v>9.951494068869628E-7</v>
      </c>
      <c r="KC59">
        <v>3.9805662472071232E-4</v>
      </c>
      <c r="KD59">
        <v>3.2598617636036744E-7</v>
      </c>
      <c r="KE59">
        <v>2.9010262086988686E-9</v>
      </c>
      <c r="KF59">
        <v>1.5643171194900343E-5</v>
      </c>
      <c r="KG59">
        <v>1.3776626560497616E-9</v>
      </c>
      <c r="KH59">
        <v>2.9010262086988686E-9</v>
      </c>
      <c r="KI59">
        <v>2.1620107722337329E-7</v>
      </c>
      <c r="KJ59">
        <v>1.4298722990908781E-5</v>
      </c>
      <c r="KL59">
        <v>2.3419901851295045E-2</v>
      </c>
      <c r="KM59">
        <v>1.8985279308382574</v>
      </c>
      <c r="KN59">
        <v>4.6992485629838519E-3</v>
      </c>
      <c r="KO59">
        <v>1.1228266753424844E-4</v>
      </c>
      <c r="KP59">
        <v>0</v>
      </c>
      <c r="KR59" t="s">
        <v>419</v>
      </c>
      <c r="KS59" t="s">
        <v>419</v>
      </c>
      <c r="KT59" t="s">
        <v>419</v>
      </c>
      <c r="KU59" t="s">
        <v>419</v>
      </c>
      <c r="KV59">
        <f t="shared" si="0"/>
        <v>2.636603468028512</v>
      </c>
      <c r="KW59">
        <f t="shared" si="1"/>
        <v>1.5645624345459652</v>
      </c>
    </row>
    <row r="60" spans="1:309">
      <c r="JG60" s="67"/>
      <c r="JH60" s="67"/>
      <c r="JI60" s="67"/>
      <c r="JJ60" s="67"/>
      <c r="JK60" t="s">
        <v>56</v>
      </c>
      <c r="JM60">
        <v>5.4757953949821037</v>
      </c>
      <c r="JN60">
        <v>2.5242046050178963</v>
      </c>
      <c r="JP60">
        <v>0.72530086831152829</v>
      </c>
      <c r="JQ60">
        <v>0.21260018286476529</v>
      </c>
      <c r="JR60">
        <v>3.0443206069802278</v>
      </c>
      <c r="JS60">
        <v>2.7077407890534706E-2</v>
      </c>
      <c r="JT60">
        <v>1.6753937345768468</v>
      </c>
      <c r="JU60">
        <v>2.1554650049176543E-2</v>
      </c>
      <c r="JV60">
        <v>0</v>
      </c>
      <c r="JW60">
        <v>4.9294841781742042E-5</v>
      </c>
      <c r="JX60">
        <v>8.3298032147980129E-3</v>
      </c>
      <c r="JY60">
        <v>3.9651198905702703E-4</v>
      </c>
      <c r="JZ60">
        <v>4.2273831499461311E-4</v>
      </c>
      <c r="KA60">
        <v>4.5690163884239429E-6</v>
      </c>
      <c r="KB60">
        <v>0</v>
      </c>
      <c r="KC60">
        <v>4.2120566736655624E-4</v>
      </c>
      <c r="KD60">
        <v>8.370286967539254E-7</v>
      </c>
      <c r="KE60">
        <v>0</v>
      </c>
      <c r="KF60">
        <v>1.5854790008421614E-5</v>
      </c>
      <c r="KG60">
        <v>5.9800914297546832E-8</v>
      </c>
      <c r="KH60">
        <v>0</v>
      </c>
      <c r="KI60">
        <v>2.6572412190445336E-7</v>
      </c>
      <c r="KJ60">
        <v>1.646519861895116E-5</v>
      </c>
      <c r="KL60">
        <v>3.9473495119510711E-2</v>
      </c>
      <c r="KM60">
        <v>1.8756059650393613</v>
      </c>
      <c r="KN60">
        <v>4.5800842703839486E-3</v>
      </c>
      <c r="KO60">
        <v>1.0541605167260398E-4</v>
      </c>
      <c r="KP60">
        <v>7.4472606292049041E-3</v>
      </c>
      <c r="KR60" t="s">
        <v>419</v>
      </c>
      <c r="KS60" t="s">
        <v>419</v>
      </c>
      <c r="KT60" t="s">
        <v>419</v>
      </c>
      <c r="KU60" t="s">
        <v>419</v>
      </c>
      <c r="KV60">
        <f t="shared" si="0"/>
        <v>2.5586973294239996</v>
      </c>
      <c r="KW60">
        <f t="shared" si="1"/>
        <v>1.6538390845276703</v>
      </c>
    </row>
    <row r="61" spans="1:309">
      <c r="B61" t="s">
        <v>308</v>
      </c>
      <c r="C61" s="17"/>
      <c r="D61" t="s">
        <v>311</v>
      </c>
      <c r="JG61" s="67"/>
      <c r="JH61" s="67"/>
      <c r="JI61" s="67"/>
      <c r="JJ61" s="67"/>
      <c r="JK61" t="s">
        <v>57</v>
      </c>
      <c r="JM61">
        <v>5.445243351582473</v>
      </c>
      <c r="JN61">
        <v>2.5547566484175266</v>
      </c>
      <c r="JP61">
        <v>0.74331447737703904</v>
      </c>
      <c r="JQ61">
        <v>0.19554795304685146</v>
      </c>
      <c r="JR61">
        <v>3.0652698444750381</v>
      </c>
      <c r="JS61">
        <v>2.4188833489013267E-2</v>
      </c>
      <c r="JT61">
        <v>1.6889941085113116</v>
      </c>
      <c r="JU61">
        <v>1.9166567455896927E-2</v>
      </c>
      <c r="JV61">
        <v>0</v>
      </c>
      <c r="JW61">
        <v>5.9357657285054124E-5</v>
      </c>
      <c r="JX61">
        <v>7.2899288214071994E-3</v>
      </c>
      <c r="JY61">
        <v>3.3723995230853523E-4</v>
      </c>
      <c r="JZ61">
        <v>3.7649211306649391E-4</v>
      </c>
      <c r="KA61">
        <v>8.2135115863125506E-6</v>
      </c>
      <c r="KB61">
        <v>2.4102842015491348E-16</v>
      </c>
      <c r="KC61">
        <v>3.4190710200625378E-4</v>
      </c>
      <c r="KD61">
        <v>1.0099166348619844E-6</v>
      </c>
      <c r="KE61">
        <v>1.4952879234531937E-7</v>
      </c>
      <c r="KF61">
        <v>1.3999619283927176E-5</v>
      </c>
      <c r="KG61">
        <v>9.0512954682324442E-8</v>
      </c>
      <c r="KH61">
        <v>1.4952879234531937E-7</v>
      </c>
      <c r="KI61">
        <v>2.5077129806977827E-7</v>
      </c>
      <c r="KJ61">
        <v>1.5580248691315655E-5</v>
      </c>
      <c r="KL61">
        <v>2.2309683494572581E-2</v>
      </c>
      <c r="KM61">
        <v>1.8986050192246418</v>
      </c>
      <c r="KN61">
        <v>4.1894472755444655E-3</v>
      </c>
      <c r="KO61">
        <v>1.265821827633271E-4</v>
      </c>
      <c r="KP61">
        <v>0</v>
      </c>
      <c r="KR61" t="s">
        <v>419</v>
      </c>
      <c r="KS61" t="s">
        <v>419</v>
      </c>
      <c r="KT61" t="s">
        <v>419</v>
      </c>
      <c r="KU61" t="s">
        <v>419</v>
      </c>
      <c r="KV61">
        <f t="shared" si="0"/>
        <v>2.5416921536338641</v>
      </c>
      <c r="KW61">
        <f t="shared" si="1"/>
        <v>1.6698275410554146</v>
      </c>
    </row>
    <row r="62" spans="1:309">
      <c r="C62" s="22"/>
      <c r="D62" t="s">
        <v>309</v>
      </c>
      <c r="JG62" s="67"/>
      <c r="JH62" s="67"/>
      <c r="JI62" s="67"/>
      <c r="JJ62" s="67"/>
      <c r="JK62" t="s">
        <v>58</v>
      </c>
      <c r="JM62">
        <v>5.4461067131216891</v>
      </c>
      <c r="JN62">
        <v>2.55389328687831</v>
      </c>
      <c r="JP62">
        <v>0.67558478266956357</v>
      </c>
      <c r="JQ62">
        <v>0.23787617768727401</v>
      </c>
      <c r="JR62">
        <v>3.0839682087836779</v>
      </c>
      <c r="JS62">
        <v>2.9668777772970018E-2</v>
      </c>
      <c r="JT62">
        <v>1.6769977835642944</v>
      </c>
      <c r="JU62">
        <v>2.127649039126122E-2</v>
      </c>
      <c r="JV62">
        <v>0</v>
      </c>
      <c r="JW62">
        <v>5.9226728006335613E-5</v>
      </c>
      <c r="JX62">
        <v>7.6315635695255917E-3</v>
      </c>
      <c r="JY62">
        <v>3.9052379800871167E-4</v>
      </c>
      <c r="JZ62">
        <v>4.5646488718024302E-4</v>
      </c>
      <c r="KA62">
        <v>8.2106012137517374E-6</v>
      </c>
      <c r="KB62">
        <v>1.1132703794156675E-6</v>
      </c>
      <c r="KC62">
        <v>4.128071378739687E-4</v>
      </c>
      <c r="KD62">
        <v>0</v>
      </c>
      <c r="KE62">
        <v>0</v>
      </c>
      <c r="KF62">
        <v>1.5331724414583793E-5</v>
      </c>
      <c r="KG62">
        <v>1.3805500882537927E-10</v>
      </c>
      <c r="KH62">
        <v>0</v>
      </c>
      <c r="KI62">
        <v>1.4860536739108047E-7</v>
      </c>
      <c r="KJ62">
        <v>1.6771602138124781E-5</v>
      </c>
      <c r="KL62">
        <v>2.4232751810795563E-2</v>
      </c>
      <c r="KM62">
        <v>1.8956510486883869</v>
      </c>
      <c r="KN62">
        <v>4.9135100983678619E-3</v>
      </c>
      <c r="KO62">
        <v>1.3263208400804069E-4</v>
      </c>
      <c r="KP62">
        <v>0</v>
      </c>
      <c r="KR62" t="s">
        <v>419</v>
      </c>
      <c r="KS62" t="s">
        <v>419</v>
      </c>
      <c r="KT62" t="s">
        <v>419</v>
      </c>
      <c r="KU62" t="s">
        <v>419</v>
      </c>
      <c r="KV62">
        <f t="shared" si="0"/>
        <v>2.6759283815743586</v>
      </c>
      <c r="KW62">
        <f t="shared" si="1"/>
        <v>1.6557212931730332</v>
      </c>
    </row>
    <row r="63" spans="1:309">
      <c r="C63" s="23"/>
      <c r="D63" t="s">
        <v>310</v>
      </c>
      <c r="JG63" s="67"/>
      <c r="JH63" s="67"/>
      <c r="JI63" s="67"/>
      <c r="JJ63" s="67"/>
      <c r="JK63" t="s">
        <v>59</v>
      </c>
      <c r="JM63">
        <v>5.472783283869223</v>
      </c>
      <c r="JN63">
        <v>2.5272167161307766</v>
      </c>
      <c r="JP63">
        <v>0.71247669355721222</v>
      </c>
      <c r="JQ63">
        <v>0.24070463010721502</v>
      </c>
      <c r="JR63">
        <v>3.0476010531586182</v>
      </c>
      <c r="JS63">
        <v>2.9545577163911992E-2</v>
      </c>
      <c r="JT63">
        <v>1.6534457854416238</v>
      </c>
      <c r="JU63">
        <v>2.1349977604248088E-2</v>
      </c>
      <c r="JV63">
        <v>0</v>
      </c>
      <c r="JW63">
        <v>6.4888162768045508E-5</v>
      </c>
      <c r="JX63">
        <v>7.5651059015719594E-3</v>
      </c>
      <c r="JY63">
        <v>4.0097497004498001E-4</v>
      </c>
      <c r="JZ63">
        <v>4.1306555901336972E-4</v>
      </c>
      <c r="KA63">
        <v>8.4750669082930075E-6</v>
      </c>
      <c r="KB63">
        <v>9.3032309389592711E-7</v>
      </c>
      <c r="KC63">
        <v>3.7598482487131318E-4</v>
      </c>
      <c r="KD63">
        <v>1.9641598718687959E-7</v>
      </c>
      <c r="KE63">
        <v>2.4690825109765405E-8</v>
      </c>
      <c r="KF63">
        <v>1.6019716224265548E-5</v>
      </c>
      <c r="KG63">
        <v>6.6176118551567011E-8</v>
      </c>
      <c r="KH63">
        <v>2.4690825109765405E-8</v>
      </c>
      <c r="KI63">
        <v>2.3363440266073278E-7</v>
      </c>
      <c r="KJ63">
        <v>1.4376152702498787E-5</v>
      </c>
      <c r="KL63">
        <v>2.3387899108223701E-2</v>
      </c>
      <c r="KM63">
        <v>1.8688237861578034</v>
      </c>
      <c r="KN63">
        <v>4.6588577956709351E-3</v>
      </c>
      <c r="KO63">
        <v>1.289468598574711E-4</v>
      </c>
      <c r="KP63">
        <v>0</v>
      </c>
      <c r="KR63" t="s">
        <v>419</v>
      </c>
      <c r="KS63" t="s">
        <v>419</v>
      </c>
      <c r="KT63" t="s">
        <v>419</v>
      </c>
      <c r="KU63" t="s">
        <v>419</v>
      </c>
      <c r="KV63">
        <f t="shared" si="0"/>
        <v>2.6053745668725328</v>
      </c>
      <c r="KW63">
        <f t="shared" si="1"/>
        <v>1.6320958078373757</v>
      </c>
    </row>
    <row r="64" spans="1:309">
      <c r="JG64" s="67"/>
      <c r="JH64" s="67"/>
      <c r="JI64" s="67"/>
      <c r="JJ64" s="67"/>
      <c r="JK64" t="s">
        <v>60</v>
      </c>
      <c r="JM64">
        <v>5.454351112174697</v>
      </c>
      <c r="JN64">
        <v>2.5456488878253025</v>
      </c>
      <c r="JP64">
        <v>0.69817522783592167</v>
      </c>
      <c r="JQ64">
        <v>0.22811039941723307</v>
      </c>
      <c r="JR64">
        <v>3.0960636902738754</v>
      </c>
      <c r="JS64">
        <v>2.4753041598599354E-2</v>
      </c>
      <c r="JT64">
        <v>1.6512744493593061</v>
      </c>
      <c r="JU64">
        <v>1.9616088070471258E-2</v>
      </c>
      <c r="JV64">
        <v>0</v>
      </c>
      <c r="JW64">
        <v>6.2067118817463505E-5</v>
      </c>
      <c r="JX64">
        <v>7.1692786837971277E-3</v>
      </c>
      <c r="JY64">
        <v>3.7108170309209067E-4</v>
      </c>
      <c r="JZ64">
        <v>4.0689623666857175E-4</v>
      </c>
      <c r="KA64">
        <v>7.192172022664947E-6</v>
      </c>
      <c r="KB64">
        <v>1.0161874927325437E-11</v>
      </c>
      <c r="KC64">
        <v>3.4103169027103396E-4</v>
      </c>
      <c r="KD64">
        <v>1.2230900704560571E-6</v>
      </c>
      <c r="KE64">
        <v>0</v>
      </c>
      <c r="KF64">
        <v>1.3556430783919245E-5</v>
      </c>
      <c r="KG64">
        <v>1.1233187071625536E-7</v>
      </c>
      <c r="KH64">
        <v>0</v>
      </c>
      <c r="KI64">
        <v>2.074365152833907E-7</v>
      </c>
      <c r="KJ64">
        <v>1.1286064709271156E-5</v>
      </c>
      <c r="KL64">
        <v>2.1391603910924425E-2</v>
      </c>
      <c r="KM64">
        <v>1.8926154343005117</v>
      </c>
      <c r="KN64">
        <v>4.4426543811911107E-3</v>
      </c>
      <c r="KO64">
        <v>1.3282760153201796E-4</v>
      </c>
      <c r="KP64">
        <v>6.5767877064633789E-3</v>
      </c>
      <c r="KR64" t="s">
        <v>419</v>
      </c>
      <c r="KS64" t="s">
        <v>419</v>
      </c>
      <c r="KT64" t="s">
        <v>419</v>
      </c>
      <c r="KU64" t="s">
        <v>419</v>
      </c>
      <c r="KV64">
        <f t="shared" si="0"/>
        <v>2.6507519034537861</v>
      </c>
      <c r="KW64">
        <f t="shared" si="1"/>
        <v>1.6316583612888349</v>
      </c>
    </row>
    <row r="65" spans="3:309">
      <c r="C65" s="2" t="s">
        <v>353</v>
      </c>
      <c r="D65" s="2" t="s">
        <v>1</v>
      </c>
      <c r="E65" s="2" t="s">
        <v>2</v>
      </c>
      <c r="F65" s="2" t="s">
        <v>3</v>
      </c>
      <c r="G65" s="2" t="s">
        <v>4</v>
      </c>
      <c r="H65" s="2" t="s">
        <v>5</v>
      </c>
      <c r="I65" s="2" t="s">
        <v>6</v>
      </c>
      <c r="J65" s="2" t="s">
        <v>7</v>
      </c>
      <c r="K65" s="2" t="s">
        <v>8</v>
      </c>
      <c r="L65" s="2" t="s">
        <v>9</v>
      </c>
      <c r="M65" s="2" t="s">
        <v>10</v>
      </c>
      <c r="N65" s="2" t="s">
        <v>11</v>
      </c>
      <c r="O65" s="2" t="s">
        <v>12</v>
      </c>
      <c r="P65" s="2" t="s">
        <v>13</v>
      </c>
      <c r="Q65" s="2" t="s">
        <v>14</v>
      </c>
      <c r="R65" s="2" t="s">
        <v>15</v>
      </c>
      <c r="S65" s="2" t="s">
        <v>16</v>
      </c>
      <c r="T65" s="2" t="s">
        <v>17</v>
      </c>
      <c r="U65" s="2" t="s">
        <v>18</v>
      </c>
      <c r="V65" s="2" t="s">
        <v>19</v>
      </c>
      <c r="W65" s="2" t="s">
        <v>20</v>
      </c>
      <c r="X65" s="2" t="s">
        <v>21</v>
      </c>
      <c r="Y65" s="2" t="s">
        <v>22</v>
      </c>
      <c r="Z65" s="2" t="s">
        <v>23</v>
      </c>
      <c r="AA65" s="2" t="s">
        <v>24</v>
      </c>
      <c r="AB65" s="2" t="s">
        <v>25</v>
      </c>
      <c r="AC65" s="2" t="s">
        <v>26</v>
      </c>
      <c r="AD65" s="2" t="s">
        <v>27</v>
      </c>
      <c r="AE65" s="2" t="s">
        <v>28</v>
      </c>
      <c r="AF65" s="2" t="s">
        <v>29</v>
      </c>
      <c r="AG65" s="2" t="s">
        <v>30</v>
      </c>
      <c r="AH65" s="2" t="s">
        <v>258</v>
      </c>
      <c r="AI65" s="2" t="s">
        <v>142</v>
      </c>
      <c r="AJ65" s="2" t="s">
        <v>143</v>
      </c>
      <c r="AK65" s="2" t="s">
        <v>144</v>
      </c>
      <c r="AL65" s="2" t="s">
        <v>145</v>
      </c>
      <c r="AM65" s="2" t="s">
        <v>146</v>
      </c>
      <c r="AN65" s="2" t="s">
        <v>148</v>
      </c>
      <c r="AO65" s="2" t="s">
        <v>149</v>
      </c>
      <c r="JG65" s="67"/>
      <c r="JH65" s="67"/>
      <c r="JI65" s="67"/>
      <c r="JJ65" s="67"/>
      <c r="JK65" t="s">
        <v>61</v>
      </c>
      <c r="JM65">
        <v>5.4830339095589746</v>
      </c>
      <c r="JN65">
        <v>2.5169660904410249</v>
      </c>
      <c r="JP65">
        <v>0.71381200702542635</v>
      </c>
      <c r="JQ65">
        <v>0.22573014001374658</v>
      </c>
      <c r="JR65">
        <v>2.9962516438065125</v>
      </c>
      <c r="JS65">
        <v>2.8567733140608724E-2</v>
      </c>
      <c r="JT65">
        <v>1.7073930753129469</v>
      </c>
      <c r="JU65">
        <v>2.2140527854129993E-2</v>
      </c>
      <c r="JV65">
        <v>0</v>
      </c>
      <c r="JW65">
        <v>3.707417697295942E-4</v>
      </c>
      <c r="JX65">
        <v>7.5373694140300103E-3</v>
      </c>
      <c r="JY65">
        <v>3.4611009499695969E-4</v>
      </c>
      <c r="JZ65">
        <v>4.7601929622330695E-4</v>
      </c>
      <c r="KA65">
        <v>5.2229950459932303E-6</v>
      </c>
      <c r="KB65">
        <v>3.8635926203911862E-7</v>
      </c>
      <c r="KC65">
        <v>4.6467215028537015E-4</v>
      </c>
      <c r="KD65">
        <v>1.4349122746916162E-9</v>
      </c>
      <c r="KE65">
        <v>1.2377083512789712E-11</v>
      </c>
      <c r="KF65">
        <v>1.4989108116360735E-5</v>
      </c>
      <c r="KG65">
        <v>0</v>
      </c>
      <c r="KH65">
        <v>1.2377083512789712E-11</v>
      </c>
      <c r="KI65">
        <v>1.8235014059014489E-7</v>
      </c>
      <c r="KJ65">
        <v>1.5544237218680519E-5</v>
      </c>
      <c r="KL65">
        <v>4.0842300916348363E-2</v>
      </c>
      <c r="KM65">
        <v>1.8932271317424145</v>
      </c>
      <c r="KN65">
        <v>4.7856865382655345E-3</v>
      </c>
      <c r="KO65">
        <v>5.0394139364976562E-5</v>
      </c>
      <c r="KP65">
        <v>0</v>
      </c>
      <c r="KR65" t="s">
        <v>419</v>
      </c>
      <c r="KS65" t="s">
        <v>419</v>
      </c>
      <c r="KT65" t="s">
        <v>419</v>
      </c>
      <c r="KU65" t="s">
        <v>419</v>
      </c>
      <c r="KV65">
        <f t="shared" si="0"/>
        <v>2.5367375099354414</v>
      </c>
      <c r="KW65">
        <f t="shared" si="1"/>
        <v>1.6852525474588169</v>
      </c>
    </row>
    <row r="66" spans="3:309">
      <c r="C66" s="2" t="s">
        <v>64</v>
      </c>
      <c r="D66" s="23">
        <v>177.18378787878788</v>
      </c>
      <c r="E66">
        <v>501.2404545454545</v>
      </c>
      <c r="F66">
        <v>35200.815151515162</v>
      </c>
      <c r="G66">
        <v>38096.675757575758</v>
      </c>
      <c r="H66" s="23">
        <v>103296.9696969697</v>
      </c>
      <c r="I66" s="23">
        <v>163331.12121212122</v>
      </c>
      <c r="J66" s="17">
        <v>198.69101560606063</v>
      </c>
      <c r="K66" s="17">
        <v>209.91718393939394</v>
      </c>
      <c r="L66" s="23">
        <v>20.775533333333335</v>
      </c>
      <c r="M66">
        <v>13078.224242424243</v>
      </c>
      <c r="N66">
        <v>4.8493900000000014</v>
      </c>
      <c r="O66" s="17">
        <v>1.0815153848484846</v>
      </c>
      <c r="P66" s="22">
        <v>1722.8587878787887</v>
      </c>
      <c r="Q66">
        <v>121042.93939393939</v>
      </c>
      <c r="R66">
        <v>548.6914242424242</v>
      </c>
      <c r="S66">
        <v>593.28963636363642</v>
      </c>
      <c r="T66" s="23">
        <v>36.573</v>
      </c>
      <c r="U66">
        <v>452.99136363636359</v>
      </c>
      <c r="V66" s="17">
        <v>0.73654022727272728</v>
      </c>
      <c r="W66">
        <v>0.83733430303030298</v>
      </c>
      <c r="X66">
        <v>0.15590753473636362</v>
      </c>
      <c r="Y66">
        <v>5.6835288821974826E-2</v>
      </c>
      <c r="Z66">
        <v>44.962712121212121</v>
      </c>
      <c r="AA66" s="23">
        <v>2.3048733333333327</v>
      </c>
      <c r="AB66">
        <v>12.430760303030304</v>
      </c>
      <c r="AC66">
        <v>1149.9609393939395</v>
      </c>
      <c r="AD66">
        <v>1.853102955151515E-2</v>
      </c>
      <c r="AE66">
        <v>4.7657091928960619E-3</v>
      </c>
      <c r="AF66">
        <v>6.0619318787878781E-2</v>
      </c>
      <c r="AG66" s="23">
        <v>3.783670606060606</v>
      </c>
      <c r="AI66" s="23">
        <v>404036.36363636365</v>
      </c>
      <c r="AJ66">
        <v>48963.63636363636</v>
      </c>
      <c r="AK66" s="23">
        <v>103296.9696969697</v>
      </c>
      <c r="AL66" s="23">
        <v>180706.06060606061</v>
      </c>
      <c r="AM66" s="22">
        <v>79772.727272727279</v>
      </c>
      <c r="AN66">
        <v>13796.969696969696</v>
      </c>
      <c r="AO66" s="22">
        <v>169387.87878787878</v>
      </c>
      <c r="JG66" s="67"/>
      <c r="JH66" s="67"/>
      <c r="JI66" s="67"/>
      <c r="JJ66" s="67"/>
      <c r="JK66" t="s">
        <v>62</v>
      </c>
      <c r="JM66">
        <v>5.4723331709810585</v>
      </c>
      <c r="JN66">
        <v>2.5276668290189424</v>
      </c>
      <c r="JP66">
        <v>0.71182304641790139</v>
      </c>
      <c r="JQ66">
        <v>0.22861183493931606</v>
      </c>
      <c r="JR66">
        <v>2.990541670067155</v>
      </c>
      <c r="JS66">
        <v>2.4958530443187629E-2</v>
      </c>
      <c r="JT66">
        <v>1.7233000778634995</v>
      </c>
      <c r="JU66">
        <v>2.0841390059842962E-2</v>
      </c>
      <c r="JV66">
        <v>0</v>
      </c>
      <c r="JW66">
        <v>3.675473951205041E-4</v>
      </c>
      <c r="JX66">
        <v>7.1481450391428442E-3</v>
      </c>
      <c r="JY66">
        <v>3.0126851307652841E-4</v>
      </c>
      <c r="JZ66">
        <v>4.5826591754709317E-4</v>
      </c>
      <c r="KA66">
        <v>3.7567831211413917E-6</v>
      </c>
      <c r="KB66">
        <v>1.612691743021924E-10</v>
      </c>
      <c r="KC66">
        <v>4.501792262719068E-4</v>
      </c>
      <c r="KD66">
        <v>0</v>
      </c>
      <c r="KE66">
        <v>0</v>
      </c>
      <c r="KF66">
        <v>1.6050837772336673E-5</v>
      </c>
      <c r="KG66">
        <v>3.2255636554224183E-8</v>
      </c>
      <c r="KH66">
        <v>0</v>
      </c>
      <c r="KI66">
        <v>1.8668351452669212E-7</v>
      </c>
      <c r="KJ66">
        <v>1.3166949042296965E-5</v>
      </c>
      <c r="KL66">
        <v>3.7221359674568306E-2</v>
      </c>
      <c r="KM66">
        <v>1.8747356562183961</v>
      </c>
      <c r="KN66">
        <v>4.91960008622906E-3</v>
      </c>
      <c r="KO66">
        <v>8.440487852603637E-5</v>
      </c>
      <c r="KP66">
        <v>6.9187638038527323E-3</v>
      </c>
      <c r="KR66" t="s">
        <v>419</v>
      </c>
      <c r="KS66" t="s">
        <v>419</v>
      </c>
      <c r="KT66" t="s">
        <v>419</v>
      </c>
      <c r="KU66" t="s">
        <v>419</v>
      </c>
      <c r="KV66">
        <f t="shared" si="0"/>
        <v>2.5322889890317573</v>
      </c>
      <c r="KW66">
        <f t="shared" si="1"/>
        <v>1.7024586878036565</v>
      </c>
    </row>
    <row r="67" spans="3:309">
      <c r="C67" s="2" t="s">
        <v>305</v>
      </c>
      <c r="D67">
        <v>165.71409375000005</v>
      </c>
      <c r="E67" s="23">
        <v>691.54746875000023</v>
      </c>
      <c r="F67" s="23">
        <v>39390.187499999993</v>
      </c>
      <c r="G67" s="23">
        <v>39160.184374999997</v>
      </c>
      <c r="H67">
        <v>101587.5</v>
      </c>
      <c r="I67">
        <v>158819.5</v>
      </c>
      <c r="J67" s="17">
        <v>368.22909062500003</v>
      </c>
      <c r="K67" s="17">
        <v>229.61732500000002</v>
      </c>
      <c r="L67">
        <v>15.222697812499998</v>
      </c>
      <c r="M67">
        <v>10821.3</v>
      </c>
      <c r="N67" s="23">
        <v>368.97662500000007</v>
      </c>
      <c r="O67">
        <v>220.76876874999996</v>
      </c>
      <c r="P67">
        <v>1841.9390625000003</v>
      </c>
      <c r="Q67" s="22">
        <v>101646.3875</v>
      </c>
      <c r="R67" s="22">
        <v>526.81068750000009</v>
      </c>
      <c r="S67" s="22">
        <v>546.74909375000004</v>
      </c>
      <c r="T67">
        <v>34.066053124999996</v>
      </c>
      <c r="U67">
        <v>431.58890625000004</v>
      </c>
      <c r="V67" s="17">
        <v>2.4323901875000002</v>
      </c>
      <c r="W67" s="23">
        <v>2.3661797500000006</v>
      </c>
      <c r="X67">
        <v>0.57957421059444114</v>
      </c>
      <c r="Y67" s="23">
        <v>3.068592310558337</v>
      </c>
      <c r="Z67">
        <v>20.699790000000004</v>
      </c>
      <c r="AA67">
        <v>1.7668236562499999</v>
      </c>
      <c r="AB67" s="23">
        <v>20.37066875</v>
      </c>
      <c r="AC67" s="22">
        <v>985.77828125000042</v>
      </c>
      <c r="AD67">
        <v>4.2454516575563188</v>
      </c>
      <c r="AE67" s="23">
        <v>2.0724821496026564E-2</v>
      </c>
      <c r="AF67" s="23">
        <v>0.14045542499999999</v>
      </c>
      <c r="AG67">
        <v>3.1887909374999999</v>
      </c>
      <c r="AI67">
        <v>402115.625</v>
      </c>
      <c r="AJ67" s="23">
        <v>54196.875</v>
      </c>
      <c r="AK67">
        <v>101587.5</v>
      </c>
      <c r="AL67">
        <v>179421.875</v>
      </c>
      <c r="AM67">
        <v>81606.25</v>
      </c>
      <c r="AN67">
        <v>8043.75</v>
      </c>
      <c r="AO67">
        <v>172562.5</v>
      </c>
      <c r="JG67" s="67"/>
      <c r="JH67" s="67"/>
      <c r="JI67" s="67"/>
      <c r="JJ67" s="67"/>
      <c r="JK67" t="s">
        <v>63</v>
      </c>
      <c r="JM67">
        <v>5.48244138920378</v>
      </c>
      <c r="JN67">
        <v>2.5175586107962205</v>
      </c>
      <c r="JP67">
        <v>0.7335862580937782</v>
      </c>
      <c r="JQ67">
        <v>0.23298668623209581</v>
      </c>
      <c r="JR67">
        <v>2.9573964657367564</v>
      </c>
      <c r="JS67">
        <v>2.9581629588898584E-2</v>
      </c>
      <c r="JT67">
        <v>1.7006089463927756</v>
      </c>
      <c r="JU67">
        <v>2.2975739592496176E-2</v>
      </c>
      <c r="JV67">
        <v>0</v>
      </c>
      <c r="JW67">
        <v>4.1594414743606538E-4</v>
      </c>
      <c r="JX67">
        <v>8.2790246373063685E-3</v>
      </c>
      <c r="JY67">
        <v>3.0375932329296902E-4</v>
      </c>
      <c r="JZ67">
        <v>5.2475620137653136E-4</v>
      </c>
      <c r="KA67">
        <v>1.1184541109147808E-5</v>
      </c>
      <c r="KB67">
        <v>2.0210558173953121E-6</v>
      </c>
      <c r="KC67">
        <v>4.9291152630636769E-4</v>
      </c>
      <c r="KD67">
        <v>7.2404101546353867E-7</v>
      </c>
      <c r="KE67">
        <v>7.7834863265182843E-8</v>
      </c>
      <c r="KF67">
        <v>1.5470120901497546E-5</v>
      </c>
      <c r="KG67">
        <v>1.0518607651193819E-7</v>
      </c>
      <c r="KH67">
        <v>7.7834863265182843E-8</v>
      </c>
      <c r="KI67">
        <v>3.2518476247955969E-7</v>
      </c>
      <c r="KJ67">
        <v>1.919221604543051E-5</v>
      </c>
      <c r="KL67">
        <v>3.4648729958367111E-2</v>
      </c>
      <c r="KM67">
        <v>1.8784081447608907</v>
      </c>
      <c r="KN67">
        <v>5.3263050706981773E-3</v>
      </c>
      <c r="KO67">
        <v>1.1708278670518432E-4</v>
      </c>
      <c r="KP67">
        <v>8.7580491645206354E-3</v>
      </c>
      <c r="KR67" t="s">
        <v>419</v>
      </c>
      <c r="KS67" t="s">
        <v>419</v>
      </c>
      <c r="KT67" t="s">
        <v>419</v>
      </c>
      <c r="KU67" t="s">
        <v>419</v>
      </c>
      <c r="KV67">
        <f t="shared" ref="KV67:KV109" si="37">JQ67+JR67+JS67-JP67</f>
        <v>2.4863785234639728</v>
      </c>
      <c r="KW67">
        <f t="shared" ref="KW67:KW109" si="38">JT67-JU67</f>
        <v>1.6776332068002795</v>
      </c>
    </row>
    <row r="68" spans="3:309">
      <c r="E68" t="s">
        <v>331</v>
      </c>
      <c r="F68" t="s">
        <v>331</v>
      </c>
      <c r="G68" t="s">
        <v>331</v>
      </c>
      <c r="H68" t="s">
        <v>331</v>
      </c>
      <c r="I68" t="s">
        <v>331</v>
      </c>
      <c r="L68" t="s">
        <v>331</v>
      </c>
      <c r="M68" t="s">
        <v>319</v>
      </c>
      <c r="O68" t="s">
        <v>331</v>
      </c>
      <c r="Q68" t="s">
        <v>331</v>
      </c>
      <c r="U68" t="s">
        <v>312</v>
      </c>
      <c r="V68" t="s">
        <v>312</v>
      </c>
      <c r="W68" t="s">
        <v>312</v>
      </c>
      <c r="X68" t="s">
        <v>319</v>
      </c>
      <c r="Y68" t="s">
        <v>319</v>
      </c>
      <c r="AB68" t="s">
        <v>312</v>
      </c>
      <c r="AC68" t="s">
        <v>312</v>
      </c>
      <c r="AD68" t="s">
        <v>319</v>
      </c>
      <c r="AF68" t="s">
        <v>319</v>
      </c>
      <c r="AG68" t="s">
        <v>312</v>
      </c>
      <c r="JG68" s="67"/>
      <c r="JH68" s="67"/>
      <c r="JI68" s="67"/>
      <c r="JJ68" s="67"/>
      <c r="JK68" s="2"/>
      <c r="JL68" s="2" t="s">
        <v>0</v>
      </c>
      <c r="JM68" s="2" t="s">
        <v>145</v>
      </c>
      <c r="JN68" s="2" t="s">
        <v>667</v>
      </c>
      <c r="JO68" s="2"/>
      <c r="JP68" s="2" t="s">
        <v>435</v>
      </c>
      <c r="JQ68" s="44" t="s">
        <v>148</v>
      </c>
      <c r="JR68" s="2" t="s">
        <v>149</v>
      </c>
      <c r="JS68" s="2" t="s">
        <v>348</v>
      </c>
      <c r="JT68" s="2" t="s">
        <v>143</v>
      </c>
      <c r="JU68" s="2" t="s">
        <v>339</v>
      </c>
      <c r="JV68" s="2" t="s">
        <v>332</v>
      </c>
      <c r="JW68" s="2" t="s">
        <v>347</v>
      </c>
      <c r="JX68" s="2" t="s">
        <v>336</v>
      </c>
      <c r="JY68" s="2" t="s">
        <v>333</v>
      </c>
      <c r="JZ68" s="2" t="s">
        <v>340</v>
      </c>
      <c r="KA68" s="2" t="s">
        <v>315</v>
      </c>
      <c r="KB68" s="2" t="s">
        <v>324</v>
      </c>
      <c r="KC68" s="2" t="s">
        <v>321</v>
      </c>
      <c r="KD68" s="2" t="s">
        <v>329</v>
      </c>
      <c r="KE68" s="2" t="s">
        <v>349</v>
      </c>
      <c r="KF68" s="2" t="s">
        <v>341</v>
      </c>
      <c r="KG68" s="2" t="s">
        <v>330</v>
      </c>
      <c r="KH68" s="2" t="s">
        <v>349</v>
      </c>
      <c r="KI68" s="2" t="s">
        <v>323</v>
      </c>
      <c r="KJ68" s="2" t="s">
        <v>314</v>
      </c>
      <c r="KK68" s="2"/>
      <c r="KL68" s="2" t="s">
        <v>346</v>
      </c>
      <c r="KM68" s="2" t="s">
        <v>146</v>
      </c>
      <c r="KN68" s="2" t="s">
        <v>317</v>
      </c>
      <c r="KO68" s="2" t="s">
        <v>318</v>
      </c>
      <c r="KP68" s="44" t="s">
        <v>668</v>
      </c>
      <c r="KQ68" s="2"/>
      <c r="KR68" s="2" t="s">
        <v>436</v>
      </c>
      <c r="KS68" s="2" t="s">
        <v>437</v>
      </c>
      <c r="KT68" s="2" t="s">
        <v>438</v>
      </c>
      <c r="KU68" s="2" t="s">
        <v>439</v>
      </c>
      <c r="KV68" s="2" t="s">
        <v>441</v>
      </c>
      <c r="KW68" s="2" t="s">
        <v>442</v>
      </c>
    </row>
    <row r="69" spans="3:309">
      <c r="JG69" s="67"/>
      <c r="JH69" s="67"/>
      <c r="JI69" s="67"/>
      <c r="JJ69" s="67"/>
      <c r="JK69" t="s">
        <v>99</v>
      </c>
      <c r="JM69">
        <v>5.6674374231492548</v>
      </c>
      <c r="JN69">
        <v>2.3325625768507448</v>
      </c>
      <c r="JP69">
        <v>1.0099737848769585</v>
      </c>
      <c r="JQ69">
        <v>0.16535402192287835</v>
      </c>
      <c r="JR69">
        <v>1.9223031257740084</v>
      </c>
      <c r="JS69">
        <v>4.0915116024417457E-3</v>
      </c>
      <c r="JT69">
        <v>2.5026387508971411</v>
      </c>
      <c r="JU69">
        <v>2.9913381111664163E-2</v>
      </c>
      <c r="JV69">
        <v>3.3025419823460717E-3</v>
      </c>
      <c r="JW69">
        <v>7.9491140921907448E-3</v>
      </c>
      <c r="JX69">
        <v>6.1189975290779188E-3</v>
      </c>
      <c r="JY69">
        <v>6.9798887578079486E-4</v>
      </c>
      <c r="JZ69">
        <v>5.3130975089711173E-4</v>
      </c>
      <c r="KA69">
        <v>8.6318275881355191E-6</v>
      </c>
      <c r="KB69">
        <v>0</v>
      </c>
      <c r="KC69">
        <v>3.1435307186445272E-4</v>
      </c>
      <c r="KD69">
        <v>1.1247479849605843E-6</v>
      </c>
      <c r="KE69">
        <v>1.388529308635687E-12</v>
      </c>
      <c r="KF69">
        <v>4.7486860181959941E-5</v>
      </c>
      <c r="KG69">
        <v>1.468595874980475E-9</v>
      </c>
      <c r="KH69">
        <v>1.388529308635687E-12</v>
      </c>
      <c r="KI69">
        <v>1.2851652725769914E-6</v>
      </c>
      <c r="KJ69">
        <v>1.9312303079843704E-5</v>
      </c>
      <c r="KL69">
        <v>3.6944476504548192E-2</v>
      </c>
      <c r="KM69">
        <v>1.6052392796090584</v>
      </c>
      <c r="KN69">
        <v>4.0786601268395671E-3</v>
      </c>
      <c r="KO69">
        <v>1.3909324273881057E-4</v>
      </c>
      <c r="KP69">
        <v>7.2584934538563678E-3</v>
      </c>
      <c r="KR69" t="s">
        <v>419</v>
      </c>
      <c r="KS69" t="s">
        <v>419</v>
      </c>
      <c r="KT69" t="s">
        <v>419</v>
      </c>
      <c r="KU69" t="s">
        <v>419</v>
      </c>
      <c r="KV69">
        <f t="shared" si="37"/>
        <v>1.0817748744223699</v>
      </c>
      <c r="KW69">
        <f t="shared" si="38"/>
        <v>2.472725369785477</v>
      </c>
    </row>
    <row r="70" spans="3:309">
      <c r="C70" t="s">
        <v>312</v>
      </c>
      <c r="D70" t="s">
        <v>313</v>
      </c>
      <c r="F70" t="s">
        <v>319</v>
      </c>
      <c r="G70" t="s">
        <v>320</v>
      </c>
      <c r="I70" t="s">
        <v>331</v>
      </c>
      <c r="J70" t="s">
        <v>145</v>
      </c>
      <c r="JG70" s="67"/>
      <c r="JH70" s="67"/>
      <c r="JI70" s="67"/>
      <c r="JJ70" s="67"/>
      <c r="JK70" t="s">
        <v>100</v>
      </c>
      <c r="JM70">
        <v>5.7061162381892716</v>
      </c>
      <c r="JN70">
        <v>2.293883761810728</v>
      </c>
      <c r="JP70">
        <v>1.0465532953870458</v>
      </c>
      <c r="JQ70">
        <v>0.14620805579557458</v>
      </c>
      <c r="JR70">
        <v>1.9106785014459735</v>
      </c>
      <c r="JS70">
        <v>4.3751433439155043E-3</v>
      </c>
      <c r="JT70">
        <v>2.5032286052311683</v>
      </c>
      <c r="JU70">
        <v>3.1626601704423461E-2</v>
      </c>
      <c r="JV70">
        <v>1.1034708479965331E-3</v>
      </c>
      <c r="JW70">
        <v>5.3480460633165226E-3</v>
      </c>
      <c r="JX70">
        <v>5.8565018596226327E-3</v>
      </c>
      <c r="JY70">
        <v>1.0846345249374547E-3</v>
      </c>
      <c r="JZ70">
        <v>3.8927752713051171E-4</v>
      </c>
      <c r="KA70">
        <v>1.1959836473430625E-5</v>
      </c>
      <c r="KB70">
        <v>4.0084325361791384E-4</v>
      </c>
      <c r="KC70">
        <v>2.3437425135697064E-4</v>
      </c>
      <c r="KD70">
        <v>1.9081477496402797E-6</v>
      </c>
      <c r="KE70">
        <v>9.2297394729984578E-7</v>
      </c>
      <c r="KF70">
        <v>4.6047208958177138E-5</v>
      </c>
      <c r="KG70">
        <v>0</v>
      </c>
      <c r="KH70">
        <v>9.2297394729984578E-7</v>
      </c>
      <c r="KI70">
        <v>1.3829140536116799E-6</v>
      </c>
      <c r="KJ70">
        <v>2.3146722346918119E-5</v>
      </c>
      <c r="KL70">
        <v>6.6922582132807246E-2</v>
      </c>
      <c r="KM70">
        <v>1.5454123652955878</v>
      </c>
      <c r="KN70">
        <v>3.9353104320631977E-3</v>
      </c>
      <c r="KO70">
        <v>1.3734735141535104E-4</v>
      </c>
      <c r="KP70">
        <v>6.3670108902818589E-3</v>
      </c>
      <c r="KR70" t="s">
        <v>419</v>
      </c>
      <c r="KS70" t="s">
        <v>419</v>
      </c>
      <c r="KT70" t="s">
        <v>419</v>
      </c>
      <c r="KU70" t="s">
        <v>419</v>
      </c>
      <c r="KV70">
        <f t="shared" si="37"/>
        <v>1.0147084051984177</v>
      </c>
      <c r="KW70">
        <f t="shared" si="38"/>
        <v>2.471602003526745</v>
      </c>
    </row>
    <row r="71" spans="3:309">
      <c r="D71" t="s">
        <v>314</v>
      </c>
      <c r="G71" t="s">
        <v>321</v>
      </c>
      <c r="J71" t="s">
        <v>144</v>
      </c>
      <c r="JG71" s="67"/>
      <c r="JH71" s="67"/>
      <c r="JI71" s="67"/>
      <c r="JJ71" s="67"/>
      <c r="JK71" t="s">
        <v>101</v>
      </c>
      <c r="JM71">
        <v>5.6174747443491002</v>
      </c>
      <c r="JN71">
        <v>2.3825252556508993</v>
      </c>
      <c r="JP71">
        <v>1.1530637480557271</v>
      </c>
      <c r="JQ71">
        <v>5.4852927726295811E-2</v>
      </c>
      <c r="JR71">
        <v>1.9292482117936198</v>
      </c>
      <c r="JS71">
        <v>4.3759909982877612E-3</v>
      </c>
      <c r="JT71">
        <v>2.5766426997814378</v>
      </c>
      <c r="JU71">
        <v>2.8608028145375292E-2</v>
      </c>
      <c r="JV71">
        <v>7.6473683685788693E-4</v>
      </c>
      <c r="JW71">
        <v>2.9340595320743084E-3</v>
      </c>
      <c r="JX71">
        <v>6.0445191943622988E-3</v>
      </c>
      <c r="JY71">
        <v>9.8701040833167855E-4</v>
      </c>
      <c r="JZ71">
        <v>4.6371556232756636E-4</v>
      </c>
      <c r="KA71">
        <v>6.9911416864902598E-6</v>
      </c>
      <c r="KB71">
        <v>9.2741934868191329E-7</v>
      </c>
      <c r="KC71">
        <v>1.2409564619292007E-4</v>
      </c>
      <c r="KD71">
        <v>2.2198826300287527E-7</v>
      </c>
      <c r="KE71">
        <v>1.9507195793292197E-7</v>
      </c>
      <c r="KF71">
        <v>5.1868148219447782E-5</v>
      </c>
      <c r="KG71">
        <v>4.7968850729806409E-8</v>
      </c>
      <c r="KH71">
        <v>1.9507195793292197E-7</v>
      </c>
      <c r="KI71">
        <v>2.1015815037868528E-6</v>
      </c>
      <c r="KJ71">
        <v>1.9210146581802313E-5</v>
      </c>
      <c r="KL71">
        <v>3.3728634388840432E-2</v>
      </c>
      <c r="KM71">
        <v>1.5633611678275823</v>
      </c>
      <c r="KN71">
        <v>3.745187528640163E-3</v>
      </c>
      <c r="KO71">
        <v>1.4864676683640454E-4</v>
      </c>
      <c r="KP71">
        <v>0</v>
      </c>
      <c r="KR71" t="s">
        <v>419</v>
      </c>
      <c r="KS71" t="s">
        <v>419</v>
      </c>
      <c r="KT71" t="s">
        <v>419</v>
      </c>
      <c r="KU71" t="s">
        <v>419</v>
      </c>
      <c r="KV71">
        <f t="shared" si="37"/>
        <v>0.83541338246247632</v>
      </c>
      <c r="KW71">
        <f t="shared" si="38"/>
        <v>2.5480346716360627</v>
      </c>
    </row>
    <row r="72" spans="3:309">
      <c r="D72" t="s">
        <v>315</v>
      </c>
      <c r="G72" t="s">
        <v>322</v>
      </c>
      <c r="J72" t="s">
        <v>332</v>
      </c>
      <c r="JG72" s="67"/>
      <c r="JH72" s="67"/>
      <c r="JI72" s="67"/>
      <c r="JJ72" s="67"/>
      <c r="JK72" t="s">
        <v>102</v>
      </c>
      <c r="JM72">
        <v>5.6830740850188146</v>
      </c>
      <c r="JN72">
        <v>2.3169259149811858</v>
      </c>
      <c r="JP72">
        <v>1.0226278992747364</v>
      </c>
      <c r="JQ72">
        <v>0.16817070521567135</v>
      </c>
      <c r="JR72">
        <v>1.8894550416943112</v>
      </c>
      <c r="JS72">
        <v>3.5663477545652533E-3</v>
      </c>
      <c r="JT72">
        <v>2.5290111687029406</v>
      </c>
      <c r="JU72">
        <v>2.809975417226494E-2</v>
      </c>
      <c r="JV72">
        <v>9.2926770901062279E-4</v>
      </c>
      <c r="JW72">
        <v>5.8444274501540357E-3</v>
      </c>
      <c r="JX72">
        <v>6.0251019552089759E-3</v>
      </c>
      <c r="JY72">
        <v>9.5708251829524423E-4</v>
      </c>
      <c r="JZ72">
        <v>4.3984595324450749E-4</v>
      </c>
      <c r="KA72">
        <v>8.8494601234123543E-6</v>
      </c>
      <c r="KB72">
        <v>2.1200139556033041E-34</v>
      </c>
      <c r="KC72">
        <v>2.9625549625098056E-4</v>
      </c>
      <c r="KD72">
        <v>0</v>
      </c>
      <c r="KE72">
        <v>0</v>
      </c>
      <c r="KF72">
        <v>4.460759972158133E-5</v>
      </c>
      <c r="KG72">
        <v>1.398887689774148E-9</v>
      </c>
      <c r="KH72">
        <v>0</v>
      </c>
      <c r="KI72">
        <v>1.4299959943341229E-6</v>
      </c>
      <c r="KJ72">
        <v>2.2619352768776753E-5</v>
      </c>
      <c r="KL72">
        <v>5.3598874503380779E-2</v>
      </c>
      <c r="KM72">
        <v>1.5742841015395812</v>
      </c>
      <c r="KN72">
        <v>4.0567072116832479E-3</v>
      </c>
      <c r="KO72">
        <v>1.6714453654988499E-4</v>
      </c>
      <c r="KP72">
        <v>0</v>
      </c>
      <c r="KR72" t="s">
        <v>419</v>
      </c>
      <c r="KS72" t="s">
        <v>419</v>
      </c>
      <c r="KT72" t="s">
        <v>419</v>
      </c>
      <c r="KU72" t="s">
        <v>419</v>
      </c>
      <c r="KV72">
        <f t="shared" si="37"/>
        <v>1.0385641953898115</v>
      </c>
      <c r="KW72">
        <f t="shared" si="38"/>
        <v>2.5009114145306759</v>
      </c>
    </row>
    <row r="73" spans="3:309">
      <c r="D73" t="s">
        <v>316</v>
      </c>
      <c r="G73" t="s">
        <v>323</v>
      </c>
      <c r="J73" t="s">
        <v>149</v>
      </c>
      <c r="JG73" s="67"/>
      <c r="JH73" s="67"/>
      <c r="JI73" s="67"/>
      <c r="JJ73" s="67"/>
      <c r="JK73" t="s">
        <v>103</v>
      </c>
      <c r="JM73">
        <v>5.6026907892096824</v>
      </c>
      <c r="JN73">
        <v>2.3973092107903167</v>
      </c>
      <c r="JP73">
        <v>1.1762998279900039</v>
      </c>
      <c r="JQ73">
        <v>6.9170951194524044E-2</v>
      </c>
      <c r="JR73">
        <v>1.9289587850670571</v>
      </c>
      <c r="JS73">
        <v>4.581108536084808E-3</v>
      </c>
      <c r="JT73">
        <v>2.500170877307653</v>
      </c>
      <c r="JU73">
        <v>3.0055278030518578E-2</v>
      </c>
      <c r="JV73">
        <v>6.494363624627886E-4</v>
      </c>
      <c r="JW73">
        <v>3.3942459842829162E-3</v>
      </c>
      <c r="JX73">
        <v>6.8078641382818359E-3</v>
      </c>
      <c r="JY73">
        <v>1.1404954715431238E-3</v>
      </c>
      <c r="JZ73">
        <v>4.3467179582217609E-4</v>
      </c>
      <c r="KA73">
        <v>1.4666141444416194E-5</v>
      </c>
      <c r="KB73">
        <v>1.3224827084048231E-6</v>
      </c>
      <c r="KC73">
        <v>1.8314319984036627E-4</v>
      </c>
      <c r="KD73">
        <v>3.7788793679372074E-6</v>
      </c>
      <c r="KE73">
        <v>1.9849675603054609E-6</v>
      </c>
      <c r="KF73">
        <v>4.8030098901586722E-5</v>
      </c>
      <c r="KG73">
        <v>2.9014227823384241E-8</v>
      </c>
      <c r="KH73">
        <v>1.9849675603054609E-6</v>
      </c>
      <c r="KI73">
        <v>1.1610001399896639E-6</v>
      </c>
      <c r="KJ73">
        <v>2.1589428765788969E-5</v>
      </c>
      <c r="KL73">
        <v>5.035821295862087E-2</v>
      </c>
      <c r="KM73">
        <v>1.5499322708208179</v>
      </c>
      <c r="KN73">
        <v>3.3742603691954412E-3</v>
      </c>
      <c r="KO73">
        <v>1.1574492638396102E-4</v>
      </c>
      <c r="KP73">
        <v>1.6016285685453768E-2</v>
      </c>
      <c r="KR73" t="s">
        <v>419</v>
      </c>
      <c r="KS73" t="s">
        <v>419</v>
      </c>
      <c r="KT73" t="s">
        <v>419</v>
      </c>
      <c r="KU73" t="s">
        <v>419</v>
      </c>
      <c r="KV73">
        <f t="shared" si="37"/>
        <v>0.82641101680766216</v>
      </c>
      <c r="KW73">
        <f t="shared" si="38"/>
        <v>2.4701155992771344</v>
      </c>
    </row>
    <row r="74" spans="3:309">
      <c r="D74" t="s">
        <v>146</v>
      </c>
      <c r="G74" t="s">
        <v>148</v>
      </c>
      <c r="J74" t="s">
        <v>333</v>
      </c>
      <c r="JG74" s="67"/>
      <c r="JH74" s="67"/>
      <c r="JI74" s="67"/>
      <c r="JJ74" s="67"/>
      <c r="JK74" t="s">
        <v>104</v>
      </c>
      <c r="JM74">
        <v>5.6490034922236037</v>
      </c>
      <c r="JN74">
        <v>2.3509965077763959</v>
      </c>
      <c r="JP74">
        <v>0.97079906011115114</v>
      </c>
      <c r="JQ74">
        <v>0.18191510847773054</v>
      </c>
      <c r="JR74">
        <v>1.9391946410303602</v>
      </c>
      <c r="JS74">
        <v>3.7174929127103398E-3</v>
      </c>
      <c r="JT74">
        <v>2.5460798713572292</v>
      </c>
      <c r="JU74">
        <v>2.8118758947393137E-2</v>
      </c>
      <c r="JV74">
        <v>1.120557480384149E-3</v>
      </c>
      <c r="JW74">
        <v>6.5515284279414662E-3</v>
      </c>
      <c r="JX74">
        <v>5.4676459057886343E-3</v>
      </c>
      <c r="JY74">
        <v>1.113525275185837E-3</v>
      </c>
      <c r="JZ74">
        <v>4.7940719731083613E-4</v>
      </c>
      <c r="KA74">
        <v>1.6832489873313407E-5</v>
      </c>
      <c r="KB74">
        <v>2.6889384336855836E-33</v>
      </c>
      <c r="KC74">
        <v>2.9256497497139408E-4</v>
      </c>
      <c r="KD74">
        <v>0</v>
      </c>
      <c r="KE74">
        <v>1.2720588166937573E-7</v>
      </c>
      <c r="KF74">
        <v>4.0027935165165041E-5</v>
      </c>
      <c r="KG74">
        <v>3.6879580979010105E-8</v>
      </c>
      <c r="KH74">
        <v>1.2720588166937573E-7</v>
      </c>
      <c r="KI74">
        <v>1.5241640366387538E-6</v>
      </c>
      <c r="KJ74">
        <v>2.600177115702107E-5</v>
      </c>
      <c r="KL74">
        <v>4.2433092713820106E-2</v>
      </c>
      <c r="KM74">
        <v>1.5806023793716504</v>
      </c>
      <c r="KN74">
        <v>4.0940403513979561E-3</v>
      </c>
      <c r="KO74">
        <v>1.6931664240524174E-4</v>
      </c>
      <c r="KP74">
        <v>0</v>
      </c>
      <c r="KR74" t="s">
        <v>419</v>
      </c>
      <c r="KS74" t="s">
        <v>419</v>
      </c>
      <c r="KT74" t="s">
        <v>419</v>
      </c>
      <c r="KU74" t="s">
        <v>419</v>
      </c>
      <c r="KV74">
        <f t="shared" si="37"/>
        <v>1.1540281823096499</v>
      </c>
      <c r="KW74">
        <f t="shared" si="38"/>
        <v>2.5179611124098362</v>
      </c>
    </row>
    <row r="75" spans="3:309">
      <c r="D75" t="s">
        <v>317</v>
      </c>
      <c r="G75" t="s">
        <v>324</v>
      </c>
      <c r="J75" t="s">
        <v>143</v>
      </c>
      <c r="JG75" s="67"/>
      <c r="JH75" s="67"/>
      <c r="JI75" s="67"/>
      <c r="JJ75" s="67"/>
      <c r="JK75" t="s">
        <v>105</v>
      </c>
      <c r="JM75">
        <v>5.6927795166301909</v>
      </c>
      <c r="JN75">
        <v>2.3072204833698091</v>
      </c>
      <c r="JP75">
        <v>0.94416178326968669</v>
      </c>
      <c r="JQ75">
        <v>0.2053613500872962</v>
      </c>
      <c r="JR75">
        <v>1.8872190982016974</v>
      </c>
      <c r="JS75">
        <v>3.6280825797774053E-3</v>
      </c>
      <c r="JT75">
        <v>2.5659106856589369</v>
      </c>
      <c r="JU75">
        <v>2.7866852306381595E-2</v>
      </c>
      <c r="JV75">
        <v>1.6754371340356596E-3</v>
      </c>
      <c r="JW75">
        <v>6.5811650043344477E-3</v>
      </c>
      <c r="JX75">
        <v>6.2249737935611881E-3</v>
      </c>
      <c r="JY75">
        <v>1.0399153295840532E-3</v>
      </c>
      <c r="JZ75">
        <v>4.7870936512907353E-4</v>
      </c>
      <c r="KA75">
        <v>1.387073223624457E-5</v>
      </c>
      <c r="KB75">
        <v>1.5628441399347633E-6</v>
      </c>
      <c r="KC75">
        <v>2.9566512505206063E-4</v>
      </c>
      <c r="KD75">
        <v>3.7070152486394371E-6</v>
      </c>
      <c r="KE75">
        <v>5.7846985566100966E-7</v>
      </c>
      <c r="KF75">
        <v>4.2332247957148534E-5</v>
      </c>
      <c r="KG75">
        <v>3.5694801957243863E-10</v>
      </c>
      <c r="KH75">
        <v>5.7846985566100966E-7</v>
      </c>
      <c r="KI75">
        <v>1.3491972881514504E-6</v>
      </c>
      <c r="KJ75">
        <v>2.766318922823752E-5</v>
      </c>
      <c r="KL75">
        <v>5.1775003133256156E-2</v>
      </c>
      <c r="KM75">
        <v>1.5608237832825427</v>
      </c>
      <c r="KN75">
        <v>3.9498475149185247E-3</v>
      </c>
      <c r="KO75">
        <v>1.6802730891264986E-4</v>
      </c>
      <c r="KP75">
        <v>8.0296674446478852E-3</v>
      </c>
      <c r="KR75" t="s">
        <v>419</v>
      </c>
      <c r="KS75" t="s">
        <v>419</v>
      </c>
      <c r="KT75" t="s">
        <v>419</v>
      </c>
      <c r="KU75" t="s">
        <v>419</v>
      </c>
      <c r="KV75">
        <f t="shared" si="37"/>
        <v>1.1520467475990843</v>
      </c>
      <c r="KW75">
        <f t="shared" si="38"/>
        <v>2.5380438333525555</v>
      </c>
    </row>
    <row r="76" spans="3:309">
      <c r="D76" t="s">
        <v>318</v>
      </c>
      <c r="G76" t="s">
        <v>325</v>
      </c>
      <c r="J76" t="s">
        <v>334</v>
      </c>
      <c r="JG76" s="67"/>
      <c r="JH76" s="67"/>
      <c r="JI76" s="67"/>
      <c r="JJ76" s="67"/>
      <c r="JK76" t="s">
        <v>106</v>
      </c>
      <c r="JM76">
        <v>5.6955191903548679</v>
      </c>
      <c r="JN76">
        <v>2.3044808096451317</v>
      </c>
      <c r="JP76">
        <v>0.94596153607439248</v>
      </c>
      <c r="JQ76">
        <v>0.19665013455547495</v>
      </c>
      <c r="JR76">
        <v>1.8725527547199545</v>
      </c>
      <c r="JS76">
        <v>3.3766684952489345E-3</v>
      </c>
      <c r="JT76">
        <v>2.579439173542621</v>
      </c>
      <c r="JU76">
        <v>2.7369910250009021E-2</v>
      </c>
      <c r="JV76">
        <v>1.3475711929744677E-3</v>
      </c>
      <c r="JW76">
        <v>6.523944207735494E-3</v>
      </c>
      <c r="JX76">
        <v>6.490522245787768E-3</v>
      </c>
      <c r="JY76">
        <v>7.6919335598481275E-4</v>
      </c>
      <c r="JZ76">
        <v>4.8333708546623145E-4</v>
      </c>
      <c r="KA76">
        <v>1.4516106334795129E-5</v>
      </c>
      <c r="KB76">
        <v>1.4310970752033176E-6</v>
      </c>
      <c r="KC76">
        <v>2.7890124141240273E-4</v>
      </c>
      <c r="KD76">
        <v>3.3988485921980118E-7</v>
      </c>
      <c r="KE76">
        <v>0</v>
      </c>
      <c r="KF76">
        <v>4.2708745315410875E-5</v>
      </c>
      <c r="KG76">
        <v>5.2778494851989582E-8</v>
      </c>
      <c r="KH76">
        <v>0</v>
      </c>
      <c r="KI76">
        <v>1.6097141798680772E-6</v>
      </c>
      <c r="KJ76">
        <v>2.8797279049054485E-5</v>
      </c>
      <c r="KL76">
        <v>6.5600331958665173E-2</v>
      </c>
      <c r="KM76">
        <v>1.5927575694635436</v>
      </c>
      <c r="KN76">
        <v>4.210810471572039E-3</v>
      </c>
      <c r="KO76">
        <v>1.8983481698559137E-4</v>
      </c>
      <c r="KP76">
        <v>0</v>
      </c>
      <c r="KR76" t="s">
        <v>419</v>
      </c>
      <c r="KS76" t="s">
        <v>419</v>
      </c>
      <c r="KT76" t="s">
        <v>419</v>
      </c>
      <c r="KU76" t="s">
        <v>419</v>
      </c>
      <c r="KV76">
        <f t="shared" si="37"/>
        <v>1.1266180216962858</v>
      </c>
      <c r="KW76">
        <f t="shared" si="38"/>
        <v>2.5520692632926121</v>
      </c>
    </row>
    <row r="77" spans="3:309">
      <c r="G77" t="s">
        <v>314</v>
      </c>
      <c r="J77" t="s">
        <v>335</v>
      </c>
      <c r="JG77" s="67"/>
      <c r="JH77" s="67"/>
      <c r="JI77" s="67"/>
      <c r="JJ77" s="67"/>
      <c r="JK77" t="s">
        <v>107</v>
      </c>
      <c r="JM77">
        <v>5.6715985516746716</v>
      </c>
      <c r="JN77">
        <v>2.3284014483253284</v>
      </c>
      <c r="JP77">
        <v>1.0019473993081967</v>
      </c>
      <c r="JQ77">
        <v>0.14499706727788922</v>
      </c>
      <c r="JR77">
        <v>1.8995958834985582</v>
      </c>
      <c r="JS77">
        <v>3.6606679994169791E-3</v>
      </c>
      <c r="JT77">
        <v>2.5973499748669684</v>
      </c>
      <c r="JU77">
        <v>2.9427322132678083E-2</v>
      </c>
      <c r="JV77">
        <v>3.827061722274721E-4</v>
      </c>
      <c r="JW77">
        <v>4.6980676159276312E-3</v>
      </c>
      <c r="JX77">
        <v>6.8096579955795626E-3</v>
      </c>
      <c r="JY77">
        <v>6.4738058954184679E-4</v>
      </c>
      <c r="JZ77">
        <v>5.3720596365876055E-4</v>
      </c>
      <c r="KA77">
        <v>1.1581812451664901E-5</v>
      </c>
      <c r="KB77">
        <v>0</v>
      </c>
      <c r="KC77">
        <v>2.4160714712164751E-4</v>
      </c>
      <c r="KD77">
        <v>0</v>
      </c>
      <c r="KE77">
        <v>6.133321892437507E-8</v>
      </c>
      <c r="KF77">
        <v>4.2611539320697852E-5</v>
      </c>
      <c r="KG77">
        <v>6.2726207561800442E-9</v>
      </c>
      <c r="KH77">
        <v>6.133321892437507E-8</v>
      </c>
      <c r="KI77">
        <v>9.9550278582884575E-7</v>
      </c>
      <c r="KJ77">
        <v>2.5786389997960054E-5</v>
      </c>
      <c r="KL77">
        <v>4.8466098516190895E-2</v>
      </c>
      <c r="KM77">
        <v>1.5931249010766728</v>
      </c>
      <c r="KN77">
        <v>4.5698618472835044E-3</v>
      </c>
      <c r="KO77">
        <v>1.7096184312017653E-4</v>
      </c>
      <c r="KP77">
        <v>0</v>
      </c>
      <c r="KR77" t="s">
        <v>419</v>
      </c>
      <c r="KS77" t="s">
        <v>419</v>
      </c>
      <c r="KT77" t="s">
        <v>419</v>
      </c>
      <c r="KU77" t="s">
        <v>419</v>
      </c>
      <c r="KV77">
        <f t="shared" si="37"/>
        <v>1.046306219467668</v>
      </c>
      <c r="KW77">
        <f t="shared" si="38"/>
        <v>2.5679226527342904</v>
      </c>
    </row>
    <row r="78" spans="3:309">
      <c r="G78" t="s">
        <v>326</v>
      </c>
      <c r="J78" t="s">
        <v>336</v>
      </c>
      <c r="JG78" s="67"/>
      <c r="JH78" s="67"/>
      <c r="JI78" s="67"/>
      <c r="JJ78" s="67"/>
      <c r="JK78" t="s">
        <v>108</v>
      </c>
      <c r="JM78">
        <v>5.6863182632454539</v>
      </c>
      <c r="JN78">
        <v>2.3136817367545466</v>
      </c>
      <c r="JP78">
        <v>1.0002013132443199</v>
      </c>
      <c r="JQ78">
        <v>0.19271006541341279</v>
      </c>
      <c r="JR78">
        <v>1.8684874967030645</v>
      </c>
      <c r="JS78">
        <v>3.4373359133926659E-3</v>
      </c>
      <c r="JT78">
        <v>2.5193084635493528</v>
      </c>
      <c r="JU78">
        <v>2.9516160448774104E-2</v>
      </c>
      <c r="JV78">
        <v>9.8482853063867784E-4</v>
      </c>
      <c r="JW78">
        <v>6.935756596621356E-3</v>
      </c>
      <c r="JX78">
        <v>6.302881805217631E-3</v>
      </c>
      <c r="JY78">
        <v>8.0053859469205639E-4</v>
      </c>
      <c r="JZ78">
        <v>4.3816037194286252E-4</v>
      </c>
      <c r="KA78">
        <v>1.9889280367297428E-5</v>
      </c>
      <c r="KB78">
        <v>0</v>
      </c>
      <c r="KC78">
        <v>3.1551783939810302E-4</v>
      </c>
      <c r="KD78">
        <v>0</v>
      </c>
      <c r="KE78">
        <v>0</v>
      </c>
      <c r="KF78">
        <v>4.1571804184680204E-5</v>
      </c>
      <c r="KG78">
        <v>2.7088260795001395E-8</v>
      </c>
      <c r="KH78">
        <v>0</v>
      </c>
      <c r="KI78">
        <v>1.5442590905762679E-6</v>
      </c>
      <c r="KJ78">
        <v>2.5170956057686962E-5</v>
      </c>
      <c r="KL78">
        <v>6.8130899332064343E-2</v>
      </c>
      <c r="KM78">
        <v>1.5789827410866222</v>
      </c>
      <c r="KN78">
        <v>4.2829701929844701E-3</v>
      </c>
      <c r="KO78">
        <v>1.7083895344388863E-4</v>
      </c>
      <c r="KP78">
        <v>0</v>
      </c>
      <c r="KR78" t="s">
        <v>419</v>
      </c>
      <c r="KS78" t="s">
        <v>419</v>
      </c>
      <c r="KT78" t="s">
        <v>419</v>
      </c>
      <c r="KU78" t="s">
        <v>419</v>
      </c>
      <c r="KV78">
        <f t="shared" si="37"/>
        <v>1.0644335847855499</v>
      </c>
      <c r="KW78">
        <f t="shared" si="38"/>
        <v>2.4897923031005789</v>
      </c>
    </row>
    <row r="79" spans="3:309">
      <c r="G79" t="s">
        <v>327</v>
      </c>
      <c r="J79" t="s">
        <v>337</v>
      </c>
      <c r="JG79" s="67"/>
      <c r="JH79" s="67"/>
      <c r="JI79" s="67"/>
      <c r="JJ79" s="67"/>
      <c r="JK79" t="s">
        <v>109</v>
      </c>
      <c r="JM79">
        <v>5.6582903799879931</v>
      </c>
      <c r="JN79">
        <v>2.3417096200120073</v>
      </c>
      <c r="JP79">
        <v>0.9839327786477341</v>
      </c>
      <c r="JQ79">
        <v>0.19044430137420545</v>
      </c>
      <c r="JR79">
        <v>1.893636865657079</v>
      </c>
      <c r="JS79">
        <v>3.3494481301123251E-3</v>
      </c>
      <c r="JT79">
        <v>2.532598487264357</v>
      </c>
      <c r="JU79">
        <v>2.8681695642337732E-2</v>
      </c>
      <c r="JV79">
        <v>1.2201182487938788E-3</v>
      </c>
      <c r="JW79">
        <v>6.6131071013077912E-3</v>
      </c>
      <c r="JX79">
        <v>5.958264795810621E-3</v>
      </c>
      <c r="JY79">
        <v>6.8196739459791425E-4</v>
      </c>
      <c r="JZ79">
        <v>4.7088251351158167E-4</v>
      </c>
      <c r="KA79">
        <v>1.8190100729410805E-5</v>
      </c>
      <c r="KB79">
        <v>1.3802868791337835E-27</v>
      </c>
      <c r="KC79">
        <v>2.9694109421919896E-4</v>
      </c>
      <c r="KD79">
        <v>0</v>
      </c>
      <c r="KE79">
        <v>0</v>
      </c>
      <c r="KF79">
        <v>3.9954785900297555E-5</v>
      </c>
      <c r="KG79">
        <v>1.3195818453950191E-8</v>
      </c>
      <c r="KH79">
        <v>0</v>
      </c>
      <c r="KI79">
        <v>1.9983401309805678E-6</v>
      </c>
      <c r="KJ79">
        <v>2.6052589449882975E-5</v>
      </c>
      <c r="KL79">
        <v>5.9319966088821778E-2</v>
      </c>
      <c r="KM79">
        <v>1.6001113059222685</v>
      </c>
      <c r="KN79">
        <v>4.1210482487888962E-3</v>
      </c>
      <c r="KO79">
        <v>1.5623408260113239E-4</v>
      </c>
      <c r="KP79">
        <v>0</v>
      </c>
      <c r="KR79" t="s">
        <v>419</v>
      </c>
      <c r="KS79" t="s">
        <v>419</v>
      </c>
      <c r="KT79" t="s">
        <v>419</v>
      </c>
      <c r="KU79" t="s">
        <v>419</v>
      </c>
      <c r="KV79">
        <f t="shared" si="37"/>
        <v>1.1034978365136627</v>
      </c>
      <c r="KW79">
        <f t="shared" si="38"/>
        <v>2.5039167916220193</v>
      </c>
    </row>
    <row r="80" spans="3:309">
      <c r="G80" t="s">
        <v>328</v>
      </c>
      <c r="J80" t="s">
        <v>149</v>
      </c>
      <c r="JG80" s="67"/>
      <c r="JH80" s="67"/>
      <c r="JI80" s="67"/>
      <c r="JJ80" s="67"/>
      <c r="JK80" t="s">
        <v>110</v>
      </c>
      <c r="JM80">
        <v>5.667347726655553</v>
      </c>
      <c r="JN80">
        <v>2.3326522733444475</v>
      </c>
      <c r="JP80">
        <v>0.94401099488187334</v>
      </c>
      <c r="JQ80">
        <v>0.22389730508012778</v>
      </c>
      <c r="JR80">
        <v>1.8812057930129196</v>
      </c>
      <c r="JS80">
        <v>3.7233279080244228E-3</v>
      </c>
      <c r="JT80">
        <v>2.5397542733525529</v>
      </c>
      <c r="JU80">
        <v>2.8663364877487271E-2</v>
      </c>
      <c r="JV80">
        <v>1.5752390831071702E-3</v>
      </c>
      <c r="JW80">
        <v>7.3670108700809355E-3</v>
      </c>
      <c r="JX80">
        <v>6.9151024485076184E-3</v>
      </c>
      <c r="JY80">
        <v>7.8103198493714601E-4</v>
      </c>
      <c r="JZ80">
        <v>5.2191500175964199E-4</v>
      </c>
      <c r="KA80">
        <v>1.4177542514356064E-5</v>
      </c>
      <c r="KB80">
        <v>1.1005388376406782E-6</v>
      </c>
      <c r="KC80">
        <v>3.2651301142724609E-4</v>
      </c>
      <c r="KD80">
        <v>6.6829094498237716E-7</v>
      </c>
      <c r="KE80">
        <v>1.4289895362264146E-7</v>
      </c>
      <c r="KF80">
        <v>4.1999543092325644E-5</v>
      </c>
      <c r="KG80">
        <v>8.26496598808553E-8</v>
      </c>
      <c r="KH80">
        <v>1.4289895362264146E-7</v>
      </c>
      <c r="KI80">
        <v>1.5057197656487722E-6</v>
      </c>
      <c r="KJ80">
        <v>2.7391028895815657E-5</v>
      </c>
      <c r="KL80">
        <v>5.632920757674377E-2</v>
      </c>
      <c r="KM80">
        <v>1.5617060083645975</v>
      </c>
      <c r="KN80">
        <v>4.6481853654006533E-3</v>
      </c>
      <c r="KO80">
        <v>1.9160474903219933E-4</v>
      </c>
      <c r="KP80">
        <v>8.1519833720614023E-3</v>
      </c>
      <c r="KR80" t="s">
        <v>419</v>
      </c>
      <c r="KS80" t="s">
        <v>419</v>
      </c>
      <c r="KT80" t="s">
        <v>419</v>
      </c>
      <c r="KU80" t="s">
        <v>419</v>
      </c>
      <c r="KV80">
        <f t="shared" si="37"/>
        <v>1.1648154311191981</v>
      </c>
      <c r="KW80">
        <f t="shared" si="38"/>
        <v>2.5110909084750657</v>
      </c>
    </row>
    <row r="81" spans="7:309">
      <c r="G81" t="s">
        <v>329</v>
      </c>
      <c r="J81" t="s">
        <v>147</v>
      </c>
      <c r="JG81" s="67"/>
      <c r="JH81" s="67"/>
      <c r="JI81" s="67"/>
      <c r="JJ81" s="67"/>
      <c r="JK81" t="s">
        <v>111</v>
      </c>
      <c r="JM81">
        <v>5.6722305827068578</v>
      </c>
      <c r="JN81">
        <v>2.3277694172931427</v>
      </c>
      <c r="JP81">
        <v>0.94999452910027316</v>
      </c>
      <c r="JQ81">
        <v>0.21904172565917895</v>
      </c>
      <c r="JR81">
        <v>1.8773428816970379</v>
      </c>
      <c r="JS81">
        <v>3.3419199861331457E-3</v>
      </c>
      <c r="JT81">
        <v>2.5371648557532129</v>
      </c>
      <c r="JU81">
        <v>2.7157384295362928E-2</v>
      </c>
      <c r="JV81">
        <v>1.6168042030511335E-3</v>
      </c>
      <c r="JW81">
        <v>6.7884180227838929E-3</v>
      </c>
      <c r="JX81">
        <v>6.5556471634378487E-3</v>
      </c>
      <c r="JY81">
        <v>7.1079526929374471E-4</v>
      </c>
      <c r="JZ81">
        <v>4.5941240765081629E-4</v>
      </c>
      <c r="KA81">
        <v>1.7813443322270407E-5</v>
      </c>
      <c r="KB81">
        <v>2.1097436981528292E-3</v>
      </c>
      <c r="KC81">
        <v>2.9953103858980205E-4</v>
      </c>
      <c r="KD81">
        <v>5.9241223378950129E-6</v>
      </c>
      <c r="KE81">
        <v>2.4030414396798271E-6</v>
      </c>
      <c r="KF81">
        <v>4.0741700072925637E-5</v>
      </c>
      <c r="KG81">
        <v>1.0944924614102508E-6</v>
      </c>
      <c r="KH81">
        <v>2.4030414396798271E-6</v>
      </c>
      <c r="KI81">
        <v>1.4099607129331559E-6</v>
      </c>
      <c r="KJ81">
        <v>2.5783741270246997E-5</v>
      </c>
      <c r="KL81">
        <v>6.3737485941130906E-2</v>
      </c>
      <c r="KM81">
        <v>1.5814909851583885</v>
      </c>
      <c r="KN81">
        <v>4.2401614056128455E-3</v>
      </c>
      <c r="KO81">
        <v>1.7106543307000965E-4</v>
      </c>
      <c r="KP81">
        <v>0</v>
      </c>
      <c r="KR81" t="s">
        <v>419</v>
      </c>
      <c r="KS81" t="s">
        <v>419</v>
      </c>
      <c r="KT81" t="s">
        <v>419</v>
      </c>
      <c r="KU81" t="s">
        <v>419</v>
      </c>
      <c r="KV81">
        <f t="shared" si="37"/>
        <v>1.1497319982420771</v>
      </c>
      <c r="KW81">
        <f t="shared" si="38"/>
        <v>2.51000747145785</v>
      </c>
    </row>
    <row r="82" spans="7:309">
      <c r="G82" t="s">
        <v>313</v>
      </c>
      <c r="JG82" s="67"/>
      <c r="JH82" s="67"/>
      <c r="JI82" s="67"/>
      <c r="JJ82" s="67"/>
      <c r="JK82" t="s">
        <v>112</v>
      </c>
      <c r="JM82">
        <v>5.6664107095010374</v>
      </c>
      <c r="JN82">
        <v>2.333589290498963</v>
      </c>
      <c r="JP82">
        <v>0.95701809021624129</v>
      </c>
      <c r="JQ82">
        <v>0.19733203718877154</v>
      </c>
      <c r="JR82">
        <v>1.8823647034295372</v>
      </c>
      <c r="JS82">
        <v>3.3249983763898269E-3</v>
      </c>
      <c r="JT82">
        <v>2.5778064891978154</v>
      </c>
      <c r="JU82">
        <v>2.6201894302927794E-2</v>
      </c>
      <c r="JV82">
        <v>7.2181938260587901E-4</v>
      </c>
      <c r="JW82">
        <v>6.903399492478493E-3</v>
      </c>
      <c r="JX82">
        <v>6.1027373864644017E-3</v>
      </c>
      <c r="JY82">
        <v>9.7683658413200689E-4</v>
      </c>
      <c r="JZ82">
        <v>4.5917918156033116E-4</v>
      </c>
      <c r="KA82">
        <v>1.6903624860057821E-5</v>
      </c>
      <c r="KB82">
        <v>5.0779455798797508E-7</v>
      </c>
      <c r="KC82">
        <v>2.555315631407173E-4</v>
      </c>
      <c r="KD82">
        <v>1.4408086156026071E-9</v>
      </c>
      <c r="KE82">
        <v>2.7676148527757654E-9</v>
      </c>
      <c r="KF82">
        <v>4.1439388547985765E-5</v>
      </c>
      <c r="KG82">
        <v>0</v>
      </c>
      <c r="KH82">
        <v>2.7676148527757654E-9</v>
      </c>
      <c r="KI82">
        <v>1.0252853431307843E-6</v>
      </c>
      <c r="KJ82">
        <v>2.8644121764471694E-5</v>
      </c>
      <c r="KL82">
        <v>5.0458950016312447E-2</v>
      </c>
      <c r="KM82">
        <v>1.5874790619200003</v>
      </c>
      <c r="KN82">
        <v>4.2896226449603246E-3</v>
      </c>
      <c r="KO82">
        <v>1.6488217209078082E-4</v>
      </c>
      <c r="KP82">
        <v>0</v>
      </c>
      <c r="KR82" t="s">
        <v>419</v>
      </c>
      <c r="KS82" t="s">
        <v>419</v>
      </c>
      <c r="KT82" t="s">
        <v>419</v>
      </c>
      <c r="KU82" t="s">
        <v>419</v>
      </c>
      <c r="KV82">
        <f t="shared" si="37"/>
        <v>1.126003648778457</v>
      </c>
      <c r="KW82">
        <f t="shared" si="38"/>
        <v>2.5516045948948878</v>
      </c>
    </row>
    <row r="83" spans="7:309">
      <c r="G83" t="s">
        <v>330</v>
      </c>
      <c r="JG83" s="67"/>
      <c r="JH83" s="67"/>
      <c r="JI83" s="67"/>
      <c r="JJ83" s="67"/>
      <c r="JK83" t="s">
        <v>113</v>
      </c>
      <c r="JM83">
        <v>5.673346633665906</v>
      </c>
      <c r="JN83">
        <v>2.326653366334094</v>
      </c>
      <c r="JP83">
        <v>0.95795873642738982</v>
      </c>
      <c r="JQ83">
        <v>0.22088025697630378</v>
      </c>
      <c r="JR83">
        <v>1.8642251029081356</v>
      </c>
      <c r="JS83">
        <v>3.2886846463231001E-3</v>
      </c>
      <c r="JT83">
        <v>2.5307775910124648</v>
      </c>
      <c r="JU83">
        <v>2.7563440428403925E-2</v>
      </c>
      <c r="JV83">
        <v>1.329241040186512E-3</v>
      </c>
      <c r="JW83">
        <v>7.4140937598756087E-3</v>
      </c>
      <c r="JX83">
        <v>6.0872714509785245E-3</v>
      </c>
      <c r="JY83">
        <v>9.2521950455404754E-4</v>
      </c>
      <c r="JZ83">
        <v>4.6384803714663814E-4</v>
      </c>
      <c r="KA83">
        <v>1.4098752359193224E-5</v>
      </c>
      <c r="KB83">
        <v>9.5548337109175921E-7</v>
      </c>
      <c r="KC83">
        <v>2.7044830821948505E-4</v>
      </c>
      <c r="KD83">
        <v>0</v>
      </c>
      <c r="KE83">
        <v>0</v>
      </c>
      <c r="KF83">
        <v>3.9278076754021445E-5</v>
      </c>
      <c r="KG83">
        <v>1.566402260814738E-9</v>
      </c>
      <c r="KH83">
        <v>0</v>
      </c>
      <c r="KI83">
        <v>1.0656222052515863E-6</v>
      </c>
      <c r="KJ83">
        <v>2.4811137072524796E-5</v>
      </c>
      <c r="KL83">
        <v>7.1988708796949769E-2</v>
      </c>
      <c r="KM83">
        <v>1.5860830805418162</v>
      </c>
      <c r="KN83">
        <v>4.2705757631326027E-3</v>
      </c>
      <c r="KO83">
        <v>1.6239341687687822E-4</v>
      </c>
      <c r="KP83">
        <v>0</v>
      </c>
      <c r="KR83" t="s">
        <v>419</v>
      </c>
      <c r="KS83" t="s">
        <v>419</v>
      </c>
      <c r="KT83" t="s">
        <v>419</v>
      </c>
      <c r="KU83" t="s">
        <v>419</v>
      </c>
      <c r="KV83">
        <f t="shared" si="37"/>
        <v>1.1304353081033729</v>
      </c>
      <c r="KW83">
        <f t="shared" si="38"/>
        <v>2.503214150584061</v>
      </c>
    </row>
    <row r="84" spans="7:309">
      <c r="JG84" s="67"/>
      <c r="JH84" s="67"/>
      <c r="JI84" s="67"/>
      <c r="JJ84" s="67"/>
      <c r="JK84" t="s">
        <v>114</v>
      </c>
      <c r="JM84">
        <v>5.7229036476167572</v>
      </c>
      <c r="JN84">
        <v>2.2770963523832433</v>
      </c>
      <c r="JP84">
        <v>0.97839985399593843</v>
      </c>
      <c r="JQ84">
        <v>0.23313480915706847</v>
      </c>
      <c r="JR84">
        <v>1.8480331920828885</v>
      </c>
      <c r="JS84">
        <v>3.0913375259489567E-3</v>
      </c>
      <c r="JT84">
        <v>2.4975510684348095</v>
      </c>
      <c r="JU84">
        <v>2.7419196851310005E-2</v>
      </c>
      <c r="JV84">
        <v>1.5241435052536655E-3</v>
      </c>
      <c r="JW84">
        <v>7.5726406102045521E-3</v>
      </c>
      <c r="JX84">
        <v>6.0459611308637728E-3</v>
      </c>
      <c r="JY84">
        <v>7.2385405695059464E-4</v>
      </c>
      <c r="JZ84">
        <v>4.4387784611192756E-4</v>
      </c>
      <c r="KA84">
        <v>1.7934896914370029E-5</v>
      </c>
      <c r="KB84">
        <v>0</v>
      </c>
      <c r="KC84">
        <v>2.4500987528885954E-4</v>
      </c>
      <c r="KD84">
        <v>1.5284314967912067E-9</v>
      </c>
      <c r="KE84">
        <v>1.9515777676705416E-10</v>
      </c>
      <c r="KF84">
        <v>3.7787392658700519E-5</v>
      </c>
      <c r="KG84">
        <v>0</v>
      </c>
      <c r="KH84">
        <v>1.9515777676705416E-10</v>
      </c>
      <c r="KI84">
        <v>1.6757626706936671E-6</v>
      </c>
      <c r="KJ84">
        <v>2.6207946000018455E-5</v>
      </c>
      <c r="KL84">
        <v>6.1405211010871305E-2</v>
      </c>
      <c r="KM84">
        <v>1.5355004209597547</v>
      </c>
      <c r="KN84">
        <v>4.082702819397723E-3</v>
      </c>
      <c r="KO84">
        <v>1.7851023288855924E-4</v>
      </c>
      <c r="KP84">
        <v>0</v>
      </c>
      <c r="KR84" t="s">
        <v>419</v>
      </c>
      <c r="KS84" t="s">
        <v>419</v>
      </c>
      <c r="KT84" t="s">
        <v>419</v>
      </c>
      <c r="KU84" t="s">
        <v>419</v>
      </c>
      <c r="KV84">
        <f t="shared" si="37"/>
        <v>1.1058594847699674</v>
      </c>
      <c r="KW84">
        <f t="shared" si="38"/>
        <v>2.4701318715834994</v>
      </c>
    </row>
    <row r="85" spans="7:309">
      <c r="JG85" s="67"/>
      <c r="JH85" s="67"/>
      <c r="JI85" s="67"/>
      <c r="JJ85" s="67"/>
      <c r="JK85" t="s">
        <v>115</v>
      </c>
      <c r="JM85">
        <v>5.6985690910628684</v>
      </c>
      <c r="JN85">
        <v>2.3014309089371312</v>
      </c>
      <c r="JP85">
        <v>0.93885171677481516</v>
      </c>
      <c r="JQ85">
        <v>0.24896758948442288</v>
      </c>
      <c r="JR85">
        <v>1.8696961325727746</v>
      </c>
      <c r="JS85">
        <v>3.3003735663471182E-3</v>
      </c>
      <c r="JT85">
        <v>2.5163004262964908</v>
      </c>
      <c r="JU85">
        <v>2.4600711305642849E-2</v>
      </c>
      <c r="JV85">
        <v>1.9381825349152676E-3</v>
      </c>
      <c r="JW85">
        <v>8.3945752445249346E-3</v>
      </c>
      <c r="JX85">
        <v>5.6772276498025485E-3</v>
      </c>
      <c r="JY85">
        <v>8.1365124955852519E-4</v>
      </c>
      <c r="JZ85">
        <v>4.2556287261891489E-4</v>
      </c>
      <c r="KA85">
        <v>1.5743651567885541E-5</v>
      </c>
      <c r="KB85">
        <v>3.7287984559168387E-24</v>
      </c>
      <c r="KC85">
        <v>2.4343452005187149E-4</v>
      </c>
      <c r="KD85">
        <v>0</v>
      </c>
      <c r="KE85">
        <v>0</v>
      </c>
      <c r="KF85">
        <v>3.6849058313585364E-5</v>
      </c>
      <c r="KG85">
        <v>2.2864175493625822E-8</v>
      </c>
      <c r="KH85">
        <v>0</v>
      </c>
      <c r="KI85">
        <v>8.4726595933768524E-7</v>
      </c>
      <c r="KJ85">
        <v>2.8956041457045017E-5</v>
      </c>
      <c r="KL85">
        <v>5.0224846471755201E-2</v>
      </c>
      <c r="KM85">
        <v>1.5471217607389176</v>
      </c>
      <c r="KN85">
        <v>3.9450699851736257E-3</v>
      </c>
      <c r="KO85">
        <v>1.6730111566443288E-4</v>
      </c>
      <c r="KP85">
        <v>0</v>
      </c>
      <c r="KR85" t="s">
        <v>419</v>
      </c>
      <c r="KS85" t="s">
        <v>419</v>
      </c>
      <c r="KT85" t="s">
        <v>419</v>
      </c>
      <c r="KU85" t="s">
        <v>419</v>
      </c>
      <c r="KV85">
        <f t="shared" si="37"/>
        <v>1.1831123788487292</v>
      </c>
      <c r="KW85">
        <f t="shared" si="38"/>
        <v>2.491699714990848</v>
      </c>
    </row>
    <row r="86" spans="7:309">
      <c r="JG86" s="67"/>
      <c r="JH86" s="67"/>
      <c r="JI86" s="67"/>
      <c r="JJ86" s="67"/>
      <c r="JK86" t="s">
        <v>116</v>
      </c>
      <c r="JM86">
        <v>5.6762265612589786</v>
      </c>
      <c r="JN86">
        <v>2.3237734387410214</v>
      </c>
      <c r="JP86">
        <v>1.0184884904510199</v>
      </c>
      <c r="JQ86">
        <v>0.23125084599522594</v>
      </c>
      <c r="JR86">
        <v>1.8434008799605275</v>
      </c>
      <c r="JS86">
        <v>3.5028801216701218E-3</v>
      </c>
      <c r="JT86">
        <v>2.4541400473219674</v>
      </c>
      <c r="JU86">
        <v>3.1999561900018347E-2</v>
      </c>
      <c r="JV86">
        <v>1.7747408275417288E-3</v>
      </c>
      <c r="JW86">
        <v>8.032411991286497E-3</v>
      </c>
      <c r="JX86">
        <v>6.4024614285173578E-3</v>
      </c>
      <c r="JY86">
        <v>8.5399529314829782E-4</v>
      </c>
      <c r="JZ86">
        <v>4.8222837162280427E-4</v>
      </c>
      <c r="KA86">
        <v>1.5455264418148601E-5</v>
      </c>
      <c r="KB86">
        <v>0</v>
      </c>
      <c r="KC86">
        <v>2.6658109632742466E-4</v>
      </c>
      <c r="KD86">
        <v>2.4152309696610387E-8</v>
      </c>
      <c r="KE86">
        <v>1.7238498351146583E-11</v>
      </c>
      <c r="KF86">
        <v>4.0526188276933586E-5</v>
      </c>
      <c r="KG86">
        <v>3.4602235315236635E-9</v>
      </c>
      <c r="KH86">
        <v>1.7238498351146583E-11</v>
      </c>
      <c r="KI86">
        <v>1.3882469328268163E-6</v>
      </c>
      <c r="KJ86">
        <v>2.5597114360794908E-5</v>
      </c>
      <c r="KL86">
        <v>5.7392896572310413E-2</v>
      </c>
      <c r="KM86">
        <v>1.5597383867923564</v>
      </c>
      <c r="KN86">
        <v>4.5632035605972813E-3</v>
      </c>
      <c r="KO86">
        <v>1.887739848651393E-4</v>
      </c>
      <c r="KP86">
        <v>0</v>
      </c>
      <c r="KR86" t="s">
        <v>419</v>
      </c>
      <c r="KS86" t="s">
        <v>419</v>
      </c>
      <c r="KT86" t="s">
        <v>419</v>
      </c>
      <c r="KU86" t="s">
        <v>419</v>
      </c>
      <c r="KV86">
        <f t="shared" si="37"/>
        <v>1.059666115626404</v>
      </c>
      <c r="KW86">
        <f t="shared" si="38"/>
        <v>2.422140485421949</v>
      </c>
    </row>
    <row r="87" spans="7:309">
      <c r="JG87" s="67"/>
      <c r="JH87" s="67"/>
      <c r="JI87" s="67"/>
      <c r="JJ87" s="67"/>
      <c r="JK87" t="s">
        <v>117</v>
      </c>
      <c r="JM87">
        <v>5.6934572332857023</v>
      </c>
      <c r="JN87">
        <v>2.3065427667142973</v>
      </c>
      <c r="JP87">
        <v>0.98799199435203811</v>
      </c>
      <c r="JQ87">
        <v>0.14303581777109867</v>
      </c>
      <c r="JR87">
        <v>1.9346056676335301</v>
      </c>
      <c r="JS87">
        <v>3.6996873014738959E-3</v>
      </c>
      <c r="JT87">
        <v>2.5782249665504446</v>
      </c>
      <c r="JU87">
        <v>2.2480311097809316E-2</v>
      </c>
      <c r="JV87">
        <v>8.7439913841003364E-4</v>
      </c>
      <c r="JW87">
        <v>4.9188219216662324E-3</v>
      </c>
      <c r="JX87">
        <v>6.0034728619154619E-3</v>
      </c>
      <c r="JY87">
        <v>6.4537032989651878E-4</v>
      </c>
      <c r="JZ87">
        <v>4.1204821532763027E-4</v>
      </c>
      <c r="KA87">
        <v>3.4150203399739573E-5</v>
      </c>
      <c r="KB87">
        <v>7.6104106975829133E-4</v>
      </c>
      <c r="KC87">
        <v>1.8177012436889993E-4</v>
      </c>
      <c r="KD87">
        <v>2.9255455916540556E-6</v>
      </c>
      <c r="KE87">
        <v>1.2148839214577665E-6</v>
      </c>
      <c r="KF87">
        <v>3.5067295204108467E-5</v>
      </c>
      <c r="KG87">
        <v>1.0945044065629319E-9</v>
      </c>
      <c r="KH87">
        <v>1.2148839214577665E-6</v>
      </c>
      <c r="KI87">
        <v>5.4031633539265695E-7</v>
      </c>
      <c r="KJ87">
        <v>1.4610401427842663E-5</v>
      </c>
      <c r="KL87">
        <v>4.1463746927028318E-2</v>
      </c>
      <c r="KM87">
        <v>1.6027356338433871</v>
      </c>
      <c r="KN87">
        <v>3.8017900360141467E-3</v>
      </c>
      <c r="KO87">
        <v>1.5995378129449143E-4</v>
      </c>
      <c r="KP87">
        <v>0</v>
      </c>
      <c r="KR87" t="s">
        <v>419</v>
      </c>
      <c r="KS87" t="s">
        <v>419</v>
      </c>
      <c r="KT87" t="s">
        <v>419</v>
      </c>
      <c r="KU87" t="s">
        <v>419</v>
      </c>
      <c r="KV87">
        <f t="shared" si="37"/>
        <v>1.0933491783540648</v>
      </c>
      <c r="KW87">
        <f t="shared" si="38"/>
        <v>2.5557446554526355</v>
      </c>
    </row>
    <row r="88" spans="7:309">
      <c r="JG88" s="67"/>
      <c r="JH88" s="67"/>
      <c r="JI88" s="67"/>
      <c r="JJ88" s="67"/>
      <c r="JK88" t="s">
        <v>118</v>
      </c>
      <c r="JM88">
        <v>5.6647260773039303</v>
      </c>
      <c r="JN88">
        <v>2.3352739226960697</v>
      </c>
      <c r="JP88">
        <v>0.90640652469195793</v>
      </c>
      <c r="JQ88">
        <v>0.20247374997966497</v>
      </c>
      <c r="JR88">
        <v>1.9067997928677649</v>
      </c>
      <c r="JS88">
        <v>3.5950356611103426E-3</v>
      </c>
      <c r="JT88">
        <v>2.6232088699451364</v>
      </c>
      <c r="JU88">
        <v>3.0257981318931662E-2</v>
      </c>
      <c r="JV88">
        <v>1.0106204707113673E-3</v>
      </c>
      <c r="JW88">
        <v>7.8351046549404429E-3</v>
      </c>
      <c r="JX88">
        <v>6.4617221024658852E-3</v>
      </c>
      <c r="JY88">
        <v>8.3890056715426415E-4</v>
      </c>
      <c r="JZ88">
        <v>4.8371922328033587E-4</v>
      </c>
      <c r="KA88">
        <v>1.0708665382591274E-5</v>
      </c>
      <c r="KB88">
        <v>1.7301691557654404E-19</v>
      </c>
      <c r="KC88">
        <v>2.5700674803550403E-4</v>
      </c>
      <c r="KD88">
        <v>0</v>
      </c>
      <c r="KE88">
        <v>0</v>
      </c>
      <c r="KF88">
        <v>4.3218363175079886E-5</v>
      </c>
      <c r="KG88">
        <v>0</v>
      </c>
      <c r="KH88">
        <v>0</v>
      </c>
      <c r="KI88">
        <v>1.547367584632342E-6</v>
      </c>
      <c r="KJ88">
        <v>2.6975273861503792E-5</v>
      </c>
      <c r="KL88">
        <v>5.0388516920659203E-2</v>
      </c>
      <c r="KM88">
        <v>1.5707001064236461</v>
      </c>
      <c r="KN88">
        <v>4.2650214178459626E-3</v>
      </c>
      <c r="KO88">
        <v>1.5498983083981322E-4</v>
      </c>
      <c r="KP88">
        <v>0</v>
      </c>
      <c r="KR88" t="s">
        <v>419</v>
      </c>
      <c r="KS88" t="s">
        <v>419</v>
      </c>
      <c r="KT88" t="s">
        <v>419</v>
      </c>
      <c r="KU88" t="s">
        <v>419</v>
      </c>
      <c r="KV88">
        <f t="shared" si="37"/>
        <v>1.2064620538165824</v>
      </c>
      <c r="KW88">
        <f t="shared" si="38"/>
        <v>2.5929508886262047</v>
      </c>
    </row>
    <row r="89" spans="7:309">
      <c r="JG89" s="67"/>
      <c r="JH89" s="67"/>
      <c r="JI89" s="67"/>
      <c r="JJ89" s="67"/>
      <c r="JK89" t="s">
        <v>119</v>
      </c>
      <c r="JM89">
        <v>5.6827839930944961</v>
      </c>
      <c r="JN89">
        <v>2.3172160069055043</v>
      </c>
      <c r="JP89">
        <v>0.89836054612162286</v>
      </c>
      <c r="JQ89">
        <v>0.22610715123217157</v>
      </c>
      <c r="JR89">
        <v>1.8879413212298559</v>
      </c>
      <c r="JS89">
        <v>3.7699360283886931E-3</v>
      </c>
      <c r="JT89">
        <v>2.5581468046710309</v>
      </c>
      <c r="JU89">
        <v>3.275298803211292E-2</v>
      </c>
      <c r="JV89">
        <v>1.5862030905416365E-3</v>
      </c>
      <c r="JW89">
        <v>8.1057526987781126E-3</v>
      </c>
      <c r="JX89">
        <v>6.1063022729719203E-3</v>
      </c>
      <c r="JY89">
        <v>8.9538225848729343E-4</v>
      </c>
      <c r="JZ89">
        <v>4.5985281113578106E-4</v>
      </c>
      <c r="KA89">
        <v>4.5231448314341297E-4</v>
      </c>
      <c r="KB89">
        <v>8.180387479292269E-4</v>
      </c>
      <c r="KC89">
        <v>2.5061785329135789E-4</v>
      </c>
      <c r="KD89">
        <v>9.3765819435191408E-5</v>
      </c>
      <c r="KE89">
        <v>3.2635504183472313E-6</v>
      </c>
      <c r="KF89">
        <v>4.0833968999385729E-5</v>
      </c>
      <c r="KG89">
        <v>6.3950435629762592E-5</v>
      </c>
      <c r="KH89">
        <v>3.2635504183472313E-6</v>
      </c>
      <c r="KI89">
        <v>1.2304888880152303E-6</v>
      </c>
      <c r="KJ89">
        <v>3.3315119128144404E-5</v>
      </c>
      <c r="KL89">
        <v>6.8377476858202099E-2</v>
      </c>
      <c r="KM89">
        <v>1.5518834396513206</v>
      </c>
      <c r="KN89">
        <v>4.2832888407724054E-3</v>
      </c>
      <c r="KO89">
        <v>1.4537866904724563E-4</v>
      </c>
      <c r="KP89">
        <v>3.4805696453662528E-2</v>
      </c>
      <c r="KR89" t="s">
        <v>419</v>
      </c>
      <c r="KS89" t="s">
        <v>419</v>
      </c>
      <c r="KT89" t="s">
        <v>419</v>
      </c>
      <c r="KU89" t="s">
        <v>419</v>
      </c>
      <c r="KV89">
        <f t="shared" si="37"/>
        <v>1.2194578623687935</v>
      </c>
      <c r="KW89">
        <f t="shared" si="38"/>
        <v>2.525393816638918</v>
      </c>
    </row>
    <row r="90" spans="7:309">
      <c r="JG90" s="67"/>
      <c r="JH90" s="67"/>
      <c r="JI90" s="67"/>
      <c r="JJ90" s="67"/>
      <c r="JK90" t="s">
        <v>120</v>
      </c>
      <c r="JM90">
        <v>5.7059064953745517</v>
      </c>
      <c r="JN90">
        <v>2.2940935046254474</v>
      </c>
      <c r="JP90">
        <v>0.94500000376508453</v>
      </c>
      <c r="JQ90">
        <v>0.17711579457264306</v>
      </c>
      <c r="JR90">
        <v>1.8627346587210232</v>
      </c>
      <c r="JS90">
        <v>3.505637894339888E-3</v>
      </c>
      <c r="JT90">
        <v>2.6470432597299625</v>
      </c>
      <c r="JU90">
        <v>2.791586122422118E-2</v>
      </c>
      <c r="JV90">
        <v>1.0661072689624783E-3</v>
      </c>
      <c r="JW90">
        <v>6.9044691009159734E-3</v>
      </c>
      <c r="JX90">
        <v>6.4018299428220023E-3</v>
      </c>
      <c r="JY90">
        <v>8.3063130510644854E-4</v>
      </c>
      <c r="JZ90">
        <v>5.1125498545506688E-4</v>
      </c>
      <c r="KA90">
        <v>1.1811479073002302E-5</v>
      </c>
      <c r="KB90">
        <v>2.1308495791540101E-18</v>
      </c>
      <c r="KC90">
        <v>2.7903858450826385E-4</v>
      </c>
      <c r="KD90">
        <v>0</v>
      </c>
      <c r="KE90">
        <v>6.7833086658476338E-15</v>
      </c>
      <c r="KF90">
        <v>4.6453448913046104E-5</v>
      </c>
      <c r="KG90">
        <v>1.0878228868373876E-10</v>
      </c>
      <c r="KH90">
        <v>6.7833086658476338E-15</v>
      </c>
      <c r="KI90">
        <v>1.7867612818234016E-6</v>
      </c>
      <c r="KJ90">
        <v>2.6462181906940766E-5</v>
      </c>
      <c r="KL90">
        <v>5.3832746199359426E-2</v>
      </c>
      <c r="KM90">
        <v>1.557897660617716</v>
      </c>
      <c r="KN90">
        <v>4.3397506156321675E-3</v>
      </c>
      <c r="KO90">
        <v>1.8212328150188557E-4</v>
      </c>
      <c r="KP90">
        <v>0</v>
      </c>
      <c r="KR90" t="s">
        <v>419</v>
      </c>
      <c r="KS90" t="s">
        <v>419</v>
      </c>
      <c r="KT90" t="s">
        <v>419</v>
      </c>
      <c r="KU90" t="s">
        <v>419</v>
      </c>
      <c r="KV90">
        <f t="shared" si="37"/>
        <v>1.0983560874229217</v>
      </c>
      <c r="KW90">
        <f t="shared" si="38"/>
        <v>2.6191273985057415</v>
      </c>
    </row>
    <row r="91" spans="7:309">
      <c r="JG91" s="67"/>
      <c r="JH91" s="67"/>
      <c r="JI91" s="67"/>
      <c r="JJ91" s="67"/>
      <c r="JK91" t="s">
        <v>121</v>
      </c>
      <c r="JM91">
        <v>5.677878995540369</v>
      </c>
      <c r="JN91">
        <v>2.3221210044596305</v>
      </c>
      <c r="JP91">
        <v>0.94102547167238626</v>
      </c>
      <c r="JQ91">
        <v>0.22104661438807774</v>
      </c>
      <c r="JR91">
        <v>1.8937363100810514</v>
      </c>
      <c r="JS91">
        <v>4.2678880894983567E-3</v>
      </c>
      <c r="JT91">
        <v>2.5261655577604043</v>
      </c>
      <c r="JU91">
        <v>3.4987212435536777E-2</v>
      </c>
      <c r="JV91">
        <v>1.7907721737235654E-3</v>
      </c>
      <c r="JW91">
        <v>8.9870646474756229E-3</v>
      </c>
      <c r="JX91">
        <v>6.8505088258176685E-3</v>
      </c>
      <c r="JY91">
        <v>9.3307605083299279E-4</v>
      </c>
      <c r="JZ91">
        <v>5.0606319480875914E-4</v>
      </c>
      <c r="KA91">
        <v>1.753516969316209E-5</v>
      </c>
      <c r="KB91">
        <v>2.4023499141595885E-3</v>
      </c>
      <c r="KC91">
        <v>3.0089705081001706E-4</v>
      </c>
      <c r="KD91">
        <v>1.0777661799994109E-5</v>
      </c>
      <c r="KE91">
        <v>5.4837793326247926E-6</v>
      </c>
      <c r="KF91">
        <v>4.8921532230861259E-5</v>
      </c>
      <c r="KG91">
        <v>0</v>
      </c>
      <c r="KH91">
        <v>5.4837793326247926E-6</v>
      </c>
      <c r="KI91">
        <v>1.673200836743707E-6</v>
      </c>
      <c r="KJ91">
        <v>3.407684340725631E-5</v>
      </c>
      <c r="KL91">
        <v>7.6607585230041061E-2</v>
      </c>
      <c r="KM91">
        <v>1.5425979547067612</v>
      </c>
      <c r="KN91">
        <v>4.6788863872126345E-3</v>
      </c>
      <c r="KO91">
        <v>1.526502532487821E-4</v>
      </c>
      <c r="KP91">
        <v>0</v>
      </c>
      <c r="KR91" t="s">
        <v>419</v>
      </c>
      <c r="KS91" t="s">
        <v>419</v>
      </c>
      <c r="KT91" t="s">
        <v>419</v>
      </c>
      <c r="KU91" t="s">
        <v>419</v>
      </c>
      <c r="KV91">
        <f t="shared" si="37"/>
        <v>1.1780253408862413</v>
      </c>
      <c r="KW91">
        <f t="shared" si="38"/>
        <v>2.4911783453248675</v>
      </c>
    </row>
    <row r="92" spans="7:309">
      <c r="JG92" s="67"/>
      <c r="JH92" s="67"/>
      <c r="JI92" s="67"/>
      <c r="JJ92" s="67"/>
      <c r="JK92" t="s">
        <v>122</v>
      </c>
      <c r="JM92">
        <v>5.66823023371398</v>
      </c>
      <c r="JN92">
        <v>2.3317697662860208</v>
      </c>
      <c r="JP92">
        <v>0.98086836723299697</v>
      </c>
      <c r="JQ92">
        <v>0.21784798674300473</v>
      </c>
      <c r="JR92">
        <v>1.8775161046320599</v>
      </c>
      <c r="JS92">
        <v>3.8901201311784062E-3</v>
      </c>
      <c r="JT92">
        <v>2.5181748684840777</v>
      </c>
      <c r="JU92">
        <v>2.8961799995808651E-2</v>
      </c>
      <c r="JV92">
        <v>1.777148340029725E-3</v>
      </c>
      <c r="JW92">
        <v>7.7552670472764082E-3</v>
      </c>
      <c r="JX92">
        <v>6.9949442320799684E-3</v>
      </c>
      <c r="JY92">
        <v>7.7077903482828346E-4</v>
      </c>
      <c r="JZ92">
        <v>4.807134478905587E-4</v>
      </c>
      <c r="KA92">
        <v>1.0425492420670983E-5</v>
      </c>
      <c r="KB92">
        <v>2.1989718065890689E-5</v>
      </c>
      <c r="KC92">
        <v>2.4231472772676246E-4</v>
      </c>
      <c r="KD92">
        <v>1.3121712747444389E-6</v>
      </c>
      <c r="KE92">
        <v>2.1744479053721901E-7</v>
      </c>
      <c r="KF92">
        <v>4.1237912463573366E-5</v>
      </c>
      <c r="KG92">
        <v>9.0673349719776049E-7</v>
      </c>
      <c r="KH92">
        <v>2.1744479053721901E-7</v>
      </c>
      <c r="KI92">
        <v>1.8516287822234183E-6</v>
      </c>
      <c r="KJ92">
        <v>2.7448497912512905E-5</v>
      </c>
      <c r="KL92">
        <v>4.4369171734831007E-2</v>
      </c>
      <c r="KM92">
        <v>1.5525747117162483</v>
      </c>
      <c r="KN92">
        <v>4.4138164219669155E-3</v>
      </c>
      <c r="KO92">
        <v>1.5872882955749834E-4</v>
      </c>
      <c r="KP92">
        <v>0</v>
      </c>
      <c r="KR92" t="s">
        <v>419</v>
      </c>
      <c r="KS92" t="s">
        <v>419</v>
      </c>
      <c r="KT92" t="s">
        <v>419</v>
      </c>
      <c r="KU92" t="s">
        <v>419</v>
      </c>
      <c r="KV92">
        <f t="shared" si="37"/>
        <v>1.1183858442732459</v>
      </c>
      <c r="KW92">
        <f t="shared" si="38"/>
        <v>2.4892130684882692</v>
      </c>
    </row>
    <row r="93" spans="7:309">
      <c r="V93" t="s">
        <v>354</v>
      </c>
      <c r="Z93" t="s">
        <v>356</v>
      </c>
      <c r="JG93" s="67"/>
      <c r="JH93" s="67"/>
      <c r="JI93" s="67"/>
      <c r="JJ93" s="67"/>
      <c r="JK93" t="s">
        <v>123</v>
      </c>
      <c r="JM93">
        <v>5.6395960637167981</v>
      </c>
      <c r="JN93">
        <v>2.3604039362832023</v>
      </c>
      <c r="JP93">
        <v>0.89918331824234521</v>
      </c>
      <c r="JQ93">
        <v>0.25324566248313812</v>
      </c>
      <c r="JR93">
        <v>1.9018200516281485</v>
      </c>
      <c r="JS93">
        <v>3.446435341491744E-3</v>
      </c>
      <c r="JT93">
        <v>2.5450280259378748</v>
      </c>
      <c r="JU93">
        <v>3.0169638454842402E-2</v>
      </c>
      <c r="JV93">
        <v>3.7991401090196621E-3</v>
      </c>
      <c r="JW93">
        <v>9.6585033932575677E-3</v>
      </c>
      <c r="JX93">
        <v>8.0096420479695788E-3</v>
      </c>
      <c r="JY93">
        <v>8.8764921426760226E-4</v>
      </c>
      <c r="JZ93">
        <v>5.1515376703245065E-4</v>
      </c>
      <c r="KA93">
        <v>1.2387738376800903E-5</v>
      </c>
      <c r="KB93">
        <v>1.3985633764294984E-4</v>
      </c>
      <c r="KC93">
        <v>2.5236539417609302E-4</v>
      </c>
      <c r="KD93">
        <v>5.416200058876024E-7</v>
      </c>
      <c r="KE93">
        <v>4.0375405793305544E-8</v>
      </c>
      <c r="KF93">
        <v>4.1889436672248835E-5</v>
      </c>
      <c r="KG93">
        <v>0</v>
      </c>
      <c r="KH93">
        <v>4.0375405793305544E-8</v>
      </c>
      <c r="KI93">
        <v>1.5342189899727195E-6</v>
      </c>
      <c r="KJ93">
        <v>2.6626660898516587E-5</v>
      </c>
      <c r="KL93">
        <v>5.7297607424315875E-2</v>
      </c>
      <c r="KM93">
        <v>1.5351903911197009</v>
      </c>
      <c r="KN93">
        <v>4.873352040578008E-3</v>
      </c>
      <c r="KO93">
        <v>2.0971686535536645E-4</v>
      </c>
      <c r="KP93">
        <v>6.9152267838538837E-3</v>
      </c>
      <c r="KR93" t="s">
        <v>419</v>
      </c>
      <c r="KS93" t="s">
        <v>419</v>
      </c>
      <c r="KT93" t="s">
        <v>419</v>
      </c>
      <c r="KU93" t="s">
        <v>419</v>
      </c>
      <c r="KV93">
        <f t="shared" si="37"/>
        <v>1.2593288312104329</v>
      </c>
      <c r="KW93">
        <f t="shared" si="38"/>
        <v>2.5148583874830326</v>
      </c>
    </row>
    <row r="94" spans="7:309">
      <c r="V94" t="s">
        <v>355</v>
      </c>
      <c r="JG94" s="67"/>
      <c r="JH94" s="67"/>
      <c r="JI94" s="67"/>
      <c r="JJ94" s="67"/>
      <c r="JK94" t="s">
        <v>124</v>
      </c>
      <c r="JM94">
        <v>5.690458106261449</v>
      </c>
      <c r="JN94">
        <v>2.309541893738551</v>
      </c>
      <c r="JP94">
        <v>0.91653560657913324</v>
      </c>
      <c r="JQ94">
        <v>0.21904420734678462</v>
      </c>
      <c r="JR94">
        <v>1.9374870121278394</v>
      </c>
      <c r="JS94">
        <v>3.4537571561177351E-3</v>
      </c>
      <c r="JT94">
        <v>2.5315034702332504</v>
      </c>
      <c r="JU94">
        <v>2.9121455685813091E-2</v>
      </c>
      <c r="JV94">
        <v>2.6935291266882368E-3</v>
      </c>
      <c r="JW94">
        <v>7.9848353988596077E-3</v>
      </c>
      <c r="JX94">
        <v>6.3876489874052332E-3</v>
      </c>
      <c r="JY94">
        <v>8.5507952741333806E-4</v>
      </c>
      <c r="JZ94">
        <v>4.4693840575540109E-4</v>
      </c>
      <c r="KA94">
        <v>1.6253385339808305E-5</v>
      </c>
      <c r="KB94">
        <v>1.2146212656272845E-4</v>
      </c>
      <c r="KC94">
        <v>2.5126327005297342E-4</v>
      </c>
      <c r="KD94">
        <v>1.0985587312292093E-6</v>
      </c>
      <c r="KE94">
        <v>1.6881108951247531E-7</v>
      </c>
      <c r="KF94">
        <v>4.1754026446811524E-5</v>
      </c>
      <c r="KG94">
        <v>5.9324836230154892E-9</v>
      </c>
      <c r="KH94">
        <v>1.6881108951247531E-7</v>
      </c>
      <c r="KI94">
        <v>1.4601738007501204E-6</v>
      </c>
      <c r="KJ94">
        <v>2.6317815733583853E-5</v>
      </c>
      <c r="KL94">
        <v>5.8723332013717731E-2</v>
      </c>
      <c r="KM94">
        <v>1.5565161892809045</v>
      </c>
      <c r="KN94">
        <v>4.1485155387832682E-3</v>
      </c>
      <c r="KO94">
        <v>1.4571494150908179E-4</v>
      </c>
      <c r="KP94">
        <v>0</v>
      </c>
      <c r="KR94" t="s">
        <v>419</v>
      </c>
      <c r="KS94" t="s">
        <v>419</v>
      </c>
      <c r="KT94" t="s">
        <v>419</v>
      </c>
      <c r="KU94" t="s">
        <v>419</v>
      </c>
      <c r="KV94">
        <f t="shared" si="37"/>
        <v>1.2434493700516085</v>
      </c>
      <c r="KW94">
        <f t="shared" si="38"/>
        <v>2.5023820145474374</v>
      </c>
    </row>
    <row r="95" spans="7:309">
      <c r="JG95" s="67"/>
      <c r="JH95" s="67"/>
      <c r="JI95" s="67"/>
      <c r="JJ95" s="67"/>
      <c r="JK95" t="s">
        <v>125</v>
      </c>
      <c r="JM95">
        <v>5.6664633486692884</v>
      </c>
      <c r="JN95">
        <v>2.3335366513307112</v>
      </c>
      <c r="JP95">
        <v>0.92744561281852533</v>
      </c>
      <c r="JQ95">
        <v>0.20264105515908584</v>
      </c>
      <c r="JR95">
        <v>1.8978822720000248</v>
      </c>
      <c r="JS95">
        <v>3.7717530877007005E-3</v>
      </c>
      <c r="JT95">
        <v>2.6040302729549776</v>
      </c>
      <c r="JU95">
        <v>2.7356910791840154E-2</v>
      </c>
      <c r="JV95">
        <v>1.9297205055063321E-3</v>
      </c>
      <c r="JW95">
        <v>7.7769996327664483E-3</v>
      </c>
      <c r="JX95">
        <v>7.5273516262032792E-3</v>
      </c>
      <c r="JY95">
        <v>8.1673654141873676E-4</v>
      </c>
      <c r="JZ95">
        <v>5.2051055566580077E-4</v>
      </c>
      <c r="KA95">
        <v>8.1477716178065981E-6</v>
      </c>
      <c r="KB95">
        <v>0</v>
      </c>
      <c r="KC95">
        <v>2.7104655591508479E-4</v>
      </c>
      <c r="KD95">
        <v>7.5499669401362754E-7</v>
      </c>
      <c r="KE95">
        <v>0</v>
      </c>
      <c r="KF95">
        <v>4.2043657186204264E-5</v>
      </c>
      <c r="KG95">
        <v>3.1836601288681843E-8</v>
      </c>
      <c r="KH95">
        <v>0</v>
      </c>
      <c r="KI95">
        <v>1.8224327263273452E-6</v>
      </c>
      <c r="KJ95">
        <v>2.1442403626821374E-5</v>
      </c>
      <c r="KL95">
        <v>3.6777013634099763E-2</v>
      </c>
      <c r="KM95">
        <v>1.5695288067955304</v>
      </c>
      <c r="KN95">
        <v>4.5405293539636463E-3</v>
      </c>
      <c r="KO95">
        <v>1.8412963535969159E-4</v>
      </c>
      <c r="KP95">
        <v>0</v>
      </c>
      <c r="KR95" t="s">
        <v>419</v>
      </c>
      <c r="KS95" t="s">
        <v>419</v>
      </c>
      <c r="KT95" t="s">
        <v>419</v>
      </c>
      <c r="KU95" t="s">
        <v>419</v>
      </c>
      <c r="KV95">
        <f t="shared" si="37"/>
        <v>1.1768494674282861</v>
      </c>
      <c r="KW95">
        <f t="shared" si="38"/>
        <v>2.5766733621631372</v>
      </c>
    </row>
    <row r="96" spans="7:309">
      <c r="JG96" s="67"/>
      <c r="JH96" s="67"/>
      <c r="JI96" s="67"/>
      <c r="JJ96" s="67"/>
      <c r="JK96" t="s">
        <v>126</v>
      </c>
      <c r="JM96">
        <v>5.6645245286536614</v>
      </c>
      <c r="JN96">
        <v>2.335475471346339</v>
      </c>
      <c r="JP96">
        <v>1.009984077314531</v>
      </c>
      <c r="JQ96">
        <v>0.16931239112990562</v>
      </c>
      <c r="JR96">
        <v>1.8793125156091159</v>
      </c>
      <c r="JS96">
        <v>5.1871865506003161E-3</v>
      </c>
      <c r="JT96">
        <v>2.5812191316209625</v>
      </c>
      <c r="JU96">
        <v>3.7195600244071855E-2</v>
      </c>
      <c r="JV96">
        <v>7.5273408913104024E-4</v>
      </c>
      <c r="JW96">
        <v>8.9244784126309238E-3</v>
      </c>
      <c r="JX96">
        <v>7.422025856777488E-3</v>
      </c>
      <c r="JY96">
        <v>7.1484002141021952E-4</v>
      </c>
      <c r="JZ96">
        <v>5.9432459486856231E-4</v>
      </c>
      <c r="KA96">
        <v>1.700906937553671E-5</v>
      </c>
      <c r="KB96">
        <v>0</v>
      </c>
      <c r="KC96">
        <v>4.6924228390670346E-4</v>
      </c>
      <c r="KD96">
        <v>1.1768532447652711E-6</v>
      </c>
      <c r="KE96">
        <v>0</v>
      </c>
      <c r="KF96">
        <v>5.6680999100505716E-5</v>
      </c>
      <c r="KG96">
        <v>6.7434106896375112E-8</v>
      </c>
      <c r="KH96">
        <v>0</v>
      </c>
      <c r="KI96">
        <v>1.443658738582403E-6</v>
      </c>
      <c r="KJ96">
        <v>3.667497145519238E-5</v>
      </c>
      <c r="KL96">
        <v>4.5711699772271221E-2</v>
      </c>
      <c r="KM96">
        <v>1.5192460349145147</v>
      </c>
      <c r="KN96">
        <v>4.7425576194773111E-3</v>
      </c>
      <c r="KO96">
        <v>1.9250745664847106E-4</v>
      </c>
      <c r="KP96">
        <v>0</v>
      </c>
      <c r="KR96" t="s">
        <v>419</v>
      </c>
      <c r="KS96" t="s">
        <v>419</v>
      </c>
      <c r="KT96" t="s">
        <v>419</v>
      </c>
      <c r="KU96" t="s">
        <v>419</v>
      </c>
      <c r="KV96">
        <f t="shared" si="37"/>
        <v>1.0438280159750906</v>
      </c>
      <c r="KW96">
        <f t="shared" si="38"/>
        <v>2.5440235313768906</v>
      </c>
    </row>
    <row r="97" spans="1:309">
      <c r="JG97" s="67"/>
      <c r="JH97" s="67"/>
      <c r="JI97" s="67"/>
      <c r="JJ97" s="67"/>
      <c r="JK97" t="s">
        <v>127</v>
      </c>
      <c r="JM97">
        <v>5.6590583675466322</v>
      </c>
      <c r="JN97">
        <v>2.3409416324533674</v>
      </c>
      <c r="JP97">
        <v>0.95680368760150714</v>
      </c>
      <c r="JQ97">
        <v>0.30178559334015881</v>
      </c>
      <c r="JR97">
        <v>1.846887710989501</v>
      </c>
      <c r="JS97">
        <v>4.9028002164255464E-3</v>
      </c>
      <c r="JT97">
        <v>2.3751461070304867</v>
      </c>
      <c r="JU97">
        <v>2.7928926304631146E-2</v>
      </c>
      <c r="JV97">
        <v>4.3353144034103735E-3</v>
      </c>
      <c r="JW97">
        <v>1.3218142181578848E-2</v>
      </c>
      <c r="JX97">
        <v>5.87730996196316E-3</v>
      </c>
      <c r="JY97">
        <v>7.1237451727414528E-4</v>
      </c>
      <c r="JZ97">
        <v>4.4542253801997211E-4</v>
      </c>
      <c r="KA97">
        <v>2.5170237855973227E-5</v>
      </c>
      <c r="KB97">
        <v>1.6281053778971461E-11</v>
      </c>
      <c r="KC97">
        <v>3.5270627614841018E-4</v>
      </c>
      <c r="KD97">
        <v>1.426023906341008E-9</v>
      </c>
      <c r="KE97">
        <v>0</v>
      </c>
      <c r="KF97">
        <v>4.1425518895209804E-5</v>
      </c>
      <c r="KG97">
        <v>0</v>
      </c>
      <c r="KH97">
        <v>0</v>
      </c>
      <c r="KI97">
        <v>1.3592015965375971E-6</v>
      </c>
      <c r="KJ97">
        <v>3.5042021565031107E-5</v>
      </c>
      <c r="KL97">
        <v>4.4369725767698875E-2</v>
      </c>
      <c r="KM97">
        <v>1.6136419205525177</v>
      </c>
      <c r="KN97">
        <v>4.1349171545261246E-3</v>
      </c>
      <c r="KO97">
        <v>1.2824035984162417E-4</v>
      </c>
      <c r="KP97">
        <v>0</v>
      </c>
      <c r="KR97" t="s">
        <v>419</v>
      </c>
      <c r="KS97" t="s">
        <v>419</v>
      </c>
      <c r="KT97" t="s">
        <v>419</v>
      </c>
      <c r="KU97" t="s">
        <v>419</v>
      </c>
      <c r="KV97">
        <f t="shared" si="37"/>
        <v>1.1967724169445781</v>
      </c>
      <c r="KW97">
        <f t="shared" si="38"/>
        <v>2.3472171807258557</v>
      </c>
    </row>
    <row r="98" spans="1:309">
      <c r="JG98" s="67"/>
      <c r="JH98" s="67"/>
      <c r="JI98" s="67"/>
      <c r="JJ98" s="67"/>
      <c r="JK98" t="s">
        <v>128</v>
      </c>
      <c r="JM98">
        <v>5.6313632609134059</v>
      </c>
      <c r="JN98">
        <v>2.3686367390865946</v>
      </c>
      <c r="JP98">
        <v>0.96906281532549698</v>
      </c>
      <c r="JQ98">
        <v>0.26379363389314409</v>
      </c>
      <c r="JR98">
        <v>1.8211054070605228</v>
      </c>
      <c r="JS98">
        <v>5.4062517263971906E-3</v>
      </c>
      <c r="JT98">
        <v>2.4633708224958806</v>
      </c>
      <c r="JU98">
        <v>3.2961238272558029E-2</v>
      </c>
      <c r="JV98">
        <v>2.6946980152220061E-3</v>
      </c>
      <c r="JW98">
        <v>1.1697569489430459E-2</v>
      </c>
      <c r="JX98">
        <v>6.1610513712035539E-3</v>
      </c>
      <c r="JY98">
        <v>7.5524249246370799E-4</v>
      </c>
      <c r="JZ98">
        <v>5.3051108621398561E-4</v>
      </c>
      <c r="KA98">
        <v>2.3502875002937937E-5</v>
      </c>
      <c r="KB98">
        <v>1.503578861212749E-6</v>
      </c>
      <c r="KC98">
        <v>3.9008705065579163E-4</v>
      </c>
      <c r="KD98">
        <v>8.6882781446001199E-7</v>
      </c>
      <c r="KE98">
        <v>3.6971196825626874E-9</v>
      </c>
      <c r="KF98">
        <v>5.1051092727059019E-5</v>
      </c>
      <c r="KG98">
        <v>7.5386275839577638E-6</v>
      </c>
      <c r="KH98">
        <v>3.6971196825626874E-9</v>
      </c>
      <c r="KI98">
        <v>2.1428423267061401E-6</v>
      </c>
      <c r="KJ98">
        <v>3.4104904001577267E-5</v>
      </c>
      <c r="KL98">
        <v>6.6443169399241747E-2</v>
      </c>
      <c r="KM98">
        <v>1.5951430763925092</v>
      </c>
      <c r="KN98">
        <v>4.5579088727853009E-3</v>
      </c>
      <c r="KO98">
        <v>1.6388589512515651E-4</v>
      </c>
      <c r="KP98">
        <v>8.2399626608235122E-3</v>
      </c>
      <c r="KR98" t="s">
        <v>419</v>
      </c>
      <c r="KS98" t="s">
        <v>419</v>
      </c>
      <c r="KT98" t="s">
        <v>419</v>
      </c>
      <c r="KU98" t="s">
        <v>419</v>
      </c>
      <c r="KV98">
        <f t="shared" si="37"/>
        <v>1.1212424773545671</v>
      </c>
      <c r="KW98">
        <f t="shared" si="38"/>
        <v>2.4304095842233226</v>
      </c>
    </row>
    <row r="99" spans="1:309">
      <c r="JG99" s="67"/>
      <c r="JH99" s="67"/>
      <c r="JI99" s="67"/>
      <c r="JJ99" s="67"/>
      <c r="JK99" t="s">
        <v>129</v>
      </c>
      <c r="JM99">
        <v>5.6521231782575034</v>
      </c>
      <c r="JN99">
        <v>2.3478768217424961</v>
      </c>
      <c r="JP99">
        <v>0.9737398488265594</v>
      </c>
      <c r="JQ99">
        <v>0.25148950356727146</v>
      </c>
      <c r="JR99">
        <v>1.8715969194716044</v>
      </c>
      <c r="JS99">
        <v>4.8574942955063533E-3</v>
      </c>
      <c r="JT99">
        <v>2.4307665661788964</v>
      </c>
      <c r="JU99">
        <v>3.056916022131826E-2</v>
      </c>
      <c r="JV99">
        <v>1.953083076033631E-3</v>
      </c>
      <c r="JW99">
        <v>1.1316279967729522E-2</v>
      </c>
      <c r="JX99">
        <v>6.5302230295656988E-3</v>
      </c>
      <c r="JY99">
        <v>7.4262368871180794E-4</v>
      </c>
      <c r="JZ99">
        <v>5.025505597542455E-4</v>
      </c>
      <c r="KA99">
        <v>2.2449941016718928E-5</v>
      </c>
      <c r="KB99">
        <v>2.4973355714608395E-10</v>
      </c>
      <c r="KC99">
        <v>3.6894116320948566E-4</v>
      </c>
      <c r="KD99">
        <v>1.229588351099766E-10</v>
      </c>
      <c r="KE99">
        <v>0</v>
      </c>
      <c r="KF99">
        <v>4.5617381628434631E-5</v>
      </c>
      <c r="KG99">
        <v>0</v>
      </c>
      <c r="KH99">
        <v>0</v>
      </c>
      <c r="KI99">
        <v>1.8098141907457228E-6</v>
      </c>
      <c r="KJ99">
        <v>3.5446729913757249E-5</v>
      </c>
      <c r="KL99">
        <v>5.9008365606624709E-2</v>
      </c>
      <c r="KM99">
        <v>1.607383749464905</v>
      </c>
      <c r="KN99">
        <v>4.2156959920036131E-3</v>
      </c>
      <c r="KO99">
        <v>1.9458899342774359E-4</v>
      </c>
      <c r="KP99">
        <v>0</v>
      </c>
      <c r="KR99" t="s">
        <v>419</v>
      </c>
      <c r="KS99" t="s">
        <v>419</v>
      </c>
      <c r="KT99" t="s">
        <v>419</v>
      </c>
      <c r="KU99" t="s">
        <v>419</v>
      </c>
      <c r="KV99">
        <f t="shared" si="37"/>
        <v>1.1542040685078225</v>
      </c>
      <c r="KW99">
        <f t="shared" si="38"/>
        <v>2.4001974059575781</v>
      </c>
    </row>
    <row r="100" spans="1:309">
      <c r="JG100" s="67"/>
      <c r="JH100" s="67"/>
      <c r="JI100" s="67"/>
      <c r="JJ100" s="67"/>
      <c r="JK100" t="s">
        <v>130</v>
      </c>
      <c r="JM100">
        <v>5.6803309283430705</v>
      </c>
      <c r="JN100">
        <v>2.319669071656929</v>
      </c>
      <c r="JP100">
        <v>0.93079464986453964</v>
      </c>
      <c r="JQ100">
        <v>0.2437848210192792</v>
      </c>
      <c r="JR100">
        <v>1.8591609784339513</v>
      </c>
      <c r="JS100">
        <v>5.3676460908006658E-3</v>
      </c>
      <c r="JT100">
        <v>2.5293699290050715</v>
      </c>
      <c r="JU100">
        <v>3.05481246490878E-2</v>
      </c>
      <c r="JV100">
        <v>9.6252101346047745E-4</v>
      </c>
      <c r="JW100">
        <v>8.763481570669732E-3</v>
      </c>
      <c r="JX100">
        <v>6.550607798747555E-3</v>
      </c>
      <c r="JY100">
        <v>7.1088776112230342E-4</v>
      </c>
      <c r="JZ100">
        <v>4.6364424227393684E-4</v>
      </c>
      <c r="KA100">
        <v>1.6229451038337213E-5</v>
      </c>
      <c r="KB100">
        <v>0</v>
      </c>
      <c r="KC100">
        <v>2.9694697496209784E-4</v>
      </c>
      <c r="KD100">
        <v>0</v>
      </c>
      <c r="KE100">
        <v>2.1936190507544646E-10</v>
      </c>
      <c r="KF100">
        <v>4.1186911045086216E-5</v>
      </c>
      <c r="KG100">
        <v>0</v>
      </c>
      <c r="KH100">
        <v>2.1936190507544646E-10</v>
      </c>
      <c r="KI100">
        <v>1.2762680285375722E-6</v>
      </c>
      <c r="KJ100">
        <v>3.0948277140761053E-5</v>
      </c>
      <c r="KL100">
        <v>6.5876160424656036E-2</v>
      </c>
      <c r="KM100">
        <v>1.5745016050711633</v>
      </c>
      <c r="KN100">
        <v>4.3352472331428943E-3</v>
      </c>
      <c r="KO100">
        <v>1.9120159710072938E-4</v>
      </c>
      <c r="KP100">
        <v>0</v>
      </c>
      <c r="KR100" t="s">
        <v>419</v>
      </c>
      <c r="KS100" t="s">
        <v>419</v>
      </c>
      <c r="KT100" t="s">
        <v>419</v>
      </c>
      <c r="KU100" t="s">
        <v>419</v>
      </c>
      <c r="KV100">
        <f t="shared" si="37"/>
        <v>1.1775187956794912</v>
      </c>
      <c r="KW100">
        <f t="shared" si="38"/>
        <v>2.4988218043559836</v>
      </c>
    </row>
    <row r="101" spans="1:309">
      <c r="JG101" s="67"/>
      <c r="JH101" s="67"/>
      <c r="JI101" s="67"/>
      <c r="JJ101" s="67"/>
      <c r="JK101" t="s">
        <v>131</v>
      </c>
      <c r="JM101">
        <v>5.6751165495356286</v>
      </c>
      <c r="JN101">
        <v>2.3248834504643718</v>
      </c>
      <c r="JP101">
        <v>0.95971049565860511</v>
      </c>
      <c r="JQ101">
        <v>0.22376256920707446</v>
      </c>
      <c r="JR101">
        <v>1.8469940006448131</v>
      </c>
      <c r="JS101">
        <v>4.7800962015260061E-3</v>
      </c>
      <c r="JT101">
        <v>2.5373485084335181</v>
      </c>
      <c r="JU101">
        <v>2.9523480755242023E-2</v>
      </c>
      <c r="JV101">
        <v>1.3962628576304939E-3</v>
      </c>
      <c r="JW101">
        <v>8.6012803956481889E-3</v>
      </c>
      <c r="JX101">
        <v>6.9566543611897019E-3</v>
      </c>
      <c r="JY101">
        <v>6.6776726325686432E-4</v>
      </c>
      <c r="JZ101">
        <v>4.9371677038435489E-4</v>
      </c>
      <c r="KA101">
        <v>1.731373966639649E-5</v>
      </c>
      <c r="KB101">
        <v>2.9091833463491936E-9</v>
      </c>
      <c r="KC101">
        <v>3.0204916306633553E-4</v>
      </c>
      <c r="KD101">
        <v>7.000616206682597E-12</v>
      </c>
      <c r="KE101">
        <v>0</v>
      </c>
      <c r="KF101">
        <v>4.4204542210182371E-5</v>
      </c>
      <c r="KG101">
        <v>0</v>
      </c>
      <c r="KH101">
        <v>0</v>
      </c>
      <c r="KI101">
        <v>1.3612846193233137E-6</v>
      </c>
      <c r="KJ101">
        <v>3.0041175688259563E-5</v>
      </c>
      <c r="KL101">
        <v>5.5703711882357239E-2</v>
      </c>
      <c r="KM101">
        <v>1.5815938770987508</v>
      </c>
      <c r="KN101">
        <v>4.0761207263179684E-3</v>
      </c>
      <c r="KO101">
        <v>1.8003366113530673E-4</v>
      </c>
      <c r="KP101">
        <v>5.5972520805360583E-3</v>
      </c>
      <c r="KR101" t="s">
        <v>419</v>
      </c>
      <c r="KS101" t="s">
        <v>419</v>
      </c>
      <c r="KT101" t="s">
        <v>419</v>
      </c>
      <c r="KU101" t="s">
        <v>419</v>
      </c>
      <c r="KV101">
        <f t="shared" si="37"/>
        <v>1.1158261703948087</v>
      </c>
      <c r="KW101">
        <f t="shared" si="38"/>
        <v>2.5078250276782761</v>
      </c>
    </row>
    <row r="102" spans="1:309">
      <c r="JG102" s="67"/>
      <c r="JH102" s="67"/>
      <c r="JI102" s="67"/>
      <c r="JJ102" s="67"/>
      <c r="JK102" t="s">
        <v>132</v>
      </c>
      <c r="JM102">
        <v>5.6341481528632045</v>
      </c>
      <c r="JN102">
        <v>2.365851847136796</v>
      </c>
      <c r="JP102">
        <v>0.93884647511727337</v>
      </c>
      <c r="JQ102">
        <v>0.22723695590929643</v>
      </c>
      <c r="JR102">
        <v>1.8725546151372634</v>
      </c>
      <c r="JS102">
        <v>4.6137722260030083E-3</v>
      </c>
      <c r="JT102">
        <v>2.5663565717612138</v>
      </c>
      <c r="JU102">
        <v>2.7903061614972736E-2</v>
      </c>
      <c r="JV102">
        <v>1.2497568501442355E-3</v>
      </c>
      <c r="JW102">
        <v>7.8979814297475102E-3</v>
      </c>
      <c r="JX102">
        <v>6.0546096128310497E-3</v>
      </c>
      <c r="JY102">
        <v>6.4467309901322276E-4</v>
      </c>
      <c r="JZ102">
        <v>4.7926930056827729E-4</v>
      </c>
      <c r="KA102">
        <v>1.1743892077555784E-5</v>
      </c>
      <c r="KB102">
        <v>0</v>
      </c>
      <c r="KC102">
        <v>2.9529566972780273E-4</v>
      </c>
      <c r="KD102">
        <v>9.8827977234079992E-7</v>
      </c>
      <c r="KE102">
        <v>1.4936581062329522E-11</v>
      </c>
      <c r="KF102">
        <v>4.503628866531769E-5</v>
      </c>
      <c r="KG102">
        <v>0</v>
      </c>
      <c r="KH102">
        <v>1.4936581062329522E-11</v>
      </c>
      <c r="KI102">
        <v>1.4227869577992935E-6</v>
      </c>
      <c r="KJ102">
        <v>3.2781377390420601E-5</v>
      </c>
      <c r="KL102">
        <v>5.7405936392972784E-2</v>
      </c>
      <c r="KM102">
        <v>1.5803677903081081</v>
      </c>
      <c r="KN102">
        <v>4.1431205334601998E-3</v>
      </c>
      <c r="KO102">
        <v>1.6922198289259796E-4</v>
      </c>
      <c r="KP102">
        <v>0</v>
      </c>
      <c r="KR102" t="s">
        <v>419</v>
      </c>
      <c r="KS102" t="s">
        <v>419</v>
      </c>
      <c r="KT102" t="s">
        <v>419</v>
      </c>
      <c r="KU102" t="s">
        <v>419</v>
      </c>
      <c r="KV102">
        <f t="shared" si="37"/>
        <v>1.1655588681552898</v>
      </c>
      <c r="KW102">
        <f t="shared" si="38"/>
        <v>2.5384535101462409</v>
      </c>
    </row>
    <row r="103" spans="1:309">
      <c r="JG103" s="67"/>
      <c r="JH103" s="67"/>
      <c r="JI103" s="67"/>
      <c r="JJ103" s="67"/>
      <c r="JK103" t="s">
        <v>133</v>
      </c>
      <c r="JM103">
        <v>5.661765234871198</v>
      </c>
      <c r="JN103">
        <v>2.3382347651288011</v>
      </c>
      <c r="JP103">
        <v>0.8983426011681388</v>
      </c>
      <c r="JQ103">
        <v>0.25284928757496022</v>
      </c>
      <c r="JR103">
        <v>1.8798321053220775</v>
      </c>
      <c r="JS103">
        <v>4.8302833499149272E-3</v>
      </c>
      <c r="JT103">
        <v>2.5468051907430223</v>
      </c>
      <c r="JU103">
        <v>2.9112669585811796E-2</v>
      </c>
      <c r="JV103">
        <v>1.1887875628790736E-3</v>
      </c>
      <c r="JW103">
        <v>9.0297335172638236E-3</v>
      </c>
      <c r="JX103">
        <v>6.1412511424653584E-3</v>
      </c>
      <c r="JY103">
        <v>7.3125149282793464E-4</v>
      </c>
      <c r="JZ103">
        <v>4.7349506963457105E-4</v>
      </c>
      <c r="KA103">
        <v>1.9262896305742028E-5</v>
      </c>
      <c r="KB103">
        <v>4.1561121162194924E-8</v>
      </c>
      <c r="KC103">
        <v>2.7857178832201089E-4</v>
      </c>
      <c r="KD103">
        <v>5.0504258736029777E-13</v>
      </c>
      <c r="KE103">
        <v>0</v>
      </c>
      <c r="KF103">
        <v>3.9787606471611568E-5</v>
      </c>
      <c r="KG103">
        <v>3.8507226903228224E-8</v>
      </c>
      <c r="KH103">
        <v>0</v>
      </c>
      <c r="KI103">
        <v>1.4626706976217591E-6</v>
      </c>
      <c r="KJ103">
        <v>3.5886499096592927E-5</v>
      </c>
      <c r="KL103">
        <v>5.8400604708529216E-2</v>
      </c>
      <c r="KM103">
        <v>1.5874826776053013</v>
      </c>
      <c r="KN103">
        <v>4.1604382094942854E-3</v>
      </c>
      <c r="KO103">
        <v>2.0240299259020688E-4</v>
      </c>
      <c r="KP103">
        <v>0</v>
      </c>
      <c r="KR103" t="s">
        <v>419</v>
      </c>
      <c r="KS103" t="s">
        <v>419</v>
      </c>
      <c r="KT103" t="s">
        <v>419</v>
      </c>
      <c r="KU103" t="s">
        <v>419</v>
      </c>
      <c r="KV103">
        <f t="shared" si="37"/>
        <v>1.2391690750788138</v>
      </c>
      <c r="KW103">
        <f t="shared" si="38"/>
        <v>2.5176925211572105</v>
      </c>
    </row>
    <row r="104" spans="1:309" ht="14.4" customHeight="1">
      <c r="A104" s="66" t="s">
        <v>380</v>
      </c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JG104" s="67"/>
      <c r="JH104" s="67"/>
      <c r="JI104" s="67"/>
      <c r="JJ104" s="67"/>
      <c r="JK104" t="s">
        <v>134</v>
      </c>
      <c r="JM104">
        <v>5.6726186896288793</v>
      </c>
      <c r="JN104">
        <v>2.3273813103711203</v>
      </c>
      <c r="JP104">
        <v>0.92953820723572989</v>
      </c>
      <c r="JQ104">
        <v>0.2293133175436719</v>
      </c>
      <c r="JR104">
        <v>1.9595037478224608</v>
      </c>
      <c r="JS104">
        <v>6.056893690510096E-3</v>
      </c>
      <c r="JT104">
        <v>2.4702293584407014</v>
      </c>
      <c r="JU104">
        <v>3.1509488556435303E-2</v>
      </c>
      <c r="JV104">
        <v>1.606916853298978E-3</v>
      </c>
      <c r="JW104">
        <v>9.0042320724501926E-3</v>
      </c>
      <c r="JX104">
        <v>8.1490785893222062E-3</v>
      </c>
      <c r="JY104">
        <v>5.3710466323092607E-4</v>
      </c>
      <c r="JZ104">
        <v>4.9052705996636666E-4</v>
      </c>
      <c r="KA104">
        <v>1.7276046481722702E-5</v>
      </c>
      <c r="KB104">
        <v>0</v>
      </c>
      <c r="KC104">
        <v>3.1114058064982597E-4</v>
      </c>
      <c r="KD104">
        <v>0</v>
      </c>
      <c r="KE104">
        <v>1.2640901158160903E-12</v>
      </c>
      <c r="KF104">
        <v>4.477188382173163E-5</v>
      </c>
      <c r="KG104">
        <v>8.6743738630058471E-8</v>
      </c>
      <c r="KH104">
        <v>1.2640901158160903E-12</v>
      </c>
      <c r="KI104">
        <v>2.0002903705190674E-6</v>
      </c>
      <c r="KJ104">
        <v>3.4973886027014695E-5</v>
      </c>
      <c r="KL104">
        <v>6.2697134479181502E-2</v>
      </c>
      <c r="KM104">
        <v>1.5570478546928215</v>
      </c>
      <c r="KN104">
        <v>4.2883376377726382E-3</v>
      </c>
      <c r="KO104">
        <v>1.7144865725028798E-4</v>
      </c>
      <c r="KP104">
        <v>0</v>
      </c>
      <c r="KR104" t="s">
        <v>419</v>
      </c>
      <c r="KS104" t="s">
        <v>419</v>
      </c>
      <c r="KT104" t="s">
        <v>419</v>
      </c>
      <c r="KU104" t="s">
        <v>419</v>
      </c>
      <c r="KV104">
        <f t="shared" si="37"/>
        <v>1.265335751820913</v>
      </c>
      <c r="KW104">
        <f t="shared" si="38"/>
        <v>2.4387198698842663</v>
      </c>
    </row>
    <row r="105" spans="1:309" ht="14.4" customHeight="1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AG105" s="68" t="s">
        <v>429</v>
      </c>
      <c r="AH105" s="68"/>
      <c r="AI105" s="68"/>
      <c r="AJ105" s="68"/>
      <c r="AK105" s="68"/>
      <c r="AL105" s="68"/>
      <c r="AM105" s="68"/>
      <c r="AN105" s="68"/>
      <c r="AO105" s="68"/>
      <c r="JG105" s="67"/>
      <c r="JH105" s="67"/>
      <c r="JI105" s="67"/>
      <c r="JJ105" s="67"/>
      <c r="JK105" t="s">
        <v>135</v>
      </c>
      <c r="JM105">
        <v>5.6909678961407932</v>
      </c>
      <c r="JN105">
        <v>2.3090321038592072</v>
      </c>
      <c r="JP105">
        <v>0.92635654923362765</v>
      </c>
      <c r="JQ105">
        <v>0.20256596033458502</v>
      </c>
      <c r="JR105">
        <v>1.9140692409668172</v>
      </c>
      <c r="JS105">
        <v>7.1986092378199295E-3</v>
      </c>
      <c r="JT105">
        <v>2.5625886053844007</v>
      </c>
      <c r="JU105">
        <v>3.2592451153782155E-2</v>
      </c>
      <c r="JV105">
        <v>3.2842458100220229E-3</v>
      </c>
      <c r="JW105">
        <v>8.3692897427636945E-3</v>
      </c>
      <c r="JX105">
        <v>7.0559889884539108E-3</v>
      </c>
      <c r="JY105">
        <v>5.9519727237361964E-4</v>
      </c>
      <c r="JZ105">
        <v>5.7086147241798991E-4</v>
      </c>
      <c r="KA105">
        <v>3.9652827974221688E-5</v>
      </c>
      <c r="KB105">
        <v>2.3892748233376407E-10</v>
      </c>
      <c r="KC105">
        <v>2.8938278444520392E-4</v>
      </c>
      <c r="KD105">
        <v>8.2592417185753374E-7</v>
      </c>
      <c r="KE105">
        <v>0</v>
      </c>
      <c r="KF105">
        <v>4.3472484192423508E-5</v>
      </c>
      <c r="KG105">
        <v>0</v>
      </c>
      <c r="KH105">
        <v>0</v>
      </c>
      <c r="KI105">
        <v>1.6046772255956801E-6</v>
      </c>
      <c r="KJ105">
        <v>6.0103320810951294E-5</v>
      </c>
      <c r="KL105">
        <v>0.10851967001001205</v>
      </c>
      <c r="KM105">
        <v>1.4906529633343604</v>
      </c>
      <c r="KN105">
        <v>4.0750775352385998E-3</v>
      </c>
      <c r="KO105">
        <v>1.8233973935837677E-4</v>
      </c>
      <c r="KP105">
        <v>9.3597531770810757E-3</v>
      </c>
      <c r="KR105" t="s">
        <v>419</v>
      </c>
      <c r="KS105" t="s">
        <v>419</v>
      </c>
      <c r="KT105" t="s">
        <v>419</v>
      </c>
      <c r="KU105" t="s">
        <v>419</v>
      </c>
      <c r="KV105">
        <f t="shared" si="37"/>
        <v>1.1974772613055946</v>
      </c>
      <c r="KW105">
        <f t="shared" si="38"/>
        <v>2.5299961542306186</v>
      </c>
    </row>
    <row r="106" spans="1:309" ht="14.4" customHeight="1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AG106" s="68"/>
      <c r="AH106" s="68"/>
      <c r="AI106" s="68"/>
      <c r="AJ106" s="68"/>
      <c r="AK106" s="68"/>
      <c r="AL106" s="68"/>
      <c r="AM106" s="68"/>
      <c r="AN106" s="68"/>
      <c r="AO106" s="68"/>
      <c r="JG106" s="67"/>
      <c r="JH106" s="67"/>
      <c r="JI106" s="67"/>
      <c r="JJ106" s="67"/>
      <c r="JK106" t="s">
        <v>136</v>
      </c>
      <c r="JM106">
        <v>5.6628257571939082</v>
      </c>
      <c r="JN106">
        <v>2.3371742428060913</v>
      </c>
      <c r="JP106">
        <v>0.86840267595020215</v>
      </c>
      <c r="JQ106">
        <v>0.23621737986208202</v>
      </c>
      <c r="JR106">
        <v>1.9833694336084933</v>
      </c>
      <c r="JS106">
        <v>6.8053365880086508E-3</v>
      </c>
      <c r="JT106">
        <v>2.5117817524744486</v>
      </c>
      <c r="JU106">
        <v>3.0741137886101878E-2</v>
      </c>
      <c r="JV106">
        <v>4.26394054953513E-3</v>
      </c>
      <c r="JW106">
        <v>8.3388455365362331E-3</v>
      </c>
      <c r="JX106">
        <v>6.6712055998104508E-3</v>
      </c>
      <c r="JY106">
        <v>6.1248853274167598E-4</v>
      </c>
      <c r="JZ106">
        <v>5.2006341767140275E-4</v>
      </c>
      <c r="KA106">
        <v>1.3709022103406887E-5</v>
      </c>
      <c r="KB106">
        <v>0</v>
      </c>
      <c r="KC106">
        <v>3.1345649713606006E-4</v>
      </c>
      <c r="KD106">
        <v>1.642317507667881E-17</v>
      </c>
      <c r="KE106">
        <v>3.4672921027305271E-13</v>
      </c>
      <c r="KF106">
        <v>4.9427886154725072E-5</v>
      </c>
      <c r="KG106">
        <v>9.3912061694861386E-12</v>
      </c>
      <c r="KH106">
        <v>3.4672921027305271E-13</v>
      </c>
      <c r="KI106">
        <v>1.6438311114813683E-6</v>
      </c>
      <c r="KJ106">
        <v>3.5189667462185455E-5</v>
      </c>
      <c r="KL106">
        <v>5.7242865033588393E-2</v>
      </c>
      <c r="KM106">
        <v>1.5915005070309949</v>
      </c>
      <c r="KN106">
        <v>4.4515082141869458E-3</v>
      </c>
      <c r="KO106">
        <v>1.640949066411857E-4</v>
      </c>
      <c r="KP106">
        <v>0</v>
      </c>
      <c r="KR106" t="s">
        <v>419</v>
      </c>
      <c r="KS106" t="s">
        <v>419</v>
      </c>
      <c r="KT106" t="s">
        <v>419</v>
      </c>
      <c r="KU106" t="s">
        <v>419</v>
      </c>
      <c r="KV106">
        <f t="shared" si="37"/>
        <v>1.3579894741083818</v>
      </c>
      <c r="KW106">
        <f t="shared" si="38"/>
        <v>2.4810406145883466</v>
      </c>
    </row>
    <row r="107" spans="1:309" ht="14.4" customHeigh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AG107" s="68"/>
      <c r="AH107" s="68"/>
      <c r="AI107" s="68"/>
      <c r="AJ107" s="68"/>
      <c r="AK107" s="68"/>
      <c r="AL107" s="68"/>
      <c r="AM107" s="68"/>
      <c r="AN107" s="68"/>
      <c r="AO107" s="68"/>
      <c r="JG107" s="67"/>
      <c r="JH107" s="67"/>
      <c r="JI107" s="67"/>
      <c r="JJ107" s="67"/>
      <c r="JK107" t="s">
        <v>137</v>
      </c>
      <c r="JM107">
        <v>5.6771457873056796</v>
      </c>
      <c r="JN107">
        <v>2.3228542126943208</v>
      </c>
      <c r="JP107">
        <v>0.94632622464405713</v>
      </c>
      <c r="JQ107">
        <v>0.19496241998042235</v>
      </c>
      <c r="JR107">
        <v>1.9556124226211642</v>
      </c>
      <c r="JS107">
        <v>6.3734144870693475E-3</v>
      </c>
      <c r="JT107">
        <v>2.5301087349110256</v>
      </c>
      <c r="JU107">
        <v>2.6088179728505297E-2</v>
      </c>
      <c r="JV107">
        <v>3.1494661356856694E-3</v>
      </c>
      <c r="JW107">
        <v>7.5009748885731184E-3</v>
      </c>
      <c r="JX107">
        <v>7.0710747712788404E-3</v>
      </c>
      <c r="JY107">
        <v>5.8172029342330115E-4</v>
      </c>
      <c r="JZ107">
        <v>5.2391867361439349E-4</v>
      </c>
      <c r="KA107">
        <v>8.0727448359428467E-6</v>
      </c>
      <c r="KB107">
        <v>1.5365874100869177E-11</v>
      </c>
      <c r="KC107">
        <v>2.8553067179536764E-4</v>
      </c>
      <c r="KD107">
        <v>4.3293104187377602E-7</v>
      </c>
      <c r="KE107">
        <v>0</v>
      </c>
      <c r="KF107">
        <v>4.7933022317680049E-5</v>
      </c>
      <c r="KG107">
        <v>6.7149420095672057E-8</v>
      </c>
      <c r="KH107">
        <v>0</v>
      </c>
      <c r="KI107">
        <v>1.1985345277079749E-6</v>
      </c>
      <c r="KJ107">
        <v>3.9786098397371592E-5</v>
      </c>
      <c r="KL107">
        <v>2.7918917880236784E-2</v>
      </c>
      <c r="KM107">
        <v>1.570675845447046</v>
      </c>
      <c r="KN107">
        <v>4.499615243443428E-3</v>
      </c>
      <c r="KO107">
        <v>2.0152644642734756E-4</v>
      </c>
      <c r="KP107">
        <v>0</v>
      </c>
      <c r="KR107" t="s">
        <v>419</v>
      </c>
      <c r="KS107" t="s">
        <v>419</v>
      </c>
      <c r="KT107" t="s">
        <v>419</v>
      </c>
      <c r="KU107" t="s">
        <v>419</v>
      </c>
      <c r="KV107">
        <f t="shared" si="37"/>
        <v>1.2106220324445989</v>
      </c>
      <c r="KW107">
        <f t="shared" si="38"/>
        <v>2.5040205551825205</v>
      </c>
    </row>
    <row r="108" spans="1:309" ht="14.4" customHeight="1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AG108" s="68"/>
      <c r="AH108" s="68"/>
      <c r="AI108" s="68"/>
      <c r="AJ108" s="68"/>
      <c r="AK108" s="68"/>
      <c r="AL108" s="68"/>
      <c r="AM108" s="68"/>
      <c r="AN108" s="68"/>
      <c r="AO108" s="68"/>
      <c r="JG108" s="67"/>
      <c r="JH108" s="67"/>
      <c r="JI108" s="67"/>
      <c r="JJ108" s="67"/>
      <c r="JK108" t="s">
        <v>138</v>
      </c>
      <c r="JM108">
        <v>5.6403689593329549</v>
      </c>
      <c r="JN108">
        <v>2.3596310406670447</v>
      </c>
      <c r="JP108">
        <v>0.92286209749675052</v>
      </c>
      <c r="JQ108">
        <v>0.2278495199243773</v>
      </c>
      <c r="JR108">
        <v>1.9738126864890824</v>
      </c>
      <c r="JS108">
        <v>6.6249568302486888E-3</v>
      </c>
      <c r="JT108">
        <v>2.4592907338123773</v>
      </c>
      <c r="JU108">
        <v>3.341392125213187E-2</v>
      </c>
      <c r="JV108">
        <v>2.039636247731793E-3</v>
      </c>
      <c r="JW108">
        <v>8.681900496586941E-3</v>
      </c>
      <c r="JX108">
        <v>6.7520275902732988E-3</v>
      </c>
      <c r="JY108">
        <v>7.077085702269178E-4</v>
      </c>
      <c r="JZ108">
        <v>5.4836380622450595E-4</v>
      </c>
      <c r="KA108">
        <v>1.2672067893620357E-5</v>
      </c>
      <c r="KB108">
        <v>0</v>
      </c>
      <c r="KC108">
        <v>3.2671377489183073E-4</v>
      </c>
      <c r="KD108">
        <v>1.4601286383272541E-18</v>
      </c>
      <c r="KE108">
        <v>5.8182846293493633E-12</v>
      </c>
      <c r="KF108">
        <v>5.3877670782938979E-5</v>
      </c>
      <c r="KG108">
        <v>3.7889610759537395E-12</v>
      </c>
      <c r="KH108">
        <v>5.8182846293493633E-12</v>
      </c>
      <c r="KI108">
        <v>1.6845531993242585E-6</v>
      </c>
      <c r="KJ108">
        <v>2.3327297096376155E-5</v>
      </c>
      <c r="KL108">
        <v>4.4177542162452683E-2</v>
      </c>
      <c r="KM108">
        <v>1.62327746051604</v>
      </c>
      <c r="KN108">
        <v>4.4746522771736495E-3</v>
      </c>
      <c r="KO108">
        <v>2.0902138883255301E-4</v>
      </c>
      <c r="KP108">
        <v>0</v>
      </c>
      <c r="KR108" t="s">
        <v>419</v>
      </c>
      <c r="KS108" t="s">
        <v>419</v>
      </c>
      <c r="KT108" t="s">
        <v>419</v>
      </c>
      <c r="KU108" t="s">
        <v>419</v>
      </c>
      <c r="KV108">
        <f t="shared" si="37"/>
        <v>1.2854250657469577</v>
      </c>
      <c r="KW108">
        <f t="shared" si="38"/>
        <v>2.4258768125602455</v>
      </c>
    </row>
    <row r="109" spans="1:309" ht="14.4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AG109" s="68"/>
      <c r="AH109" s="68"/>
      <c r="AI109" s="68"/>
      <c r="AJ109" s="68"/>
      <c r="AK109" s="68"/>
      <c r="AL109" s="68"/>
      <c r="AM109" s="68"/>
      <c r="AN109" s="68"/>
      <c r="AO109" s="68"/>
      <c r="JG109" s="67"/>
      <c r="JH109" s="67"/>
      <c r="JI109" s="67"/>
      <c r="JJ109" s="67"/>
      <c r="JK109" t="s">
        <v>139</v>
      </c>
      <c r="JM109">
        <v>5.6880941981046185</v>
      </c>
      <c r="JN109">
        <v>2.3119058018953815</v>
      </c>
      <c r="JP109">
        <v>0.93030558886561643</v>
      </c>
      <c r="JQ109">
        <v>0.23230956768239233</v>
      </c>
      <c r="JR109">
        <v>1.9091285073524715</v>
      </c>
      <c r="JS109">
        <v>6.8993583441263632E-3</v>
      </c>
      <c r="JT109">
        <v>2.4923622499368552</v>
      </c>
      <c r="JU109">
        <v>3.024472877061371E-2</v>
      </c>
      <c r="JV109">
        <v>1.8320564813841557E-3</v>
      </c>
      <c r="JW109">
        <v>9.2025691045736178E-3</v>
      </c>
      <c r="JX109">
        <v>8.2422389450249774E-3</v>
      </c>
      <c r="JY109">
        <v>6.8460071057844163E-4</v>
      </c>
      <c r="JZ109">
        <v>5.7519558631015757E-4</v>
      </c>
      <c r="KA109">
        <v>6.0933605663374396E-6</v>
      </c>
      <c r="KB109">
        <v>1.5192739348784398E-12</v>
      </c>
      <c r="KC109">
        <v>3.2051899119679722E-4</v>
      </c>
      <c r="KD109">
        <v>0</v>
      </c>
      <c r="KE109">
        <v>1.7892548738336882E-7</v>
      </c>
      <c r="KF109">
        <v>5.4127713033385074E-5</v>
      </c>
      <c r="KG109">
        <v>1.4315996946439684E-6</v>
      </c>
      <c r="KH109">
        <v>1.7892548738336882E-7</v>
      </c>
      <c r="KI109">
        <v>1.9577538702506738E-6</v>
      </c>
      <c r="KJ109">
        <v>2.0515926639847806E-5</v>
      </c>
      <c r="KL109">
        <v>4.5431803371201306E-2</v>
      </c>
      <c r="KM109">
        <v>1.5942376770519251</v>
      </c>
      <c r="KN109">
        <v>4.8862790738851154E-3</v>
      </c>
      <c r="KO109">
        <v>1.7785496925014425E-4</v>
      </c>
      <c r="KP109">
        <v>0</v>
      </c>
      <c r="KR109" t="s">
        <v>419</v>
      </c>
      <c r="KS109" t="s">
        <v>419</v>
      </c>
      <c r="KT109" t="s">
        <v>419</v>
      </c>
      <c r="KU109" t="s">
        <v>419</v>
      </c>
      <c r="KV109">
        <f t="shared" si="37"/>
        <v>1.2180318445133742</v>
      </c>
      <c r="KW109">
        <f t="shared" si="38"/>
        <v>2.4621175211662414</v>
      </c>
    </row>
    <row r="110" spans="1:309" ht="14.4" customHeight="1">
      <c r="B110" t="s">
        <v>0</v>
      </c>
      <c r="C110" t="s">
        <v>382</v>
      </c>
      <c r="D110" t="s">
        <v>383</v>
      </c>
      <c r="E110" t="s">
        <v>384</v>
      </c>
      <c r="F110" t="s">
        <v>385</v>
      </c>
      <c r="G110" t="s">
        <v>386</v>
      </c>
      <c r="H110" t="s">
        <v>387</v>
      </c>
      <c r="I110" t="s">
        <v>388</v>
      </c>
      <c r="J110" t="s">
        <v>389</v>
      </c>
      <c r="K110" t="s">
        <v>390</v>
      </c>
      <c r="L110" t="s">
        <v>391</v>
      </c>
      <c r="M110" t="s">
        <v>392</v>
      </c>
      <c r="N110" t="s">
        <v>393</v>
      </c>
      <c r="O110" t="s">
        <v>394</v>
      </c>
      <c r="P110" t="s">
        <v>395</v>
      </c>
      <c r="Q110" t="s">
        <v>396</v>
      </c>
      <c r="R110" t="s">
        <v>397</v>
      </c>
      <c r="S110" t="s">
        <v>398</v>
      </c>
      <c r="T110" t="s">
        <v>399</v>
      </c>
      <c r="U110" t="s">
        <v>400</v>
      </c>
      <c r="V110" t="s">
        <v>401</v>
      </c>
      <c r="W110" t="s">
        <v>402</v>
      </c>
      <c r="X110" t="s">
        <v>403</v>
      </c>
      <c r="Y110" t="s">
        <v>404</v>
      </c>
      <c r="Z110" t="s">
        <v>405</v>
      </c>
      <c r="AA110" t="s">
        <v>406</v>
      </c>
      <c r="AB110" t="s">
        <v>407</v>
      </c>
      <c r="AC110" t="s">
        <v>408</v>
      </c>
      <c r="AD110" t="s">
        <v>409</v>
      </c>
      <c r="AE110" t="s">
        <v>410</v>
      </c>
      <c r="AF110" t="s">
        <v>411</v>
      </c>
    </row>
    <row r="111" spans="1:309">
      <c r="A111" t="s">
        <v>412</v>
      </c>
    </row>
    <row r="112" spans="1:309">
      <c r="A112" t="s">
        <v>412</v>
      </c>
      <c r="C112">
        <v>1.5442899999999999</v>
      </c>
      <c r="D112">
        <v>3276.02</v>
      </c>
      <c r="E112">
        <v>2412.14</v>
      </c>
      <c r="F112">
        <v>2208.96</v>
      </c>
      <c r="G112">
        <v>12482.3</v>
      </c>
      <c r="H112">
        <v>25526.6</v>
      </c>
      <c r="I112" s="1">
        <v>2.8856499999999999E-12</v>
      </c>
      <c r="J112">
        <v>5157.16</v>
      </c>
      <c r="K112">
        <v>3.6721300000000001</v>
      </c>
      <c r="L112">
        <v>1679.86</v>
      </c>
      <c r="M112">
        <v>40.532699999999998</v>
      </c>
      <c r="N112">
        <v>2.9371800000000001</v>
      </c>
      <c r="O112">
        <v>123.057</v>
      </c>
      <c r="P112">
        <v>5878.4</v>
      </c>
      <c r="Q112">
        <v>30.540900000000001</v>
      </c>
      <c r="R112">
        <v>23.726700000000001</v>
      </c>
      <c r="S112">
        <v>2.2911700000000002</v>
      </c>
      <c r="T112">
        <v>5.3841400000000004</v>
      </c>
      <c r="U112">
        <v>27.401</v>
      </c>
      <c r="V112">
        <v>34.155999999999999</v>
      </c>
      <c r="W112">
        <v>2.7281200000000001</v>
      </c>
      <c r="X112">
        <v>24.973800000000001</v>
      </c>
      <c r="Y112">
        <v>1.28081</v>
      </c>
      <c r="Z112">
        <v>0.30526700000000001</v>
      </c>
      <c r="AA112">
        <v>0.30887799999999999</v>
      </c>
      <c r="AB112">
        <v>68.9739</v>
      </c>
      <c r="AC112">
        <v>2.0225300000000002</v>
      </c>
      <c r="AD112">
        <v>0.31882500000000003</v>
      </c>
      <c r="AE112">
        <v>0.15148</v>
      </c>
      <c r="AF112">
        <v>1.4584299999999999</v>
      </c>
    </row>
    <row r="113" spans="1:51">
      <c r="A113" t="s">
        <v>412</v>
      </c>
      <c r="C113">
        <v>2.4889299999999999</v>
      </c>
      <c r="D113">
        <v>4858.91</v>
      </c>
      <c r="E113">
        <v>3712.2</v>
      </c>
      <c r="F113">
        <v>3062.37</v>
      </c>
      <c r="G113">
        <v>13032.7</v>
      </c>
      <c r="H113">
        <v>26373.3</v>
      </c>
      <c r="I113" s="1">
        <v>2.4044399999999998E-12</v>
      </c>
      <c r="J113">
        <v>5928.25</v>
      </c>
      <c r="K113">
        <v>4.69801</v>
      </c>
      <c r="L113">
        <v>2100.65</v>
      </c>
      <c r="M113">
        <v>63.976100000000002</v>
      </c>
      <c r="N113">
        <v>3.6412499999999999</v>
      </c>
      <c r="O113">
        <v>217.18899999999999</v>
      </c>
      <c r="P113">
        <v>7909.59</v>
      </c>
      <c r="Q113">
        <v>28.358599999999999</v>
      </c>
      <c r="R113">
        <v>35.256700000000002</v>
      </c>
      <c r="S113">
        <v>2.1218400000000002</v>
      </c>
      <c r="T113">
        <v>8.2614199999999993</v>
      </c>
      <c r="U113">
        <v>56.0304</v>
      </c>
      <c r="V113">
        <v>43.799799999999998</v>
      </c>
      <c r="W113">
        <v>4.0033899999999996</v>
      </c>
      <c r="X113">
        <v>21.2989</v>
      </c>
      <c r="Y113">
        <v>1.8192299999999999</v>
      </c>
      <c r="Z113">
        <v>0.40533799999999998</v>
      </c>
      <c r="AA113">
        <v>0.37243799999999999</v>
      </c>
      <c r="AB113">
        <v>103.56</v>
      </c>
      <c r="AC113">
        <v>3.4478800000000001</v>
      </c>
      <c r="AD113">
        <v>0.513872</v>
      </c>
      <c r="AE113">
        <v>8.0462199999999998E-2</v>
      </c>
      <c r="AF113">
        <v>2.2437100000000001</v>
      </c>
      <c r="AI113" t="s">
        <v>430</v>
      </c>
      <c r="AJ113" t="s">
        <v>431</v>
      </c>
    </row>
    <row r="114" spans="1:51">
      <c r="A114" t="s">
        <v>412</v>
      </c>
      <c r="C114">
        <v>2.7852800000000002</v>
      </c>
      <c r="D114">
        <v>2147.85</v>
      </c>
      <c r="E114">
        <v>1817.74</v>
      </c>
      <c r="F114">
        <v>1429.52</v>
      </c>
      <c r="G114">
        <v>4416.74</v>
      </c>
      <c r="H114">
        <v>13378.8</v>
      </c>
      <c r="I114" s="1">
        <v>1.6099200000000001E-12</v>
      </c>
      <c r="J114">
        <v>3398.57</v>
      </c>
      <c r="K114">
        <v>4.8897500000000003</v>
      </c>
      <c r="L114">
        <v>1636.17</v>
      </c>
      <c r="M114">
        <v>40.6205</v>
      </c>
      <c r="N114">
        <v>2.3218999999999999</v>
      </c>
      <c r="O114">
        <v>195.35</v>
      </c>
      <c r="P114">
        <v>9616.06</v>
      </c>
      <c r="Q114">
        <v>33.4771</v>
      </c>
      <c r="R114">
        <v>36.956600000000002</v>
      </c>
      <c r="S114">
        <v>2.6991499999999999</v>
      </c>
      <c r="T114">
        <v>6.54155</v>
      </c>
      <c r="U114">
        <v>54.2624</v>
      </c>
      <c r="V114">
        <v>31.687100000000001</v>
      </c>
      <c r="W114">
        <v>4.6471600000000004</v>
      </c>
      <c r="X114">
        <v>22.573899999999998</v>
      </c>
      <c r="Y114">
        <v>0.965696</v>
      </c>
      <c r="Z114">
        <v>0.33617900000000001</v>
      </c>
      <c r="AA114">
        <v>0.28692600000000001</v>
      </c>
      <c r="AB114">
        <v>81.764700000000005</v>
      </c>
      <c r="AC114">
        <v>2.3334800000000002</v>
      </c>
      <c r="AD114">
        <v>0.43714900000000001</v>
      </c>
      <c r="AE114">
        <v>8.4012799999999999E-2</v>
      </c>
      <c r="AF114">
        <v>0.96269499999999997</v>
      </c>
    </row>
    <row r="115" spans="1:51">
      <c r="A115" t="s">
        <v>413</v>
      </c>
      <c r="AH115" t="s">
        <v>143</v>
      </c>
      <c r="AI115">
        <v>7.4166666666666686E-2</v>
      </c>
      <c r="AJ115">
        <v>7.4166666666666686E-2</v>
      </c>
    </row>
    <row r="116" spans="1:51">
      <c r="A116" t="s">
        <v>413</v>
      </c>
      <c r="C116">
        <v>1.78135</v>
      </c>
      <c r="D116">
        <v>1568.52</v>
      </c>
      <c r="E116">
        <v>4177.95</v>
      </c>
      <c r="F116">
        <v>4206.53</v>
      </c>
      <c r="G116">
        <v>12602.5</v>
      </c>
      <c r="H116">
        <v>22383.200000000001</v>
      </c>
      <c r="I116" s="1">
        <v>4.4607800000000003E-12</v>
      </c>
      <c r="J116">
        <v>4367.13</v>
      </c>
      <c r="K116">
        <v>2.6575500000000001</v>
      </c>
      <c r="L116">
        <v>1863.61</v>
      </c>
      <c r="M116">
        <v>33.070099999999996</v>
      </c>
      <c r="N116">
        <v>21.6311</v>
      </c>
      <c r="O116">
        <v>130.33600000000001</v>
      </c>
      <c r="P116">
        <v>5456.85</v>
      </c>
      <c r="Q116">
        <v>16.756</v>
      </c>
      <c r="R116">
        <v>25.790099999999999</v>
      </c>
      <c r="S116">
        <v>2.2756400000000001</v>
      </c>
      <c r="T116">
        <v>1.49997</v>
      </c>
      <c r="U116">
        <v>47.624200000000002</v>
      </c>
      <c r="V116">
        <v>41.540900000000001</v>
      </c>
      <c r="W116">
        <v>2.8140000000000001</v>
      </c>
      <c r="X116">
        <v>18.504999999999999</v>
      </c>
      <c r="Y116">
        <v>1.4689300000000001</v>
      </c>
      <c r="Z116">
        <v>0.250643</v>
      </c>
      <c r="AA116">
        <v>0.104867</v>
      </c>
      <c r="AB116">
        <v>18.998699999999999</v>
      </c>
      <c r="AC116">
        <v>1.59192</v>
      </c>
      <c r="AD116">
        <v>0.23571500000000001</v>
      </c>
      <c r="AE116">
        <v>7.6628500000000002E-2</v>
      </c>
      <c r="AF116">
        <v>0.43804500000000002</v>
      </c>
      <c r="AH116" t="s">
        <v>144</v>
      </c>
      <c r="AI116">
        <v>9.0833333333333363E-2</v>
      </c>
      <c r="AJ116">
        <v>9.0833333333333363E-2</v>
      </c>
    </row>
    <row r="117" spans="1:51">
      <c r="A117" t="s">
        <v>413</v>
      </c>
      <c r="C117">
        <v>1.85337</v>
      </c>
      <c r="D117">
        <v>2549.0500000000002</v>
      </c>
      <c r="E117">
        <v>5822.38</v>
      </c>
      <c r="F117">
        <v>5635.89</v>
      </c>
      <c r="G117">
        <v>17371.7</v>
      </c>
      <c r="H117">
        <v>32964.1</v>
      </c>
      <c r="I117" s="1">
        <v>3.7572899999999996E-12</v>
      </c>
      <c r="J117">
        <v>8818.39</v>
      </c>
      <c r="K117">
        <v>4.3192899999999996</v>
      </c>
      <c r="L117">
        <v>1993.08</v>
      </c>
      <c r="M117">
        <v>39.737900000000003</v>
      </c>
      <c r="N117">
        <v>33.608699999999999</v>
      </c>
      <c r="O117">
        <v>193.125</v>
      </c>
      <c r="P117">
        <v>9107.6200000000008</v>
      </c>
      <c r="Q117">
        <v>25.4831</v>
      </c>
      <c r="R117">
        <v>28.113900000000001</v>
      </c>
      <c r="S117">
        <v>3.2561</v>
      </c>
      <c r="T117">
        <v>2.05593</v>
      </c>
      <c r="U117">
        <v>70.449299999999994</v>
      </c>
      <c r="V117">
        <v>52.293199999999999</v>
      </c>
      <c r="W117">
        <v>3.12181</v>
      </c>
      <c r="X117">
        <v>23.4041</v>
      </c>
      <c r="Y117">
        <v>2.15747</v>
      </c>
      <c r="Z117">
        <v>0.43023</v>
      </c>
      <c r="AA117">
        <v>0.17235700000000001</v>
      </c>
      <c r="AB117">
        <v>18.2898</v>
      </c>
      <c r="AC117">
        <v>2.06806</v>
      </c>
      <c r="AD117">
        <v>0.49121599999999999</v>
      </c>
      <c r="AE117">
        <v>6.9746799999999998E-2</v>
      </c>
      <c r="AF117">
        <v>0.42916599999999999</v>
      </c>
      <c r="AH117" t="s">
        <v>145</v>
      </c>
      <c r="AI117">
        <v>0.10916666666666668</v>
      </c>
      <c r="AJ117">
        <v>0.10916666666666668</v>
      </c>
    </row>
    <row r="118" spans="1:51">
      <c r="A118" t="s">
        <v>413</v>
      </c>
      <c r="C118">
        <v>1.5265</v>
      </c>
      <c r="D118">
        <v>1578.25</v>
      </c>
      <c r="E118">
        <v>4123.7700000000004</v>
      </c>
      <c r="F118">
        <v>3478.56</v>
      </c>
      <c r="G118">
        <v>15418.1</v>
      </c>
      <c r="H118">
        <v>31437.9</v>
      </c>
      <c r="I118" s="1">
        <v>1.9402600000000001E-12</v>
      </c>
      <c r="J118">
        <v>7922.88</v>
      </c>
      <c r="K118">
        <v>4.7123699999999999</v>
      </c>
      <c r="L118">
        <v>1669.8</v>
      </c>
      <c r="M118">
        <v>36.878700000000002</v>
      </c>
      <c r="N118">
        <v>40.614600000000003</v>
      </c>
      <c r="O118">
        <v>186.59899999999999</v>
      </c>
      <c r="P118">
        <v>8952.59</v>
      </c>
      <c r="Q118">
        <v>17.043600000000001</v>
      </c>
      <c r="R118">
        <v>43.660400000000003</v>
      </c>
      <c r="S118">
        <v>2.3297599999999998</v>
      </c>
      <c r="T118">
        <v>1.83369</v>
      </c>
      <c r="U118">
        <v>54.689500000000002</v>
      </c>
      <c r="V118">
        <v>47.547699999999999</v>
      </c>
      <c r="W118">
        <v>2.8871699999999998</v>
      </c>
      <c r="X118">
        <v>20.932300000000001</v>
      </c>
      <c r="Y118">
        <v>2.0969699999999998</v>
      </c>
      <c r="Z118">
        <v>0.32045800000000002</v>
      </c>
      <c r="AA118">
        <v>0.235676</v>
      </c>
      <c r="AB118">
        <v>21.529</v>
      </c>
      <c r="AC118">
        <v>1.5935999999999999</v>
      </c>
      <c r="AD118">
        <v>0.43909399999999998</v>
      </c>
      <c r="AE118">
        <v>7.3145000000000002E-2</v>
      </c>
      <c r="AF118">
        <v>0.67982200000000004</v>
      </c>
      <c r="AH118" t="s">
        <v>146</v>
      </c>
      <c r="AI118">
        <v>8.0833333333333354E-2</v>
      </c>
      <c r="AJ118">
        <v>8.0833333333333354E-2</v>
      </c>
    </row>
    <row r="119" spans="1:51">
      <c r="A119" t="s">
        <v>414</v>
      </c>
      <c r="AH119" t="s">
        <v>148</v>
      </c>
      <c r="AI119">
        <v>7.7499999999999999E-2</v>
      </c>
      <c r="AJ119">
        <v>7.7499999999999999E-2</v>
      </c>
    </row>
    <row r="120" spans="1:51">
      <c r="A120" t="s">
        <v>415</v>
      </c>
      <c r="C120">
        <v>60.061199999999999</v>
      </c>
      <c r="D120">
        <v>13899.4</v>
      </c>
      <c r="E120">
        <v>48.767600000000002</v>
      </c>
      <c r="F120">
        <v>69.561499999999995</v>
      </c>
      <c r="G120">
        <v>1124.94</v>
      </c>
      <c r="H120">
        <v>33354.699999999997</v>
      </c>
      <c r="I120" s="1">
        <v>4.9481900000000001E-12</v>
      </c>
      <c r="J120">
        <v>4975.5</v>
      </c>
      <c r="K120">
        <v>38.663800000000002</v>
      </c>
      <c r="L120">
        <v>85.486800000000002</v>
      </c>
      <c r="M120">
        <v>46.602899999999998</v>
      </c>
      <c r="N120">
        <v>40.024999999999999</v>
      </c>
      <c r="O120">
        <v>56.203299999999999</v>
      </c>
      <c r="P120">
        <v>105.265</v>
      </c>
      <c r="Q120">
        <v>63.846800000000002</v>
      </c>
      <c r="R120">
        <v>64.075400000000002</v>
      </c>
      <c r="S120">
        <v>38.0227</v>
      </c>
      <c r="T120">
        <v>45.1036</v>
      </c>
      <c r="U120">
        <v>78.416899999999998</v>
      </c>
      <c r="V120">
        <v>60.845999999999997</v>
      </c>
      <c r="W120">
        <v>52.320900000000002</v>
      </c>
      <c r="X120">
        <v>45.671399999999998</v>
      </c>
      <c r="Y120">
        <v>44.2164</v>
      </c>
      <c r="Z120">
        <v>44.042499999999997</v>
      </c>
      <c r="AA120">
        <v>34.040700000000001</v>
      </c>
      <c r="AB120">
        <v>39.936700000000002</v>
      </c>
      <c r="AC120">
        <v>52.945799999999998</v>
      </c>
      <c r="AD120">
        <v>44.799100000000003</v>
      </c>
      <c r="AE120">
        <v>42.914400000000001</v>
      </c>
      <c r="AF120">
        <v>35.751399999999997</v>
      </c>
      <c r="AH120" t="s">
        <v>149</v>
      </c>
      <c r="AI120">
        <v>0.17666666666666672</v>
      </c>
      <c r="AJ120">
        <v>0.17666666666666672</v>
      </c>
    </row>
    <row r="121" spans="1:51">
      <c r="A121" t="s">
        <v>415</v>
      </c>
      <c r="C121">
        <v>82.766999999999996</v>
      </c>
      <c r="D121">
        <v>18708.099999999999</v>
      </c>
      <c r="E121">
        <v>65.340199999999996</v>
      </c>
      <c r="F121">
        <v>87.278700000000001</v>
      </c>
      <c r="G121">
        <v>1888.53</v>
      </c>
      <c r="H121">
        <v>39806.800000000003</v>
      </c>
      <c r="I121" s="1">
        <v>4.6017199999999999E-12</v>
      </c>
      <c r="J121">
        <v>13514.9</v>
      </c>
      <c r="K121">
        <v>74.242000000000004</v>
      </c>
      <c r="L121">
        <v>108.83199999999999</v>
      </c>
      <c r="M121">
        <v>74.075800000000001</v>
      </c>
      <c r="N121">
        <v>62.504600000000003</v>
      </c>
      <c r="O121">
        <v>77.104699999999994</v>
      </c>
      <c r="P121">
        <v>86.9953</v>
      </c>
      <c r="Q121">
        <v>62.515700000000002</v>
      </c>
      <c r="R121">
        <v>67.939400000000006</v>
      </c>
      <c r="S121">
        <v>65.325800000000001</v>
      </c>
      <c r="T121">
        <v>74.453400000000002</v>
      </c>
      <c r="U121">
        <v>81.266000000000005</v>
      </c>
      <c r="V121">
        <v>77.108900000000006</v>
      </c>
      <c r="W121">
        <v>85.993700000000004</v>
      </c>
      <c r="X121">
        <v>71.192099999999996</v>
      </c>
      <c r="Y121">
        <v>67.418400000000005</v>
      </c>
      <c r="Z121">
        <v>67.835499999999996</v>
      </c>
      <c r="AA121">
        <v>64.906300000000002</v>
      </c>
      <c r="AB121">
        <v>73.459100000000007</v>
      </c>
      <c r="AC121">
        <v>74.5</v>
      </c>
      <c r="AD121">
        <v>65.522599999999997</v>
      </c>
      <c r="AE121">
        <v>72.693399999999997</v>
      </c>
      <c r="AF121">
        <v>70.613299999999995</v>
      </c>
    </row>
    <row r="122" spans="1:51">
      <c r="A122" t="s">
        <v>415</v>
      </c>
      <c r="C122">
        <v>42.482799999999997</v>
      </c>
      <c r="D122">
        <v>11273</v>
      </c>
      <c r="E122">
        <v>59.045699999999997</v>
      </c>
      <c r="F122">
        <v>73.711500000000001</v>
      </c>
      <c r="G122">
        <v>1108.18</v>
      </c>
      <c r="H122">
        <v>21613.599999999999</v>
      </c>
      <c r="I122" s="1">
        <v>4.1744400000000001E-12</v>
      </c>
      <c r="J122">
        <v>5745.8</v>
      </c>
      <c r="K122">
        <v>53.687199999999997</v>
      </c>
      <c r="L122">
        <v>101.70699999999999</v>
      </c>
      <c r="M122">
        <v>54.4223</v>
      </c>
      <c r="N122">
        <v>42.697600000000001</v>
      </c>
      <c r="O122">
        <v>56.285699999999999</v>
      </c>
      <c r="P122">
        <v>120.114</v>
      </c>
      <c r="Q122">
        <v>74.985500000000002</v>
      </c>
      <c r="R122">
        <v>77.741600000000005</v>
      </c>
      <c r="S122">
        <v>49.247700000000002</v>
      </c>
      <c r="T122">
        <v>52.636499999999998</v>
      </c>
      <c r="U122">
        <v>73.141400000000004</v>
      </c>
      <c r="V122">
        <v>87.7667</v>
      </c>
      <c r="W122">
        <v>62.278300000000002</v>
      </c>
      <c r="X122">
        <v>58.551900000000003</v>
      </c>
      <c r="Y122">
        <v>50.250599999999999</v>
      </c>
      <c r="Z122">
        <v>53.8598</v>
      </c>
      <c r="AA122">
        <v>36.606900000000003</v>
      </c>
      <c r="AB122">
        <v>44.632100000000001</v>
      </c>
      <c r="AC122">
        <v>53.849899999999998</v>
      </c>
      <c r="AD122">
        <v>43.483499999999999</v>
      </c>
      <c r="AE122">
        <v>44.837200000000003</v>
      </c>
      <c r="AF122">
        <v>47.0914</v>
      </c>
      <c r="AT122" t="s">
        <v>432</v>
      </c>
    </row>
    <row r="123" spans="1:51">
      <c r="A123" t="s">
        <v>415</v>
      </c>
      <c r="C123">
        <v>33.559399999999997</v>
      </c>
      <c r="D123">
        <v>9271.24</v>
      </c>
      <c r="E123">
        <v>44.9925</v>
      </c>
      <c r="F123">
        <v>72.983500000000006</v>
      </c>
      <c r="G123">
        <v>1298.74</v>
      </c>
      <c r="H123">
        <v>29857.7</v>
      </c>
      <c r="I123" s="1">
        <v>4.1744400000000001E-12</v>
      </c>
      <c r="J123">
        <v>7564.16</v>
      </c>
      <c r="K123">
        <v>38.579099999999997</v>
      </c>
      <c r="L123">
        <v>69.256799999999998</v>
      </c>
      <c r="M123">
        <v>29.8536</v>
      </c>
      <c r="N123">
        <v>36.079000000000001</v>
      </c>
      <c r="O123">
        <v>37.589700000000001</v>
      </c>
      <c r="P123">
        <v>109.08799999999999</v>
      </c>
      <c r="Q123">
        <v>35.516199999999998</v>
      </c>
      <c r="R123">
        <v>57.441299999999998</v>
      </c>
      <c r="S123">
        <v>22.5885</v>
      </c>
      <c r="T123">
        <v>37.723599999999998</v>
      </c>
      <c r="U123">
        <v>40.858899999999998</v>
      </c>
      <c r="V123">
        <v>31.117599999999999</v>
      </c>
      <c r="W123">
        <v>39.6188</v>
      </c>
      <c r="X123">
        <v>36.168700000000001</v>
      </c>
      <c r="Y123">
        <v>33.285899999999998</v>
      </c>
      <c r="Z123">
        <v>24.3949</v>
      </c>
      <c r="AA123">
        <v>28.938300000000002</v>
      </c>
      <c r="AB123">
        <v>51.795699999999997</v>
      </c>
      <c r="AC123">
        <v>28.645299999999999</v>
      </c>
      <c r="AD123">
        <v>22.874400000000001</v>
      </c>
      <c r="AE123">
        <v>32.627200000000002</v>
      </c>
      <c r="AF123">
        <v>34.829300000000003</v>
      </c>
      <c r="AI123" t="s">
        <v>143</v>
      </c>
      <c r="AJ123" t="s">
        <v>144</v>
      </c>
      <c r="AK123" t="s">
        <v>145</v>
      </c>
      <c r="AL123" t="s">
        <v>146</v>
      </c>
      <c r="AM123" t="s">
        <v>148</v>
      </c>
      <c r="AN123" t="s">
        <v>149</v>
      </c>
      <c r="AT123" t="s">
        <v>143</v>
      </c>
      <c r="AU123" t="s">
        <v>144</v>
      </c>
      <c r="AV123" t="s">
        <v>145</v>
      </c>
      <c r="AW123" t="s">
        <v>146</v>
      </c>
      <c r="AX123" t="s">
        <v>148</v>
      </c>
      <c r="AY123" t="s">
        <v>149</v>
      </c>
    </row>
    <row r="124" spans="1:51">
      <c r="A124" t="s">
        <v>415</v>
      </c>
      <c r="C124">
        <v>38.450000000000003</v>
      </c>
      <c r="D124">
        <v>12497.8</v>
      </c>
      <c r="E124">
        <v>37.227899999999998</v>
      </c>
      <c r="F124">
        <v>66.453999999999994</v>
      </c>
      <c r="G124">
        <v>1045.18</v>
      </c>
      <c r="H124">
        <v>22068.2</v>
      </c>
      <c r="I124" s="1">
        <v>3.9574299999999996E-12</v>
      </c>
      <c r="J124">
        <v>5025.58</v>
      </c>
      <c r="K124">
        <v>36.0075</v>
      </c>
      <c r="L124">
        <v>59.282299999999999</v>
      </c>
      <c r="M124">
        <v>32.330300000000001</v>
      </c>
      <c r="N124">
        <v>33.030500000000004</v>
      </c>
      <c r="O124">
        <v>48.2485</v>
      </c>
      <c r="P124">
        <v>78.593199999999996</v>
      </c>
      <c r="Q124">
        <v>53.470100000000002</v>
      </c>
      <c r="R124">
        <v>56.713999999999999</v>
      </c>
      <c r="S124">
        <v>26.341799999999999</v>
      </c>
      <c r="T124">
        <v>31.360399999999998</v>
      </c>
      <c r="U124">
        <v>46.303400000000003</v>
      </c>
      <c r="V124">
        <v>39.7697</v>
      </c>
      <c r="W124">
        <v>50.598100000000002</v>
      </c>
      <c r="X124">
        <v>31.002400000000002</v>
      </c>
      <c r="Y124">
        <v>26.6524</v>
      </c>
      <c r="Z124">
        <v>27.244399999999999</v>
      </c>
      <c r="AA124">
        <v>29.116099999999999</v>
      </c>
      <c r="AB124">
        <v>39.721699999999998</v>
      </c>
      <c r="AC124">
        <v>33.836799999999997</v>
      </c>
      <c r="AD124">
        <v>31.5579</v>
      </c>
      <c r="AE124">
        <v>26.6477</v>
      </c>
      <c r="AF124">
        <v>31.271699999999999</v>
      </c>
      <c r="AG124" t="s">
        <v>430</v>
      </c>
      <c r="AI124">
        <v>7.4166666666666686E-2</v>
      </c>
      <c r="AJ124">
        <v>9.0833333333333363E-2</v>
      </c>
      <c r="AK124">
        <v>0.10916666666666668</v>
      </c>
      <c r="AL124">
        <v>8.0833333333333354E-2</v>
      </c>
      <c r="AM124">
        <v>7.7499999999999999E-2</v>
      </c>
      <c r="AN124">
        <v>0.17666666666666672</v>
      </c>
      <c r="AT124">
        <v>7.4166666666666686E-2</v>
      </c>
      <c r="AU124">
        <v>9.0833333333333363E-2</v>
      </c>
      <c r="AV124">
        <v>0.10916666666666668</v>
      </c>
      <c r="AW124">
        <v>8.0833333333333354E-2</v>
      </c>
      <c r="AX124">
        <v>7.7499999999999999E-2</v>
      </c>
      <c r="AY124">
        <v>0.17666666666666672</v>
      </c>
    </row>
    <row r="125" spans="1:51">
      <c r="A125" t="s">
        <v>416</v>
      </c>
      <c r="AG125" t="s">
        <v>431</v>
      </c>
      <c r="AI125">
        <v>7.4166666666666686E-2</v>
      </c>
      <c r="AJ125">
        <v>9.0833333333333363E-2</v>
      </c>
      <c r="AK125">
        <v>0.10916666666666668</v>
      </c>
      <c r="AL125">
        <v>8.0833333333333354E-2</v>
      </c>
      <c r="AM125">
        <v>7.7499999999999999E-2</v>
      </c>
      <c r="AN125">
        <v>0.17666666666666672</v>
      </c>
      <c r="AT125">
        <v>7.4166666666666686E-2</v>
      </c>
      <c r="AU125">
        <v>9.0833333333333363E-2</v>
      </c>
      <c r="AV125">
        <v>0.10916666666666668</v>
      </c>
      <c r="AW125">
        <v>8.0833333333333354E-2</v>
      </c>
      <c r="AX125">
        <v>7.7499999999999999E-2</v>
      </c>
      <c r="AY125">
        <v>0.17666666666666672</v>
      </c>
    </row>
    <row r="126" spans="1:51">
      <c r="A126" t="s">
        <v>416</v>
      </c>
      <c r="C126">
        <v>6.8895200000000001</v>
      </c>
      <c r="D126">
        <v>12960.8</v>
      </c>
      <c r="E126">
        <v>9.3450000000000006</v>
      </c>
      <c r="F126">
        <v>23.755500000000001</v>
      </c>
      <c r="G126">
        <v>1317.49</v>
      </c>
      <c r="H126">
        <v>27780.799999999999</v>
      </c>
      <c r="I126" s="1">
        <v>4.6017199999999999E-12</v>
      </c>
      <c r="J126">
        <v>7385.13</v>
      </c>
      <c r="K126">
        <v>6.0543399999999998</v>
      </c>
      <c r="L126">
        <v>17.842700000000001</v>
      </c>
      <c r="M126">
        <v>4.9652500000000002</v>
      </c>
      <c r="N126">
        <v>4.0338099999999999</v>
      </c>
      <c r="O126">
        <v>4.34361</v>
      </c>
      <c r="P126">
        <v>38.4818</v>
      </c>
      <c r="Q126">
        <v>15.326499999999999</v>
      </c>
      <c r="R126">
        <v>16.684100000000001</v>
      </c>
      <c r="S126">
        <v>3.93567</v>
      </c>
      <c r="T126">
        <v>2.9367800000000002</v>
      </c>
      <c r="U126">
        <v>13.092599999999999</v>
      </c>
      <c r="V126">
        <v>9.6879899999999992</v>
      </c>
      <c r="W126">
        <v>5.4448299999999996</v>
      </c>
      <c r="X126">
        <v>6.8998200000000001</v>
      </c>
      <c r="Y126">
        <v>3.5214699999999999</v>
      </c>
      <c r="Z126">
        <v>3.9378000000000002</v>
      </c>
      <c r="AA126">
        <v>4.8977000000000004</v>
      </c>
      <c r="AB126">
        <v>10.2661</v>
      </c>
      <c r="AC126">
        <v>4.3127300000000002</v>
      </c>
      <c r="AD126">
        <v>4.7499399999999996</v>
      </c>
      <c r="AE126">
        <v>4.1825000000000001</v>
      </c>
      <c r="AF126">
        <v>5.0097399999999999</v>
      </c>
      <c r="AT126">
        <v>7.41666666666667E-2</v>
      </c>
      <c r="AU126">
        <v>9.0833333333333405E-2</v>
      </c>
      <c r="AV126">
        <v>0.10916666666666699</v>
      </c>
      <c r="AW126">
        <v>8.0833333333333396E-2</v>
      </c>
      <c r="AX126">
        <v>7.7499999999999999E-2</v>
      </c>
      <c r="AY126">
        <v>0.176666666666667</v>
      </c>
    </row>
    <row r="127" spans="1:51">
      <c r="A127" t="s">
        <v>416</v>
      </c>
      <c r="C127">
        <v>6.5141200000000001</v>
      </c>
      <c r="D127">
        <v>14590.3</v>
      </c>
      <c r="E127">
        <v>6.5104300000000004</v>
      </c>
      <c r="F127">
        <v>23.6739</v>
      </c>
      <c r="G127">
        <v>1625.23</v>
      </c>
      <c r="H127">
        <v>39336.5</v>
      </c>
      <c r="I127" s="1">
        <v>4.2369600000000002E-12</v>
      </c>
      <c r="J127">
        <v>7278.12</v>
      </c>
      <c r="K127">
        <v>5.1829099999999997</v>
      </c>
      <c r="L127">
        <v>19.451899999999998</v>
      </c>
      <c r="M127">
        <v>3.7082000000000002</v>
      </c>
      <c r="N127">
        <v>3.39805</v>
      </c>
      <c r="O127">
        <v>4.6506100000000004</v>
      </c>
      <c r="P127">
        <v>42.502699999999997</v>
      </c>
      <c r="Q127">
        <v>8.0546199999999999</v>
      </c>
      <c r="R127">
        <v>19.139099999999999</v>
      </c>
      <c r="S127">
        <v>2.5546799999999998</v>
      </c>
      <c r="T127">
        <v>4.4172700000000003</v>
      </c>
      <c r="U127">
        <v>16.0336</v>
      </c>
      <c r="V127">
        <v>7.4729799999999997</v>
      </c>
      <c r="W127">
        <v>3.6130399999999998</v>
      </c>
      <c r="X127">
        <v>4.6001700000000003</v>
      </c>
      <c r="Y127">
        <v>3.6821899999999999</v>
      </c>
      <c r="Z127">
        <v>3.8738700000000001</v>
      </c>
      <c r="AA127">
        <v>5.4230299999999998</v>
      </c>
      <c r="AB127">
        <v>6.7568900000000003</v>
      </c>
      <c r="AC127">
        <v>3.91933</v>
      </c>
      <c r="AD127">
        <v>3.7083400000000002</v>
      </c>
      <c r="AE127">
        <v>3.0517799999999999</v>
      </c>
      <c r="AF127">
        <v>4.1070200000000003</v>
      </c>
      <c r="AT127">
        <v>7.41666666666667E-2</v>
      </c>
      <c r="AU127">
        <v>9.0833333333333405E-2</v>
      </c>
      <c r="AV127">
        <v>0.10916666666666699</v>
      </c>
      <c r="AW127">
        <v>8.0833333333333396E-2</v>
      </c>
      <c r="AX127">
        <v>7.7499999999999999E-2</v>
      </c>
      <c r="AY127">
        <v>0.176666666666667</v>
      </c>
    </row>
    <row r="128" spans="1:51">
      <c r="A128" t="s">
        <v>416</v>
      </c>
      <c r="C128">
        <v>3.8622299999999998</v>
      </c>
      <c r="D128">
        <v>7850.79</v>
      </c>
      <c r="E128">
        <v>8.2974999999999994</v>
      </c>
      <c r="F128">
        <v>13.360900000000001</v>
      </c>
      <c r="G128">
        <v>1352.7</v>
      </c>
      <c r="H128">
        <v>24843.7</v>
      </c>
      <c r="I128" s="1">
        <v>3.9574299999999996E-12</v>
      </c>
      <c r="J128">
        <v>5646.29</v>
      </c>
      <c r="K128">
        <v>4.7134200000000002</v>
      </c>
      <c r="L128">
        <v>13.9596</v>
      </c>
      <c r="M128">
        <v>2.9838399999999998</v>
      </c>
      <c r="N128">
        <v>4.1667100000000001</v>
      </c>
      <c r="O128">
        <v>4.4026699999999996</v>
      </c>
      <c r="P128">
        <v>33.210099999999997</v>
      </c>
      <c r="Q128">
        <v>8.7722200000000008</v>
      </c>
      <c r="R128">
        <v>15.274800000000001</v>
      </c>
      <c r="S128">
        <v>2.4056899999999999</v>
      </c>
      <c r="T128">
        <v>3.4939499999999999</v>
      </c>
      <c r="U128">
        <v>11.680199999999999</v>
      </c>
      <c r="V128">
        <v>5.8116300000000001</v>
      </c>
      <c r="W128">
        <v>2.9820700000000002</v>
      </c>
      <c r="X128">
        <v>3.4902700000000002</v>
      </c>
      <c r="Y128">
        <v>2.7321599999999999</v>
      </c>
      <c r="Z128">
        <v>2.5720399999999999</v>
      </c>
      <c r="AA128">
        <v>3.16811</v>
      </c>
      <c r="AB128">
        <v>5.6836500000000001</v>
      </c>
      <c r="AC128">
        <v>2.6334499999999998</v>
      </c>
      <c r="AD128">
        <v>2.4741499999999998</v>
      </c>
      <c r="AE128">
        <v>3.28024</v>
      </c>
      <c r="AF128">
        <v>3.0540099999999999</v>
      </c>
      <c r="AT128">
        <v>7.41666666666667E-2</v>
      </c>
      <c r="AU128">
        <v>9.0833333333333405E-2</v>
      </c>
      <c r="AV128">
        <v>0.10916666666666699</v>
      </c>
      <c r="AW128">
        <v>8.0833333333333396E-2</v>
      </c>
      <c r="AX128">
        <v>7.7499999999999999E-2</v>
      </c>
      <c r="AY128">
        <v>0.176666666666667</v>
      </c>
    </row>
    <row r="129" spans="1:58">
      <c r="A129" t="s">
        <v>416</v>
      </c>
      <c r="C129">
        <v>5.7533799999999999</v>
      </c>
      <c r="D129">
        <v>13842.2</v>
      </c>
      <c r="E129">
        <v>8.5490200000000005</v>
      </c>
      <c r="F129">
        <v>20.748799999999999</v>
      </c>
      <c r="G129">
        <v>1144.22</v>
      </c>
      <c r="H129">
        <v>32949.9</v>
      </c>
      <c r="I129" s="1">
        <v>4.4888800000000002E-12</v>
      </c>
      <c r="J129">
        <v>7856.08</v>
      </c>
      <c r="K129">
        <v>4.5388700000000002</v>
      </c>
      <c r="L129">
        <v>13.9925</v>
      </c>
      <c r="M129">
        <v>3.1869499999999999</v>
      </c>
      <c r="N129">
        <v>5.0206200000000001</v>
      </c>
      <c r="O129">
        <v>4.6824500000000002</v>
      </c>
      <c r="P129">
        <v>44.328899999999997</v>
      </c>
      <c r="Q129">
        <v>7.8219099999999999</v>
      </c>
      <c r="R129">
        <v>13.824299999999999</v>
      </c>
      <c r="S129">
        <v>3.6392899999999999</v>
      </c>
      <c r="T129">
        <v>3.5118800000000001</v>
      </c>
      <c r="U129">
        <v>13.4473</v>
      </c>
      <c r="V129">
        <v>8.6793700000000005</v>
      </c>
      <c r="W129">
        <v>4.2985199999999999</v>
      </c>
      <c r="X129">
        <v>4.38931</v>
      </c>
      <c r="Y129">
        <v>3.2801800000000001</v>
      </c>
      <c r="Z129">
        <v>3.53444</v>
      </c>
      <c r="AA129">
        <v>3.2786599999999999</v>
      </c>
      <c r="AB129">
        <v>5.7596999999999996</v>
      </c>
      <c r="AC129">
        <v>3.5125799999999998</v>
      </c>
      <c r="AD129">
        <v>3.3668</v>
      </c>
      <c r="AE129">
        <v>3.4244400000000002</v>
      </c>
      <c r="AF129">
        <v>2.2505500000000001</v>
      </c>
      <c r="AT129">
        <v>7.41666666666667E-2</v>
      </c>
      <c r="AU129">
        <v>9.0833333333333405E-2</v>
      </c>
      <c r="AV129">
        <v>0.10916666666666699</v>
      </c>
      <c r="AW129">
        <v>8.0833333333333396E-2</v>
      </c>
      <c r="AX129">
        <v>7.7499999999999999E-2</v>
      </c>
      <c r="AY129">
        <v>0.176666666666667</v>
      </c>
    </row>
    <row r="130" spans="1:58">
      <c r="A130" t="s">
        <v>416</v>
      </c>
      <c r="C130">
        <v>6.5427499999999998</v>
      </c>
      <c r="D130">
        <v>11681.6</v>
      </c>
      <c r="E130">
        <v>7.6641599999999999</v>
      </c>
      <c r="F130">
        <v>18.562799999999999</v>
      </c>
      <c r="G130">
        <v>1498.97</v>
      </c>
      <c r="H130">
        <v>37665.4</v>
      </c>
      <c r="I130" s="1">
        <v>4.2369600000000002E-12</v>
      </c>
      <c r="J130">
        <v>9800.67</v>
      </c>
      <c r="K130">
        <v>7.0557800000000004</v>
      </c>
      <c r="L130">
        <v>15.861800000000001</v>
      </c>
      <c r="M130">
        <v>3.81568</v>
      </c>
      <c r="N130">
        <v>4.8937900000000001</v>
      </c>
      <c r="O130">
        <v>4.3675100000000002</v>
      </c>
      <c r="P130">
        <v>78.883899999999997</v>
      </c>
      <c r="Q130">
        <v>8.4090500000000006</v>
      </c>
      <c r="R130">
        <v>20.315100000000001</v>
      </c>
      <c r="S130">
        <v>3.5407899999999999</v>
      </c>
      <c r="T130">
        <v>4.80063</v>
      </c>
      <c r="U130">
        <v>14.955500000000001</v>
      </c>
      <c r="V130">
        <v>8.2184600000000003</v>
      </c>
      <c r="W130">
        <v>6.2631199999999998</v>
      </c>
      <c r="X130">
        <v>5.5277000000000003</v>
      </c>
      <c r="Y130">
        <v>4.0055300000000003</v>
      </c>
      <c r="Z130">
        <v>3.4344399999999999</v>
      </c>
      <c r="AA130">
        <v>5.7286799999999998</v>
      </c>
      <c r="AB130">
        <v>5.6457199999999998</v>
      </c>
      <c r="AC130">
        <v>3.0963099999999999</v>
      </c>
      <c r="AD130">
        <v>3.9664199999999998</v>
      </c>
      <c r="AE130">
        <v>3.2633899999999998</v>
      </c>
      <c r="AF130">
        <v>5.1668000000000003</v>
      </c>
      <c r="AT130">
        <v>7.41666666666667E-2</v>
      </c>
      <c r="AU130">
        <v>9.0833333333333405E-2</v>
      </c>
      <c r="AV130">
        <v>0.10916666666666699</v>
      </c>
      <c r="AW130">
        <v>8.0833333333333396E-2</v>
      </c>
      <c r="AX130">
        <v>7.7499999999999999E-2</v>
      </c>
      <c r="AY130">
        <v>0.176666666666667</v>
      </c>
    </row>
    <row r="131" spans="1:58">
      <c r="A131" t="s">
        <v>417</v>
      </c>
      <c r="AT131">
        <v>7.41666666666667E-2</v>
      </c>
      <c r="AU131">
        <v>9.0833333333333405E-2</v>
      </c>
      <c r="AV131">
        <v>0.10916666666666699</v>
      </c>
      <c r="AW131">
        <v>8.0833333333333396E-2</v>
      </c>
      <c r="AX131">
        <v>7.7499999999999999E-2</v>
      </c>
      <c r="AY131">
        <v>0.176666666666667</v>
      </c>
    </row>
    <row r="132" spans="1:58">
      <c r="A132" t="s">
        <v>417</v>
      </c>
      <c r="C132">
        <v>6.4887899999999998</v>
      </c>
      <c r="D132">
        <v>6945.66</v>
      </c>
      <c r="E132">
        <v>1786.76</v>
      </c>
      <c r="F132">
        <v>1733.01</v>
      </c>
      <c r="G132">
        <v>21898.6</v>
      </c>
      <c r="H132">
        <v>36937.699999999997</v>
      </c>
      <c r="I132" s="1">
        <v>2.0083600000000001E-12</v>
      </c>
      <c r="J132">
        <v>3372.96</v>
      </c>
      <c r="K132">
        <v>2.2035399999999998</v>
      </c>
      <c r="L132">
        <v>739.63199999999995</v>
      </c>
      <c r="M132">
        <v>16.3569</v>
      </c>
      <c r="N132">
        <v>3.2262499999999998</v>
      </c>
      <c r="O132">
        <v>101.254</v>
      </c>
      <c r="P132">
        <v>3731.14</v>
      </c>
      <c r="Q132">
        <v>13.870100000000001</v>
      </c>
      <c r="R132">
        <v>21.508900000000001</v>
      </c>
      <c r="S132">
        <v>3.1942599999999999</v>
      </c>
      <c r="T132">
        <v>4.8869400000000001</v>
      </c>
      <c r="U132">
        <v>95.929900000000004</v>
      </c>
      <c r="V132">
        <v>89.799599999999998</v>
      </c>
      <c r="W132">
        <v>2.8569499999999999</v>
      </c>
      <c r="X132">
        <v>23.8855</v>
      </c>
      <c r="Y132">
        <v>0.95150800000000002</v>
      </c>
      <c r="Z132">
        <v>0.19822000000000001</v>
      </c>
      <c r="AA132">
        <v>0.49476399999999998</v>
      </c>
      <c r="AB132">
        <v>46.665300000000002</v>
      </c>
      <c r="AC132">
        <v>2.08033</v>
      </c>
      <c r="AD132">
        <v>0.27940399999999999</v>
      </c>
      <c r="AE132">
        <v>0.29250199999999998</v>
      </c>
      <c r="AF132">
        <v>1.22397</v>
      </c>
      <c r="AT132">
        <v>7.41666666666667E-2</v>
      </c>
      <c r="AU132">
        <v>9.0833333333333405E-2</v>
      </c>
      <c r="AV132">
        <v>0.10916666666666699</v>
      </c>
      <c r="AW132">
        <v>8.0833333333333396E-2</v>
      </c>
      <c r="AX132">
        <v>7.7499999999999999E-2</v>
      </c>
      <c r="AY132">
        <v>0.176666666666667</v>
      </c>
    </row>
    <row r="133" spans="1:58">
      <c r="A133" t="s">
        <v>417</v>
      </c>
      <c r="C133">
        <v>5.50814</v>
      </c>
      <c r="D133">
        <v>2623.17</v>
      </c>
      <c r="E133">
        <v>821.61400000000003</v>
      </c>
      <c r="F133">
        <v>947.85299999999995</v>
      </c>
      <c r="G133">
        <v>15077.9</v>
      </c>
      <c r="H133">
        <v>9339.24</v>
      </c>
      <c r="I133" s="1">
        <v>2.2303900000000002E-12</v>
      </c>
      <c r="J133">
        <v>3125.41</v>
      </c>
      <c r="K133">
        <v>2.64839</v>
      </c>
      <c r="L133">
        <v>410.91300000000001</v>
      </c>
      <c r="M133">
        <v>5.5003799999999998</v>
      </c>
      <c r="N133">
        <v>3.9533800000000001</v>
      </c>
      <c r="O133">
        <v>38.993400000000001</v>
      </c>
      <c r="P133">
        <v>1520.59</v>
      </c>
      <c r="Q133">
        <v>19.168299999999999</v>
      </c>
      <c r="R133">
        <v>16.371700000000001</v>
      </c>
      <c r="S133">
        <v>1.4654199999999999</v>
      </c>
      <c r="T133">
        <v>2.9331299999999998</v>
      </c>
      <c r="U133">
        <v>98.664299999999997</v>
      </c>
      <c r="V133">
        <v>41.373199999999997</v>
      </c>
      <c r="W133">
        <v>1.66239</v>
      </c>
      <c r="X133">
        <v>10.2949</v>
      </c>
      <c r="Y133">
        <v>0.79481299999999999</v>
      </c>
      <c r="Z133">
        <v>0.27265600000000001</v>
      </c>
      <c r="AA133">
        <v>0.52072300000000005</v>
      </c>
      <c r="AB133">
        <v>42.558700000000002</v>
      </c>
      <c r="AC133">
        <v>0.84997199999999995</v>
      </c>
      <c r="AD133">
        <v>0.15379399999999999</v>
      </c>
      <c r="AE133">
        <v>0.18998300000000001</v>
      </c>
      <c r="AF133">
        <v>1.4163600000000001</v>
      </c>
      <c r="AT133">
        <v>7.41666666666667E-2</v>
      </c>
      <c r="AU133">
        <v>9.0833333333333405E-2</v>
      </c>
      <c r="AV133">
        <v>0.10916666666666699</v>
      </c>
      <c r="AW133">
        <v>8.0833333333333396E-2</v>
      </c>
      <c r="AX133">
        <v>7.7499999999999999E-2</v>
      </c>
      <c r="AY133">
        <v>0.176666666666667</v>
      </c>
    </row>
    <row r="134" spans="1:58">
      <c r="A134" t="s">
        <v>417</v>
      </c>
      <c r="C134">
        <v>7.1248800000000001</v>
      </c>
      <c r="D134">
        <v>7786.03</v>
      </c>
      <c r="E134">
        <v>2159.84</v>
      </c>
      <c r="F134">
        <v>1681.31</v>
      </c>
      <c r="G134">
        <v>22190.7</v>
      </c>
      <c r="H134">
        <v>35987.5</v>
      </c>
      <c r="I134" s="1">
        <v>1.71985E-12</v>
      </c>
      <c r="J134">
        <v>4015.13</v>
      </c>
      <c r="K134">
        <v>3.9302100000000002</v>
      </c>
      <c r="L134">
        <v>715.81299999999999</v>
      </c>
      <c r="M134">
        <v>18.912800000000001</v>
      </c>
      <c r="N134">
        <v>3.5889600000000002</v>
      </c>
      <c r="O134">
        <v>110.291</v>
      </c>
      <c r="P134">
        <v>5650.8</v>
      </c>
      <c r="Q134">
        <v>17.529699999999998</v>
      </c>
      <c r="R134">
        <v>43.237099999999998</v>
      </c>
      <c r="S134">
        <v>2.2098300000000002</v>
      </c>
      <c r="T134">
        <v>6.4910100000000002</v>
      </c>
      <c r="U134">
        <v>167.28800000000001</v>
      </c>
      <c r="V134">
        <v>115.495</v>
      </c>
      <c r="W134">
        <v>2.4069799999999999</v>
      </c>
      <c r="X134">
        <v>29.145399999999999</v>
      </c>
      <c r="Y134">
        <v>1.2197</v>
      </c>
      <c r="Z134">
        <v>0.35194599999999998</v>
      </c>
      <c r="AA134">
        <v>0.35135</v>
      </c>
      <c r="AB134">
        <v>30.503399999999999</v>
      </c>
      <c r="AC134">
        <v>2.33318</v>
      </c>
      <c r="AD134">
        <v>0.25767600000000002</v>
      </c>
      <c r="AE134">
        <v>0.21459400000000001</v>
      </c>
      <c r="AF134">
        <v>1.4223399999999999</v>
      </c>
      <c r="AG134" t="s">
        <v>432</v>
      </c>
      <c r="AT134">
        <v>7.41666666666667E-2</v>
      </c>
      <c r="AU134">
        <v>9.0833333333333405E-2</v>
      </c>
      <c r="AV134">
        <v>0.10916666666666699</v>
      </c>
      <c r="AW134">
        <v>8.0833333333333396E-2</v>
      </c>
      <c r="AX134">
        <v>7.7499999999999999E-2</v>
      </c>
      <c r="AY134">
        <v>0.176666666666667</v>
      </c>
    </row>
    <row r="135" spans="1:58">
      <c r="A135" t="s">
        <v>419</v>
      </c>
      <c r="AG135" t="s">
        <v>143</v>
      </c>
      <c r="AH135" t="s">
        <v>144</v>
      </c>
      <c r="AI135" t="s">
        <v>145</v>
      </c>
      <c r="AJ135" t="s">
        <v>146</v>
      </c>
      <c r="AK135" t="s">
        <v>148</v>
      </c>
      <c r="AL135" t="s">
        <v>149</v>
      </c>
      <c r="AT135">
        <v>7.41666666666667E-2</v>
      </c>
      <c r="AU135">
        <v>9.0833333333333405E-2</v>
      </c>
      <c r="AV135">
        <v>0.10916666666666699</v>
      </c>
      <c r="AW135">
        <v>8.0833333333333396E-2</v>
      </c>
      <c r="AX135">
        <v>7.7499999999999999E-2</v>
      </c>
      <c r="AY135">
        <v>0.176666666666667</v>
      </c>
      <c r="BA135" s="10" t="s">
        <v>143</v>
      </c>
      <c r="BB135" s="10" t="s">
        <v>144</v>
      </c>
      <c r="BC135" s="10" t="s">
        <v>145</v>
      </c>
      <c r="BD135" s="10" t="s">
        <v>146</v>
      </c>
      <c r="BE135" s="10" t="s">
        <v>148</v>
      </c>
      <c r="BF135" s="10" t="s">
        <v>149</v>
      </c>
    </row>
    <row r="136" spans="1:58">
      <c r="A136" t="s">
        <v>66</v>
      </c>
      <c r="C136">
        <v>19.9618</v>
      </c>
      <c r="D136" s="37">
        <v>443.36399999999998</v>
      </c>
      <c r="E136">
        <v>3029.6</v>
      </c>
      <c r="F136">
        <v>3021.83</v>
      </c>
      <c r="G136" s="1">
        <v>5.5803999999999999E-12</v>
      </c>
      <c r="H136">
        <v>16710.099999999999</v>
      </c>
      <c r="I136">
        <v>1156.96</v>
      </c>
      <c r="J136">
        <v>306.06099999999998</v>
      </c>
      <c r="K136">
        <v>2.4892799999999999</v>
      </c>
      <c r="L136">
        <v>1049.49</v>
      </c>
      <c r="M136">
        <v>27.079599999999999</v>
      </c>
      <c r="N136">
        <v>21.337299999999999</v>
      </c>
      <c r="O136">
        <v>229.53200000000001</v>
      </c>
      <c r="P136">
        <v>13608.9</v>
      </c>
      <c r="Q136">
        <v>83.121399999999994</v>
      </c>
      <c r="R136">
        <v>82.674599999999998</v>
      </c>
      <c r="S136">
        <v>3.5899299999999998</v>
      </c>
      <c r="T136">
        <v>40.874699999999997</v>
      </c>
      <c r="U136">
        <v>10.579700000000001</v>
      </c>
      <c r="V136">
        <v>4.1699299999999999</v>
      </c>
      <c r="W136">
        <v>2.1939099999999999E-4</v>
      </c>
      <c r="X136">
        <v>1.8814799999999999E-4</v>
      </c>
      <c r="Y136">
        <v>3.0306199999999999</v>
      </c>
      <c r="Z136">
        <v>0.20679800000000001</v>
      </c>
      <c r="AA136">
        <v>1.6616599999999999</v>
      </c>
      <c r="AB136">
        <v>73.228999999999999</v>
      </c>
      <c r="AC136">
        <v>9.6708799999999998E-3</v>
      </c>
      <c r="AD136">
        <v>3.4810599999999999E-4</v>
      </c>
      <c r="AE136">
        <v>4.6822500000000003E-2</v>
      </c>
      <c r="AF136">
        <v>0.57850400000000002</v>
      </c>
      <c r="AG136">
        <f>AT124*10000</f>
        <v>741.66666666666686</v>
      </c>
      <c r="AH136">
        <f t="shared" ref="AH136:AL151" si="39">AU124*10000</f>
        <v>908.3333333333336</v>
      </c>
      <c r="AI136">
        <f t="shared" si="39"/>
        <v>1091.6666666666667</v>
      </c>
      <c r="AJ136">
        <f t="shared" si="39"/>
        <v>808.3333333333336</v>
      </c>
      <c r="AK136">
        <f t="shared" si="39"/>
        <v>775</v>
      </c>
      <c r="AL136">
        <f t="shared" si="39"/>
        <v>1766.6666666666672</v>
      </c>
      <c r="AT136">
        <v>7.41666666666667E-2</v>
      </c>
      <c r="AU136">
        <v>9.0833333333333405E-2</v>
      </c>
      <c r="AV136">
        <v>0.10916666666666699</v>
      </c>
      <c r="AW136">
        <v>8.0833333333333396E-2</v>
      </c>
      <c r="AX136">
        <v>7.7499999999999999E-2</v>
      </c>
      <c r="AY136">
        <v>0.176666666666667</v>
      </c>
      <c r="BA136">
        <v>39.160000000000011</v>
      </c>
      <c r="BB136">
        <v>98.009166666666687</v>
      </c>
      <c r="BC136">
        <v>200.43000000000004</v>
      </c>
      <c r="BD136">
        <v>61.352500000000013</v>
      </c>
      <c r="BE136">
        <v>7.5175000000000001</v>
      </c>
      <c r="BF136">
        <v>286.37666666666678</v>
      </c>
    </row>
    <row r="137" spans="1:58">
      <c r="A137" t="s">
        <v>67</v>
      </c>
      <c r="C137">
        <v>22.530100000000001</v>
      </c>
      <c r="D137">
        <v>86.965100000000007</v>
      </c>
      <c r="E137">
        <v>3462.74</v>
      </c>
      <c r="F137">
        <v>3178.1</v>
      </c>
      <c r="G137" s="1">
        <v>4.6492399999999997E-12</v>
      </c>
      <c r="H137">
        <v>13376.9</v>
      </c>
      <c r="I137">
        <v>722.62199999999996</v>
      </c>
      <c r="J137">
        <v>141.41</v>
      </c>
      <c r="K137">
        <v>2.9114200000000001</v>
      </c>
      <c r="L137">
        <v>829.68600000000004</v>
      </c>
      <c r="M137">
        <v>19.306699999999999</v>
      </c>
      <c r="N137">
        <v>5.24369</v>
      </c>
      <c r="O137">
        <v>175.04900000000001</v>
      </c>
      <c r="P137">
        <v>11881.1</v>
      </c>
      <c r="Q137">
        <v>76.560599999999994</v>
      </c>
      <c r="R137">
        <v>85.599699999999999</v>
      </c>
      <c r="S137">
        <v>2.7646199999999999</v>
      </c>
      <c r="T137">
        <v>36.802500000000002</v>
      </c>
      <c r="U137">
        <v>5.4931599999999996</v>
      </c>
      <c r="V137">
        <v>0.233794</v>
      </c>
      <c r="W137">
        <v>3.7137000000000003E-2</v>
      </c>
      <c r="X137">
        <v>4.5595800000000001E-4</v>
      </c>
      <c r="Y137">
        <v>2.3187899999999999</v>
      </c>
      <c r="Z137">
        <v>0.30649700000000002</v>
      </c>
      <c r="AA137">
        <v>1.8666799999999999</v>
      </c>
      <c r="AB137">
        <v>46.429499999999997</v>
      </c>
      <c r="AC137">
        <v>8.7319100000000007E-3</v>
      </c>
      <c r="AD137">
        <v>1.7077200000000001E-2</v>
      </c>
      <c r="AE137">
        <v>5.2954899999999999E-2</v>
      </c>
      <c r="AF137">
        <v>0.62064200000000003</v>
      </c>
      <c r="AG137">
        <f t="shared" ref="AG137:AG172" si="40">AT125*10000</f>
        <v>741.66666666666686</v>
      </c>
      <c r="AH137">
        <f t="shared" si="39"/>
        <v>908.3333333333336</v>
      </c>
      <c r="AI137">
        <f t="shared" si="39"/>
        <v>1091.6666666666667</v>
      </c>
      <c r="AJ137">
        <f t="shared" si="39"/>
        <v>808.3333333333336</v>
      </c>
      <c r="AK137">
        <f t="shared" si="39"/>
        <v>775</v>
      </c>
      <c r="AL137">
        <f t="shared" si="39"/>
        <v>1766.6666666666672</v>
      </c>
      <c r="AT137">
        <v>7.41666666666667E-2</v>
      </c>
      <c r="AU137">
        <v>9.0833333333333405E-2</v>
      </c>
      <c r="AV137">
        <v>0.10916666666666699</v>
      </c>
      <c r="AW137">
        <v>8.0833333333333396E-2</v>
      </c>
      <c r="AX137">
        <v>7.7499999999999999E-2</v>
      </c>
      <c r="AY137">
        <v>0.176666666666667</v>
      </c>
      <c r="BA137">
        <v>43.239166666666677</v>
      </c>
      <c r="BB137">
        <v>96.64666666666669</v>
      </c>
      <c r="BC137">
        <v>201.95833333333334</v>
      </c>
      <c r="BD137">
        <v>61.675833333333351</v>
      </c>
      <c r="BE137">
        <v>6.9749999999999996</v>
      </c>
      <c r="BF137">
        <v>274.18666666666678</v>
      </c>
    </row>
    <row r="138" spans="1:58">
      <c r="A138" t="s">
        <v>68</v>
      </c>
      <c r="C138">
        <v>20.223600000000001</v>
      </c>
      <c r="D138">
        <v>157.92599999999999</v>
      </c>
      <c r="E138">
        <v>2982.19</v>
      </c>
      <c r="F138">
        <v>2299.35</v>
      </c>
      <c r="G138" s="1">
        <v>4.5048300000000003E-12</v>
      </c>
      <c r="H138">
        <v>11860</v>
      </c>
      <c r="I138">
        <v>1310.68</v>
      </c>
      <c r="J138">
        <v>148.97</v>
      </c>
      <c r="K138">
        <v>1.9702299999999999</v>
      </c>
      <c r="L138">
        <v>1345.04</v>
      </c>
      <c r="M138">
        <v>96.369600000000005</v>
      </c>
      <c r="N138">
        <v>33.750799999999998</v>
      </c>
      <c r="O138">
        <v>198.96299999999999</v>
      </c>
      <c r="P138">
        <v>12896.2</v>
      </c>
      <c r="Q138">
        <v>98.135300000000001</v>
      </c>
      <c r="R138">
        <v>87.075599999999994</v>
      </c>
      <c r="S138">
        <v>2.8600699999999999</v>
      </c>
      <c r="T138">
        <v>46.251399999999997</v>
      </c>
      <c r="U138">
        <v>6.1210699999999996</v>
      </c>
      <c r="V138">
        <v>0.26048900000000003</v>
      </c>
      <c r="W138">
        <v>8.6417900000000006E-2</v>
      </c>
      <c r="X138">
        <v>4.2468899999999997E-3</v>
      </c>
      <c r="Y138">
        <v>2.0638100000000001</v>
      </c>
      <c r="Z138">
        <v>0.171376</v>
      </c>
      <c r="AA138">
        <v>1.56223</v>
      </c>
      <c r="AB138">
        <v>78.731200000000001</v>
      </c>
      <c r="AC138">
        <v>1.2570400000000001E-2</v>
      </c>
      <c r="AD138">
        <v>8.8575400000000006E-3</v>
      </c>
      <c r="AE138">
        <v>8.2218700000000006E-2</v>
      </c>
      <c r="AF138">
        <v>0.45952399999999999</v>
      </c>
      <c r="AG138">
        <f t="shared" si="40"/>
        <v>741.66666666666697</v>
      </c>
      <c r="AH138">
        <f t="shared" si="39"/>
        <v>908.33333333333405</v>
      </c>
      <c r="AI138">
        <f t="shared" si="39"/>
        <v>1091.6666666666699</v>
      </c>
      <c r="AJ138">
        <f t="shared" si="39"/>
        <v>808.33333333333394</v>
      </c>
      <c r="AK138">
        <f t="shared" si="39"/>
        <v>775</v>
      </c>
      <c r="AL138">
        <f t="shared" si="39"/>
        <v>1766.6666666666699</v>
      </c>
      <c r="AT138">
        <v>7.41666666666667E-2</v>
      </c>
      <c r="AU138">
        <v>9.0833333333333405E-2</v>
      </c>
      <c r="AV138">
        <v>0.10916666666666699</v>
      </c>
      <c r="AW138">
        <v>8.0833333333333396E-2</v>
      </c>
      <c r="AX138">
        <v>7.7499999999999999E-2</v>
      </c>
      <c r="AY138">
        <v>0.176666666666667</v>
      </c>
      <c r="BA138">
        <v>39.605000000000018</v>
      </c>
      <c r="BB138">
        <v>95.284166666666735</v>
      </c>
      <c r="BC138">
        <v>201.63083333333395</v>
      </c>
      <c r="BD138">
        <v>62.241666666666717</v>
      </c>
      <c r="BE138">
        <v>10.772499999999999</v>
      </c>
      <c r="BF138">
        <v>274.18666666666718</v>
      </c>
    </row>
    <row r="139" spans="1:58">
      <c r="A139" t="s">
        <v>69</v>
      </c>
      <c r="C139">
        <v>22.746099999999998</v>
      </c>
      <c r="D139">
        <v>82.941400000000002</v>
      </c>
      <c r="E139">
        <v>4765.47</v>
      </c>
      <c r="F139">
        <v>3123.28</v>
      </c>
      <c r="G139" s="1">
        <v>4.6492399999999997E-12</v>
      </c>
      <c r="H139">
        <v>14617.5</v>
      </c>
      <c r="I139">
        <v>1032.1400000000001</v>
      </c>
      <c r="J139">
        <v>136.346</v>
      </c>
      <c r="K139">
        <v>1.7351099999999999</v>
      </c>
      <c r="L139">
        <v>1285.6199999999999</v>
      </c>
      <c r="M139">
        <v>32.463700000000003</v>
      </c>
      <c r="N139">
        <v>39.176900000000003</v>
      </c>
      <c r="O139">
        <v>246.83</v>
      </c>
      <c r="P139">
        <v>15079.9</v>
      </c>
      <c r="Q139">
        <v>96.947100000000006</v>
      </c>
      <c r="R139">
        <v>111.72799999999999</v>
      </c>
      <c r="S139">
        <v>3.7363599999999999</v>
      </c>
      <c r="T139">
        <v>56.997500000000002</v>
      </c>
      <c r="U139">
        <v>6.1322000000000001</v>
      </c>
      <c r="V139">
        <v>0.181315</v>
      </c>
      <c r="W139">
        <v>5.9690399999999998E-2</v>
      </c>
      <c r="X139">
        <v>20.027799999999999</v>
      </c>
      <c r="Y139">
        <v>1.24769</v>
      </c>
      <c r="Z139">
        <v>0.16156799999999999</v>
      </c>
      <c r="AA139">
        <v>2.2794500000000002</v>
      </c>
      <c r="AB139">
        <v>83.941999999999993</v>
      </c>
      <c r="AC139" s="1">
        <v>1.8724099999999999E-6</v>
      </c>
      <c r="AD139">
        <v>4.0101199999999997E-2</v>
      </c>
      <c r="AE139">
        <v>2.9334099999999998E-2</v>
      </c>
      <c r="AF139">
        <v>0.46793499999999999</v>
      </c>
      <c r="AG139">
        <f t="shared" si="40"/>
        <v>741.66666666666697</v>
      </c>
      <c r="AH139">
        <f t="shared" si="39"/>
        <v>908.33333333333405</v>
      </c>
      <c r="AI139">
        <f t="shared" si="39"/>
        <v>1091.6666666666699</v>
      </c>
      <c r="AJ139">
        <f t="shared" si="39"/>
        <v>808.33333333333394</v>
      </c>
      <c r="AK139">
        <f t="shared" si="39"/>
        <v>775</v>
      </c>
      <c r="AL139">
        <f t="shared" si="39"/>
        <v>1766.6666666666699</v>
      </c>
      <c r="AT139">
        <v>7.41666666666667E-2</v>
      </c>
      <c r="AU139">
        <v>9.0833333333333405E-2</v>
      </c>
      <c r="AV139">
        <v>0.10916666666666699</v>
      </c>
      <c r="AW139">
        <v>8.0833333333333396E-2</v>
      </c>
      <c r="AX139">
        <v>7.7499999999999999E-2</v>
      </c>
      <c r="AY139">
        <v>0.176666666666667</v>
      </c>
      <c r="BA139">
        <v>42.497500000000024</v>
      </c>
      <c r="BB139">
        <v>97.736666666666736</v>
      </c>
      <c r="BC139">
        <v>200.32083333333395</v>
      </c>
      <c r="BD139">
        <v>63.211666666666716</v>
      </c>
      <c r="BE139">
        <v>7.9049999999999994</v>
      </c>
      <c r="BF139">
        <v>271.71333333333388</v>
      </c>
    </row>
    <row r="140" spans="1:58">
      <c r="A140" t="s">
        <v>70</v>
      </c>
      <c r="C140">
        <v>29.393899999999999</v>
      </c>
      <c r="D140">
        <v>69.346900000000005</v>
      </c>
      <c r="E140">
        <v>4554.82</v>
      </c>
      <c r="F140">
        <v>2684.2</v>
      </c>
      <c r="G140" s="1">
        <v>3.4770699999999998E-12</v>
      </c>
      <c r="H140">
        <v>11470.4</v>
      </c>
      <c r="I140">
        <v>715.63</v>
      </c>
      <c r="J140">
        <v>132.441</v>
      </c>
      <c r="K140">
        <v>1.5620000000000001</v>
      </c>
      <c r="L140">
        <v>2173.98</v>
      </c>
      <c r="M140">
        <v>67.885599999999997</v>
      </c>
      <c r="N140">
        <v>38.3521</v>
      </c>
      <c r="O140">
        <v>284.28199999999998</v>
      </c>
      <c r="P140">
        <v>21945.4</v>
      </c>
      <c r="Q140">
        <v>134.928</v>
      </c>
      <c r="R140">
        <v>115.65300000000001</v>
      </c>
      <c r="S140">
        <v>4.0024199999999999</v>
      </c>
      <c r="T140">
        <v>93.806399999999996</v>
      </c>
      <c r="U140">
        <v>4.5371300000000003</v>
      </c>
      <c r="V140">
        <v>0.33701900000000001</v>
      </c>
      <c r="W140">
        <v>6.3197299999999998E-2</v>
      </c>
      <c r="X140">
        <v>4.6802200000000001E-4</v>
      </c>
      <c r="Y140">
        <v>0.54608299999999999</v>
      </c>
      <c r="Z140">
        <v>0.201788</v>
      </c>
      <c r="AA140">
        <v>3.2626200000000001</v>
      </c>
      <c r="AB140">
        <v>139.69399999999999</v>
      </c>
      <c r="AC140">
        <v>1.1236400000000001E-2</v>
      </c>
      <c r="AD140">
        <v>3.9148999999999998E-3</v>
      </c>
      <c r="AE140">
        <v>2.5627400000000002E-2</v>
      </c>
      <c r="AF140">
        <v>0.25686799999999999</v>
      </c>
      <c r="AG140">
        <f t="shared" si="40"/>
        <v>741.66666666666697</v>
      </c>
      <c r="AH140">
        <f t="shared" si="39"/>
        <v>908.33333333333405</v>
      </c>
      <c r="AI140">
        <f t="shared" si="39"/>
        <v>1091.6666666666699</v>
      </c>
      <c r="AJ140">
        <f t="shared" si="39"/>
        <v>808.33333333333394</v>
      </c>
      <c r="AK140">
        <f t="shared" si="39"/>
        <v>775</v>
      </c>
      <c r="AL140">
        <f t="shared" si="39"/>
        <v>1766.6666666666699</v>
      </c>
      <c r="AT140">
        <v>7.41666666666667E-2</v>
      </c>
      <c r="AU140">
        <v>9.0833333333333405E-2</v>
      </c>
      <c r="AV140">
        <v>0.10916666666666699</v>
      </c>
      <c r="AW140">
        <v>8.0833333333333396E-2</v>
      </c>
      <c r="AX140">
        <v>7.7499999999999999E-2</v>
      </c>
      <c r="AY140">
        <v>0.176666666666667</v>
      </c>
      <c r="BA140">
        <v>42.275000000000013</v>
      </c>
      <c r="BB140">
        <v>98.645000000000081</v>
      </c>
      <c r="BC140">
        <v>203.70500000000064</v>
      </c>
      <c r="BD140">
        <v>62.726666666666716</v>
      </c>
      <c r="BE140">
        <v>8.6800000000000015</v>
      </c>
      <c r="BF140">
        <v>259.7000000000005</v>
      </c>
    </row>
    <row r="141" spans="1:58">
      <c r="A141" t="s">
        <v>71</v>
      </c>
      <c r="C141">
        <v>26.614000000000001</v>
      </c>
      <c r="D141">
        <v>130.75399999999999</v>
      </c>
      <c r="E141">
        <v>5313.4</v>
      </c>
      <c r="F141">
        <v>3263.16</v>
      </c>
      <c r="G141" s="1">
        <v>4.99127E-12</v>
      </c>
      <c r="H141">
        <v>10153.799999999999</v>
      </c>
      <c r="I141">
        <v>719.50900000000001</v>
      </c>
      <c r="J141">
        <v>246.50800000000001</v>
      </c>
      <c r="K141">
        <v>3.5774300000000001</v>
      </c>
      <c r="L141">
        <v>2357.87</v>
      </c>
      <c r="M141">
        <v>38.297600000000003</v>
      </c>
      <c r="N141">
        <v>6.6988300000000001</v>
      </c>
      <c r="O141">
        <v>304.262</v>
      </c>
      <c r="P141">
        <v>15988.2</v>
      </c>
      <c r="Q141">
        <v>102.871</v>
      </c>
      <c r="R141">
        <v>109.93300000000001</v>
      </c>
      <c r="S141">
        <v>3.5684</v>
      </c>
      <c r="T141">
        <v>90.804900000000004</v>
      </c>
      <c r="U141">
        <v>4.25413</v>
      </c>
      <c r="V141">
        <v>0.30327900000000002</v>
      </c>
      <c r="W141">
        <v>0.117825</v>
      </c>
      <c r="X141">
        <v>1.08242E-4</v>
      </c>
      <c r="Y141">
        <v>2.50562</v>
      </c>
      <c r="Z141">
        <v>0.46733200000000003</v>
      </c>
      <c r="AA141">
        <v>2.0121600000000002</v>
      </c>
      <c r="AB141">
        <v>175.011</v>
      </c>
      <c r="AC141">
        <v>9.4045199999999995E-3</v>
      </c>
      <c r="AD141">
        <v>2.6186899999999999E-2</v>
      </c>
      <c r="AE141">
        <v>4.4025700000000001E-2</v>
      </c>
      <c r="AF141">
        <v>0.48666199999999998</v>
      </c>
      <c r="AG141">
        <f t="shared" si="40"/>
        <v>741.66666666666697</v>
      </c>
      <c r="AH141">
        <f t="shared" si="39"/>
        <v>908.33333333333405</v>
      </c>
      <c r="AI141">
        <f t="shared" si="39"/>
        <v>1091.6666666666699</v>
      </c>
      <c r="AJ141">
        <f t="shared" si="39"/>
        <v>808.33333333333394</v>
      </c>
      <c r="AK141">
        <f t="shared" si="39"/>
        <v>775</v>
      </c>
      <c r="AL141">
        <f t="shared" si="39"/>
        <v>1766.6666666666699</v>
      </c>
      <c r="AT141">
        <v>7.41666666666667E-2</v>
      </c>
      <c r="AU141">
        <v>9.0833333333333405E-2</v>
      </c>
      <c r="AV141">
        <v>0.10916666666666699</v>
      </c>
      <c r="AW141">
        <v>8.0833333333333396E-2</v>
      </c>
      <c r="AX141">
        <v>7.7499999999999999E-2</v>
      </c>
      <c r="AY141">
        <v>0.176666666666667</v>
      </c>
      <c r="BA141">
        <v>39.901666666666685</v>
      </c>
      <c r="BB141">
        <v>90.742500000000064</v>
      </c>
      <c r="BC141">
        <v>193.88000000000062</v>
      </c>
      <c r="BD141">
        <v>64.343333333333391</v>
      </c>
      <c r="BE141">
        <v>9.6875</v>
      </c>
      <c r="BF141">
        <v>309.34333333333399</v>
      </c>
    </row>
    <row r="142" spans="1:58">
      <c r="A142" t="s">
        <v>72</v>
      </c>
      <c r="C142">
        <v>22.269300000000001</v>
      </c>
      <c r="D142">
        <v>104.05800000000001</v>
      </c>
      <c r="E142">
        <v>4348.76</v>
      </c>
      <c r="F142">
        <v>2694.77</v>
      </c>
      <c r="G142" s="1">
        <v>5.4569700000000003E-12</v>
      </c>
      <c r="H142">
        <v>12630.4</v>
      </c>
      <c r="I142">
        <v>727.18600000000004</v>
      </c>
      <c r="J142">
        <v>193.93600000000001</v>
      </c>
      <c r="K142">
        <v>2.9005299999999998</v>
      </c>
      <c r="L142">
        <v>2134.5700000000002</v>
      </c>
      <c r="M142">
        <v>39.432200000000002</v>
      </c>
      <c r="N142">
        <v>21.754799999999999</v>
      </c>
      <c r="O142">
        <v>385.57799999999997</v>
      </c>
      <c r="P142">
        <v>20674.400000000001</v>
      </c>
      <c r="Q142">
        <v>113.18899999999999</v>
      </c>
      <c r="R142">
        <v>105.355</v>
      </c>
      <c r="S142">
        <v>3.7049500000000002</v>
      </c>
      <c r="T142">
        <v>95.037199999999999</v>
      </c>
      <c r="U142">
        <v>5.4238999999999997</v>
      </c>
      <c r="V142">
        <v>0.29221399999999997</v>
      </c>
      <c r="W142">
        <v>0.23682700000000001</v>
      </c>
      <c r="X142">
        <v>1.7572099999999999E-4</v>
      </c>
      <c r="Y142">
        <v>4.3286199999999999</v>
      </c>
      <c r="Z142">
        <v>0.32207599999999997</v>
      </c>
      <c r="AA142">
        <v>2.9348000000000001</v>
      </c>
      <c r="AB142">
        <v>186.19399999999999</v>
      </c>
      <c r="AC142">
        <v>1.55435E-2</v>
      </c>
      <c r="AD142">
        <v>2.4653100000000001E-2</v>
      </c>
      <c r="AE142">
        <v>6.9801299999999997E-2</v>
      </c>
      <c r="AF142">
        <v>0.61614899999999995</v>
      </c>
      <c r="AG142">
        <f t="shared" si="40"/>
        <v>741.66666666666697</v>
      </c>
      <c r="AH142">
        <f t="shared" si="39"/>
        <v>908.33333333333405</v>
      </c>
      <c r="AI142">
        <f t="shared" si="39"/>
        <v>1091.6666666666699</v>
      </c>
      <c r="AJ142">
        <f t="shared" si="39"/>
        <v>808.33333333333394</v>
      </c>
      <c r="AK142">
        <f t="shared" si="39"/>
        <v>775</v>
      </c>
      <c r="AL142">
        <f t="shared" si="39"/>
        <v>1766.6666666666699</v>
      </c>
      <c r="AT142">
        <v>7.41666666666667E-2</v>
      </c>
      <c r="AU142">
        <v>9.0833333333333405E-2</v>
      </c>
      <c r="AV142">
        <v>0.10916666666666699</v>
      </c>
      <c r="AW142">
        <v>8.0833333333333396E-2</v>
      </c>
      <c r="AX142">
        <v>7.7499999999999999E-2</v>
      </c>
      <c r="AY142">
        <v>0.176666666666667</v>
      </c>
      <c r="BA142">
        <v>39.901666666666685</v>
      </c>
      <c r="BB142">
        <v>91.832500000000067</v>
      </c>
      <c r="BC142">
        <v>192.57000000000059</v>
      </c>
      <c r="BD142">
        <v>64.505000000000052</v>
      </c>
      <c r="BE142">
        <v>10.85</v>
      </c>
      <c r="BF142">
        <v>306.16333333333387</v>
      </c>
    </row>
    <row r="143" spans="1:58">
      <c r="A143" t="s">
        <v>73</v>
      </c>
      <c r="C143">
        <v>22.7012</v>
      </c>
      <c r="D143">
        <v>104.48</v>
      </c>
      <c r="E143">
        <v>3670.36</v>
      </c>
      <c r="F143">
        <v>3611.71</v>
      </c>
      <c r="G143" s="1">
        <v>4.9481900000000001E-12</v>
      </c>
      <c r="H143">
        <v>16196.9</v>
      </c>
      <c r="I143">
        <v>719.27499999999998</v>
      </c>
      <c r="J143">
        <v>189.74799999999999</v>
      </c>
      <c r="K143">
        <v>2.6010399999999998</v>
      </c>
      <c r="L143">
        <v>1098.58</v>
      </c>
      <c r="M143">
        <v>13.5009</v>
      </c>
      <c r="N143">
        <v>6.0196300000000003</v>
      </c>
      <c r="O143">
        <v>269.52699999999999</v>
      </c>
      <c r="P143">
        <v>10670.1</v>
      </c>
      <c r="Q143">
        <v>78.617000000000004</v>
      </c>
      <c r="R143">
        <v>73.070899999999995</v>
      </c>
      <c r="S143">
        <v>3.9155799999999998</v>
      </c>
      <c r="T143">
        <v>61.780999999999999</v>
      </c>
      <c r="U143">
        <v>4.4225500000000002</v>
      </c>
      <c r="V143">
        <v>0.23855599999999999</v>
      </c>
      <c r="W143">
        <v>3.5190800000000001E-2</v>
      </c>
      <c r="X143">
        <v>6.5783900000000001E-4</v>
      </c>
      <c r="Y143">
        <v>1.6644600000000001</v>
      </c>
      <c r="Z143">
        <v>0.296873</v>
      </c>
      <c r="AA143">
        <v>3.2332000000000001</v>
      </c>
      <c r="AB143">
        <v>114.178</v>
      </c>
      <c r="AC143">
        <v>8.6881100000000006E-3</v>
      </c>
      <c r="AD143">
        <v>2.9126899999999999E-3</v>
      </c>
      <c r="AE143">
        <v>4.3694499999999997E-2</v>
      </c>
      <c r="AF143">
        <v>0.425618</v>
      </c>
      <c r="AG143">
        <f t="shared" si="40"/>
        <v>741.66666666666697</v>
      </c>
      <c r="AH143">
        <f t="shared" si="39"/>
        <v>908.33333333333405</v>
      </c>
      <c r="AI143">
        <f t="shared" si="39"/>
        <v>1091.6666666666699</v>
      </c>
      <c r="AJ143">
        <f t="shared" si="39"/>
        <v>808.33333333333394</v>
      </c>
      <c r="AK143">
        <f t="shared" si="39"/>
        <v>775</v>
      </c>
      <c r="AL143">
        <f t="shared" si="39"/>
        <v>1766.6666666666699</v>
      </c>
      <c r="AT143">
        <v>7.41666666666667E-2</v>
      </c>
      <c r="AU143">
        <v>9.0833333333333405E-2</v>
      </c>
      <c r="AV143">
        <v>0.10916666666666699</v>
      </c>
      <c r="AW143">
        <v>8.0833333333333396E-2</v>
      </c>
      <c r="AX143">
        <v>7.7499999999999999E-2</v>
      </c>
      <c r="AY143">
        <v>0.176666666666667</v>
      </c>
      <c r="BA143">
        <v>41.755833333333349</v>
      </c>
      <c r="BB143">
        <v>90.651666666666742</v>
      </c>
      <c r="BC143">
        <v>194.75333333333393</v>
      </c>
      <c r="BD143">
        <v>66.202500000000057</v>
      </c>
      <c r="BE143">
        <v>8.06</v>
      </c>
      <c r="BF143">
        <v>302.98333333333392</v>
      </c>
    </row>
    <row r="144" spans="1:58">
      <c r="A144" t="s">
        <v>74</v>
      </c>
      <c r="C144">
        <v>16.223600000000001</v>
      </c>
      <c r="D144">
        <v>102.24</v>
      </c>
      <c r="E144">
        <v>3956.5</v>
      </c>
      <c r="F144">
        <v>3655.87</v>
      </c>
      <c r="G144" s="1">
        <v>5.7101999999999996E-12</v>
      </c>
      <c r="H144">
        <v>12596.5</v>
      </c>
      <c r="I144">
        <v>1041.77</v>
      </c>
      <c r="J144">
        <v>158.357</v>
      </c>
      <c r="K144">
        <v>1.98872</v>
      </c>
      <c r="L144">
        <v>670.63900000000001</v>
      </c>
      <c r="M144">
        <v>16.334</v>
      </c>
      <c r="N144">
        <v>7.0873799999999996</v>
      </c>
      <c r="O144">
        <v>156.143</v>
      </c>
      <c r="P144">
        <v>7569.37</v>
      </c>
      <c r="Q144">
        <v>66.369100000000003</v>
      </c>
      <c r="R144">
        <v>75.144099999999995</v>
      </c>
      <c r="S144">
        <v>3.2226900000000001</v>
      </c>
      <c r="T144">
        <v>37.3386</v>
      </c>
      <c r="U144">
        <v>4.8314300000000001</v>
      </c>
      <c r="V144">
        <v>0.22174199999999999</v>
      </c>
      <c r="W144">
        <v>5.6378999999999999E-2</v>
      </c>
      <c r="X144">
        <v>2.8451100000000001E-3</v>
      </c>
      <c r="Y144">
        <v>1.51335</v>
      </c>
      <c r="Z144">
        <v>0.31108400000000003</v>
      </c>
      <c r="AA144">
        <v>1.48248</v>
      </c>
      <c r="AB144">
        <v>61.229900000000001</v>
      </c>
      <c r="AC144">
        <v>4.4339399999999999E-3</v>
      </c>
      <c r="AD144">
        <v>6.6956100000000005E-4</v>
      </c>
      <c r="AE144">
        <v>4.4764999999999999E-2</v>
      </c>
      <c r="AF144">
        <v>0.41532400000000003</v>
      </c>
      <c r="AG144">
        <f t="shared" si="40"/>
        <v>741.66666666666697</v>
      </c>
      <c r="AH144">
        <f t="shared" si="39"/>
        <v>908.33333333333405</v>
      </c>
      <c r="AI144">
        <f t="shared" si="39"/>
        <v>1091.6666666666699</v>
      </c>
      <c r="AJ144">
        <f t="shared" si="39"/>
        <v>808.33333333333394</v>
      </c>
      <c r="AK144">
        <f t="shared" si="39"/>
        <v>775</v>
      </c>
      <c r="AL144">
        <f t="shared" si="39"/>
        <v>1766.6666666666699</v>
      </c>
      <c r="AT144">
        <v>7.41666666666667E-2</v>
      </c>
      <c r="AU144">
        <v>9.0833333333333405E-2</v>
      </c>
      <c r="AV144">
        <v>0.10916666666666699</v>
      </c>
      <c r="AW144">
        <v>8.0833333333333396E-2</v>
      </c>
      <c r="AX144">
        <v>7.7499999999999999E-2</v>
      </c>
      <c r="AY144">
        <v>0.176666666666667</v>
      </c>
      <c r="BA144">
        <v>41.681666666666679</v>
      </c>
      <c r="BB144">
        <v>91.650833333333409</v>
      </c>
      <c r="BC144">
        <v>193.77083333333394</v>
      </c>
      <c r="BD144">
        <v>65.87916666666672</v>
      </c>
      <c r="BE144">
        <v>7.5949999999999998</v>
      </c>
      <c r="BF144">
        <v>305.2800000000006</v>
      </c>
    </row>
    <row r="145" spans="1:58">
      <c r="A145" t="s">
        <v>75</v>
      </c>
      <c r="C145">
        <v>20.479700000000001</v>
      </c>
      <c r="D145">
        <v>104.13500000000001</v>
      </c>
      <c r="E145">
        <v>4222.95</v>
      </c>
      <c r="F145">
        <v>3619.97</v>
      </c>
      <c r="G145" s="1">
        <v>3.9226600000000002E-12</v>
      </c>
      <c r="H145">
        <v>14284</v>
      </c>
      <c r="I145">
        <v>605.81100000000004</v>
      </c>
      <c r="J145">
        <v>105.51</v>
      </c>
      <c r="K145">
        <v>3.9150900000000002</v>
      </c>
      <c r="L145">
        <v>1552.95</v>
      </c>
      <c r="M145">
        <v>28.5014</v>
      </c>
      <c r="N145">
        <v>14.5299</v>
      </c>
      <c r="O145">
        <v>252.94399999999999</v>
      </c>
      <c r="P145">
        <v>11561.6</v>
      </c>
      <c r="Q145">
        <v>78.051199999999994</v>
      </c>
      <c r="R145">
        <v>92.046800000000005</v>
      </c>
      <c r="S145">
        <v>3.88544</v>
      </c>
      <c r="T145">
        <v>49.820300000000003</v>
      </c>
      <c r="U145">
        <v>7.2011799999999999</v>
      </c>
      <c r="V145">
        <v>0.15892700000000001</v>
      </c>
      <c r="W145">
        <v>6.38798E-2</v>
      </c>
      <c r="X145">
        <v>0.117894</v>
      </c>
      <c r="Y145">
        <v>3.29765</v>
      </c>
      <c r="Z145">
        <v>0.32413199999999998</v>
      </c>
      <c r="AA145">
        <v>2.9452799999999999</v>
      </c>
      <c r="AB145">
        <v>112.42700000000001</v>
      </c>
      <c r="AC145" s="1">
        <v>4.7706000000000001E-7</v>
      </c>
      <c r="AD145" s="1">
        <v>1.59728E-6</v>
      </c>
      <c r="AE145">
        <v>8.5481699999999994E-2</v>
      </c>
      <c r="AF145">
        <v>0.59351200000000004</v>
      </c>
      <c r="AG145">
        <f t="shared" si="40"/>
        <v>741.66666666666697</v>
      </c>
      <c r="AH145">
        <f t="shared" si="39"/>
        <v>908.33333333333405</v>
      </c>
      <c r="AI145">
        <f t="shared" si="39"/>
        <v>1091.6666666666699</v>
      </c>
      <c r="AJ145">
        <f t="shared" si="39"/>
        <v>808.33333333333394</v>
      </c>
      <c r="AK145">
        <f t="shared" si="39"/>
        <v>775</v>
      </c>
      <c r="AL145">
        <f t="shared" si="39"/>
        <v>1766.6666666666699</v>
      </c>
      <c r="AT145">
        <v>7.41666666666667E-2</v>
      </c>
      <c r="AU145">
        <v>9.0833333333333405E-2</v>
      </c>
      <c r="AV145">
        <v>0.10916666666666699</v>
      </c>
      <c r="AW145">
        <v>8.0833333333333396E-2</v>
      </c>
      <c r="AX145">
        <v>7.7499999999999999E-2</v>
      </c>
      <c r="AY145">
        <v>0.176666666666667</v>
      </c>
      <c r="BA145">
        <v>41.310833333333349</v>
      </c>
      <c r="BB145">
        <v>89.107500000000073</v>
      </c>
      <c r="BC145">
        <v>194.75333333333393</v>
      </c>
      <c r="BD145">
        <v>65.070833333333383</v>
      </c>
      <c r="BE145">
        <v>9.4550000000000001</v>
      </c>
      <c r="BF145">
        <v>306.6933333333339</v>
      </c>
    </row>
    <row r="146" spans="1:58">
      <c r="A146" t="s">
        <v>76</v>
      </c>
      <c r="C146">
        <v>16.713699999999999</v>
      </c>
      <c r="D146">
        <v>107.236</v>
      </c>
      <c r="E146">
        <v>3488.21</v>
      </c>
      <c r="F146">
        <v>2842.47</v>
      </c>
      <c r="G146" s="1">
        <v>2.7737399999999999E-12</v>
      </c>
      <c r="H146">
        <v>12666.3</v>
      </c>
      <c r="I146">
        <v>617.76800000000003</v>
      </c>
      <c r="J146">
        <v>172.17599999999999</v>
      </c>
      <c r="K146">
        <v>5.0778999999999996</v>
      </c>
      <c r="L146">
        <v>1694.93</v>
      </c>
      <c r="M146">
        <v>39.325800000000001</v>
      </c>
      <c r="N146">
        <v>32.684899999999999</v>
      </c>
      <c r="O146">
        <v>241.357</v>
      </c>
      <c r="P146">
        <v>12332.1</v>
      </c>
      <c r="Q146">
        <v>80.810599999999994</v>
      </c>
      <c r="R146">
        <v>74.181899999999999</v>
      </c>
      <c r="S146">
        <v>3.8607200000000002</v>
      </c>
      <c r="T146">
        <v>69.156400000000005</v>
      </c>
      <c r="U146">
        <v>4.7017800000000003</v>
      </c>
      <c r="V146">
        <v>0.359012</v>
      </c>
      <c r="W146">
        <v>0.14477200000000001</v>
      </c>
      <c r="X146">
        <v>0.13216600000000001</v>
      </c>
      <c r="Y146">
        <v>2.0039500000000001</v>
      </c>
      <c r="Z146">
        <v>0.37246000000000001</v>
      </c>
      <c r="AA146">
        <v>2.7095099999999999</v>
      </c>
      <c r="AB146">
        <v>130.22200000000001</v>
      </c>
      <c r="AC146" s="1">
        <v>1.2902E-7</v>
      </c>
      <c r="AD146" s="1">
        <v>5.5771999999999997E-6</v>
      </c>
      <c r="AE146">
        <v>9.3804700000000005E-2</v>
      </c>
      <c r="AF146">
        <v>0.43739099999999997</v>
      </c>
      <c r="AG146">
        <f t="shared" si="40"/>
        <v>741.66666666666697</v>
      </c>
      <c r="AH146">
        <f t="shared" si="39"/>
        <v>908.33333333333405</v>
      </c>
      <c r="AI146">
        <f t="shared" si="39"/>
        <v>1091.6666666666699</v>
      </c>
      <c r="AJ146">
        <f t="shared" si="39"/>
        <v>808.33333333333394</v>
      </c>
      <c r="AK146">
        <f t="shared" si="39"/>
        <v>775</v>
      </c>
      <c r="AL146">
        <f t="shared" si="39"/>
        <v>1766.6666666666699</v>
      </c>
      <c r="AT146">
        <v>7.41666666666667E-2</v>
      </c>
      <c r="AU146">
        <v>9.0833333333333405E-2</v>
      </c>
      <c r="AV146">
        <v>0.10916666666666699</v>
      </c>
      <c r="AW146">
        <v>8.0833333333333396E-2</v>
      </c>
      <c r="AX146">
        <v>7.7499999999999999E-2</v>
      </c>
      <c r="AY146">
        <v>0.176666666666667</v>
      </c>
      <c r="BA146">
        <v>38.640833333333347</v>
      </c>
      <c r="BB146">
        <v>93.830833333333402</v>
      </c>
      <c r="BC146">
        <v>198.24666666666727</v>
      </c>
      <c r="BD146">
        <v>65.960000000000051</v>
      </c>
      <c r="BE146">
        <v>10.23</v>
      </c>
      <c r="BF146">
        <v>287.96666666666721</v>
      </c>
    </row>
    <row r="147" spans="1:58">
      <c r="A147" t="s">
        <v>77</v>
      </c>
      <c r="C147">
        <v>19.981000000000002</v>
      </c>
      <c r="D147">
        <v>94.950199999999995</v>
      </c>
      <c r="E147">
        <v>3434.06</v>
      </c>
      <c r="F147">
        <v>3465.25</v>
      </c>
      <c r="G147" s="1">
        <v>4.4888800000000002E-12</v>
      </c>
      <c r="H147">
        <v>16690.2</v>
      </c>
      <c r="I147">
        <v>1049.48</v>
      </c>
      <c r="J147">
        <v>252.93199999999999</v>
      </c>
      <c r="K147">
        <v>4.0543699999999996</v>
      </c>
      <c r="L147">
        <v>1575.06</v>
      </c>
      <c r="M147">
        <v>30.721399999999999</v>
      </c>
      <c r="N147">
        <v>31.041599999999999</v>
      </c>
      <c r="O147">
        <v>208.70099999999999</v>
      </c>
      <c r="P147">
        <v>12854.5</v>
      </c>
      <c r="Q147">
        <v>68.338700000000003</v>
      </c>
      <c r="R147">
        <v>84.147499999999994</v>
      </c>
      <c r="S147">
        <v>2.97174</v>
      </c>
      <c r="T147">
        <v>46.914400000000001</v>
      </c>
      <c r="U147">
        <v>6.8342700000000001</v>
      </c>
      <c r="V147">
        <v>1.6845600000000001</v>
      </c>
      <c r="W147">
        <v>0.40127400000000002</v>
      </c>
      <c r="X147">
        <v>3.8835600000000002E-4</v>
      </c>
      <c r="Y147">
        <v>4.04216</v>
      </c>
      <c r="Z147">
        <v>0.41540100000000002</v>
      </c>
      <c r="AA147">
        <v>2.5153599999999998</v>
      </c>
      <c r="AB147">
        <v>136.893</v>
      </c>
      <c r="AC147">
        <v>2.0369600000000002E-2</v>
      </c>
      <c r="AD147">
        <v>4.2233300000000001E-2</v>
      </c>
      <c r="AE147">
        <v>5.4521300000000002E-2</v>
      </c>
      <c r="AF147">
        <v>0.60950400000000005</v>
      </c>
      <c r="AG147">
        <f t="shared" si="40"/>
        <v>741.66666666666697</v>
      </c>
      <c r="AH147">
        <f t="shared" si="39"/>
        <v>908.33333333333405</v>
      </c>
      <c r="AI147">
        <f t="shared" si="39"/>
        <v>1091.6666666666699</v>
      </c>
      <c r="AJ147">
        <f t="shared" si="39"/>
        <v>808.33333333333394</v>
      </c>
      <c r="AK147">
        <f t="shared" si="39"/>
        <v>775</v>
      </c>
      <c r="AL147">
        <f t="shared" si="39"/>
        <v>1766.6666666666699</v>
      </c>
      <c r="AT147">
        <v>7.41666666666667E-2</v>
      </c>
      <c r="AU147">
        <v>9.0833333333333405E-2</v>
      </c>
      <c r="AV147">
        <v>0.10916666666666699</v>
      </c>
      <c r="AW147">
        <v>8.0833333333333396E-2</v>
      </c>
      <c r="AX147">
        <v>7.7499999999999999E-2</v>
      </c>
      <c r="AY147">
        <v>0.176666666666667</v>
      </c>
      <c r="BA147">
        <v>40.495000000000019</v>
      </c>
      <c r="BB147">
        <v>91.923333333333389</v>
      </c>
      <c r="BC147">
        <v>199.22916666666728</v>
      </c>
      <c r="BD147">
        <v>59.816666666666713</v>
      </c>
      <c r="BE147">
        <v>8.9124999999999996</v>
      </c>
      <c r="BF147">
        <v>301.57000000000056</v>
      </c>
    </row>
    <row r="148" spans="1:58">
      <c r="A148" t="s">
        <v>78</v>
      </c>
      <c r="C148">
        <v>13.752800000000001</v>
      </c>
      <c r="D148">
        <v>96.595699999999994</v>
      </c>
      <c r="E148">
        <v>2593.38</v>
      </c>
      <c r="F148">
        <v>2049.09</v>
      </c>
      <c r="G148" s="1">
        <v>4.2799800000000001E-12</v>
      </c>
      <c r="H148">
        <v>13572.4</v>
      </c>
      <c r="I148">
        <v>504.625</v>
      </c>
      <c r="J148">
        <v>167.94800000000001</v>
      </c>
      <c r="K148">
        <v>3.3527</v>
      </c>
      <c r="L148">
        <v>983.63199999999995</v>
      </c>
      <c r="M148">
        <v>25.1417</v>
      </c>
      <c r="N148">
        <v>30.5928</v>
      </c>
      <c r="O148">
        <v>173.364</v>
      </c>
      <c r="P148">
        <v>9960.6299999999992</v>
      </c>
      <c r="Q148">
        <v>60.983699999999999</v>
      </c>
      <c r="R148">
        <v>58.9559</v>
      </c>
      <c r="S148">
        <v>2.7013099999999999</v>
      </c>
      <c r="T148">
        <v>44.806199999999997</v>
      </c>
      <c r="U148">
        <v>6.0472599999999996</v>
      </c>
      <c r="V148">
        <v>0.37341000000000002</v>
      </c>
      <c r="W148">
        <v>8.4413600000000005E-2</v>
      </c>
      <c r="X148">
        <v>0.105988</v>
      </c>
      <c r="Y148">
        <v>0.98883399999999999</v>
      </c>
      <c r="Z148">
        <v>0.325984</v>
      </c>
      <c r="AA148">
        <v>1.9071800000000001</v>
      </c>
      <c r="AB148">
        <v>88.091399999999993</v>
      </c>
      <c r="AC148">
        <v>8.4765799999999992E-3</v>
      </c>
      <c r="AD148" s="1">
        <v>5.7556300000000003E-5</v>
      </c>
      <c r="AE148">
        <v>9.6524100000000002E-2</v>
      </c>
      <c r="AF148">
        <v>0.45196900000000001</v>
      </c>
      <c r="AG148">
        <f t="shared" si="40"/>
        <v>741.66666666666697</v>
      </c>
      <c r="AH148">
        <f t="shared" si="39"/>
        <v>908.33333333333405</v>
      </c>
      <c r="AI148">
        <f t="shared" si="39"/>
        <v>1091.6666666666699</v>
      </c>
      <c r="AJ148">
        <f t="shared" si="39"/>
        <v>808.33333333333394</v>
      </c>
      <c r="AK148">
        <f t="shared" si="39"/>
        <v>775</v>
      </c>
      <c r="AL148">
        <f t="shared" si="39"/>
        <v>1766.6666666666699</v>
      </c>
      <c r="AT148">
        <v>7.41666666666667E-2</v>
      </c>
      <c r="AU148">
        <v>9.0833333333333405E-2</v>
      </c>
      <c r="AV148">
        <v>0.10916666666666699</v>
      </c>
      <c r="AW148">
        <v>8.0833333333333396E-2</v>
      </c>
      <c r="AX148">
        <v>7.7499999999999999E-2</v>
      </c>
      <c r="AY148">
        <v>0.176666666666667</v>
      </c>
      <c r="BA148">
        <v>40.495000000000019</v>
      </c>
      <c r="BB148">
        <v>91.469166666666737</v>
      </c>
      <c r="BC148">
        <v>195.40833333333393</v>
      </c>
      <c r="BD148">
        <v>64.424166666666721</v>
      </c>
      <c r="BE148">
        <v>8.4474999999999998</v>
      </c>
      <c r="BF148">
        <v>305.10333333333392</v>
      </c>
    </row>
    <row r="149" spans="1:58">
      <c r="A149" t="s">
        <v>79</v>
      </c>
      <c r="C149">
        <v>25.955200000000001</v>
      </c>
      <c r="D149">
        <v>132.90100000000001</v>
      </c>
      <c r="E149">
        <v>4228.3900000000003</v>
      </c>
      <c r="F149">
        <v>2730.44</v>
      </c>
      <c r="G149" s="1">
        <v>3.9226600000000002E-12</v>
      </c>
      <c r="H149">
        <v>12740.4</v>
      </c>
      <c r="I149">
        <v>719.91300000000001</v>
      </c>
      <c r="J149">
        <v>131.87299999999999</v>
      </c>
      <c r="K149">
        <v>5.7748999999999997</v>
      </c>
      <c r="L149">
        <v>2981.48</v>
      </c>
      <c r="M149">
        <v>38.998399999999997</v>
      </c>
      <c r="N149">
        <v>15.4114</v>
      </c>
      <c r="O149">
        <v>354.68099999999998</v>
      </c>
      <c r="P149">
        <v>18535.099999999999</v>
      </c>
      <c r="Q149">
        <v>88.214600000000004</v>
      </c>
      <c r="R149">
        <v>103.681</v>
      </c>
      <c r="S149">
        <v>3.42944</v>
      </c>
      <c r="T149">
        <v>94.338899999999995</v>
      </c>
      <c r="U149">
        <v>4.0122999999999998</v>
      </c>
      <c r="V149">
        <v>0.33272699999999999</v>
      </c>
      <c r="W149">
        <v>6.4807500000000004E-2</v>
      </c>
      <c r="X149">
        <v>0.16966600000000001</v>
      </c>
      <c r="Y149">
        <v>6.3022799999999997</v>
      </c>
      <c r="Z149">
        <v>0.46518300000000001</v>
      </c>
      <c r="AA149">
        <v>2.6351900000000001</v>
      </c>
      <c r="AB149">
        <v>200.96600000000001</v>
      </c>
      <c r="AC149" s="1">
        <v>1.03321E-8</v>
      </c>
      <c r="AD149">
        <v>5.6556100000000002E-4</v>
      </c>
      <c r="AE149">
        <v>9.6160599999999999E-2</v>
      </c>
      <c r="AF149">
        <v>0.77286900000000003</v>
      </c>
      <c r="AG149">
        <f t="shared" si="40"/>
        <v>741.66666666666697</v>
      </c>
      <c r="AH149">
        <f t="shared" si="39"/>
        <v>908.33333333333405</v>
      </c>
      <c r="AI149">
        <f t="shared" si="39"/>
        <v>1091.6666666666699</v>
      </c>
      <c r="AJ149">
        <f t="shared" si="39"/>
        <v>808.33333333333394</v>
      </c>
      <c r="AK149">
        <f t="shared" si="39"/>
        <v>775</v>
      </c>
      <c r="AL149">
        <f t="shared" si="39"/>
        <v>1766.6666666666699</v>
      </c>
      <c r="AT149">
        <v>7.41666666666667E-2</v>
      </c>
      <c r="AU149">
        <v>9.0833333333333405E-2</v>
      </c>
      <c r="AV149">
        <v>0.10916666666666699</v>
      </c>
      <c r="AW149">
        <v>8.0833333333333396E-2</v>
      </c>
      <c r="AX149">
        <v>7.7499999999999999E-2</v>
      </c>
      <c r="AY149">
        <v>0.176666666666667</v>
      </c>
      <c r="BA149">
        <v>38.34416666666668</v>
      </c>
      <c r="BB149">
        <v>89.198333333333395</v>
      </c>
      <c r="BC149">
        <v>193.22500000000059</v>
      </c>
      <c r="BD149">
        <v>63.777500000000053</v>
      </c>
      <c r="BE149">
        <v>14.647499999999999</v>
      </c>
      <c r="BF149">
        <v>307.04666666666725</v>
      </c>
    </row>
    <row r="150" spans="1:58">
      <c r="A150" t="s">
        <v>80</v>
      </c>
      <c r="C150">
        <v>24.689399999999999</v>
      </c>
      <c r="D150">
        <v>78.243899999999996</v>
      </c>
      <c r="E150">
        <v>4265.18</v>
      </c>
      <c r="F150">
        <v>3009.9</v>
      </c>
      <c r="G150" s="1">
        <v>6.5470999999999998E-12</v>
      </c>
      <c r="H150">
        <v>24856.6</v>
      </c>
      <c r="I150">
        <v>884.85799999999995</v>
      </c>
      <c r="J150">
        <v>164.50200000000001</v>
      </c>
      <c r="K150">
        <v>4.5960599999999996</v>
      </c>
      <c r="L150">
        <v>2162.58</v>
      </c>
      <c r="M150">
        <v>41.8307</v>
      </c>
      <c r="N150">
        <v>17.9922</v>
      </c>
      <c r="O150">
        <v>397.99099999999999</v>
      </c>
      <c r="P150">
        <v>18661.599999999999</v>
      </c>
      <c r="Q150">
        <v>103.048</v>
      </c>
      <c r="R150">
        <v>144.18700000000001</v>
      </c>
      <c r="S150">
        <v>5.7540199999999997</v>
      </c>
      <c r="T150">
        <v>96.3078</v>
      </c>
      <c r="U150">
        <v>4.9330400000000001</v>
      </c>
      <c r="V150">
        <v>0.42671100000000001</v>
      </c>
      <c r="W150">
        <v>7.6162900000000006E-2</v>
      </c>
      <c r="X150">
        <v>0.16314500000000001</v>
      </c>
      <c r="Y150">
        <v>1.8119099999999999</v>
      </c>
      <c r="Z150">
        <v>0.38889400000000002</v>
      </c>
      <c r="AA150">
        <v>2.9545699999999999</v>
      </c>
      <c r="AB150">
        <v>237.10400000000001</v>
      </c>
      <c r="AC150">
        <v>1.3240099999999999E-2</v>
      </c>
      <c r="AD150">
        <v>1.0684000000000001E-2</v>
      </c>
      <c r="AE150">
        <v>5.8887799999999997E-2</v>
      </c>
      <c r="AF150">
        <v>0.74595800000000001</v>
      </c>
      <c r="AG150">
        <f t="shared" si="40"/>
        <v>741.66666666666697</v>
      </c>
      <c r="AH150">
        <f t="shared" si="39"/>
        <v>908.33333333333405</v>
      </c>
      <c r="AI150">
        <f t="shared" si="39"/>
        <v>1091.6666666666699</v>
      </c>
      <c r="AJ150">
        <f t="shared" si="39"/>
        <v>808.33333333333394</v>
      </c>
      <c r="AK150">
        <f t="shared" si="39"/>
        <v>775</v>
      </c>
      <c r="AL150">
        <f t="shared" si="39"/>
        <v>1766.6666666666699</v>
      </c>
      <c r="AT150">
        <v>7.41666666666667E-2</v>
      </c>
      <c r="AU150">
        <v>9.0833333333333405E-2</v>
      </c>
      <c r="AV150">
        <v>0.10916666666666699</v>
      </c>
      <c r="AW150">
        <v>8.0833333333333396E-2</v>
      </c>
      <c r="AX150">
        <v>7.7499999999999999E-2</v>
      </c>
      <c r="AY150">
        <v>0.176666666666667</v>
      </c>
      <c r="BA150">
        <v>39.382500000000007</v>
      </c>
      <c r="BB150">
        <v>94.648333333333412</v>
      </c>
      <c r="BC150">
        <v>193.88000000000062</v>
      </c>
      <c r="BD150">
        <v>65.555833333333382</v>
      </c>
      <c r="BE150">
        <v>8.99</v>
      </c>
      <c r="BF150">
        <v>299.45000000000056</v>
      </c>
    </row>
    <row r="151" spans="1:58">
      <c r="A151" t="s">
        <v>81</v>
      </c>
      <c r="C151">
        <v>23.173200000000001</v>
      </c>
      <c r="D151">
        <v>129.315</v>
      </c>
      <c r="E151">
        <v>3345.26</v>
      </c>
      <c r="F151">
        <v>2851.25</v>
      </c>
      <c r="G151" s="1">
        <v>4.3225599999999997E-12</v>
      </c>
      <c r="H151">
        <v>6954.62</v>
      </c>
      <c r="I151">
        <v>883.36400000000003</v>
      </c>
      <c r="J151">
        <v>159.56899999999999</v>
      </c>
      <c r="K151">
        <v>2.12642</v>
      </c>
      <c r="L151">
        <v>2303.67</v>
      </c>
      <c r="M151">
        <v>37.441800000000001</v>
      </c>
      <c r="N151">
        <v>29.190300000000001</v>
      </c>
      <c r="O151">
        <v>336.45600000000002</v>
      </c>
      <c r="P151">
        <v>19801.7</v>
      </c>
      <c r="Q151">
        <v>93.034300000000002</v>
      </c>
      <c r="R151">
        <v>78.261499999999998</v>
      </c>
      <c r="S151">
        <v>3.887</v>
      </c>
      <c r="T151">
        <v>82.058400000000006</v>
      </c>
      <c r="U151">
        <v>4.7947199999999999</v>
      </c>
      <c r="V151">
        <v>0.222632</v>
      </c>
      <c r="W151" s="1">
        <v>4.0249999999999996E-6</v>
      </c>
      <c r="X151" s="1">
        <v>2.2522100000000001E-6</v>
      </c>
      <c r="Y151">
        <v>2.0540099999999999</v>
      </c>
      <c r="Z151">
        <v>0.46115</v>
      </c>
      <c r="AA151">
        <v>3.09849</v>
      </c>
      <c r="AB151">
        <v>187.245</v>
      </c>
      <c r="AC151">
        <v>7.2744200000000002E-3</v>
      </c>
      <c r="AD151" s="1">
        <v>4.4567400000000003E-5</v>
      </c>
      <c r="AE151">
        <v>6.3351599999999994E-2</v>
      </c>
      <c r="AF151">
        <v>0.600688</v>
      </c>
      <c r="AG151">
        <f t="shared" si="40"/>
        <v>741.66666666666697</v>
      </c>
      <c r="AH151">
        <f t="shared" si="39"/>
        <v>908.33333333333405</v>
      </c>
      <c r="AI151">
        <f t="shared" si="39"/>
        <v>1091.6666666666699</v>
      </c>
      <c r="AJ151">
        <f t="shared" si="39"/>
        <v>808.33333333333394</v>
      </c>
      <c r="AK151">
        <f t="shared" si="39"/>
        <v>775</v>
      </c>
      <c r="AL151">
        <f t="shared" si="39"/>
        <v>1766.6666666666699</v>
      </c>
      <c r="AT151">
        <v>7.41666666666667E-2</v>
      </c>
      <c r="AU151">
        <v>9.0833333333333405E-2</v>
      </c>
      <c r="AV151">
        <v>0.10916666666666699</v>
      </c>
      <c r="AW151">
        <v>8.0833333333333396E-2</v>
      </c>
      <c r="AX151">
        <v>7.7499999999999999E-2</v>
      </c>
      <c r="AY151">
        <v>0.176666666666667</v>
      </c>
      <c r="BA151">
        <v>40.643333333333352</v>
      </c>
      <c r="BB151">
        <v>91.378333333333401</v>
      </c>
      <c r="BC151">
        <v>192.57000000000059</v>
      </c>
      <c r="BD151">
        <v>67.091666666666725</v>
      </c>
      <c r="BE151">
        <v>8.99</v>
      </c>
      <c r="BF151">
        <v>305.45666666666727</v>
      </c>
    </row>
    <row r="152" spans="1:58">
      <c r="A152" t="s">
        <v>82</v>
      </c>
      <c r="C152">
        <v>17.454799999999999</v>
      </c>
      <c r="D152">
        <v>68.962299999999999</v>
      </c>
      <c r="E152">
        <v>3879.95</v>
      </c>
      <c r="F152">
        <v>2633.55</v>
      </c>
      <c r="G152" s="1">
        <v>3.9226600000000002E-12</v>
      </c>
      <c r="H152">
        <v>13464.4</v>
      </c>
      <c r="I152">
        <v>844.88800000000003</v>
      </c>
      <c r="J152">
        <v>147.953</v>
      </c>
      <c r="K152">
        <v>1.52796</v>
      </c>
      <c r="L152">
        <v>1162.76</v>
      </c>
      <c r="M152">
        <v>33.057200000000002</v>
      </c>
      <c r="N152">
        <v>15.806100000000001</v>
      </c>
      <c r="O152">
        <v>228.46</v>
      </c>
      <c r="P152">
        <v>9521.18</v>
      </c>
      <c r="Q152">
        <v>61.294800000000002</v>
      </c>
      <c r="R152">
        <v>77.768900000000002</v>
      </c>
      <c r="S152">
        <v>3.5916299999999999</v>
      </c>
      <c r="T152">
        <v>55.961599999999997</v>
      </c>
      <c r="U152">
        <v>6.1284999999999998</v>
      </c>
      <c r="V152">
        <v>0.17896999999999999</v>
      </c>
      <c r="W152">
        <v>7.3746900000000004E-2</v>
      </c>
      <c r="X152">
        <v>0.15077199999999999</v>
      </c>
      <c r="Y152">
        <v>0.85196400000000005</v>
      </c>
      <c r="Z152">
        <v>0.46507599999999999</v>
      </c>
      <c r="AA152">
        <v>2.7802500000000001</v>
      </c>
      <c r="AB152">
        <v>104.223</v>
      </c>
      <c r="AC152">
        <v>7.6201300000000001E-3</v>
      </c>
      <c r="AD152" s="1">
        <v>6.8053199999999994E-5</v>
      </c>
      <c r="AE152">
        <v>6.8936800000000006E-2</v>
      </c>
      <c r="AF152">
        <v>0.75675000000000003</v>
      </c>
      <c r="AG152">
        <f t="shared" si="40"/>
        <v>741.66666666666697</v>
      </c>
      <c r="AH152">
        <f t="shared" ref="AH152:AH172" si="41">AU140*10000</f>
        <v>908.33333333333405</v>
      </c>
      <c r="AI152">
        <f t="shared" ref="AI152:AI172" si="42">AV140*10000</f>
        <v>1091.6666666666699</v>
      </c>
      <c r="AJ152">
        <f t="shared" ref="AJ152:AJ172" si="43">AW140*10000</f>
        <v>808.33333333333394</v>
      </c>
      <c r="AK152">
        <f t="shared" ref="AK152:AK172" si="44">AX140*10000</f>
        <v>775</v>
      </c>
      <c r="AL152">
        <f t="shared" ref="AL152:AL172" si="45">AY140*10000</f>
        <v>1766.6666666666699</v>
      </c>
      <c r="AT152">
        <v>7.41666666666667E-2</v>
      </c>
      <c r="AU152">
        <v>9.0833333333333405E-2</v>
      </c>
      <c r="AV152">
        <v>0.10916666666666699</v>
      </c>
      <c r="AW152">
        <v>8.0833333333333396E-2</v>
      </c>
      <c r="AX152">
        <v>7.7499999999999999E-2</v>
      </c>
      <c r="AY152">
        <v>0.176666666666667</v>
      </c>
      <c r="BA152">
        <v>40.420833333333348</v>
      </c>
      <c r="BB152">
        <v>92.831666666666734</v>
      </c>
      <c r="BC152">
        <v>195.40833333333393</v>
      </c>
      <c r="BD152">
        <v>64.020000000000053</v>
      </c>
      <c r="BE152">
        <v>8.7574999999999985</v>
      </c>
      <c r="BF152">
        <v>301.21666666666727</v>
      </c>
    </row>
    <row r="153" spans="1:58">
      <c r="A153" t="s">
        <v>83</v>
      </c>
      <c r="C153">
        <v>29.726199999999999</v>
      </c>
      <c r="D153">
        <v>72.003100000000003</v>
      </c>
      <c r="E153">
        <v>4689.13</v>
      </c>
      <c r="F153">
        <v>4248.84</v>
      </c>
      <c r="G153" s="1">
        <v>2.4110099999999998E-12</v>
      </c>
      <c r="H153">
        <v>14282.9</v>
      </c>
      <c r="I153">
        <v>817.53800000000001</v>
      </c>
      <c r="J153">
        <v>109.68600000000001</v>
      </c>
      <c r="K153">
        <v>2.33561</v>
      </c>
      <c r="L153">
        <v>1893.56</v>
      </c>
      <c r="M153">
        <v>48.587200000000003</v>
      </c>
      <c r="N153">
        <v>22.1081</v>
      </c>
      <c r="O153">
        <v>349.82799999999997</v>
      </c>
      <c r="P153">
        <v>20853.099999999999</v>
      </c>
      <c r="Q153">
        <v>122.501</v>
      </c>
      <c r="R153">
        <v>126.779</v>
      </c>
      <c r="S153">
        <v>5.4854000000000003</v>
      </c>
      <c r="T153">
        <v>96.414299999999997</v>
      </c>
      <c r="U153">
        <v>5.4447799999999997</v>
      </c>
      <c r="V153">
        <v>0.26620899999999997</v>
      </c>
      <c r="W153" s="1">
        <v>4.4715700000000001E-7</v>
      </c>
      <c r="X153" s="1">
        <v>2.5680200000000003E-7</v>
      </c>
      <c r="Y153">
        <v>1.94763</v>
      </c>
      <c r="Z153">
        <v>0.369838</v>
      </c>
      <c r="AA153">
        <v>1.8434600000000001</v>
      </c>
      <c r="AB153">
        <v>144.16800000000001</v>
      </c>
      <c r="AC153">
        <v>9.4182199999999997E-3</v>
      </c>
      <c r="AD153">
        <v>6.0719300000000001E-4</v>
      </c>
      <c r="AE153">
        <v>3.2622600000000002E-2</v>
      </c>
      <c r="AF153">
        <v>0.57276099999999996</v>
      </c>
      <c r="AG153">
        <f t="shared" si="40"/>
        <v>741.66666666666697</v>
      </c>
      <c r="AH153">
        <f t="shared" si="41"/>
        <v>908.33333333333405</v>
      </c>
      <c r="AI153">
        <f t="shared" si="42"/>
        <v>1091.6666666666699</v>
      </c>
      <c r="AJ153">
        <f t="shared" si="43"/>
        <v>808.33333333333394</v>
      </c>
      <c r="AK153">
        <f t="shared" si="44"/>
        <v>775</v>
      </c>
      <c r="AL153">
        <f t="shared" si="45"/>
        <v>1766.6666666666699</v>
      </c>
      <c r="AT153">
        <v>7.41666666666667E-2</v>
      </c>
      <c r="AU153">
        <v>9.0833333333333405E-2</v>
      </c>
      <c r="AV153">
        <v>0.10916666666666699</v>
      </c>
      <c r="AW153">
        <v>8.0833333333333396E-2</v>
      </c>
      <c r="AX153">
        <v>7.7499999999999999E-2</v>
      </c>
      <c r="AY153">
        <v>0.176666666666667</v>
      </c>
      <c r="BA153">
        <v>41.755833333333349</v>
      </c>
      <c r="BB153">
        <v>91.196666666666715</v>
      </c>
      <c r="BC153">
        <v>196.82750000000061</v>
      </c>
      <c r="BD153">
        <v>69.84000000000006</v>
      </c>
      <c r="BE153">
        <v>0</v>
      </c>
      <c r="BF153">
        <v>311.99333333333391</v>
      </c>
    </row>
    <row r="154" spans="1:58">
      <c r="A154" t="s">
        <v>84</v>
      </c>
      <c r="C154">
        <v>33.635599999999997</v>
      </c>
      <c r="D154">
        <v>127.327</v>
      </c>
      <c r="E154">
        <v>4783.74</v>
      </c>
      <c r="F154">
        <v>3461.57</v>
      </c>
      <c r="G154" s="1">
        <v>4.9173199999999999E-12</v>
      </c>
      <c r="H154">
        <v>14761</v>
      </c>
      <c r="I154">
        <v>1400.2</v>
      </c>
      <c r="J154">
        <v>289.99799999999999</v>
      </c>
      <c r="K154">
        <v>4.0576699999999999</v>
      </c>
      <c r="L154">
        <v>1951.05</v>
      </c>
      <c r="M154">
        <v>41.057200000000002</v>
      </c>
      <c r="N154">
        <v>18.122399999999999</v>
      </c>
      <c r="O154">
        <v>412.36599999999999</v>
      </c>
      <c r="P154">
        <v>23870.1</v>
      </c>
      <c r="Q154">
        <v>108.48699999999999</v>
      </c>
      <c r="R154">
        <v>109.425</v>
      </c>
      <c r="S154">
        <v>4.77264</v>
      </c>
      <c r="T154">
        <v>107.166</v>
      </c>
      <c r="U154">
        <v>6.5146600000000001</v>
      </c>
      <c r="V154">
        <v>1.4926200000000001</v>
      </c>
      <c r="W154">
        <v>1.90405</v>
      </c>
      <c r="X154">
        <v>0.13471</v>
      </c>
      <c r="Y154">
        <v>3.7323</v>
      </c>
      <c r="Z154">
        <v>0.72585</v>
      </c>
      <c r="AA154">
        <v>3.7209500000000002</v>
      </c>
      <c r="AB154">
        <v>125.67700000000001</v>
      </c>
      <c r="AC154">
        <v>14.7902</v>
      </c>
      <c r="AD154">
        <v>0.14285300000000001</v>
      </c>
      <c r="AE154">
        <v>0.104695</v>
      </c>
      <c r="AF154" s="37">
        <v>1.5409299999999999</v>
      </c>
      <c r="AG154">
        <f t="shared" si="40"/>
        <v>741.66666666666697</v>
      </c>
      <c r="AH154">
        <f t="shared" si="41"/>
        <v>908.33333333333405</v>
      </c>
      <c r="AI154">
        <f t="shared" si="42"/>
        <v>1091.6666666666699</v>
      </c>
      <c r="AJ154">
        <f t="shared" si="43"/>
        <v>808.33333333333394</v>
      </c>
      <c r="AK154">
        <f t="shared" si="44"/>
        <v>775</v>
      </c>
      <c r="AL154">
        <f t="shared" si="45"/>
        <v>1766.6666666666699</v>
      </c>
      <c r="AT154">
        <v>7.41666666666667E-2</v>
      </c>
      <c r="AU154">
        <v>9.0833333333333405E-2</v>
      </c>
      <c r="AV154">
        <v>0.10916666666666699</v>
      </c>
      <c r="AW154">
        <v>8.0833333333333396E-2</v>
      </c>
      <c r="AX154">
        <v>7.7499999999999999E-2</v>
      </c>
      <c r="AY154">
        <v>0.176666666666667</v>
      </c>
      <c r="BA154">
        <v>37.305833333333347</v>
      </c>
      <c r="BB154">
        <v>95.647500000000079</v>
      </c>
      <c r="BC154">
        <v>197.1550000000006</v>
      </c>
      <c r="BD154">
        <v>62.160833333333379</v>
      </c>
      <c r="BE154">
        <v>0</v>
      </c>
      <c r="BF154">
        <v>300.86333333333391</v>
      </c>
    </row>
    <row r="155" spans="1:58">
      <c r="A155" t="s">
        <v>85</v>
      </c>
      <c r="C155">
        <v>28.085899999999999</v>
      </c>
      <c r="D155">
        <v>159.845</v>
      </c>
      <c r="E155">
        <v>6284.15</v>
      </c>
      <c r="F155">
        <v>3952.74</v>
      </c>
      <c r="G155" s="1">
        <v>3.7312000000000001E-12</v>
      </c>
      <c r="H155">
        <v>14358.7</v>
      </c>
      <c r="I155">
        <v>1200.6099999999999</v>
      </c>
      <c r="J155">
        <v>119.551</v>
      </c>
      <c r="K155">
        <v>3.5183200000000001</v>
      </c>
      <c r="L155">
        <v>1849.29</v>
      </c>
      <c r="M155">
        <v>37.145000000000003</v>
      </c>
      <c r="N155">
        <v>19.703199999999999</v>
      </c>
      <c r="O155">
        <v>326.43400000000003</v>
      </c>
      <c r="P155">
        <v>19861.2</v>
      </c>
      <c r="Q155">
        <v>96.677499999999995</v>
      </c>
      <c r="R155">
        <v>111.16500000000001</v>
      </c>
      <c r="S155">
        <v>5.38218</v>
      </c>
      <c r="T155">
        <v>73.124300000000005</v>
      </c>
      <c r="U155">
        <v>4.0947100000000001</v>
      </c>
      <c r="V155">
        <v>0.26156000000000001</v>
      </c>
      <c r="W155" s="1">
        <v>2.5631200000000001E-11</v>
      </c>
      <c r="X155" s="1">
        <v>1.9571200000000001E-11</v>
      </c>
      <c r="Y155">
        <v>2.8055500000000002</v>
      </c>
      <c r="Z155">
        <v>0.48922399999999999</v>
      </c>
      <c r="AA155">
        <v>3.0909300000000002</v>
      </c>
      <c r="AB155">
        <v>146.178</v>
      </c>
      <c r="AC155">
        <v>1.41879E-4</v>
      </c>
      <c r="AD155" s="1">
        <v>1.9621000000000001E-7</v>
      </c>
      <c r="AE155">
        <v>4.4204300000000002E-2</v>
      </c>
      <c r="AF155">
        <v>0.49259999999999998</v>
      </c>
      <c r="AG155">
        <f t="shared" si="40"/>
        <v>741.66666666666697</v>
      </c>
      <c r="AH155">
        <f t="shared" si="41"/>
        <v>908.33333333333405</v>
      </c>
      <c r="AI155">
        <f t="shared" si="42"/>
        <v>1091.6666666666699</v>
      </c>
      <c r="AJ155">
        <f t="shared" si="43"/>
        <v>808.33333333333394</v>
      </c>
      <c r="AK155">
        <f t="shared" si="44"/>
        <v>775</v>
      </c>
      <c r="AL155">
        <f t="shared" si="45"/>
        <v>1766.6666666666699</v>
      </c>
      <c r="AT155">
        <v>7.41666666666667E-2</v>
      </c>
      <c r="AU155">
        <v>9.0833333333333405E-2</v>
      </c>
      <c r="AV155">
        <v>0.10916666666666699</v>
      </c>
      <c r="AW155">
        <v>8.0833333333333396E-2</v>
      </c>
      <c r="AX155">
        <v>7.7499999999999999E-2</v>
      </c>
      <c r="AY155">
        <v>0.176666666666667</v>
      </c>
      <c r="BA155">
        <v>41.755833333333349</v>
      </c>
      <c r="BB155">
        <v>90.924166666666736</v>
      </c>
      <c r="BC155">
        <v>196.60916666666731</v>
      </c>
      <c r="BD155">
        <v>68.142500000000055</v>
      </c>
      <c r="BE155">
        <v>0</v>
      </c>
      <c r="BF155">
        <v>316.94000000000062</v>
      </c>
    </row>
    <row r="156" spans="1:58">
      <c r="A156" t="s">
        <v>86</v>
      </c>
      <c r="C156">
        <v>22.1081</v>
      </c>
      <c r="D156" s="37">
        <v>155.184</v>
      </c>
      <c r="E156">
        <v>4348.6499999999996</v>
      </c>
      <c r="F156">
        <v>3526.33</v>
      </c>
      <c r="G156" s="1">
        <v>4.8422400000000002E-12</v>
      </c>
      <c r="H156">
        <v>14530.9</v>
      </c>
      <c r="I156">
        <v>1105.47</v>
      </c>
      <c r="J156">
        <v>223.91900000000001</v>
      </c>
      <c r="K156">
        <v>2.1793</v>
      </c>
      <c r="L156">
        <v>1050.1500000000001</v>
      </c>
      <c r="M156">
        <v>31.193999999999999</v>
      </c>
      <c r="N156">
        <v>16.610499999999998</v>
      </c>
      <c r="O156">
        <v>162.84100000000001</v>
      </c>
      <c r="P156">
        <v>9336.3700000000008</v>
      </c>
      <c r="Q156">
        <v>45.749699999999997</v>
      </c>
      <c r="R156">
        <v>59.743499999999997</v>
      </c>
      <c r="S156">
        <v>4.0227399999999998</v>
      </c>
      <c r="T156">
        <v>40.365000000000002</v>
      </c>
      <c r="U156">
        <v>6.3087200000000001</v>
      </c>
      <c r="V156">
        <v>0.97585500000000003</v>
      </c>
      <c r="W156">
        <v>8.3995200000000006E-2</v>
      </c>
      <c r="X156">
        <v>0.109455</v>
      </c>
      <c r="Y156">
        <v>1.2824</v>
      </c>
      <c r="Z156">
        <v>0.32643100000000003</v>
      </c>
      <c r="AA156">
        <v>3.0309699999999999</v>
      </c>
      <c r="AB156">
        <v>77.929900000000004</v>
      </c>
      <c r="AC156">
        <v>9.6712199999999995E-3</v>
      </c>
      <c r="AD156" s="1">
        <v>3.41002E-7</v>
      </c>
      <c r="AE156">
        <v>5.4331999999999998E-2</v>
      </c>
      <c r="AF156">
        <v>0.709094</v>
      </c>
      <c r="AG156">
        <f t="shared" si="40"/>
        <v>741.66666666666697</v>
      </c>
      <c r="AH156">
        <f t="shared" si="41"/>
        <v>908.33333333333405</v>
      </c>
      <c r="AI156">
        <f t="shared" si="42"/>
        <v>1091.6666666666699</v>
      </c>
      <c r="AJ156">
        <f t="shared" si="43"/>
        <v>808.33333333333394</v>
      </c>
      <c r="AK156">
        <f t="shared" si="44"/>
        <v>775</v>
      </c>
      <c r="AL156">
        <f t="shared" si="45"/>
        <v>1766.6666666666699</v>
      </c>
      <c r="AT156">
        <v>7.41666666666667E-2</v>
      </c>
      <c r="AU156">
        <v>9.0833333333333405E-2</v>
      </c>
      <c r="AV156">
        <v>0.10916666666666699</v>
      </c>
      <c r="AW156">
        <v>8.0833333333333396E-2</v>
      </c>
      <c r="AX156">
        <v>7.7499999999999999E-2</v>
      </c>
      <c r="AY156">
        <v>0.176666666666667</v>
      </c>
      <c r="BA156">
        <v>41.459166666666682</v>
      </c>
      <c r="BB156">
        <v>91.741666666666731</v>
      </c>
      <c r="BC156">
        <v>197.26416666666728</v>
      </c>
      <c r="BD156">
        <v>69.112500000000054</v>
      </c>
      <c r="BE156">
        <v>0</v>
      </c>
      <c r="BF156">
        <v>311.46333333333394</v>
      </c>
    </row>
    <row r="157" spans="1:58">
      <c r="A157" t="s">
        <v>87</v>
      </c>
      <c r="C157">
        <v>23.977499999999999</v>
      </c>
      <c r="D157">
        <v>96.311300000000003</v>
      </c>
      <c r="E157">
        <v>3960.12</v>
      </c>
      <c r="F157">
        <v>2836.7</v>
      </c>
      <c r="G157" s="1">
        <v>4.4888800000000002E-12</v>
      </c>
      <c r="H157">
        <v>12633</v>
      </c>
      <c r="I157">
        <v>585.66099999999994</v>
      </c>
      <c r="J157">
        <v>212.24</v>
      </c>
      <c r="K157">
        <v>2.9199199999999998</v>
      </c>
      <c r="L157">
        <v>1879.13</v>
      </c>
      <c r="M157">
        <v>33.773400000000002</v>
      </c>
      <c r="N157">
        <v>19.597100000000001</v>
      </c>
      <c r="O157">
        <v>241.33099999999999</v>
      </c>
      <c r="P157">
        <v>11679.9</v>
      </c>
      <c r="Q157">
        <v>47.386200000000002</v>
      </c>
      <c r="R157">
        <v>67.178399999999996</v>
      </c>
      <c r="S157">
        <v>3.8917999999999999</v>
      </c>
      <c r="T157">
        <v>51.5441</v>
      </c>
      <c r="U157">
        <v>5.2683600000000004</v>
      </c>
      <c r="V157">
        <v>0.40245399999999998</v>
      </c>
      <c r="W157">
        <v>8.1470699999999993E-2</v>
      </c>
      <c r="X157" s="1">
        <v>1.29288E-12</v>
      </c>
      <c r="Y157">
        <v>2.0606399999999998</v>
      </c>
      <c r="Z157">
        <v>0.345441</v>
      </c>
      <c r="AA157">
        <v>3.5283600000000002</v>
      </c>
      <c r="AB157">
        <v>126.03</v>
      </c>
      <c r="AC157">
        <v>5.4224900000000003E-3</v>
      </c>
      <c r="AD157">
        <v>1.41972E-2</v>
      </c>
      <c r="AE157">
        <v>3.8293199999999999E-2</v>
      </c>
      <c r="AF157">
        <v>0.62124500000000005</v>
      </c>
      <c r="AG157">
        <f t="shared" si="40"/>
        <v>741.66666666666697</v>
      </c>
      <c r="AH157">
        <f t="shared" si="41"/>
        <v>908.33333333333405</v>
      </c>
      <c r="AI157">
        <f t="shared" si="42"/>
        <v>1091.6666666666699</v>
      </c>
      <c r="AJ157">
        <f t="shared" si="43"/>
        <v>808.33333333333394</v>
      </c>
      <c r="AK157">
        <f t="shared" si="44"/>
        <v>775</v>
      </c>
      <c r="AL157">
        <f t="shared" si="45"/>
        <v>1766.6666666666699</v>
      </c>
      <c r="AT157">
        <v>7.41666666666667E-2</v>
      </c>
      <c r="AU157">
        <v>9.0833333333333405E-2</v>
      </c>
      <c r="AV157">
        <v>0.10916666666666699</v>
      </c>
      <c r="AW157">
        <v>8.0833333333333396E-2</v>
      </c>
      <c r="AX157">
        <v>7.7499999999999999E-2</v>
      </c>
      <c r="AY157">
        <v>0.176666666666667</v>
      </c>
      <c r="BA157">
        <v>39.456666666666685</v>
      </c>
      <c r="BB157">
        <v>89.561666666666738</v>
      </c>
      <c r="BC157">
        <v>192.02416666666727</v>
      </c>
      <c r="BD157">
        <v>67.980833333333393</v>
      </c>
      <c r="BE157">
        <v>10.772499999999999</v>
      </c>
      <c r="BF157">
        <v>308.63666666666728</v>
      </c>
    </row>
    <row r="158" spans="1:58">
      <c r="A158" t="s">
        <v>88</v>
      </c>
      <c r="C158">
        <v>19.927900000000001</v>
      </c>
      <c r="D158">
        <v>124.20399999999999</v>
      </c>
      <c r="E158">
        <v>3361.93</v>
      </c>
      <c r="F158">
        <v>3355.04</v>
      </c>
      <c r="G158" s="1">
        <v>4.2369600000000002E-12</v>
      </c>
      <c r="H158">
        <v>11437.5</v>
      </c>
      <c r="I158">
        <v>1106.47</v>
      </c>
      <c r="J158">
        <v>149.08699999999999</v>
      </c>
      <c r="K158">
        <v>4.09192</v>
      </c>
      <c r="L158">
        <v>1578.33</v>
      </c>
      <c r="M158">
        <v>44.773400000000002</v>
      </c>
      <c r="N158">
        <v>22.537700000000001</v>
      </c>
      <c r="O158">
        <v>269.31299999999999</v>
      </c>
      <c r="P158">
        <v>14544.3</v>
      </c>
      <c r="Q158">
        <v>79.714100000000002</v>
      </c>
      <c r="R158">
        <v>75.206500000000005</v>
      </c>
      <c r="S158">
        <v>4.1954500000000001</v>
      </c>
      <c r="T158">
        <v>59.967799999999997</v>
      </c>
      <c r="U158">
        <v>6.5553800000000004</v>
      </c>
      <c r="V158">
        <v>0.28362100000000001</v>
      </c>
      <c r="W158">
        <v>9.5808599999999994E-2</v>
      </c>
      <c r="X158" s="1">
        <v>3.53905E-13</v>
      </c>
      <c r="Y158">
        <v>3.23943</v>
      </c>
      <c r="Z158">
        <v>0.26507999999999998</v>
      </c>
      <c r="AA158">
        <v>2.3758300000000001</v>
      </c>
      <c r="AB158">
        <v>118.46599999999999</v>
      </c>
      <c r="AC158">
        <v>7.3713900000000002E-3</v>
      </c>
      <c r="AD158" s="1">
        <v>4.2753000000000004E-6</v>
      </c>
      <c r="AE158">
        <v>0.10971499999999999</v>
      </c>
      <c r="AF158">
        <v>0.43164200000000003</v>
      </c>
      <c r="AG158">
        <f t="shared" si="40"/>
        <v>741.66666666666697</v>
      </c>
      <c r="AH158">
        <f t="shared" si="41"/>
        <v>908.33333333333405</v>
      </c>
      <c r="AI158">
        <f t="shared" si="42"/>
        <v>1091.6666666666699</v>
      </c>
      <c r="AJ158">
        <f t="shared" si="43"/>
        <v>808.33333333333394</v>
      </c>
      <c r="AK158">
        <f t="shared" si="44"/>
        <v>775</v>
      </c>
      <c r="AL158">
        <f t="shared" si="45"/>
        <v>1766.6666666666699</v>
      </c>
      <c r="AT158">
        <v>7.41666666666667E-2</v>
      </c>
      <c r="AU158">
        <v>9.0833333333333405E-2</v>
      </c>
      <c r="AV158">
        <v>0.10916666666666699</v>
      </c>
      <c r="AW158">
        <v>8.0833333333333396E-2</v>
      </c>
      <c r="AX158">
        <v>7.7499999999999999E-2</v>
      </c>
      <c r="AY158">
        <v>0.176666666666667</v>
      </c>
      <c r="BA158">
        <v>39.901666666666685</v>
      </c>
      <c r="BB158">
        <v>88.835000000000065</v>
      </c>
      <c r="BC158">
        <v>190.93250000000054</v>
      </c>
      <c r="BD158">
        <v>66.44500000000005</v>
      </c>
      <c r="BE158">
        <v>11.625</v>
      </c>
      <c r="BF158">
        <v>312.70000000000061</v>
      </c>
    </row>
    <row r="159" spans="1:58">
      <c r="A159" t="s">
        <v>89</v>
      </c>
      <c r="C159">
        <v>19.845500000000001</v>
      </c>
      <c r="D159">
        <v>113.86199999999999</v>
      </c>
      <c r="E159">
        <v>3873.81</v>
      </c>
      <c r="F159">
        <v>3017.83</v>
      </c>
      <c r="G159" s="1">
        <v>3.6379800000000002E-12</v>
      </c>
      <c r="H159">
        <v>18810.099999999999</v>
      </c>
      <c r="I159">
        <v>723.58100000000002</v>
      </c>
      <c r="J159">
        <v>126.983</v>
      </c>
      <c r="K159">
        <v>2.26152</v>
      </c>
      <c r="L159">
        <v>1449.78</v>
      </c>
      <c r="M159">
        <v>61.548299999999998</v>
      </c>
      <c r="N159">
        <v>31.8721</v>
      </c>
      <c r="O159">
        <v>232.86500000000001</v>
      </c>
      <c r="P159">
        <v>18085.900000000001</v>
      </c>
      <c r="Q159">
        <v>55.2881</v>
      </c>
      <c r="R159">
        <v>91.794899999999998</v>
      </c>
      <c r="S159">
        <v>3.0335999999999999</v>
      </c>
      <c r="T159">
        <v>58.588200000000001</v>
      </c>
      <c r="U159">
        <v>4.7594700000000003</v>
      </c>
      <c r="V159">
        <v>0.110903</v>
      </c>
      <c r="W159" s="1">
        <v>2.0234400000000002E-9</v>
      </c>
      <c r="X159" s="1">
        <v>1.1527500000000001E-13</v>
      </c>
      <c r="Y159">
        <v>1.8600399999999999</v>
      </c>
      <c r="Z159">
        <v>0.18676499999999999</v>
      </c>
      <c r="AA159">
        <v>2.1875900000000001</v>
      </c>
      <c r="AB159">
        <v>144.93</v>
      </c>
      <c r="AC159">
        <v>7.8584199999999996E-3</v>
      </c>
      <c r="AD159" s="1">
        <v>1.48254E-5</v>
      </c>
      <c r="AE159">
        <v>4.2004800000000002E-2</v>
      </c>
      <c r="AF159">
        <v>0.64447100000000002</v>
      </c>
      <c r="AG159">
        <f t="shared" si="40"/>
        <v>741.66666666666697</v>
      </c>
      <c r="AH159">
        <f t="shared" si="41"/>
        <v>908.33333333333405</v>
      </c>
      <c r="AI159">
        <f t="shared" si="42"/>
        <v>1091.6666666666699</v>
      </c>
      <c r="AJ159">
        <f t="shared" si="43"/>
        <v>808.33333333333394</v>
      </c>
      <c r="AK159">
        <f t="shared" si="44"/>
        <v>775</v>
      </c>
      <c r="AL159">
        <f t="shared" si="45"/>
        <v>1766.6666666666699</v>
      </c>
      <c r="AT159">
        <v>7.41666666666667E-2</v>
      </c>
      <c r="AU159">
        <v>9.0833333333333405E-2</v>
      </c>
      <c r="AV159">
        <v>0.10916666666666699</v>
      </c>
      <c r="AW159">
        <v>8.0833333333333396E-2</v>
      </c>
      <c r="AX159">
        <v>7.7499999999999999E-2</v>
      </c>
      <c r="AY159">
        <v>0.176666666666667</v>
      </c>
      <c r="BA159">
        <v>40.124166666666682</v>
      </c>
      <c r="BB159">
        <v>92.286666666666733</v>
      </c>
      <c r="BC159">
        <v>195.19000000000059</v>
      </c>
      <c r="BD159">
        <v>69.435833333333392</v>
      </c>
      <c r="BE159">
        <v>0</v>
      </c>
      <c r="BF159">
        <v>319.2366666666673</v>
      </c>
    </row>
    <row r="160" spans="1:58">
      <c r="A160" t="s">
        <v>90</v>
      </c>
      <c r="C160">
        <v>21.727</v>
      </c>
      <c r="D160">
        <v>124.414</v>
      </c>
      <c r="E160">
        <v>3734.89</v>
      </c>
      <c r="F160">
        <v>2547.9499999999998</v>
      </c>
      <c r="G160" s="1">
        <v>5.83711E-12</v>
      </c>
      <c r="H160">
        <v>9220.06</v>
      </c>
      <c r="I160">
        <v>603.99699999999996</v>
      </c>
      <c r="J160">
        <v>168</v>
      </c>
      <c r="K160">
        <v>1.5725899999999999</v>
      </c>
      <c r="L160">
        <v>1397.5</v>
      </c>
      <c r="M160">
        <v>44.270200000000003</v>
      </c>
      <c r="N160">
        <v>35.286299999999997</v>
      </c>
      <c r="O160">
        <v>222.28299999999999</v>
      </c>
      <c r="P160">
        <v>14262.1</v>
      </c>
      <c r="Q160">
        <v>66.257300000000001</v>
      </c>
      <c r="R160">
        <v>60.682099999999998</v>
      </c>
      <c r="S160">
        <v>2.7237900000000002</v>
      </c>
      <c r="T160">
        <v>54.714100000000002</v>
      </c>
      <c r="U160">
        <v>4.9034300000000002</v>
      </c>
      <c r="V160">
        <v>0.29113</v>
      </c>
      <c r="W160">
        <v>2.92339E-2</v>
      </c>
      <c r="X160" s="1">
        <v>2.06317E-14</v>
      </c>
      <c r="Y160">
        <v>1.25708</v>
      </c>
      <c r="Z160">
        <v>0.18518699999999999</v>
      </c>
      <c r="AA160">
        <v>2.2290700000000001</v>
      </c>
      <c r="AB160">
        <v>136.97999999999999</v>
      </c>
      <c r="AC160" s="1">
        <v>1.2201800000000001E-5</v>
      </c>
      <c r="AD160" s="1">
        <v>5.3140799999999998E-5</v>
      </c>
      <c r="AE160">
        <v>4.6664499999999998E-2</v>
      </c>
      <c r="AF160">
        <v>0.39834999999999998</v>
      </c>
      <c r="AG160">
        <f t="shared" si="40"/>
        <v>741.66666666666697</v>
      </c>
      <c r="AH160">
        <f t="shared" si="41"/>
        <v>908.33333333333405</v>
      </c>
      <c r="AI160">
        <f t="shared" si="42"/>
        <v>1091.6666666666699</v>
      </c>
      <c r="AJ160">
        <f t="shared" si="43"/>
        <v>808.33333333333394</v>
      </c>
      <c r="AK160">
        <f t="shared" si="44"/>
        <v>775</v>
      </c>
      <c r="AL160">
        <f t="shared" si="45"/>
        <v>1766.6666666666699</v>
      </c>
      <c r="AT160">
        <v>7.41666666666667E-2</v>
      </c>
      <c r="AU160">
        <v>9.0833333333333405E-2</v>
      </c>
      <c r="AV160">
        <v>0.10916666666666699</v>
      </c>
      <c r="AW160">
        <v>8.0833333333333396E-2</v>
      </c>
      <c r="AX160">
        <v>7.7499999999999999E-2</v>
      </c>
      <c r="AY160">
        <v>0.176666666666667</v>
      </c>
      <c r="BA160">
        <v>39.605000000000018</v>
      </c>
      <c r="BB160">
        <v>93.195000000000064</v>
      </c>
      <c r="BC160">
        <v>195.62666666666729</v>
      </c>
      <c r="BD160">
        <v>69.516666666666723</v>
      </c>
      <c r="BE160">
        <v>0</v>
      </c>
      <c r="BF160">
        <v>316.76333333333395</v>
      </c>
    </row>
    <row r="161" spans="1:58">
      <c r="A161" t="s">
        <v>91</v>
      </c>
      <c r="C161">
        <v>24.398099999999999</v>
      </c>
      <c r="D161">
        <v>111.88800000000001</v>
      </c>
      <c r="E161">
        <v>4388.79</v>
      </c>
      <c r="F161">
        <v>3816.14</v>
      </c>
      <c r="G161" s="1">
        <v>3.7312000000000001E-12</v>
      </c>
      <c r="H161">
        <v>11477.5</v>
      </c>
      <c r="I161">
        <v>878.15300000000002</v>
      </c>
      <c r="J161">
        <v>124.04300000000001</v>
      </c>
      <c r="K161">
        <v>1.7971900000000001</v>
      </c>
      <c r="L161">
        <v>1265.97</v>
      </c>
      <c r="M161">
        <v>47.832799999999999</v>
      </c>
      <c r="N161">
        <v>20.2865</v>
      </c>
      <c r="O161">
        <v>207.054</v>
      </c>
      <c r="P161">
        <v>13133.6</v>
      </c>
      <c r="Q161">
        <v>70.467399999999998</v>
      </c>
      <c r="R161">
        <v>77.5154</v>
      </c>
      <c r="S161">
        <v>1.25315</v>
      </c>
      <c r="T161">
        <v>38.738500000000002</v>
      </c>
      <c r="U161">
        <v>5.1630700000000003</v>
      </c>
      <c r="V161">
        <v>0.17263200000000001</v>
      </c>
      <c r="W161">
        <v>7.6544000000000001E-2</v>
      </c>
      <c r="X161" s="1">
        <v>7.3255699999999996E-15</v>
      </c>
      <c r="Y161">
        <v>1.7360800000000001</v>
      </c>
      <c r="Z161">
        <v>0.21868899999999999</v>
      </c>
      <c r="AA161">
        <v>1.76627</v>
      </c>
      <c r="AB161">
        <v>112.11</v>
      </c>
      <c r="AC161" s="1">
        <v>1.5739900000000002E-5</v>
      </c>
      <c r="AD161">
        <v>3.0576900000000001E-4</v>
      </c>
      <c r="AE161">
        <v>4.4228999999999997E-2</v>
      </c>
      <c r="AF161">
        <v>0.415717</v>
      </c>
      <c r="AG161">
        <f t="shared" si="40"/>
        <v>741.66666666666697</v>
      </c>
      <c r="AH161">
        <f t="shared" si="41"/>
        <v>908.33333333333405</v>
      </c>
      <c r="AI161">
        <f t="shared" si="42"/>
        <v>1091.6666666666699</v>
      </c>
      <c r="AJ161">
        <f t="shared" si="43"/>
        <v>808.33333333333394</v>
      </c>
      <c r="AK161">
        <f t="shared" si="44"/>
        <v>775</v>
      </c>
      <c r="AL161">
        <f t="shared" si="45"/>
        <v>1766.6666666666699</v>
      </c>
      <c r="BA161">
        <v>39.679166666666681</v>
      </c>
      <c r="BB161">
        <v>90.8333333333334</v>
      </c>
      <c r="BC161">
        <v>195.08083333333394</v>
      </c>
      <c r="BD161">
        <v>69.193333333333385</v>
      </c>
      <c r="BE161">
        <v>0</v>
      </c>
      <c r="BF161">
        <v>325.59666666666732</v>
      </c>
    </row>
    <row r="162" spans="1:58">
      <c r="A162" t="s">
        <v>92</v>
      </c>
      <c r="C162">
        <v>15.2707</v>
      </c>
      <c r="D162">
        <v>86.364900000000006</v>
      </c>
      <c r="E162">
        <v>3343.86</v>
      </c>
      <c r="F162">
        <v>3973.67</v>
      </c>
      <c r="G162" s="1">
        <v>3.96909E-12</v>
      </c>
      <c r="H162">
        <v>13704.9</v>
      </c>
      <c r="I162">
        <v>901.96600000000001</v>
      </c>
      <c r="J162">
        <v>190.143</v>
      </c>
      <c r="K162">
        <v>3.4260100000000002</v>
      </c>
      <c r="L162">
        <v>1700.57</v>
      </c>
      <c r="M162">
        <v>64.472399999999993</v>
      </c>
      <c r="N162">
        <v>45.968800000000002</v>
      </c>
      <c r="O162">
        <v>183.19499999999999</v>
      </c>
      <c r="P162">
        <v>15025.7</v>
      </c>
      <c r="Q162">
        <v>43.381799999999998</v>
      </c>
      <c r="R162">
        <v>97.448700000000002</v>
      </c>
      <c r="S162">
        <v>3.5687199999999999</v>
      </c>
      <c r="T162">
        <v>39.7502</v>
      </c>
      <c r="U162">
        <v>4.1854300000000002</v>
      </c>
      <c r="V162">
        <v>0.28172999999999998</v>
      </c>
      <c r="W162">
        <v>4.4050800000000001E-2</v>
      </c>
      <c r="X162" s="1">
        <v>1.9713899999999999E-15</v>
      </c>
      <c r="Y162">
        <v>3.3883000000000001</v>
      </c>
      <c r="Z162">
        <v>0.31066100000000002</v>
      </c>
      <c r="AA162">
        <v>2.5040499999999999</v>
      </c>
      <c r="AB162">
        <v>89.200900000000004</v>
      </c>
      <c r="AC162">
        <v>6.9502799999999997E-3</v>
      </c>
      <c r="AD162">
        <v>4.84654E-4</v>
      </c>
      <c r="AE162">
        <v>7.4801099999999995E-2</v>
      </c>
      <c r="AF162">
        <v>0.49442399999999997</v>
      </c>
      <c r="AG162">
        <f t="shared" si="40"/>
        <v>741.66666666666697</v>
      </c>
      <c r="AH162">
        <f t="shared" si="41"/>
        <v>908.33333333333405</v>
      </c>
      <c r="AI162">
        <f t="shared" si="42"/>
        <v>1091.6666666666699</v>
      </c>
      <c r="AJ162">
        <f t="shared" si="43"/>
        <v>808.33333333333394</v>
      </c>
      <c r="AK162">
        <f t="shared" si="44"/>
        <v>775</v>
      </c>
      <c r="AL162">
        <f t="shared" si="45"/>
        <v>1766.6666666666699</v>
      </c>
      <c r="BA162">
        <v>39.308333333333351</v>
      </c>
      <c r="BB162">
        <v>90.470000000000084</v>
      </c>
      <c r="BC162">
        <v>195.29916666666728</v>
      </c>
      <c r="BD162">
        <v>69.516666666666723</v>
      </c>
      <c r="BE162">
        <v>0</v>
      </c>
      <c r="BF162">
        <v>326.30333333333397</v>
      </c>
    </row>
    <row r="163" spans="1:58">
      <c r="A163" t="s">
        <v>93</v>
      </c>
      <c r="C163">
        <v>26.743200000000002</v>
      </c>
      <c r="D163">
        <v>111.789</v>
      </c>
      <c r="E163">
        <v>3802.69</v>
      </c>
      <c r="F163">
        <v>2784.31</v>
      </c>
      <c r="G163" s="1">
        <v>5.6163300000000002E-12</v>
      </c>
      <c r="H163">
        <v>16842</v>
      </c>
      <c r="I163">
        <v>797.64800000000002</v>
      </c>
      <c r="J163">
        <v>199.30099999999999</v>
      </c>
      <c r="K163">
        <v>2.8106100000000001</v>
      </c>
      <c r="L163">
        <v>1175.4100000000001</v>
      </c>
      <c r="M163">
        <v>69.655500000000004</v>
      </c>
      <c r="N163">
        <v>39.742400000000004</v>
      </c>
      <c r="O163">
        <v>244.928</v>
      </c>
      <c r="P163">
        <v>16147.2</v>
      </c>
      <c r="Q163">
        <v>88.235500000000002</v>
      </c>
      <c r="R163">
        <v>75.354500000000002</v>
      </c>
      <c r="S163">
        <v>3.5803699999999998</v>
      </c>
      <c r="T163">
        <v>33.064</v>
      </c>
      <c r="U163">
        <v>4.7948300000000001</v>
      </c>
      <c r="V163">
        <v>0.96164000000000005</v>
      </c>
      <c r="W163">
        <v>1.21238</v>
      </c>
      <c r="X163">
        <v>1.39937</v>
      </c>
      <c r="Y163">
        <v>2.0634800000000002</v>
      </c>
      <c r="Z163">
        <v>0.242227</v>
      </c>
      <c r="AA163">
        <v>1.82952</v>
      </c>
      <c r="AB163">
        <v>153.58099999999999</v>
      </c>
      <c r="AC163">
        <v>3.4536699999999998</v>
      </c>
      <c r="AD163">
        <v>3.4368900000000001E-2</v>
      </c>
      <c r="AE163">
        <v>4.4995E-2</v>
      </c>
      <c r="AF163">
        <v>0.59226000000000001</v>
      </c>
      <c r="AG163">
        <f t="shared" si="40"/>
        <v>741.66666666666697</v>
      </c>
      <c r="AH163">
        <f t="shared" si="41"/>
        <v>908.33333333333405</v>
      </c>
      <c r="AI163">
        <f t="shared" si="42"/>
        <v>1091.6666666666699</v>
      </c>
      <c r="AJ163">
        <f t="shared" si="43"/>
        <v>808.33333333333394</v>
      </c>
      <c r="AK163">
        <f t="shared" si="44"/>
        <v>775</v>
      </c>
      <c r="AL163">
        <f t="shared" si="45"/>
        <v>1766.6666666666699</v>
      </c>
      <c r="BA163">
        <v>38.270000000000017</v>
      </c>
      <c r="BB163">
        <v>89.74333333333341</v>
      </c>
      <c r="BC163">
        <v>190.93250000000054</v>
      </c>
      <c r="BD163">
        <v>67.415000000000049</v>
      </c>
      <c r="BE163">
        <v>10.385</v>
      </c>
      <c r="BF163">
        <v>317.29333333333392</v>
      </c>
    </row>
    <row r="164" spans="1:58">
      <c r="A164" t="s">
        <v>94</v>
      </c>
      <c r="C164">
        <v>23.218299999999999</v>
      </c>
      <c r="D164">
        <v>124.697</v>
      </c>
      <c r="E164">
        <v>3477.8</v>
      </c>
      <c r="F164">
        <v>2642.21</v>
      </c>
      <c r="G164" s="1">
        <v>2.8454599999999999E-12</v>
      </c>
      <c r="H164">
        <v>12705.1</v>
      </c>
      <c r="I164">
        <v>678.05899999999997</v>
      </c>
      <c r="J164">
        <v>97.876900000000006</v>
      </c>
      <c r="K164">
        <v>1.26196</v>
      </c>
      <c r="L164">
        <v>1522.58</v>
      </c>
      <c r="M164">
        <v>80.860900000000001</v>
      </c>
      <c r="N164">
        <v>37.960999999999999</v>
      </c>
      <c r="O164">
        <v>315.54199999999997</v>
      </c>
      <c r="P164">
        <v>18418.599999999999</v>
      </c>
      <c r="Q164">
        <v>100.675</v>
      </c>
      <c r="R164">
        <v>111.593</v>
      </c>
      <c r="S164">
        <v>3.75895</v>
      </c>
      <c r="T164">
        <v>58.4071</v>
      </c>
      <c r="U164">
        <v>5.3406700000000003</v>
      </c>
      <c r="V164">
        <v>0.21958900000000001</v>
      </c>
      <c r="W164">
        <v>1.3524699999999999E-3</v>
      </c>
      <c r="X164">
        <v>9.8867800000000006E-2</v>
      </c>
      <c r="Y164">
        <v>1.85666</v>
      </c>
      <c r="Z164">
        <v>0.17327400000000001</v>
      </c>
      <c r="AA164">
        <v>2.5716600000000001</v>
      </c>
      <c r="AB164">
        <v>172.35900000000001</v>
      </c>
      <c r="AC164">
        <v>4.0283699999999999E-3</v>
      </c>
      <c r="AD164">
        <v>7.2412600000000002E-3</v>
      </c>
      <c r="AE164">
        <v>2.0085200000000001E-2</v>
      </c>
      <c r="AF164">
        <v>0.41709000000000002</v>
      </c>
      <c r="AG164">
        <f t="shared" si="40"/>
        <v>741.66666666666697</v>
      </c>
      <c r="AH164">
        <f t="shared" si="41"/>
        <v>908.33333333333405</v>
      </c>
      <c r="AI164">
        <f t="shared" si="42"/>
        <v>1091.6666666666699</v>
      </c>
      <c r="AJ164">
        <f t="shared" si="43"/>
        <v>808.33333333333394</v>
      </c>
      <c r="AK164">
        <f t="shared" si="44"/>
        <v>775</v>
      </c>
      <c r="AL164">
        <f t="shared" si="45"/>
        <v>1766.6666666666699</v>
      </c>
      <c r="BA164">
        <v>39.234166666666681</v>
      </c>
      <c r="BB164">
        <v>89.65250000000006</v>
      </c>
      <c r="BC164">
        <v>191.15083333333396</v>
      </c>
      <c r="BD164">
        <v>67.01083333333338</v>
      </c>
      <c r="BE164">
        <v>10.23</v>
      </c>
      <c r="BF164">
        <v>314.64333333333394</v>
      </c>
    </row>
    <row r="165" spans="1:58">
      <c r="A165" t="s">
        <v>95</v>
      </c>
      <c r="C165">
        <v>20.517499999999998</v>
      </c>
      <c r="D165">
        <v>113.134</v>
      </c>
      <c r="E165">
        <v>3902.25</v>
      </c>
      <c r="F165">
        <v>3414.83</v>
      </c>
      <c r="G165" s="1">
        <v>3.9574299999999996E-12</v>
      </c>
      <c r="H165">
        <v>13496.3</v>
      </c>
      <c r="I165">
        <v>1029.44</v>
      </c>
      <c r="J165">
        <v>125.423</v>
      </c>
      <c r="K165">
        <v>1.92892</v>
      </c>
      <c r="L165">
        <v>1854.59</v>
      </c>
      <c r="M165">
        <v>54.622900000000001</v>
      </c>
      <c r="N165">
        <v>30.450199999999999</v>
      </c>
      <c r="O165">
        <v>246.739</v>
      </c>
      <c r="P165">
        <v>15815.5</v>
      </c>
      <c r="Q165">
        <v>74.197000000000003</v>
      </c>
      <c r="R165">
        <v>90.996899999999997</v>
      </c>
      <c r="S165">
        <v>3.02833</v>
      </c>
      <c r="T165">
        <v>53.005200000000002</v>
      </c>
      <c r="U165">
        <v>3.9867599999999999</v>
      </c>
      <c r="V165">
        <v>0.23697099999999999</v>
      </c>
      <c r="W165">
        <v>1.06394E-3</v>
      </c>
      <c r="X165" s="1">
        <v>3.9054099999999998E-20</v>
      </c>
      <c r="Y165">
        <v>1.60832</v>
      </c>
      <c r="Z165">
        <v>0.13683999999999999</v>
      </c>
      <c r="AA165">
        <v>2.1703000000000001</v>
      </c>
      <c r="AB165">
        <v>126.122</v>
      </c>
      <c r="AC165" s="1">
        <v>6.0194000000000001E-9</v>
      </c>
      <c r="AD165" s="1">
        <v>1.3486399999999999E-8</v>
      </c>
      <c r="AE165">
        <v>8.8608900000000004E-2</v>
      </c>
      <c r="AF165">
        <v>0.56125100000000006</v>
      </c>
      <c r="AG165">
        <f t="shared" si="40"/>
        <v>741.66666666666697</v>
      </c>
      <c r="AH165">
        <f t="shared" si="41"/>
        <v>908.33333333333405</v>
      </c>
      <c r="AI165">
        <f t="shared" si="42"/>
        <v>1091.6666666666699</v>
      </c>
      <c r="AJ165">
        <f t="shared" si="43"/>
        <v>808.33333333333394</v>
      </c>
      <c r="AK165">
        <f t="shared" si="44"/>
        <v>775</v>
      </c>
      <c r="AL165">
        <f t="shared" si="45"/>
        <v>1766.6666666666699</v>
      </c>
      <c r="BA165">
        <v>40.124166666666682</v>
      </c>
      <c r="BB165">
        <v>91.196666666666715</v>
      </c>
      <c r="BC165">
        <v>196.17250000000061</v>
      </c>
      <c r="BD165">
        <v>68.950833333333392</v>
      </c>
      <c r="BE165">
        <v>0</v>
      </c>
      <c r="BF165">
        <v>320.47333333333393</v>
      </c>
    </row>
    <row r="166" spans="1:58">
      <c r="A166" t="s">
        <v>96</v>
      </c>
      <c r="C166">
        <v>27.875800000000002</v>
      </c>
      <c r="D166">
        <v>95.924899999999994</v>
      </c>
      <c r="E166">
        <v>5177.17</v>
      </c>
      <c r="F166">
        <v>3556.93</v>
      </c>
      <c r="G166" s="1">
        <v>5.1359700000000004E-12</v>
      </c>
      <c r="H166">
        <v>16172.8</v>
      </c>
      <c r="I166">
        <v>664.58399999999995</v>
      </c>
      <c r="J166">
        <v>114.32899999999999</v>
      </c>
      <c r="K166">
        <v>2.0860099999999999</v>
      </c>
      <c r="L166">
        <v>2148.15</v>
      </c>
      <c r="M166">
        <v>93.415999999999997</v>
      </c>
      <c r="N166">
        <v>46.929499999999997</v>
      </c>
      <c r="O166">
        <v>248.85400000000001</v>
      </c>
      <c r="P166">
        <v>18394.7</v>
      </c>
      <c r="Q166">
        <v>103.798</v>
      </c>
      <c r="R166">
        <v>101.499</v>
      </c>
      <c r="S166">
        <v>3.7970100000000002</v>
      </c>
      <c r="T166">
        <v>54.2742</v>
      </c>
      <c r="U166">
        <v>4.2745199999999999</v>
      </c>
      <c r="V166">
        <v>0.245279</v>
      </c>
      <c r="W166">
        <v>2.3864900000000001E-4</v>
      </c>
      <c r="X166" s="1">
        <v>1.1657200000000001E-20</v>
      </c>
      <c r="Y166">
        <v>2.1429200000000002</v>
      </c>
      <c r="Z166">
        <v>0.21618399999999999</v>
      </c>
      <c r="AA166">
        <v>2.12601</v>
      </c>
      <c r="AB166">
        <v>145.77699999999999</v>
      </c>
      <c r="AC166">
        <v>7.2365299999999997E-3</v>
      </c>
      <c r="AD166" s="1">
        <v>4.0051599999999998E-9</v>
      </c>
      <c r="AE166">
        <v>5.8244799999999999E-2</v>
      </c>
      <c r="AF166">
        <v>0.54379299999999997</v>
      </c>
      <c r="AG166">
        <f t="shared" si="40"/>
        <v>741.66666666666697</v>
      </c>
      <c r="AH166">
        <f t="shared" si="41"/>
        <v>908.33333333333405</v>
      </c>
      <c r="AI166">
        <f t="shared" si="42"/>
        <v>1091.6666666666699</v>
      </c>
      <c r="AJ166">
        <f t="shared" si="43"/>
        <v>808.33333333333394</v>
      </c>
      <c r="AK166">
        <f t="shared" si="44"/>
        <v>775</v>
      </c>
      <c r="AL166">
        <f t="shared" si="45"/>
        <v>1766.6666666666699</v>
      </c>
      <c r="BA166">
        <v>38.566666666666684</v>
      </c>
      <c r="BB166">
        <v>90.924166666666736</v>
      </c>
      <c r="BC166">
        <v>196.28166666666726</v>
      </c>
      <c r="BD166">
        <v>69.112500000000054</v>
      </c>
      <c r="BE166">
        <v>0</v>
      </c>
      <c r="BF166">
        <v>325.24333333333396</v>
      </c>
    </row>
    <row r="167" spans="1:58">
      <c r="A167" t="s">
        <v>97</v>
      </c>
      <c r="C167">
        <v>28.032499999999999</v>
      </c>
      <c r="D167">
        <v>144.98599999999999</v>
      </c>
      <c r="E167">
        <v>4454.8500000000004</v>
      </c>
      <c r="F167">
        <v>3355.47</v>
      </c>
      <c r="G167" s="1">
        <v>5.3136099999999996E-12</v>
      </c>
      <c r="H167">
        <v>12017.6</v>
      </c>
      <c r="I167">
        <v>901.56399999999996</v>
      </c>
      <c r="J167">
        <v>102.20399999999999</v>
      </c>
      <c r="K167">
        <v>1.758</v>
      </c>
      <c r="L167">
        <v>1933.47</v>
      </c>
      <c r="M167">
        <v>80.007300000000001</v>
      </c>
      <c r="N167">
        <v>31.763200000000001</v>
      </c>
      <c r="O167">
        <v>290.76900000000001</v>
      </c>
      <c r="P167">
        <v>19387.400000000001</v>
      </c>
      <c r="Q167">
        <v>88.689400000000006</v>
      </c>
      <c r="R167">
        <v>122.286</v>
      </c>
      <c r="S167">
        <v>3.1173299999999999</v>
      </c>
      <c r="T167">
        <v>63.489800000000002</v>
      </c>
      <c r="U167">
        <v>5.2900299999999998</v>
      </c>
      <c r="V167">
        <v>0.11582099999999999</v>
      </c>
      <c r="W167">
        <v>4.79541E-2</v>
      </c>
      <c r="X167" s="1">
        <v>3.3913400000000003E-21</v>
      </c>
      <c r="Y167">
        <v>1.7989299999999999</v>
      </c>
      <c r="Z167">
        <v>0.23188600000000001</v>
      </c>
      <c r="AA167">
        <v>2.39418</v>
      </c>
      <c r="AB167">
        <v>122.77800000000001</v>
      </c>
      <c r="AC167" s="1">
        <v>1.6766200000000001E-7</v>
      </c>
      <c r="AD167" s="1">
        <v>1.02673E-9</v>
      </c>
      <c r="AE167">
        <v>6.8248500000000004E-2</v>
      </c>
      <c r="AF167">
        <v>0.44625999999999999</v>
      </c>
      <c r="AG167">
        <f t="shared" si="40"/>
        <v>741.66666666666697</v>
      </c>
      <c r="AH167">
        <f t="shared" si="41"/>
        <v>908.33333333333405</v>
      </c>
      <c r="AI167">
        <f t="shared" si="42"/>
        <v>1091.6666666666699</v>
      </c>
      <c r="AJ167">
        <f t="shared" si="43"/>
        <v>808.33333333333394</v>
      </c>
      <c r="AK167">
        <f t="shared" si="44"/>
        <v>775</v>
      </c>
      <c r="AL167">
        <f t="shared" si="45"/>
        <v>1766.6666666666699</v>
      </c>
      <c r="BA167">
        <v>39.975833333333348</v>
      </c>
      <c r="BB167">
        <v>91.015000000000072</v>
      </c>
      <c r="BC167">
        <v>195.51750000000061</v>
      </c>
      <c r="BD167">
        <v>69.193333333333385</v>
      </c>
      <c r="BE167">
        <v>0</v>
      </c>
      <c r="BF167">
        <v>322.94666666666728</v>
      </c>
    </row>
    <row r="168" spans="1:58">
      <c r="AG168">
        <f t="shared" si="40"/>
        <v>741.66666666666697</v>
      </c>
      <c r="AH168">
        <f t="shared" si="41"/>
        <v>908.33333333333405</v>
      </c>
      <c r="AI168">
        <f t="shared" si="42"/>
        <v>1091.6666666666699</v>
      </c>
      <c r="AJ168">
        <f t="shared" si="43"/>
        <v>808.33333333333394</v>
      </c>
      <c r="AK168">
        <f t="shared" si="44"/>
        <v>775</v>
      </c>
      <c r="AL168">
        <f t="shared" si="45"/>
        <v>1766.6666666666699</v>
      </c>
    </row>
    <row r="169" spans="1:58">
      <c r="AG169">
        <f t="shared" si="40"/>
        <v>741.66666666666697</v>
      </c>
      <c r="AH169">
        <f t="shared" si="41"/>
        <v>908.33333333333405</v>
      </c>
      <c r="AI169">
        <f t="shared" si="42"/>
        <v>1091.6666666666699</v>
      </c>
      <c r="AJ169">
        <f t="shared" si="43"/>
        <v>808.33333333333394</v>
      </c>
      <c r="AK169">
        <f t="shared" si="44"/>
        <v>775</v>
      </c>
      <c r="AL169">
        <f t="shared" si="45"/>
        <v>1766.6666666666699</v>
      </c>
    </row>
    <row r="170" spans="1:58">
      <c r="AG170">
        <f t="shared" si="40"/>
        <v>741.66666666666697</v>
      </c>
      <c r="AH170">
        <f t="shared" si="41"/>
        <v>908.33333333333405</v>
      </c>
      <c r="AI170">
        <f t="shared" si="42"/>
        <v>1091.6666666666699</v>
      </c>
      <c r="AJ170">
        <f t="shared" si="43"/>
        <v>808.33333333333394</v>
      </c>
      <c r="AK170">
        <f t="shared" si="44"/>
        <v>775</v>
      </c>
      <c r="AL170">
        <f t="shared" si="45"/>
        <v>1766.6666666666699</v>
      </c>
    </row>
    <row r="171" spans="1:58">
      <c r="AG171">
        <f t="shared" si="40"/>
        <v>741.66666666666697</v>
      </c>
      <c r="AH171">
        <f t="shared" si="41"/>
        <v>908.33333333333405</v>
      </c>
      <c r="AI171">
        <f t="shared" si="42"/>
        <v>1091.6666666666699</v>
      </c>
      <c r="AJ171">
        <f t="shared" si="43"/>
        <v>808.33333333333394</v>
      </c>
      <c r="AK171">
        <f t="shared" si="44"/>
        <v>775</v>
      </c>
      <c r="AL171">
        <f t="shared" si="45"/>
        <v>1766.6666666666699</v>
      </c>
    </row>
    <row r="172" spans="1:58">
      <c r="AG172">
        <f t="shared" si="40"/>
        <v>741.66666666666697</v>
      </c>
      <c r="AH172">
        <f t="shared" si="41"/>
        <v>908.33333333333405</v>
      </c>
      <c r="AI172">
        <f t="shared" si="42"/>
        <v>1091.6666666666699</v>
      </c>
      <c r="AJ172">
        <f t="shared" si="43"/>
        <v>808.33333333333394</v>
      </c>
      <c r="AK172">
        <f t="shared" si="44"/>
        <v>775</v>
      </c>
      <c r="AL172">
        <f t="shared" si="45"/>
        <v>1766.6666666666699</v>
      </c>
    </row>
    <row r="179" spans="1:41">
      <c r="A179" s="66" t="s">
        <v>381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</row>
    <row r="180" spans="1:41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AG180" s="68" t="s">
        <v>429</v>
      </c>
      <c r="AH180" s="68"/>
      <c r="AI180" s="68"/>
      <c r="AJ180" s="68"/>
      <c r="AK180" s="68"/>
      <c r="AL180" s="68"/>
      <c r="AM180" s="68"/>
      <c r="AN180" s="68"/>
      <c r="AO180" s="68"/>
    </row>
    <row r="181" spans="1:41" ht="14.4" customHeight="1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AG181" s="68"/>
      <c r="AH181" s="68"/>
      <c r="AI181" s="68"/>
      <c r="AJ181" s="68"/>
      <c r="AK181" s="68"/>
      <c r="AL181" s="68"/>
      <c r="AM181" s="68"/>
      <c r="AN181" s="68"/>
      <c r="AO181" s="68"/>
    </row>
    <row r="182" spans="1:41" ht="14.4" customHeight="1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AG182" s="68"/>
      <c r="AH182" s="68"/>
      <c r="AI182" s="68"/>
      <c r="AJ182" s="68"/>
      <c r="AK182" s="68"/>
      <c r="AL182" s="68"/>
      <c r="AM182" s="68"/>
      <c r="AN182" s="68"/>
      <c r="AO182" s="68"/>
    </row>
    <row r="183" spans="1:41" ht="14.4" customHeight="1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AG183" s="68"/>
      <c r="AH183" s="68"/>
      <c r="AI183" s="68"/>
      <c r="AJ183" s="68"/>
      <c r="AK183" s="68"/>
      <c r="AL183" s="68"/>
      <c r="AM183" s="68"/>
      <c r="AN183" s="68"/>
      <c r="AO183" s="68"/>
    </row>
    <row r="184" spans="1:41" ht="14.4" customHeight="1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AG184" s="68"/>
      <c r="AH184" s="68"/>
      <c r="AI184" s="68"/>
      <c r="AJ184" s="68"/>
      <c r="AK184" s="68"/>
      <c r="AL184" s="68"/>
      <c r="AM184" s="68"/>
      <c r="AN184" s="68"/>
      <c r="AO184" s="68"/>
    </row>
    <row r="185" spans="1:41" ht="14.4" customHeight="1">
      <c r="B185" t="s">
        <v>0</v>
      </c>
      <c r="C185" t="s">
        <v>382</v>
      </c>
      <c r="D185" t="s">
        <v>383</v>
      </c>
      <c r="E185" t="s">
        <v>384</v>
      </c>
      <c r="F185" t="s">
        <v>385</v>
      </c>
      <c r="G185" t="s">
        <v>386</v>
      </c>
      <c r="H185" t="s">
        <v>387</v>
      </c>
      <c r="I185" t="s">
        <v>388</v>
      </c>
      <c r="J185" t="s">
        <v>389</v>
      </c>
      <c r="K185" t="s">
        <v>390</v>
      </c>
      <c r="L185" t="s">
        <v>391</v>
      </c>
      <c r="M185" t="s">
        <v>392</v>
      </c>
      <c r="N185" t="s">
        <v>393</v>
      </c>
      <c r="O185" t="s">
        <v>394</v>
      </c>
      <c r="P185" t="s">
        <v>395</v>
      </c>
      <c r="Q185" t="s">
        <v>396</v>
      </c>
      <c r="R185" t="s">
        <v>397</v>
      </c>
      <c r="S185" t="s">
        <v>398</v>
      </c>
      <c r="T185" t="s">
        <v>399</v>
      </c>
      <c r="U185" t="s">
        <v>400</v>
      </c>
      <c r="V185" t="s">
        <v>401</v>
      </c>
      <c r="W185" t="s">
        <v>402</v>
      </c>
      <c r="X185" t="s">
        <v>403</v>
      </c>
      <c r="Y185" t="s">
        <v>404</v>
      </c>
      <c r="Z185" t="s">
        <v>405</v>
      </c>
      <c r="AA185" t="s">
        <v>406</v>
      </c>
      <c r="AB185" t="s">
        <v>407</v>
      </c>
      <c r="AC185" t="s">
        <v>408</v>
      </c>
      <c r="AD185" t="s">
        <v>409</v>
      </c>
      <c r="AE185" t="s">
        <v>410</v>
      </c>
      <c r="AF185" t="s">
        <v>411</v>
      </c>
    </row>
    <row r="186" spans="1:41">
      <c r="A186" t="s">
        <v>412</v>
      </c>
    </row>
    <row r="187" spans="1:41">
      <c r="A187" t="s">
        <v>412</v>
      </c>
      <c r="C187">
        <v>2.8529800000000001</v>
      </c>
      <c r="D187">
        <v>2348</v>
      </c>
      <c r="E187">
        <v>1737.09</v>
      </c>
      <c r="F187">
        <v>1968.06</v>
      </c>
      <c r="G187">
        <v>8578.82</v>
      </c>
      <c r="H187">
        <v>23319.1</v>
      </c>
      <c r="I187" s="1">
        <v>1.7646799999999999E-12</v>
      </c>
      <c r="J187">
        <v>4594.2700000000004</v>
      </c>
      <c r="K187">
        <v>5.3780000000000001</v>
      </c>
      <c r="L187">
        <v>1453.92</v>
      </c>
      <c r="M187">
        <v>34.287300000000002</v>
      </c>
      <c r="N187">
        <v>3.5779700000000001</v>
      </c>
      <c r="O187">
        <v>144.69999999999999</v>
      </c>
      <c r="P187">
        <v>6528.14</v>
      </c>
      <c r="Q187">
        <v>20.939699999999998</v>
      </c>
      <c r="R187">
        <v>43.076099999999997</v>
      </c>
      <c r="S187">
        <v>1.9160600000000001</v>
      </c>
      <c r="T187">
        <v>4.78918</v>
      </c>
      <c r="U187">
        <v>42.9724</v>
      </c>
      <c r="V187">
        <v>30.631599999999999</v>
      </c>
      <c r="W187">
        <v>4.5567700000000002</v>
      </c>
      <c r="X187">
        <v>19.787199999999999</v>
      </c>
      <c r="Y187">
        <v>1.52284</v>
      </c>
      <c r="Z187">
        <v>0.37694699999999998</v>
      </c>
      <c r="AA187">
        <v>0.32773999999999998</v>
      </c>
      <c r="AB187">
        <v>66.708699999999993</v>
      </c>
      <c r="AC187">
        <v>2.2454299999999998</v>
      </c>
      <c r="AD187">
        <v>0.30193700000000001</v>
      </c>
      <c r="AE187">
        <v>0.123444</v>
      </c>
      <c r="AF187">
        <v>1.55159</v>
      </c>
    </row>
    <row r="188" spans="1:41">
      <c r="A188" t="s">
        <v>412</v>
      </c>
      <c r="C188">
        <v>2.5362100000000001</v>
      </c>
      <c r="D188">
        <v>3557.31</v>
      </c>
      <c r="E188">
        <v>2266.83</v>
      </c>
      <c r="F188">
        <v>3050.38</v>
      </c>
      <c r="G188">
        <v>13707.1</v>
      </c>
      <c r="H188">
        <v>40508.699999999997</v>
      </c>
      <c r="I188" s="1">
        <v>2.1612799999999999E-12</v>
      </c>
      <c r="J188">
        <v>5561.07</v>
      </c>
      <c r="K188">
        <v>4.9325400000000004</v>
      </c>
      <c r="L188">
        <v>1635.71</v>
      </c>
      <c r="M188">
        <v>49.183700000000002</v>
      </c>
      <c r="N188">
        <v>3.4404300000000001</v>
      </c>
      <c r="O188">
        <v>283.517</v>
      </c>
      <c r="P188">
        <v>11265.3</v>
      </c>
      <c r="Q188">
        <v>35.159300000000002</v>
      </c>
      <c r="R188">
        <v>46.221499999999999</v>
      </c>
      <c r="S188">
        <v>2.8450500000000001</v>
      </c>
      <c r="T188">
        <v>6.7063199999999998</v>
      </c>
      <c r="U188">
        <v>47.508800000000001</v>
      </c>
      <c r="V188">
        <v>39.509300000000003</v>
      </c>
      <c r="W188">
        <v>4.5783899999999997</v>
      </c>
      <c r="X188">
        <v>17.0898</v>
      </c>
      <c r="Y188">
        <v>2.2041300000000001</v>
      </c>
      <c r="Z188">
        <v>0.50405699999999998</v>
      </c>
      <c r="AA188">
        <v>0.29578199999999999</v>
      </c>
      <c r="AB188">
        <v>100.041</v>
      </c>
      <c r="AC188">
        <v>3.4211800000000001</v>
      </c>
      <c r="AD188">
        <v>0.81320999999999999</v>
      </c>
      <c r="AE188">
        <v>0.102575</v>
      </c>
      <c r="AF188">
        <v>1.39557</v>
      </c>
    </row>
    <row r="189" spans="1:41">
      <c r="A189" t="s">
        <v>412</v>
      </c>
      <c r="C189">
        <v>2.71353</v>
      </c>
      <c r="D189">
        <v>3185.68</v>
      </c>
      <c r="E189">
        <v>2604.16</v>
      </c>
      <c r="F189">
        <v>2741.54</v>
      </c>
      <c r="G189">
        <v>11737.4</v>
      </c>
      <c r="H189">
        <v>37611.699999999997</v>
      </c>
      <c r="I189" s="1">
        <v>2.1612799999999999E-12</v>
      </c>
      <c r="J189">
        <v>8063.19</v>
      </c>
      <c r="K189">
        <v>5.7835000000000001</v>
      </c>
      <c r="L189">
        <v>2088.91</v>
      </c>
      <c r="M189">
        <v>58.321599999999997</v>
      </c>
      <c r="N189">
        <v>3.6417000000000002</v>
      </c>
      <c r="O189">
        <v>256.77300000000002</v>
      </c>
      <c r="P189">
        <v>11018.9</v>
      </c>
      <c r="Q189">
        <v>30.0456</v>
      </c>
      <c r="R189">
        <v>43.389099999999999</v>
      </c>
      <c r="S189">
        <v>2.3492999999999999</v>
      </c>
      <c r="T189">
        <v>7.2547600000000001</v>
      </c>
      <c r="U189">
        <v>60.387099999999997</v>
      </c>
      <c r="V189">
        <v>56.878999999999998</v>
      </c>
      <c r="W189">
        <v>6.21251</v>
      </c>
      <c r="X189">
        <v>23.785599999999999</v>
      </c>
      <c r="Y189">
        <v>2.33168</v>
      </c>
      <c r="Z189">
        <v>0.43602800000000003</v>
      </c>
      <c r="AA189">
        <v>0.38283899999999998</v>
      </c>
      <c r="AB189">
        <v>127.81699999999999</v>
      </c>
      <c r="AC189">
        <v>3.5803799999999999</v>
      </c>
      <c r="AD189">
        <v>0.49685200000000002</v>
      </c>
      <c r="AE189">
        <v>0.19714999999999999</v>
      </c>
      <c r="AF189">
        <v>1.86869</v>
      </c>
      <c r="AI189" t="s">
        <v>430</v>
      </c>
      <c r="AJ189" t="s">
        <v>431</v>
      </c>
    </row>
    <row r="190" spans="1:41">
      <c r="A190" t="s">
        <v>413</v>
      </c>
    </row>
    <row r="191" spans="1:41">
      <c r="A191" t="s">
        <v>413</v>
      </c>
      <c r="C191">
        <v>2.59571</v>
      </c>
      <c r="D191">
        <v>2372.62</v>
      </c>
      <c r="E191">
        <v>5327.12</v>
      </c>
      <c r="F191">
        <v>5291.76</v>
      </c>
      <c r="G191">
        <v>14470.4</v>
      </c>
      <c r="H191">
        <v>30431.1</v>
      </c>
      <c r="I191" s="1">
        <v>4.4888800000000002E-12</v>
      </c>
      <c r="J191">
        <v>8186.58</v>
      </c>
      <c r="K191">
        <v>4.04765</v>
      </c>
      <c r="L191">
        <v>2120.2600000000002</v>
      </c>
      <c r="M191">
        <v>43.678600000000003</v>
      </c>
      <c r="N191">
        <v>37.051600000000001</v>
      </c>
      <c r="O191">
        <v>189.28399999999999</v>
      </c>
      <c r="P191">
        <v>5180.05</v>
      </c>
      <c r="Q191">
        <v>27.686399999999999</v>
      </c>
      <c r="R191">
        <v>28.1629</v>
      </c>
      <c r="S191">
        <v>2.65367</v>
      </c>
      <c r="T191">
        <v>1.87374</v>
      </c>
      <c r="U191">
        <v>60.2502</v>
      </c>
      <c r="V191">
        <v>50.537300000000002</v>
      </c>
      <c r="W191">
        <v>2.7122000000000002</v>
      </c>
      <c r="X191">
        <v>25.5321</v>
      </c>
      <c r="Y191">
        <v>1.42977</v>
      </c>
      <c r="Z191">
        <v>0.35592299999999999</v>
      </c>
      <c r="AA191">
        <v>0.16459799999999999</v>
      </c>
      <c r="AB191">
        <v>18.352</v>
      </c>
      <c r="AC191">
        <v>1.1761200000000001</v>
      </c>
      <c r="AD191">
        <v>0.37232100000000001</v>
      </c>
      <c r="AE191">
        <v>7.4749700000000002E-2</v>
      </c>
      <c r="AF191">
        <v>0.50484499999999999</v>
      </c>
      <c r="AH191" t="s">
        <v>143</v>
      </c>
      <c r="AI191">
        <v>9.4166666666666676E-2</v>
      </c>
      <c r="AJ191">
        <v>9.4166666666666676E-2</v>
      </c>
    </row>
    <row r="192" spans="1:41">
      <c r="A192" t="s">
        <v>413</v>
      </c>
      <c r="C192">
        <v>1.4985200000000001</v>
      </c>
      <c r="D192">
        <v>1518.06</v>
      </c>
      <c r="E192">
        <v>3991.88</v>
      </c>
      <c r="F192">
        <v>4098.42</v>
      </c>
      <c r="G192">
        <v>12292.9</v>
      </c>
      <c r="H192">
        <v>20206</v>
      </c>
      <c r="I192" s="1">
        <v>3.0264000000000001E-12</v>
      </c>
      <c r="J192">
        <v>7015.22</v>
      </c>
      <c r="K192">
        <v>5.7048199999999998</v>
      </c>
      <c r="L192">
        <v>2106.42</v>
      </c>
      <c r="M192">
        <v>28.635899999999999</v>
      </c>
      <c r="N192">
        <v>24.731000000000002</v>
      </c>
      <c r="O192">
        <v>139.548</v>
      </c>
      <c r="P192">
        <v>6857.25</v>
      </c>
      <c r="Q192">
        <v>20.349399999999999</v>
      </c>
      <c r="R192">
        <v>29.642800000000001</v>
      </c>
      <c r="S192">
        <v>2.2977400000000001</v>
      </c>
      <c r="T192">
        <v>1.4957400000000001</v>
      </c>
      <c r="U192">
        <v>36.168300000000002</v>
      </c>
      <c r="V192">
        <v>35.882599999999996</v>
      </c>
      <c r="W192">
        <v>2.1194000000000002</v>
      </c>
      <c r="X192">
        <v>12.0336</v>
      </c>
      <c r="Y192">
        <v>1.9772099999999999</v>
      </c>
      <c r="Z192">
        <v>0.22326399999999999</v>
      </c>
      <c r="AA192">
        <v>0.24870800000000001</v>
      </c>
      <c r="AB192">
        <v>20.382000000000001</v>
      </c>
      <c r="AC192">
        <v>1.0350600000000001</v>
      </c>
      <c r="AD192">
        <v>0.12542200000000001</v>
      </c>
      <c r="AE192">
        <v>6.1035600000000002E-2</v>
      </c>
      <c r="AF192">
        <v>0.43649500000000002</v>
      </c>
      <c r="AH192" t="s">
        <v>144</v>
      </c>
      <c r="AI192">
        <v>0.1166666666666667</v>
      </c>
      <c r="AJ192">
        <v>0.1166666666666667</v>
      </c>
    </row>
    <row r="193" spans="1:47">
      <c r="A193" t="s">
        <v>413</v>
      </c>
      <c r="C193">
        <v>1.7324600000000001</v>
      </c>
      <c r="D193">
        <v>2484.1</v>
      </c>
      <c r="E193">
        <v>5350.09</v>
      </c>
      <c r="F193">
        <v>4190.3900000000003</v>
      </c>
      <c r="G193">
        <v>10735.7</v>
      </c>
      <c r="H193">
        <v>16751.900000000001</v>
      </c>
      <c r="I193" s="1">
        <v>4.1495899999999999E-12</v>
      </c>
      <c r="J193">
        <v>5963.98</v>
      </c>
      <c r="K193">
        <v>3.0147599999999999</v>
      </c>
      <c r="L193">
        <v>1739.76</v>
      </c>
      <c r="M193">
        <v>32.033200000000001</v>
      </c>
      <c r="N193">
        <v>20.656700000000001</v>
      </c>
      <c r="O193">
        <v>189.459</v>
      </c>
      <c r="P193">
        <v>7207.02</v>
      </c>
      <c r="Q193">
        <v>21.06</v>
      </c>
      <c r="R193">
        <v>22.614599999999999</v>
      </c>
      <c r="S193">
        <v>2.0188700000000002</v>
      </c>
      <c r="T193">
        <v>1.7795799999999999</v>
      </c>
      <c r="U193">
        <v>27.551600000000001</v>
      </c>
      <c r="V193">
        <v>36.406999999999996</v>
      </c>
      <c r="W193">
        <v>2.9540899999999999</v>
      </c>
      <c r="X193">
        <v>23.237400000000001</v>
      </c>
      <c r="Y193">
        <v>1.26976</v>
      </c>
      <c r="Z193">
        <v>0.38262400000000002</v>
      </c>
      <c r="AA193">
        <v>0.14282400000000001</v>
      </c>
      <c r="AB193">
        <v>15.4648</v>
      </c>
      <c r="AC193">
        <v>1.4919500000000001</v>
      </c>
      <c r="AD193">
        <v>0.25046200000000002</v>
      </c>
      <c r="AE193">
        <v>0.11200499999999999</v>
      </c>
      <c r="AF193">
        <v>0.31591599999999997</v>
      </c>
      <c r="AH193" t="s">
        <v>145</v>
      </c>
      <c r="AI193">
        <v>0.14250000000000002</v>
      </c>
      <c r="AJ193">
        <v>0.14250000000000002</v>
      </c>
    </row>
    <row r="194" spans="1:47">
      <c r="A194" t="s">
        <v>414</v>
      </c>
      <c r="AH194" t="s">
        <v>146</v>
      </c>
      <c r="AI194">
        <v>0.10416666666666669</v>
      </c>
      <c r="AJ194">
        <v>0.10416666666666669</v>
      </c>
    </row>
    <row r="195" spans="1:47">
      <c r="A195" t="s">
        <v>415</v>
      </c>
      <c r="C195">
        <v>54.960900000000002</v>
      </c>
      <c r="D195">
        <v>11615.9</v>
      </c>
      <c r="E195">
        <v>48.8142</v>
      </c>
      <c r="F195">
        <v>53.722999999999999</v>
      </c>
      <c r="G195">
        <v>857.95</v>
      </c>
      <c r="H195">
        <v>23037.8</v>
      </c>
      <c r="I195" s="1">
        <v>3.9226600000000002E-12</v>
      </c>
      <c r="J195">
        <v>6234.03</v>
      </c>
      <c r="K195">
        <v>44.066200000000002</v>
      </c>
      <c r="L195">
        <v>72.296000000000006</v>
      </c>
      <c r="M195">
        <v>42.6997</v>
      </c>
      <c r="N195">
        <v>46.397100000000002</v>
      </c>
      <c r="O195">
        <v>42.409799999999997</v>
      </c>
      <c r="P195">
        <v>75.674000000000007</v>
      </c>
      <c r="Q195">
        <v>55.689599999999999</v>
      </c>
      <c r="R195">
        <v>56.721299999999999</v>
      </c>
      <c r="S195">
        <v>42.424100000000003</v>
      </c>
      <c r="T195">
        <v>45.616100000000003</v>
      </c>
      <c r="U195">
        <v>40.653100000000002</v>
      </c>
      <c r="V195">
        <v>49.871699999999997</v>
      </c>
      <c r="W195">
        <v>54.471499999999999</v>
      </c>
      <c r="X195">
        <v>45.377499999999998</v>
      </c>
      <c r="Y195">
        <v>44.095399999999998</v>
      </c>
      <c r="Z195">
        <v>42.241399999999999</v>
      </c>
      <c r="AA195">
        <v>22.2835</v>
      </c>
      <c r="AB195">
        <v>46.424999999999997</v>
      </c>
      <c r="AC195">
        <v>30.424499999999998</v>
      </c>
      <c r="AD195">
        <v>25.744499999999999</v>
      </c>
      <c r="AE195">
        <v>45.246600000000001</v>
      </c>
      <c r="AF195">
        <v>37.760199999999998</v>
      </c>
      <c r="AH195" t="s">
        <v>149</v>
      </c>
      <c r="AI195">
        <v>0.22166666666666665</v>
      </c>
      <c r="AJ195">
        <v>0.22166666666666665</v>
      </c>
    </row>
    <row r="196" spans="1:47">
      <c r="A196" t="s">
        <v>415</v>
      </c>
      <c r="C196">
        <v>51.155799999999999</v>
      </c>
      <c r="D196">
        <v>9924.18</v>
      </c>
      <c r="E196">
        <v>50.755899999999997</v>
      </c>
      <c r="F196">
        <v>59.226399999999998</v>
      </c>
      <c r="G196">
        <v>1049.6300000000001</v>
      </c>
      <c r="H196">
        <v>14015.9</v>
      </c>
      <c r="I196" s="1">
        <v>3.96909E-12</v>
      </c>
      <c r="J196">
        <v>5548.72</v>
      </c>
      <c r="K196">
        <v>45.236499999999999</v>
      </c>
      <c r="L196">
        <v>55.762700000000002</v>
      </c>
      <c r="M196">
        <v>43.072600000000001</v>
      </c>
      <c r="N196">
        <v>34.526899999999998</v>
      </c>
      <c r="O196">
        <v>42.532899999999998</v>
      </c>
      <c r="P196">
        <v>70.896500000000003</v>
      </c>
      <c r="Q196">
        <v>67.983599999999996</v>
      </c>
      <c r="R196">
        <v>57.223199999999999</v>
      </c>
      <c r="S196">
        <v>38.735999999999997</v>
      </c>
      <c r="T196">
        <v>58.785600000000002</v>
      </c>
      <c r="U196">
        <v>70.500200000000007</v>
      </c>
      <c r="V196">
        <v>57.7241</v>
      </c>
      <c r="W196">
        <v>50.388399999999997</v>
      </c>
      <c r="X196">
        <v>48.6477</v>
      </c>
      <c r="Y196">
        <v>37.521599999999999</v>
      </c>
      <c r="Z196">
        <v>40.793500000000002</v>
      </c>
      <c r="AA196">
        <v>35.954999999999998</v>
      </c>
      <c r="AB196">
        <v>46.396700000000003</v>
      </c>
      <c r="AC196">
        <v>35.451500000000003</v>
      </c>
      <c r="AD196">
        <v>37.118699999999997</v>
      </c>
      <c r="AE196">
        <v>40.554000000000002</v>
      </c>
      <c r="AF196">
        <v>29.6724</v>
      </c>
      <c r="AH196" t="s">
        <v>148</v>
      </c>
      <c r="AI196">
        <v>8.3333333333333329E-2</v>
      </c>
      <c r="AJ196">
        <v>8.3333333333333329E-2</v>
      </c>
    </row>
    <row r="197" spans="1:47">
      <c r="A197" t="s">
        <v>415</v>
      </c>
      <c r="C197">
        <v>39.617800000000003</v>
      </c>
      <c r="D197">
        <v>8751.08</v>
      </c>
      <c r="E197">
        <v>29.428799999999999</v>
      </c>
      <c r="F197">
        <v>55.898200000000003</v>
      </c>
      <c r="G197">
        <v>1166.05</v>
      </c>
      <c r="H197">
        <v>28923.7</v>
      </c>
      <c r="I197" s="1">
        <v>2.7737399999999999E-12</v>
      </c>
      <c r="J197">
        <v>5083.13</v>
      </c>
      <c r="K197">
        <v>33.099800000000002</v>
      </c>
      <c r="L197">
        <v>57.423200000000001</v>
      </c>
      <c r="M197">
        <v>26.749700000000001</v>
      </c>
      <c r="N197">
        <v>27.626899999999999</v>
      </c>
      <c r="O197">
        <v>35.763100000000001</v>
      </c>
      <c r="P197">
        <v>100.239</v>
      </c>
      <c r="Q197">
        <v>44.855699999999999</v>
      </c>
      <c r="R197">
        <v>52.611600000000003</v>
      </c>
      <c r="S197">
        <v>22.621700000000001</v>
      </c>
      <c r="T197">
        <v>32.534799999999997</v>
      </c>
      <c r="U197">
        <v>62.360999999999997</v>
      </c>
      <c r="V197">
        <v>46.8782</v>
      </c>
      <c r="W197">
        <v>34.380499999999998</v>
      </c>
      <c r="X197">
        <v>51.000700000000002</v>
      </c>
      <c r="Y197">
        <v>25.0746</v>
      </c>
      <c r="Z197">
        <v>24.462900000000001</v>
      </c>
      <c r="AA197">
        <v>24.3093</v>
      </c>
      <c r="AB197">
        <v>28.319500000000001</v>
      </c>
      <c r="AC197">
        <v>21.392499999999998</v>
      </c>
      <c r="AD197">
        <v>27.219799999999999</v>
      </c>
      <c r="AE197">
        <v>20.5655</v>
      </c>
      <c r="AF197">
        <v>30.129100000000001</v>
      </c>
    </row>
    <row r="198" spans="1:47">
      <c r="A198" t="s">
        <v>415</v>
      </c>
      <c r="C198">
        <v>41.894100000000002</v>
      </c>
      <c r="D198">
        <v>8554.9599999999991</v>
      </c>
      <c r="E198">
        <v>41.642499999999998</v>
      </c>
      <c r="F198">
        <v>66.528099999999995</v>
      </c>
      <c r="G198">
        <v>1148.6300000000001</v>
      </c>
      <c r="H198">
        <v>19432.8</v>
      </c>
      <c r="I198" s="1">
        <v>4.1495899999999999E-12</v>
      </c>
      <c r="J198">
        <v>5664.41</v>
      </c>
      <c r="K198">
        <v>35.174199999999999</v>
      </c>
      <c r="L198">
        <v>82.756100000000004</v>
      </c>
      <c r="M198">
        <v>44.5458</v>
      </c>
      <c r="N198">
        <v>32.136499999999998</v>
      </c>
      <c r="O198">
        <v>30.8489</v>
      </c>
      <c r="P198">
        <v>99.760900000000007</v>
      </c>
      <c r="Q198">
        <v>54.7791</v>
      </c>
      <c r="R198">
        <v>56.379100000000001</v>
      </c>
      <c r="S198">
        <v>31.7822</v>
      </c>
      <c r="T198">
        <v>27.119900000000001</v>
      </c>
      <c r="U198">
        <v>59.8369</v>
      </c>
      <c r="V198">
        <v>44.929499999999997</v>
      </c>
      <c r="W198">
        <v>35.349699999999999</v>
      </c>
      <c r="X198">
        <v>42.678800000000003</v>
      </c>
      <c r="Y198">
        <v>33.1</v>
      </c>
      <c r="Z198">
        <v>32.296700000000001</v>
      </c>
      <c r="AA198">
        <v>32.791800000000002</v>
      </c>
      <c r="AB198">
        <v>41.83</v>
      </c>
      <c r="AC198">
        <v>38.159199999999998</v>
      </c>
      <c r="AD198">
        <v>30.363600000000002</v>
      </c>
      <c r="AE198">
        <v>34.573500000000003</v>
      </c>
      <c r="AF198">
        <v>38.784999999999997</v>
      </c>
      <c r="AI198" t="s">
        <v>143</v>
      </c>
      <c r="AJ198" t="s">
        <v>144</v>
      </c>
      <c r="AK198" t="s">
        <v>145</v>
      </c>
      <c r="AL198" t="s">
        <v>146</v>
      </c>
      <c r="AM198" t="s">
        <v>149</v>
      </c>
      <c r="AN198" t="s">
        <v>148</v>
      </c>
    </row>
    <row r="199" spans="1:47">
      <c r="A199" t="s">
        <v>415</v>
      </c>
      <c r="C199">
        <v>34.985300000000002</v>
      </c>
      <c r="D199">
        <v>13131.4</v>
      </c>
      <c r="E199">
        <v>42.463299999999997</v>
      </c>
      <c r="F199">
        <v>77.754999999999995</v>
      </c>
      <c r="G199">
        <v>776.67</v>
      </c>
      <c r="H199">
        <v>24035</v>
      </c>
      <c r="I199" s="1">
        <v>4.2369600000000002E-12</v>
      </c>
      <c r="J199">
        <v>3513.78</v>
      </c>
      <c r="K199">
        <v>31.942499999999999</v>
      </c>
      <c r="L199">
        <v>71.358199999999997</v>
      </c>
      <c r="M199">
        <v>29.5395</v>
      </c>
      <c r="N199">
        <v>39.203699999999998</v>
      </c>
      <c r="O199">
        <v>41.225999999999999</v>
      </c>
      <c r="P199">
        <v>63.885100000000001</v>
      </c>
      <c r="Q199">
        <v>58.994700000000002</v>
      </c>
      <c r="R199">
        <v>39.976399999999998</v>
      </c>
      <c r="S199">
        <v>29.392199999999999</v>
      </c>
      <c r="T199">
        <v>35.372500000000002</v>
      </c>
      <c r="U199">
        <v>43.850299999999997</v>
      </c>
      <c r="V199">
        <v>48.457799999999999</v>
      </c>
      <c r="W199">
        <v>45.340299999999999</v>
      </c>
      <c r="X199">
        <v>43.653199999999998</v>
      </c>
      <c r="Y199">
        <v>32.984999999999999</v>
      </c>
      <c r="Z199">
        <v>25.988399999999999</v>
      </c>
      <c r="AA199">
        <v>24.276</v>
      </c>
      <c r="AB199">
        <v>49.870199999999997</v>
      </c>
      <c r="AC199">
        <v>32.685299999999998</v>
      </c>
      <c r="AD199">
        <v>29.1921</v>
      </c>
      <c r="AE199">
        <v>34.415399999999998</v>
      </c>
      <c r="AF199">
        <v>33.8703</v>
      </c>
      <c r="AG199" t="s">
        <v>430</v>
      </c>
      <c r="AI199">
        <v>9.4166666666666676E-2</v>
      </c>
      <c r="AJ199">
        <v>0.1166666666666667</v>
      </c>
      <c r="AK199">
        <v>0.14250000000000002</v>
      </c>
      <c r="AL199">
        <v>0.10416666666666669</v>
      </c>
      <c r="AM199">
        <v>0.22166666666666665</v>
      </c>
      <c r="AN199">
        <v>8.3333333333333329E-2</v>
      </c>
    </row>
    <row r="200" spans="1:47">
      <c r="A200" t="s">
        <v>416</v>
      </c>
      <c r="AG200" t="s">
        <v>431</v>
      </c>
      <c r="AI200">
        <v>9.4166666666666676E-2</v>
      </c>
      <c r="AJ200">
        <v>0.1166666666666667</v>
      </c>
      <c r="AK200">
        <v>0.14250000000000002</v>
      </c>
      <c r="AL200">
        <v>0.10416666666666669</v>
      </c>
      <c r="AM200">
        <v>0.22166666666666665</v>
      </c>
      <c r="AN200">
        <v>8.3333333333333329E-2</v>
      </c>
    </row>
    <row r="201" spans="1:47">
      <c r="A201" t="s">
        <v>416</v>
      </c>
      <c r="C201">
        <v>5.03789</v>
      </c>
      <c r="D201">
        <v>11006.6</v>
      </c>
      <c r="E201">
        <v>7.3645100000000001</v>
      </c>
      <c r="F201">
        <v>15.231</v>
      </c>
      <c r="G201">
        <v>1206.56</v>
      </c>
      <c r="H201">
        <v>16868.3</v>
      </c>
      <c r="I201" s="1">
        <v>3.7312000000000001E-12</v>
      </c>
      <c r="J201">
        <v>4691.2299999999996</v>
      </c>
      <c r="K201">
        <v>6.7614999999999998</v>
      </c>
      <c r="L201">
        <v>25.1599</v>
      </c>
      <c r="M201">
        <v>3.4786199999999998</v>
      </c>
      <c r="N201">
        <v>5.3630399999999998</v>
      </c>
      <c r="O201">
        <v>4.3471500000000001</v>
      </c>
      <c r="P201">
        <v>64.937700000000007</v>
      </c>
      <c r="Q201">
        <v>6.8175100000000004</v>
      </c>
      <c r="R201">
        <v>10.1585</v>
      </c>
      <c r="S201">
        <v>2.8892699999999998</v>
      </c>
      <c r="T201">
        <v>3.2931400000000002</v>
      </c>
      <c r="U201">
        <v>12.681900000000001</v>
      </c>
      <c r="V201">
        <v>6.9068699999999996</v>
      </c>
      <c r="W201">
        <v>4.0331700000000001</v>
      </c>
      <c r="X201">
        <v>4.9677199999999999</v>
      </c>
      <c r="Y201">
        <v>2.74274</v>
      </c>
      <c r="Z201">
        <v>3.0022600000000002</v>
      </c>
      <c r="AA201">
        <v>3.6821999999999999</v>
      </c>
      <c r="AB201">
        <v>7.9505600000000003</v>
      </c>
      <c r="AC201">
        <v>3.09334</v>
      </c>
      <c r="AD201">
        <v>2.6553</v>
      </c>
      <c r="AE201">
        <v>3.1902400000000002</v>
      </c>
      <c r="AF201">
        <v>2.8693499999999998</v>
      </c>
    </row>
    <row r="202" spans="1:47">
      <c r="A202" t="s">
        <v>416</v>
      </c>
      <c r="C202">
        <v>6.4371999999999998</v>
      </c>
      <c r="D202">
        <v>20639.3</v>
      </c>
      <c r="E202">
        <v>10.983700000000001</v>
      </c>
      <c r="F202">
        <v>20.129799999999999</v>
      </c>
      <c r="G202">
        <v>1330.29</v>
      </c>
      <c r="H202">
        <v>28412.799999999999</v>
      </c>
      <c r="I202" s="1">
        <v>3.9226600000000002E-12</v>
      </c>
      <c r="J202">
        <v>3749</v>
      </c>
      <c r="K202">
        <v>5.17387</v>
      </c>
      <c r="L202">
        <v>20.495200000000001</v>
      </c>
      <c r="M202">
        <v>2.2636400000000001</v>
      </c>
      <c r="N202">
        <v>3.6870699999999998</v>
      </c>
      <c r="O202">
        <v>3.8443399999999999</v>
      </c>
      <c r="P202">
        <v>76.7637</v>
      </c>
      <c r="Q202">
        <v>8.9747800000000009</v>
      </c>
      <c r="R202">
        <v>13.2745</v>
      </c>
      <c r="S202">
        <v>2.4217200000000001</v>
      </c>
      <c r="T202">
        <v>5.2841300000000002</v>
      </c>
      <c r="U202">
        <v>15.556800000000001</v>
      </c>
      <c r="V202">
        <v>6.1251800000000003</v>
      </c>
      <c r="W202">
        <v>3.9127100000000001</v>
      </c>
      <c r="X202">
        <v>6.8368700000000002</v>
      </c>
      <c r="Y202">
        <v>2.7233100000000001</v>
      </c>
      <c r="Z202">
        <v>2.4457200000000001</v>
      </c>
      <c r="AA202">
        <v>3.1998000000000002</v>
      </c>
      <c r="AB202">
        <v>6.8520599999999998</v>
      </c>
      <c r="AC202">
        <v>2.3706999999999998</v>
      </c>
      <c r="AD202">
        <v>2.8250000000000002</v>
      </c>
      <c r="AE202">
        <v>2.4641899999999999</v>
      </c>
      <c r="AF202">
        <v>5.6169200000000004</v>
      </c>
    </row>
    <row r="203" spans="1:47">
      <c r="A203" t="s">
        <v>416</v>
      </c>
      <c r="C203">
        <v>8.3270300000000006</v>
      </c>
      <c r="D203">
        <v>12313.1</v>
      </c>
      <c r="E203">
        <v>8.5576100000000004</v>
      </c>
      <c r="F203">
        <v>18.986000000000001</v>
      </c>
      <c r="G203">
        <v>1205.67</v>
      </c>
      <c r="H203">
        <v>27200.9</v>
      </c>
      <c r="I203" s="1">
        <v>3.0264000000000001E-12</v>
      </c>
      <c r="J203">
        <v>6743.7</v>
      </c>
      <c r="K203">
        <v>5.6945800000000002</v>
      </c>
      <c r="L203">
        <v>21.160900000000002</v>
      </c>
      <c r="M203">
        <v>2.4714</v>
      </c>
      <c r="N203">
        <v>5.0405699999999998</v>
      </c>
      <c r="O203">
        <v>3.8442099999999999</v>
      </c>
      <c r="P203">
        <v>49.130299999999998</v>
      </c>
      <c r="Q203">
        <v>9.8502899999999993</v>
      </c>
      <c r="R203">
        <v>16.863700000000001</v>
      </c>
      <c r="S203">
        <v>2.47485</v>
      </c>
      <c r="T203">
        <v>3.4044500000000002</v>
      </c>
      <c r="U203">
        <v>14.0541</v>
      </c>
      <c r="V203">
        <v>5.8303000000000003</v>
      </c>
      <c r="W203">
        <v>2.6865000000000001</v>
      </c>
      <c r="X203">
        <v>2.2117</v>
      </c>
      <c r="Y203">
        <v>2.8781500000000002</v>
      </c>
      <c r="Z203">
        <v>3.0598900000000002</v>
      </c>
      <c r="AA203">
        <v>3.4047299999999998</v>
      </c>
      <c r="AB203">
        <v>6.6072600000000001</v>
      </c>
      <c r="AC203">
        <v>2.6953900000000002</v>
      </c>
      <c r="AD203">
        <v>2.9927800000000002</v>
      </c>
      <c r="AE203">
        <v>3.0401899999999999</v>
      </c>
      <c r="AF203">
        <v>4.1846199999999998</v>
      </c>
    </row>
    <row r="204" spans="1:47">
      <c r="A204" t="s">
        <v>416</v>
      </c>
      <c r="C204">
        <v>7.1687399999999997</v>
      </c>
      <c r="D204">
        <v>10122.700000000001</v>
      </c>
      <c r="E204">
        <v>9.1461299999999994</v>
      </c>
      <c r="F204">
        <v>21.030200000000001</v>
      </c>
      <c r="G204">
        <v>1407.64</v>
      </c>
      <c r="H204">
        <v>33797.300000000003</v>
      </c>
      <c r="I204" s="1">
        <v>4.2369600000000002E-12</v>
      </c>
      <c r="J204">
        <v>8986.43</v>
      </c>
      <c r="K204">
        <v>7.0979599999999996</v>
      </c>
      <c r="L204">
        <v>18.467400000000001</v>
      </c>
      <c r="M204">
        <v>4.9221399999999997</v>
      </c>
      <c r="N204">
        <v>5.2568599999999996</v>
      </c>
      <c r="O204">
        <v>5.4281699999999997</v>
      </c>
      <c r="P204">
        <v>57.168199999999999</v>
      </c>
      <c r="Q204">
        <v>10.193899999999999</v>
      </c>
      <c r="R204">
        <v>17.7104</v>
      </c>
      <c r="S204">
        <v>4.3511800000000003</v>
      </c>
      <c r="T204">
        <v>4.2918599999999998</v>
      </c>
      <c r="U204">
        <v>21.075700000000001</v>
      </c>
      <c r="V204">
        <v>11.306800000000001</v>
      </c>
      <c r="W204">
        <v>5.6798000000000002</v>
      </c>
      <c r="X204">
        <v>7.2842900000000004</v>
      </c>
      <c r="Y204">
        <v>4.5360800000000001</v>
      </c>
      <c r="Z204">
        <v>3.3566500000000001</v>
      </c>
      <c r="AA204">
        <v>4.4645299999999999</v>
      </c>
      <c r="AB204">
        <v>9.9832000000000001</v>
      </c>
      <c r="AC204">
        <v>4.5832300000000004</v>
      </c>
      <c r="AD204">
        <v>4.6768799999999997</v>
      </c>
      <c r="AE204">
        <v>3.8394699999999999</v>
      </c>
      <c r="AF204">
        <v>4.6040200000000002</v>
      </c>
    </row>
    <row r="205" spans="1:47">
      <c r="A205" t="s">
        <v>416</v>
      </c>
      <c r="C205">
        <v>8.3526699999999998</v>
      </c>
      <c r="D205">
        <v>17297.900000000001</v>
      </c>
      <c r="E205">
        <v>9.2745200000000008</v>
      </c>
      <c r="F205">
        <v>24.218299999999999</v>
      </c>
      <c r="G205">
        <v>1924.79</v>
      </c>
      <c r="H205">
        <v>40823.300000000003</v>
      </c>
      <c r="I205" s="1">
        <v>2.4110099999999998E-12</v>
      </c>
      <c r="J205">
        <v>9263.99</v>
      </c>
      <c r="K205">
        <v>7.6277799999999996</v>
      </c>
      <c r="L205">
        <v>20.843299999999999</v>
      </c>
      <c r="M205">
        <v>6.37866</v>
      </c>
      <c r="N205">
        <v>6.5495400000000004</v>
      </c>
      <c r="O205">
        <v>6.7010100000000001</v>
      </c>
      <c r="P205">
        <v>70.629099999999994</v>
      </c>
      <c r="Q205">
        <v>8.0353700000000003</v>
      </c>
      <c r="R205">
        <v>11.236800000000001</v>
      </c>
      <c r="S205">
        <v>5.7051699999999999</v>
      </c>
      <c r="T205">
        <v>4.28613</v>
      </c>
      <c r="U205">
        <v>11.600199999999999</v>
      </c>
      <c r="V205">
        <v>11.9825</v>
      </c>
      <c r="W205">
        <v>6.2952500000000002</v>
      </c>
      <c r="X205">
        <v>6.5403799999999999</v>
      </c>
      <c r="Y205">
        <v>6.1813700000000003</v>
      </c>
      <c r="Z205">
        <v>5.8636999999999997</v>
      </c>
      <c r="AA205">
        <v>7.6290899999999997</v>
      </c>
      <c r="AB205">
        <v>6.0916300000000003</v>
      </c>
      <c r="AC205">
        <v>5.53552</v>
      </c>
      <c r="AD205">
        <v>6.1436900000000003</v>
      </c>
      <c r="AE205">
        <v>6.9690000000000003</v>
      </c>
      <c r="AF205">
        <v>7.2292100000000001</v>
      </c>
    </row>
    <row r="206" spans="1:47">
      <c r="A206" t="s">
        <v>417</v>
      </c>
    </row>
    <row r="207" spans="1:47">
      <c r="A207" t="s">
        <v>417</v>
      </c>
      <c r="C207">
        <v>4.4524900000000001</v>
      </c>
      <c r="D207">
        <v>4671.88</v>
      </c>
      <c r="E207">
        <v>1102.33</v>
      </c>
      <c r="F207">
        <v>1253.52</v>
      </c>
      <c r="G207">
        <v>19312.099999999999</v>
      </c>
      <c r="H207">
        <v>37581.1</v>
      </c>
      <c r="I207" s="1">
        <v>1.6099200000000001E-12</v>
      </c>
      <c r="J207">
        <v>4813.7</v>
      </c>
      <c r="K207">
        <v>3.7827199999999999</v>
      </c>
      <c r="L207">
        <v>690.09699999999998</v>
      </c>
      <c r="M207">
        <v>12.1769</v>
      </c>
      <c r="N207">
        <v>3.16432</v>
      </c>
      <c r="O207">
        <v>69.872900000000001</v>
      </c>
      <c r="P207">
        <v>3388.14</v>
      </c>
      <c r="Q207">
        <v>13.4193</v>
      </c>
      <c r="R207">
        <v>18.479700000000001</v>
      </c>
      <c r="S207">
        <v>2.4503200000000001</v>
      </c>
      <c r="T207">
        <v>5.1623999999999999</v>
      </c>
      <c r="U207">
        <v>64.913600000000002</v>
      </c>
      <c r="V207">
        <v>70.0505</v>
      </c>
      <c r="W207">
        <v>1.4375500000000001</v>
      </c>
      <c r="X207">
        <v>19.615600000000001</v>
      </c>
      <c r="Y207">
        <v>0.909335</v>
      </c>
      <c r="Z207">
        <v>0.27754499999999999</v>
      </c>
      <c r="AA207">
        <v>0.54914799999999997</v>
      </c>
      <c r="AB207">
        <v>30.867899999999999</v>
      </c>
      <c r="AC207">
        <v>1.41991</v>
      </c>
      <c r="AD207">
        <v>0.19694500000000001</v>
      </c>
      <c r="AE207">
        <v>0.22964399999999999</v>
      </c>
      <c r="AF207">
        <v>1.3233699999999999</v>
      </c>
    </row>
    <row r="208" spans="1:47">
      <c r="A208" t="s">
        <v>417</v>
      </c>
      <c r="C208">
        <v>4.3629199999999999</v>
      </c>
      <c r="D208">
        <v>5586.26</v>
      </c>
      <c r="E208">
        <v>1229.1500000000001</v>
      </c>
      <c r="F208">
        <v>1220.5999999999999</v>
      </c>
      <c r="G208">
        <v>21476</v>
      </c>
      <c r="H208">
        <v>36601.9</v>
      </c>
      <c r="I208" s="1">
        <v>1.71985E-12</v>
      </c>
      <c r="J208">
        <v>4355.63</v>
      </c>
      <c r="K208">
        <v>4.1884300000000003</v>
      </c>
      <c r="L208">
        <v>817.48</v>
      </c>
      <c r="M208">
        <v>13.258100000000001</v>
      </c>
      <c r="N208">
        <v>3.56928</v>
      </c>
      <c r="O208">
        <v>103.295</v>
      </c>
      <c r="P208">
        <v>3811.31</v>
      </c>
      <c r="Q208">
        <v>9.2578800000000001</v>
      </c>
      <c r="R208">
        <v>19.6388</v>
      </c>
      <c r="S208">
        <v>3.71726</v>
      </c>
      <c r="T208">
        <v>6.9132800000000003</v>
      </c>
      <c r="U208">
        <v>84.273899999999998</v>
      </c>
      <c r="V208">
        <v>81.903599999999997</v>
      </c>
      <c r="W208">
        <v>2.32158</v>
      </c>
      <c r="X208">
        <v>19.007899999999999</v>
      </c>
      <c r="Y208">
        <v>1.4529000000000001</v>
      </c>
      <c r="Z208">
        <v>0.23805499999999999</v>
      </c>
      <c r="AA208">
        <v>0.54304699999999995</v>
      </c>
      <c r="AB208">
        <v>44.386600000000001</v>
      </c>
      <c r="AC208">
        <v>1.9837800000000001</v>
      </c>
      <c r="AD208">
        <v>0.206674</v>
      </c>
      <c r="AE208">
        <v>0.23003799999999999</v>
      </c>
      <c r="AF208">
        <v>1.1328499999999999</v>
      </c>
      <c r="AP208" t="s">
        <v>143</v>
      </c>
      <c r="AQ208" t="s">
        <v>144</v>
      </c>
      <c r="AR208" t="s">
        <v>145</v>
      </c>
      <c r="AS208" t="s">
        <v>146</v>
      </c>
      <c r="AT208" t="s">
        <v>149</v>
      </c>
      <c r="AU208" t="s">
        <v>148</v>
      </c>
    </row>
    <row r="209" spans="1:54">
      <c r="A209" t="s">
        <v>417</v>
      </c>
      <c r="C209">
        <v>5.0840699999999996</v>
      </c>
      <c r="D209">
        <v>5501.8</v>
      </c>
      <c r="E209">
        <v>1632.89</v>
      </c>
      <c r="F209">
        <v>1877.23</v>
      </c>
      <c r="G209">
        <v>16579.900000000001</v>
      </c>
      <c r="H209">
        <v>39275.800000000003</v>
      </c>
      <c r="I209" s="1">
        <v>2.0872200000000001E-12</v>
      </c>
      <c r="J209">
        <v>5397.58</v>
      </c>
      <c r="K209">
        <v>3.32599</v>
      </c>
      <c r="L209">
        <v>905.33699999999999</v>
      </c>
      <c r="M209">
        <v>16.870999999999999</v>
      </c>
      <c r="N209">
        <v>4.2403000000000004</v>
      </c>
      <c r="O209">
        <v>83.598699999999994</v>
      </c>
      <c r="P209">
        <v>4089.8</v>
      </c>
      <c r="Q209">
        <v>20.625699999999998</v>
      </c>
      <c r="R209">
        <v>21.506399999999999</v>
      </c>
      <c r="S209">
        <v>3.06351</v>
      </c>
      <c r="T209">
        <v>7.1404500000000004</v>
      </c>
      <c r="U209">
        <v>108.17100000000001</v>
      </c>
      <c r="V209">
        <v>73.912999999999997</v>
      </c>
      <c r="W209">
        <v>3.2642600000000002</v>
      </c>
      <c r="X209">
        <v>33.970799999999997</v>
      </c>
      <c r="Y209">
        <v>1.90781</v>
      </c>
      <c r="Z209">
        <v>0.22024299999999999</v>
      </c>
      <c r="AA209">
        <v>0.30327999999999999</v>
      </c>
      <c r="AB209">
        <v>36.780700000000003</v>
      </c>
      <c r="AC209">
        <v>1.6102300000000001</v>
      </c>
      <c r="AD209">
        <v>0.22870299999999999</v>
      </c>
      <c r="AE209">
        <v>0.237238</v>
      </c>
      <c r="AF209">
        <v>1.13252</v>
      </c>
      <c r="AP209">
        <v>9.4166666666666676E-2</v>
      </c>
      <c r="AQ209">
        <v>0.1166666666666667</v>
      </c>
      <c r="AR209">
        <v>0.14250000000000002</v>
      </c>
      <c r="AS209">
        <v>0.10416666666666669</v>
      </c>
      <c r="AT209">
        <v>0.22166666666666665</v>
      </c>
      <c r="AU209">
        <v>8.3333333333333329E-2</v>
      </c>
    </row>
    <row r="210" spans="1:54">
      <c r="A210" t="s">
        <v>418</v>
      </c>
      <c r="AG210" t="s">
        <v>143</v>
      </c>
      <c r="AH210" t="s">
        <v>144</v>
      </c>
      <c r="AI210" t="s">
        <v>145</v>
      </c>
      <c r="AJ210" t="s">
        <v>146</v>
      </c>
      <c r="AK210" t="s">
        <v>149</v>
      </c>
      <c r="AL210" t="s">
        <v>148</v>
      </c>
      <c r="AP210">
        <v>9.4166666666666676E-2</v>
      </c>
      <c r="AQ210">
        <v>0.1166666666666667</v>
      </c>
      <c r="AR210">
        <v>0.14250000000000002</v>
      </c>
      <c r="AS210">
        <v>0.10416666666666669</v>
      </c>
      <c r="AT210">
        <v>0.22166666666666665</v>
      </c>
      <c r="AU210">
        <v>8.3333333333333329E-2</v>
      </c>
      <c r="AW210" s="10" t="s">
        <v>143</v>
      </c>
      <c r="AX210" s="10" t="s">
        <v>144</v>
      </c>
      <c r="AY210" s="10" t="s">
        <v>145</v>
      </c>
      <c r="AZ210" s="10" t="s">
        <v>146</v>
      </c>
      <c r="BA210" s="10" t="s">
        <v>149</v>
      </c>
      <c r="BB210" s="10" t="s">
        <v>148</v>
      </c>
    </row>
    <row r="211" spans="1:54">
      <c r="A211" t="s">
        <v>31</v>
      </c>
      <c r="C211">
        <v>30.420400000000001</v>
      </c>
      <c r="D211">
        <v>120.578</v>
      </c>
      <c r="E211">
        <v>5194.76</v>
      </c>
      <c r="F211">
        <v>3890.92</v>
      </c>
      <c r="G211" s="1">
        <v>7.2759600000000004E-12</v>
      </c>
      <c r="H211">
        <v>12124.1</v>
      </c>
      <c r="I211">
        <v>1022.22</v>
      </c>
      <c r="J211">
        <v>185.184</v>
      </c>
      <c r="K211">
        <v>3.8930899999999999</v>
      </c>
      <c r="L211">
        <v>1455.76</v>
      </c>
      <c r="M211">
        <v>0.37111</v>
      </c>
      <c r="N211">
        <v>2.6067499999999999</v>
      </c>
      <c r="O211">
        <v>216.00200000000001</v>
      </c>
      <c r="P211">
        <v>14663.2</v>
      </c>
      <c r="Q211">
        <v>58.645000000000003</v>
      </c>
      <c r="R211">
        <v>86.154600000000002</v>
      </c>
      <c r="S211">
        <v>4.1056800000000004</v>
      </c>
      <c r="T211">
        <v>32.488100000000003</v>
      </c>
      <c r="U211">
        <v>9.1537699999999997</v>
      </c>
      <c r="V211">
        <v>0.22475899999999999</v>
      </c>
      <c r="W211">
        <v>8.0903699999999995E-2</v>
      </c>
      <c r="X211" s="1">
        <v>2.5561599999999999E-5</v>
      </c>
      <c r="Y211">
        <v>4.5480299999999998</v>
      </c>
      <c r="Z211">
        <v>0.43334699999999998</v>
      </c>
      <c r="AA211">
        <v>0.70958299999999996</v>
      </c>
      <c r="AB211">
        <v>86.634600000000006</v>
      </c>
      <c r="AC211">
        <v>6.8198599999999996E-3</v>
      </c>
      <c r="AD211" s="1">
        <v>1.4417399999999999E-10</v>
      </c>
      <c r="AE211">
        <v>9.9750499999999992E-3</v>
      </c>
      <c r="AF211">
        <v>0.71036299999999997</v>
      </c>
      <c r="AG211">
        <f>AP209*10000</f>
        <v>941.66666666666674</v>
      </c>
      <c r="AH211">
        <f t="shared" ref="AH211:AL226" si="46">AQ209*10000</f>
        <v>1166.666666666667</v>
      </c>
      <c r="AI211">
        <f t="shared" si="46"/>
        <v>1425.0000000000002</v>
      </c>
      <c r="AJ211">
        <f t="shared" si="46"/>
        <v>1041.6666666666667</v>
      </c>
      <c r="AK211">
        <f t="shared" si="46"/>
        <v>2216.6666666666665</v>
      </c>
      <c r="AL211">
        <f t="shared" si="46"/>
        <v>833.33333333333326</v>
      </c>
      <c r="AP211">
        <v>9.4166666666666704E-2</v>
      </c>
      <c r="AQ211">
        <v>0.116666666666667</v>
      </c>
      <c r="AR211">
        <v>0.14249999999999999</v>
      </c>
      <c r="AS211">
        <v>0.104166666666667</v>
      </c>
      <c r="AT211">
        <v>0.22166666666666701</v>
      </c>
      <c r="AU211">
        <v>8.3333333333333301E-2</v>
      </c>
      <c r="AW211">
        <v>48.778333333333336</v>
      </c>
      <c r="AX211">
        <v>127.75000000000003</v>
      </c>
      <c r="AY211">
        <v>269.1825</v>
      </c>
      <c r="AZ211">
        <v>80.937500000000014</v>
      </c>
      <c r="BA211">
        <v>328.51</v>
      </c>
      <c r="BB211">
        <v>9.4999999999999982</v>
      </c>
    </row>
    <row r="212" spans="1:54">
      <c r="A212" t="s">
        <v>32</v>
      </c>
      <c r="C212">
        <v>18.682600000000001</v>
      </c>
      <c r="D212">
        <v>95.216800000000006</v>
      </c>
      <c r="E212">
        <v>3921.44</v>
      </c>
      <c r="F212">
        <v>2651.02</v>
      </c>
      <c r="G212" s="1">
        <v>5.22992E-12</v>
      </c>
      <c r="H212">
        <v>14056.1</v>
      </c>
      <c r="I212">
        <v>674.83399999999995</v>
      </c>
      <c r="J212">
        <v>142.03800000000001</v>
      </c>
      <c r="K212">
        <v>2.3201700000000001</v>
      </c>
      <c r="L212">
        <v>2023.02</v>
      </c>
      <c r="M212">
        <v>0.45073299999999999</v>
      </c>
      <c r="N212">
        <v>2.0526900000000001</v>
      </c>
      <c r="O212">
        <v>174.63399999999999</v>
      </c>
      <c r="P212">
        <v>12849.1</v>
      </c>
      <c r="Q212">
        <v>67.355099999999993</v>
      </c>
      <c r="R212">
        <v>85.1511</v>
      </c>
      <c r="S212">
        <v>2.66493</v>
      </c>
      <c r="T212">
        <v>55.065100000000001</v>
      </c>
      <c r="U212">
        <v>6.2305900000000003</v>
      </c>
      <c r="V212">
        <v>0.31339899999999998</v>
      </c>
      <c r="W212">
        <v>0.232547</v>
      </c>
      <c r="X212">
        <v>0.16856399999999999</v>
      </c>
      <c r="Y212">
        <v>3.73367</v>
      </c>
      <c r="Z212">
        <v>0.38344299999999998</v>
      </c>
      <c r="AA212">
        <v>1.1226499999999999</v>
      </c>
      <c r="AB212">
        <v>161.62200000000001</v>
      </c>
      <c r="AC212">
        <v>1.3791100000000001E-2</v>
      </c>
      <c r="AD212">
        <v>2.2857100000000002E-2</v>
      </c>
      <c r="AE212">
        <v>3.1208E-2</v>
      </c>
      <c r="AF212">
        <v>0.69339399999999995</v>
      </c>
      <c r="AG212">
        <f t="shared" ref="AG212:AG244" si="47">AP210*10000</f>
        <v>941.66666666666674</v>
      </c>
      <c r="AH212">
        <f t="shared" si="46"/>
        <v>1166.666666666667</v>
      </c>
      <c r="AI212">
        <f t="shared" si="46"/>
        <v>1425.0000000000002</v>
      </c>
      <c r="AJ212">
        <f t="shared" si="46"/>
        <v>1041.6666666666667</v>
      </c>
      <c r="AK212">
        <f t="shared" si="46"/>
        <v>2216.6666666666665</v>
      </c>
      <c r="AL212">
        <f t="shared" si="46"/>
        <v>833.33333333333326</v>
      </c>
      <c r="AP212">
        <v>9.4166666666666704E-2</v>
      </c>
      <c r="AQ212">
        <v>0.116666666666667</v>
      </c>
      <c r="AR212">
        <v>0.14249999999999999</v>
      </c>
      <c r="AS212">
        <v>0.104166666666667</v>
      </c>
      <c r="AT212">
        <v>0.22166666666666701</v>
      </c>
      <c r="AU212">
        <v>8.3333333333333301E-2</v>
      </c>
      <c r="AW212">
        <v>48.495833333333337</v>
      </c>
      <c r="AX212">
        <v>127.98333333333336</v>
      </c>
      <c r="AY212">
        <v>266.76</v>
      </c>
      <c r="AZ212">
        <v>81.666666666666686</v>
      </c>
      <c r="BA212">
        <v>329.17500000000001</v>
      </c>
      <c r="BB212">
        <v>10.583333333333332</v>
      </c>
    </row>
    <row r="213" spans="1:54">
      <c r="A213" t="s">
        <v>33</v>
      </c>
      <c r="C213">
        <v>19.824999999999999</v>
      </c>
      <c r="D213">
        <v>82.8185</v>
      </c>
      <c r="E213">
        <v>3569.9</v>
      </c>
      <c r="F213">
        <v>2456.0300000000002</v>
      </c>
      <c r="G213" s="1">
        <v>6.4396700000000002E-12</v>
      </c>
      <c r="H213">
        <v>22549.1</v>
      </c>
      <c r="I213">
        <v>1045.77</v>
      </c>
      <c r="J213">
        <v>149.38</v>
      </c>
      <c r="K213">
        <v>3.5213299999999998</v>
      </c>
      <c r="L213">
        <v>2221.5500000000002</v>
      </c>
      <c r="M213">
        <v>0.48240699999999997</v>
      </c>
      <c r="N213">
        <v>1.06654</v>
      </c>
      <c r="O213">
        <v>221.821</v>
      </c>
      <c r="P213">
        <v>12227</v>
      </c>
      <c r="Q213">
        <v>70.207999999999998</v>
      </c>
      <c r="R213">
        <v>95.834400000000002</v>
      </c>
      <c r="S213">
        <v>4.3072299999999997</v>
      </c>
      <c r="T213">
        <v>63.955500000000001</v>
      </c>
      <c r="U213">
        <v>5.1754600000000002</v>
      </c>
      <c r="V213">
        <v>0.26604499999999998</v>
      </c>
      <c r="W213">
        <v>7.5134599999999996E-2</v>
      </c>
      <c r="X213">
        <v>3.8894E-4</v>
      </c>
      <c r="Y213">
        <v>4.7572000000000001</v>
      </c>
      <c r="Z213">
        <v>0.45841500000000002</v>
      </c>
      <c r="AA213">
        <v>1.4286000000000001</v>
      </c>
      <c r="AB213">
        <v>158.93899999999999</v>
      </c>
      <c r="AC213">
        <v>2.0598100000000001E-2</v>
      </c>
      <c r="AD213" s="1">
        <v>2.1588E-9</v>
      </c>
      <c r="AE213">
        <v>3.9821299999999997E-2</v>
      </c>
      <c r="AF213">
        <v>0.67554700000000001</v>
      </c>
      <c r="AG213">
        <f t="shared" si="47"/>
        <v>941.66666666666708</v>
      </c>
      <c r="AH213">
        <f t="shared" si="46"/>
        <v>1166.6666666666699</v>
      </c>
      <c r="AI213">
        <f t="shared" si="46"/>
        <v>1424.9999999999998</v>
      </c>
      <c r="AJ213">
        <f t="shared" si="46"/>
        <v>1041.6666666666702</v>
      </c>
      <c r="AK213">
        <f t="shared" si="46"/>
        <v>2216.6666666666702</v>
      </c>
      <c r="AL213">
        <f t="shared" si="46"/>
        <v>833.33333333333303</v>
      </c>
      <c r="AP213">
        <v>9.4166666666666704E-2</v>
      </c>
      <c r="AQ213">
        <v>0.116666666666667</v>
      </c>
      <c r="AR213">
        <v>0.14249999999999999</v>
      </c>
      <c r="AS213">
        <v>0.104166666666667</v>
      </c>
      <c r="AT213">
        <v>0.22166666666666701</v>
      </c>
      <c r="AU213">
        <v>8.3333333333333301E-2</v>
      </c>
      <c r="AW213">
        <v>49.531666666666688</v>
      </c>
      <c r="AX213">
        <v>126.35000000000036</v>
      </c>
      <c r="AY213">
        <v>270.17999999999995</v>
      </c>
      <c r="AZ213">
        <v>81.25000000000027</v>
      </c>
      <c r="BA213">
        <v>323.4116666666672</v>
      </c>
      <c r="BB213">
        <v>10.499999999999996</v>
      </c>
    </row>
    <row r="214" spans="1:54">
      <c r="A214" t="s">
        <v>34</v>
      </c>
      <c r="C214">
        <v>25.543099999999999</v>
      </c>
      <c r="D214">
        <v>141.631</v>
      </c>
      <c r="E214">
        <v>4289.1000000000004</v>
      </c>
      <c r="F214">
        <v>3608.28</v>
      </c>
      <c r="G214" s="1">
        <v>3.21983E-12</v>
      </c>
      <c r="H214">
        <v>15835.1</v>
      </c>
      <c r="I214">
        <v>1251.83</v>
      </c>
      <c r="J214">
        <v>136.11600000000001</v>
      </c>
      <c r="K214">
        <v>3.5081000000000002</v>
      </c>
      <c r="L214">
        <v>1161.02</v>
      </c>
      <c r="M214">
        <v>0.35524600000000001</v>
      </c>
      <c r="N214">
        <v>2.0453600000000001</v>
      </c>
      <c r="O214">
        <v>282.41300000000001</v>
      </c>
      <c r="P214">
        <v>22346.9</v>
      </c>
      <c r="Q214">
        <v>104.32</v>
      </c>
      <c r="R214">
        <v>85.087800000000001</v>
      </c>
      <c r="S214">
        <v>4.3124599999999997</v>
      </c>
      <c r="T214">
        <v>55.591299999999997</v>
      </c>
      <c r="U214">
        <v>3.94733</v>
      </c>
      <c r="V214">
        <v>0.19061400000000001</v>
      </c>
      <c r="W214">
        <v>0.32359399999999999</v>
      </c>
      <c r="X214">
        <v>0.15640499999999999</v>
      </c>
      <c r="Y214">
        <v>4.3165300000000002</v>
      </c>
      <c r="Z214">
        <v>0.45769199999999999</v>
      </c>
      <c r="AA214">
        <v>1.4139299999999999</v>
      </c>
      <c r="AB214">
        <v>162.495</v>
      </c>
      <c r="AC214">
        <v>2.6883299999999999E-2</v>
      </c>
      <c r="AD214">
        <v>9.8145200000000002E-3</v>
      </c>
      <c r="AE214">
        <v>2.17498E-2</v>
      </c>
      <c r="AF214">
        <v>0.75422500000000003</v>
      </c>
      <c r="AG214">
        <f t="shared" si="47"/>
        <v>941.66666666666708</v>
      </c>
      <c r="AH214">
        <f t="shared" si="46"/>
        <v>1166.6666666666699</v>
      </c>
      <c r="AI214">
        <f t="shared" si="46"/>
        <v>1424.9999999999998</v>
      </c>
      <c r="AJ214">
        <f t="shared" si="46"/>
        <v>1041.6666666666702</v>
      </c>
      <c r="AK214">
        <f t="shared" si="46"/>
        <v>2216.6666666666702</v>
      </c>
      <c r="AL214">
        <f t="shared" si="46"/>
        <v>833.33333333333303</v>
      </c>
      <c r="AP214">
        <v>9.4166666666666704E-2</v>
      </c>
      <c r="AQ214">
        <v>0.116666666666667</v>
      </c>
      <c r="AR214">
        <v>0.14249999999999999</v>
      </c>
      <c r="AS214">
        <v>0.104166666666667</v>
      </c>
      <c r="AT214">
        <v>0.22166666666666701</v>
      </c>
      <c r="AU214">
        <v>8.3333333333333301E-2</v>
      </c>
      <c r="AW214">
        <v>48.966666666666683</v>
      </c>
      <c r="AX214">
        <v>125.06666666666703</v>
      </c>
      <c r="AY214">
        <v>266.47499999999997</v>
      </c>
      <c r="AZ214">
        <v>79.583333333333599</v>
      </c>
      <c r="BA214">
        <v>333.83000000000055</v>
      </c>
      <c r="BB214">
        <v>12.749999999999996</v>
      </c>
    </row>
    <row r="215" spans="1:54">
      <c r="A215" t="s">
        <v>35</v>
      </c>
      <c r="C215">
        <v>27.775700000000001</v>
      </c>
      <c r="D215">
        <v>104.471</v>
      </c>
      <c r="E215">
        <v>3411.21</v>
      </c>
      <c r="F215">
        <v>2770.24</v>
      </c>
      <c r="G215" s="1">
        <v>3.9574299999999996E-12</v>
      </c>
      <c r="H215">
        <v>9775.5300000000007</v>
      </c>
      <c r="I215">
        <v>810.09400000000005</v>
      </c>
      <c r="J215">
        <v>173.43299999999999</v>
      </c>
      <c r="K215">
        <v>3.3813800000000001</v>
      </c>
      <c r="L215">
        <v>1851.41</v>
      </c>
      <c r="M215">
        <v>0.44037100000000001</v>
      </c>
      <c r="N215">
        <v>2.04819</v>
      </c>
      <c r="O215">
        <v>213.86799999999999</v>
      </c>
      <c r="P215">
        <v>16958.3</v>
      </c>
      <c r="Q215">
        <v>58.136000000000003</v>
      </c>
      <c r="R215">
        <v>130.36099999999999</v>
      </c>
      <c r="S215">
        <v>3.2879100000000001</v>
      </c>
      <c r="T215">
        <v>51.5259</v>
      </c>
      <c r="U215">
        <v>4.3322799999999999</v>
      </c>
      <c r="V215">
        <v>0.234101</v>
      </c>
      <c r="W215">
        <v>0.36908000000000002</v>
      </c>
      <c r="X215">
        <v>0.137794</v>
      </c>
      <c r="Y215">
        <v>5.6886999999999999</v>
      </c>
      <c r="Z215">
        <v>0.43949300000000002</v>
      </c>
      <c r="AA215">
        <v>1.2003299999999999</v>
      </c>
      <c r="AB215">
        <v>139.36199999999999</v>
      </c>
      <c r="AC215">
        <v>3.4294999999999999E-2</v>
      </c>
      <c r="AD215">
        <v>4.5881900000000003E-2</v>
      </c>
      <c r="AE215">
        <v>4.7554100000000002E-2</v>
      </c>
      <c r="AF215">
        <v>0.75251299999999999</v>
      </c>
      <c r="AG215">
        <f t="shared" si="47"/>
        <v>941.66666666666708</v>
      </c>
      <c r="AH215">
        <f t="shared" si="46"/>
        <v>1166.6666666666699</v>
      </c>
      <c r="AI215">
        <f t="shared" si="46"/>
        <v>1424.9999999999998</v>
      </c>
      <c r="AJ215">
        <f t="shared" si="46"/>
        <v>1041.6666666666702</v>
      </c>
      <c r="AK215">
        <f t="shared" si="46"/>
        <v>2216.6666666666702</v>
      </c>
      <c r="AL215">
        <f t="shared" si="46"/>
        <v>833.33333333333303</v>
      </c>
      <c r="AP215">
        <v>9.4166666666666704E-2</v>
      </c>
      <c r="AQ215">
        <v>0.116666666666667</v>
      </c>
      <c r="AR215">
        <v>0.14249999999999999</v>
      </c>
      <c r="AS215">
        <v>0.104166666666667</v>
      </c>
      <c r="AT215">
        <v>0.22166666666666701</v>
      </c>
      <c r="AU215">
        <v>8.3333333333333301E-2</v>
      </c>
      <c r="AW215">
        <v>49.060833333333356</v>
      </c>
      <c r="AX215">
        <v>124.8333333333337</v>
      </c>
      <c r="AY215">
        <v>264.19499999999999</v>
      </c>
      <c r="AZ215">
        <v>80.416666666666927</v>
      </c>
      <c r="BA215">
        <v>349.12500000000057</v>
      </c>
      <c r="BB215">
        <v>9.5833333333333304</v>
      </c>
    </row>
    <row r="216" spans="1:54">
      <c r="A216" t="s">
        <v>36</v>
      </c>
      <c r="C216">
        <v>23.801600000000001</v>
      </c>
      <c r="D216">
        <v>95.916399999999996</v>
      </c>
      <c r="E216">
        <v>3546.69</v>
      </c>
      <c r="F216">
        <v>2569.7800000000002</v>
      </c>
      <c r="G216" s="1">
        <v>4.2007800000000002E-12</v>
      </c>
      <c r="H216">
        <v>12397.1</v>
      </c>
      <c r="I216">
        <v>738.327</v>
      </c>
      <c r="J216">
        <v>183.84299999999999</v>
      </c>
      <c r="K216">
        <v>4.1789899999999998</v>
      </c>
      <c r="L216">
        <v>2183.33</v>
      </c>
      <c r="M216">
        <v>0.47661100000000001</v>
      </c>
      <c r="N216">
        <v>2.3560099999999999</v>
      </c>
      <c r="O216">
        <v>188.22300000000001</v>
      </c>
      <c r="P216">
        <v>13589.1</v>
      </c>
      <c r="Q216">
        <v>90.062399999999997</v>
      </c>
      <c r="R216">
        <v>86.101200000000006</v>
      </c>
      <c r="S216">
        <v>3.8443999999999998</v>
      </c>
      <c r="T216">
        <v>49.348399999999998</v>
      </c>
      <c r="U216">
        <v>4.39466</v>
      </c>
      <c r="V216">
        <v>0.18795000000000001</v>
      </c>
      <c r="W216">
        <v>9.5168699999999995E-2</v>
      </c>
      <c r="X216">
        <v>2.23661E-3</v>
      </c>
      <c r="Y216">
        <v>3.8872200000000001</v>
      </c>
      <c r="Z216">
        <v>0.42427500000000001</v>
      </c>
      <c r="AA216">
        <v>1.2385699999999999</v>
      </c>
      <c r="AB216">
        <v>134.09800000000001</v>
      </c>
      <c r="AC216">
        <v>1.0762499999999999E-2</v>
      </c>
      <c r="AD216" s="1">
        <v>8.5033200000000002E-8</v>
      </c>
      <c r="AE216">
        <v>3.13248E-2</v>
      </c>
      <c r="AF216">
        <v>0.65573800000000004</v>
      </c>
      <c r="AG216">
        <f t="shared" si="47"/>
        <v>941.66666666666708</v>
      </c>
      <c r="AH216">
        <f t="shared" si="46"/>
        <v>1166.6666666666699</v>
      </c>
      <c r="AI216">
        <f t="shared" si="46"/>
        <v>1424.9999999999998</v>
      </c>
      <c r="AJ216">
        <f t="shared" si="46"/>
        <v>1041.6666666666702</v>
      </c>
      <c r="AK216">
        <f t="shared" si="46"/>
        <v>2216.6666666666702</v>
      </c>
      <c r="AL216">
        <f t="shared" si="46"/>
        <v>833.33333333333303</v>
      </c>
      <c r="AP216">
        <v>9.4166666666666704E-2</v>
      </c>
      <c r="AQ216">
        <v>0.116666666666667</v>
      </c>
      <c r="AR216">
        <v>0.14249999999999999</v>
      </c>
      <c r="AS216">
        <v>0.104166666666667</v>
      </c>
      <c r="AT216">
        <v>0.22166666666666701</v>
      </c>
      <c r="AU216">
        <v>8.3333333333333301E-2</v>
      </c>
      <c r="AW216">
        <v>46.612500000000018</v>
      </c>
      <c r="AX216">
        <v>125.06666666666703</v>
      </c>
      <c r="AY216">
        <v>267.89999999999998</v>
      </c>
      <c r="AZ216">
        <v>80.104166666666927</v>
      </c>
      <c r="BA216">
        <v>336.71166666666721</v>
      </c>
      <c r="BB216">
        <v>12.666666666666663</v>
      </c>
    </row>
    <row r="217" spans="1:54">
      <c r="A217" t="s">
        <v>37</v>
      </c>
      <c r="C217">
        <v>20.981999999999999</v>
      </c>
      <c r="D217">
        <v>106.538</v>
      </c>
      <c r="E217">
        <v>3287.88</v>
      </c>
      <c r="F217">
        <v>2574.7800000000002</v>
      </c>
      <c r="G217" s="1">
        <v>4.0789899999999998E-12</v>
      </c>
      <c r="H217">
        <v>12264.7</v>
      </c>
      <c r="I217">
        <v>615.61199999999997</v>
      </c>
      <c r="J217">
        <v>184.67400000000001</v>
      </c>
      <c r="K217">
        <v>2.7436799999999999</v>
      </c>
      <c r="L217">
        <v>1603.93</v>
      </c>
      <c r="M217">
        <v>0.57898099999999997</v>
      </c>
      <c r="N217">
        <v>2.2134299999999998</v>
      </c>
      <c r="O217">
        <v>193.637</v>
      </c>
      <c r="P217">
        <v>15024.1</v>
      </c>
      <c r="Q217">
        <v>52.356699999999996</v>
      </c>
      <c r="R217">
        <v>90.273300000000006</v>
      </c>
      <c r="S217">
        <v>4.1642700000000001</v>
      </c>
      <c r="T217">
        <v>49.445399999999999</v>
      </c>
      <c r="U217">
        <v>5.3897599999999999</v>
      </c>
      <c r="V217">
        <v>0.152723</v>
      </c>
      <c r="W217">
        <v>0.11704000000000001</v>
      </c>
      <c r="X217">
        <v>2.3296699999999999E-4</v>
      </c>
      <c r="Y217">
        <v>6.3494099999999998</v>
      </c>
      <c r="Z217">
        <v>0.297788</v>
      </c>
      <c r="AA217">
        <v>1.24664</v>
      </c>
      <c r="AB217">
        <v>166.26900000000001</v>
      </c>
      <c r="AC217">
        <v>5.2435099999999998E-3</v>
      </c>
      <c r="AD217" s="1">
        <v>4.6713399999999998E-7</v>
      </c>
      <c r="AE217">
        <v>2.52859E-2</v>
      </c>
      <c r="AF217">
        <v>0.66180499999999998</v>
      </c>
      <c r="AG217">
        <f t="shared" si="47"/>
        <v>941.66666666666708</v>
      </c>
      <c r="AH217">
        <f t="shared" si="46"/>
        <v>1166.6666666666699</v>
      </c>
      <c r="AI217">
        <f t="shared" si="46"/>
        <v>1424.9999999999998</v>
      </c>
      <c r="AJ217">
        <f t="shared" si="46"/>
        <v>1041.6666666666702</v>
      </c>
      <c r="AK217">
        <f t="shared" si="46"/>
        <v>2216.6666666666702</v>
      </c>
      <c r="AL217">
        <f t="shared" si="46"/>
        <v>833.33333333333303</v>
      </c>
      <c r="AP217">
        <v>9.4166666666666704E-2</v>
      </c>
      <c r="AQ217">
        <v>0.116666666666667</v>
      </c>
      <c r="AR217">
        <v>0.14249999999999999</v>
      </c>
      <c r="AS217">
        <v>0.104166666666667</v>
      </c>
      <c r="AT217">
        <v>0.22166666666666701</v>
      </c>
      <c r="AU217">
        <v>8.3333333333333301E-2</v>
      </c>
      <c r="AW217">
        <v>49.343333333333355</v>
      </c>
      <c r="AX217">
        <v>123.90000000000033</v>
      </c>
      <c r="AY217">
        <v>264.47999999999996</v>
      </c>
      <c r="AZ217">
        <v>80.00000000000027</v>
      </c>
      <c r="BA217">
        <v>343.14000000000055</v>
      </c>
      <c r="BB217">
        <v>11.833333333333329</v>
      </c>
    </row>
    <row r="218" spans="1:54">
      <c r="A218" t="s">
        <v>38</v>
      </c>
      <c r="C218">
        <v>27.875800000000002</v>
      </c>
      <c r="D218">
        <v>81.804900000000004</v>
      </c>
      <c r="E218">
        <v>4178.59</v>
      </c>
      <c r="F218">
        <v>3733.92</v>
      </c>
      <c r="G218" s="1">
        <v>5.8660600000000001E-12</v>
      </c>
      <c r="H218">
        <v>9963.75</v>
      </c>
      <c r="I218">
        <v>702.10400000000004</v>
      </c>
      <c r="J218">
        <v>108.995</v>
      </c>
      <c r="K218">
        <v>3.1673900000000001</v>
      </c>
      <c r="L218">
        <v>1708.84</v>
      </c>
      <c r="M218">
        <v>0.87969699999999995</v>
      </c>
      <c r="N218">
        <v>2.4479700000000002</v>
      </c>
      <c r="O218">
        <v>126.441</v>
      </c>
      <c r="P218">
        <v>16564.7</v>
      </c>
      <c r="Q218">
        <v>73.504599999999996</v>
      </c>
      <c r="R218">
        <v>104.18</v>
      </c>
      <c r="S218">
        <v>3.7895099999999999</v>
      </c>
      <c r="T218">
        <v>48.304499999999997</v>
      </c>
      <c r="U218">
        <v>5.5217599999999996</v>
      </c>
      <c r="V218">
        <v>0.24105799999999999</v>
      </c>
      <c r="W218">
        <v>7.4461899999999998E-2</v>
      </c>
      <c r="X218">
        <v>0.27617000000000003</v>
      </c>
      <c r="Y218">
        <v>5.6144499999999997</v>
      </c>
      <c r="Z218">
        <v>0.40436</v>
      </c>
      <c r="AA218">
        <v>0.87929199999999996</v>
      </c>
      <c r="AB218">
        <v>141.34399999999999</v>
      </c>
      <c r="AC218">
        <v>1.17772E-2</v>
      </c>
      <c r="AD218" s="1">
        <v>1.63852E-6</v>
      </c>
      <c r="AE218">
        <v>3.6819699999999997E-2</v>
      </c>
      <c r="AF218">
        <v>0.80154800000000004</v>
      </c>
      <c r="AG218">
        <f t="shared" si="47"/>
        <v>941.66666666666708</v>
      </c>
      <c r="AH218">
        <f t="shared" si="46"/>
        <v>1166.6666666666699</v>
      </c>
      <c r="AI218">
        <f t="shared" si="46"/>
        <v>1424.9999999999998</v>
      </c>
      <c r="AJ218">
        <f t="shared" si="46"/>
        <v>1041.6666666666702</v>
      </c>
      <c r="AK218">
        <f t="shared" si="46"/>
        <v>2216.6666666666702</v>
      </c>
      <c r="AL218">
        <f t="shared" si="46"/>
        <v>833.33333333333303</v>
      </c>
      <c r="AP218">
        <v>9.4166666666666704E-2</v>
      </c>
      <c r="AQ218">
        <v>0.116666666666667</v>
      </c>
      <c r="AR218">
        <v>0.14249999999999999</v>
      </c>
      <c r="AS218">
        <v>0.104166666666667</v>
      </c>
      <c r="AT218">
        <v>0.22166666666666701</v>
      </c>
      <c r="AU218">
        <v>8.3333333333333301E-2</v>
      </c>
      <c r="AW218">
        <v>48.77833333333335</v>
      </c>
      <c r="AX218">
        <v>126.93333333333372</v>
      </c>
      <c r="AY218">
        <v>269.18249999999995</v>
      </c>
      <c r="AZ218">
        <v>84.166666666666941</v>
      </c>
      <c r="BA218">
        <v>320.75166666666718</v>
      </c>
      <c r="BB218">
        <v>10.499999999999996</v>
      </c>
    </row>
    <row r="219" spans="1:54">
      <c r="A219" t="s">
        <v>39</v>
      </c>
      <c r="C219">
        <v>20.427700000000002</v>
      </c>
      <c r="D219">
        <v>131.97300000000001</v>
      </c>
      <c r="E219">
        <v>2417.0500000000002</v>
      </c>
      <c r="F219">
        <v>2560.88</v>
      </c>
      <c r="G219" s="1">
        <v>3.21983E-12</v>
      </c>
      <c r="H219">
        <v>16238.6</v>
      </c>
      <c r="I219">
        <v>787.72900000000004</v>
      </c>
      <c r="J219">
        <v>205.27500000000001</v>
      </c>
      <c r="K219">
        <v>3.2362199999999999</v>
      </c>
      <c r="L219">
        <v>1318.97</v>
      </c>
      <c r="M219">
        <v>0.50302899999999995</v>
      </c>
      <c r="N219">
        <v>2.0646800000000001</v>
      </c>
      <c r="O219">
        <v>172.50800000000001</v>
      </c>
      <c r="P219">
        <v>15585.7</v>
      </c>
      <c r="Q219">
        <v>58.245199999999997</v>
      </c>
      <c r="R219">
        <v>85.697599999999994</v>
      </c>
      <c r="S219">
        <v>3.1182099999999999</v>
      </c>
      <c r="T219">
        <v>43.045499999999997</v>
      </c>
      <c r="U219">
        <v>6.8521400000000003</v>
      </c>
      <c r="V219">
        <v>0.25745000000000001</v>
      </c>
      <c r="W219">
        <v>0.18563099999999999</v>
      </c>
      <c r="X219" s="1">
        <v>1.9663599999999999E-5</v>
      </c>
      <c r="Y219">
        <v>5.9600499999999998</v>
      </c>
      <c r="Z219">
        <v>0.44115799999999999</v>
      </c>
      <c r="AA219">
        <v>1.0965</v>
      </c>
      <c r="AB219">
        <v>154.06800000000001</v>
      </c>
      <c r="AC219">
        <v>2.7461800000000001E-2</v>
      </c>
      <c r="AD219" s="1">
        <v>4.4130900000000003E-6</v>
      </c>
      <c r="AE219">
        <v>4.4740000000000002E-2</v>
      </c>
      <c r="AF219">
        <v>0.71199299999999999</v>
      </c>
      <c r="AG219">
        <f t="shared" si="47"/>
        <v>941.66666666666708</v>
      </c>
      <c r="AH219">
        <f t="shared" si="46"/>
        <v>1166.6666666666699</v>
      </c>
      <c r="AI219">
        <f t="shared" si="46"/>
        <v>1424.9999999999998</v>
      </c>
      <c r="AJ219">
        <f t="shared" si="46"/>
        <v>1041.6666666666702</v>
      </c>
      <c r="AK219">
        <f t="shared" si="46"/>
        <v>2216.6666666666702</v>
      </c>
      <c r="AL219">
        <f t="shared" si="46"/>
        <v>833.33333333333303</v>
      </c>
      <c r="AP219">
        <v>9.4166666666666704E-2</v>
      </c>
      <c r="AQ219">
        <v>0.116666666666667</v>
      </c>
      <c r="AR219">
        <v>0.14249999999999999</v>
      </c>
      <c r="AS219">
        <v>0.104166666666667</v>
      </c>
      <c r="AT219">
        <v>0.22166666666666701</v>
      </c>
      <c r="AU219">
        <v>8.3333333333333301E-2</v>
      </c>
      <c r="AW219">
        <v>49.908333333333353</v>
      </c>
      <c r="AX219">
        <v>124.48333333333369</v>
      </c>
      <c r="AY219">
        <v>266.76</v>
      </c>
      <c r="AZ219">
        <v>80.31250000000027</v>
      </c>
      <c r="BA219">
        <v>334.71666666666721</v>
      </c>
      <c r="BB219">
        <v>11.499999999999995</v>
      </c>
    </row>
    <row r="220" spans="1:54">
      <c r="A220" t="s">
        <v>40</v>
      </c>
      <c r="C220">
        <v>12.625500000000001</v>
      </c>
      <c r="D220">
        <v>80.442300000000003</v>
      </c>
      <c r="E220">
        <v>2894.12</v>
      </c>
      <c r="F220">
        <v>1962.37</v>
      </c>
      <c r="G220" s="1">
        <v>5.1233999999999998E-12</v>
      </c>
      <c r="H220">
        <v>13457.1</v>
      </c>
      <c r="I220">
        <v>897.48099999999999</v>
      </c>
      <c r="J220">
        <v>186.815</v>
      </c>
      <c r="K220">
        <v>3.3231299999999999</v>
      </c>
      <c r="L220">
        <v>1328.17</v>
      </c>
      <c r="M220">
        <v>0.53666499999999995</v>
      </c>
      <c r="N220">
        <v>2.0521600000000002</v>
      </c>
      <c r="O220">
        <v>127.13</v>
      </c>
      <c r="P220">
        <v>10994.9</v>
      </c>
      <c r="Q220">
        <v>59.791400000000003</v>
      </c>
      <c r="R220">
        <v>54.388599999999997</v>
      </c>
      <c r="S220">
        <v>2.98624</v>
      </c>
      <c r="T220">
        <v>37.0274</v>
      </c>
      <c r="U220">
        <v>4.5015599999999996</v>
      </c>
      <c r="V220">
        <v>0.30310300000000001</v>
      </c>
      <c r="W220">
        <v>7.5587299999999996E-2</v>
      </c>
      <c r="X220" s="1">
        <v>7.8064200000000004E-9</v>
      </c>
      <c r="Y220">
        <v>3.5729299999999999</v>
      </c>
      <c r="Z220">
        <v>0.23305200000000001</v>
      </c>
      <c r="AA220">
        <v>1.14744</v>
      </c>
      <c r="AB220">
        <v>127.751</v>
      </c>
      <c r="AC220">
        <v>9.5699200000000009E-3</v>
      </c>
      <c r="AD220">
        <v>3.88427E-4</v>
      </c>
      <c r="AE220">
        <v>7.3445200000000002E-2</v>
      </c>
      <c r="AF220">
        <v>0.63198100000000001</v>
      </c>
      <c r="AG220">
        <f t="shared" si="47"/>
        <v>941.66666666666708</v>
      </c>
      <c r="AH220">
        <f t="shared" si="46"/>
        <v>1166.6666666666699</v>
      </c>
      <c r="AI220">
        <f t="shared" si="46"/>
        <v>1424.9999999999998</v>
      </c>
      <c r="AJ220">
        <f t="shared" si="46"/>
        <v>1041.6666666666702</v>
      </c>
      <c r="AK220">
        <f t="shared" si="46"/>
        <v>2216.6666666666702</v>
      </c>
      <c r="AL220">
        <f t="shared" si="46"/>
        <v>833.33333333333303</v>
      </c>
      <c r="AP220">
        <v>9.4166666666666704E-2</v>
      </c>
      <c r="AQ220">
        <v>0.116666666666667</v>
      </c>
      <c r="AR220">
        <v>0.14249999999999999</v>
      </c>
      <c r="AS220">
        <v>0.104166666666667</v>
      </c>
      <c r="AT220">
        <v>0.22166666666666701</v>
      </c>
      <c r="AU220">
        <v>8.3333333333333301E-2</v>
      </c>
      <c r="AW220">
        <v>49.625833333333347</v>
      </c>
      <c r="AX220">
        <v>124.25000000000036</v>
      </c>
      <c r="AY220">
        <v>269.61</v>
      </c>
      <c r="AZ220">
        <v>79.062500000000256</v>
      </c>
      <c r="BA220">
        <v>327.62333333333385</v>
      </c>
      <c r="BB220">
        <v>12.583333333333329</v>
      </c>
    </row>
    <row r="221" spans="1:54">
      <c r="A221" t="s">
        <v>41</v>
      </c>
      <c r="C221">
        <v>21.782499999999999</v>
      </c>
      <c r="D221">
        <v>124.29300000000001</v>
      </c>
      <c r="E221">
        <v>3746.04</v>
      </c>
      <c r="F221">
        <v>3117.93</v>
      </c>
      <c r="G221" s="1">
        <v>3.6379800000000002E-12</v>
      </c>
      <c r="H221">
        <v>7247.54</v>
      </c>
      <c r="I221">
        <v>793.03800000000001</v>
      </c>
      <c r="J221">
        <v>138.80799999999999</v>
      </c>
      <c r="K221">
        <v>3.3547199999999999</v>
      </c>
      <c r="L221">
        <v>1769.24</v>
      </c>
      <c r="M221">
        <v>0.42289500000000002</v>
      </c>
      <c r="N221">
        <v>2.4810099999999999</v>
      </c>
      <c r="O221">
        <v>143.32599999999999</v>
      </c>
      <c r="P221">
        <v>13314.2</v>
      </c>
      <c r="Q221">
        <v>78.299700000000001</v>
      </c>
      <c r="R221">
        <v>109.729</v>
      </c>
      <c r="S221">
        <v>2.7554400000000001</v>
      </c>
      <c r="T221">
        <v>43.525500000000001</v>
      </c>
      <c r="U221">
        <v>4.9922300000000002</v>
      </c>
      <c r="V221">
        <v>0.20036200000000001</v>
      </c>
      <c r="W221">
        <v>5.6237099999999998E-2</v>
      </c>
      <c r="X221" s="1">
        <v>1.77739E-9</v>
      </c>
      <c r="Y221">
        <v>3.99925</v>
      </c>
      <c r="Z221">
        <v>0.290827</v>
      </c>
      <c r="AA221">
        <v>1.1807700000000001</v>
      </c>
      <c r="AB221">
        <v>123.929</v>
      </c>
      <c r="AC221">
        <v>5.9384499999999996E-3</v>
      </c>
      <c r="AD221">
        <v>1.8866600000000001E-4</v>
      </c>
      <c r="AE221">
        <v>3.8226700000000002E-2</v>
      </c>
      <c r="AF221">
        <v>0.64955499999999999</v>
      </c>
      <c r="AG221">
        <f t="shared" si="47"/>
        <v>941.66666666666708</v>
      </c>
      <c r="AH221">
        <f t="shared" si="46"/>
        <v>1166.6666666666699</v>
      </c>
      <c r="AI221">
        <f t="shared" si="46"/>
        <v>1424.9999999999998</v>
      </c>
      <c r="AJ221">
        <f t="shared" si="46"/>
        <v>1041.6666666666702</v>
      </c>
      <c r="AK221">
        <f t="shared" si="46"/>
        <v>2216.6666666666702</v>
      </c>
      <c r="AL221">
        <f t="shared" si="46"/>
        <v>833.33333333333303</v>
      </c>
      <c r="AP221">
        <v>9.4166666666666704E-2</v>
      </c>
      <c r="AQ221">
        <v>0.116666666666667</v>
      </c>
      <c r="AR221">
        <v>0.14249999999999999</v>
      </c>
      <c r="AS221">
        <v>0.104166666666667</v>
      </c>
      <c r="AT221">
        <v>0.22166666666666701</v>
      </c>
      <c r="AU221">
        <v>8.3333333333333301E-2</v>
      </c>
      <c r="AW221">
        <v>47.836666666666687</v>
      </c>
      <c r="AX221">
        <v>125.41666666666703</v>
      </c>
      <c r="AY221">
        <v>267.47249999999997</v>
      </c>
      <c r="AZ221">
        <v>78.958333333333599</v>
      </c>
      <c r="BA221">
        <v>343.14000000000055</v>
      </c>
      <c r="BB221">
        <v>10.166666666666663</v>
      </c>
    </row>
    <row r="222" spans="1:54">
      <c r="A222" t="s">
        <v>42</v>
      </c>
      <c r="C222">
        <v>17.918399999999998</v>
      </c>
      <c r="D222">
        <v>104.767</v>
      </c>
      <c r="E222">
        <v>4369.3</v>
      </c>
      <c r="F222">
        <v>2820.25</v>
      </c>
      <c r="G222" s="1">
        <v>5.7712899999999997E-12</v>
      </c>
      <c r="H222">
        <v>14387.2</v>
      </c>
      <c r="I222">
        <v>1145.49</v>
      </c>
      <c r="J222">
        <v>198.76499999999999</v>
      </c>
      <c r="K222">
        <v>3.1109200000000001</v>
      </c>
      <c r="L222">
        <v>1674.92</v>
      </c>
      <c r="M222">
        <v>0.314137</v>
      </c>
      <c r="N222">
        <v>2.4402599999999999</v>
      </c>
      <c r="O222">
        <v>198.10599999999999</v>
      </c>
      <c r="P222">
        <v>13451.2</v>
      </c>
      <c r="Q222">
        <v>87.338899999999995</v>
      </c>
      <c r="R222">
        <v>68.401600000000002</v>
      </c>
      <c r="S222">
        <v>3.2958099999999999</v>
      </c>
      <c r="T222">
        <v>39.452399999999997</v>
      </c>
      <c r="U222">
        <v>6.1055299999999999</v>
      </c>
      <c r="V222">
        <v>0.18536</v>
      </c>
      <c r="W222">
        <v>0.26060299999999997</v>
      </c>
      <c r="X222" s="1">
        <v>5.2988699999999999E-10</v>
      </c>
      <c r="Y222">
        <v>2.7245300000000001</v>
      </c>
      <c r="Z222">
        <v>0.33114199999999999</v>
      </c>
      <c r="AA222">
        <v>2.1670500000000001</v>
      </c>
      <c r="AB222">
        <v>127.806</v>
      </c>
      <c r="AC222">
        <v>9.8591000000000008E-3</v>
      </c>
      <c r="AD222" s="1">
        <v>3.64382E-5</v>
      </c>
      <c r="AE222">
        <v>4.3230600000000001E-2</v>
      </c>
      <c r="AF222">
        <v>0.66513900000000004</v>
      </c>
      <c r="AG222">
        <f t="shared" si="47"/>
        <v>941.66666666666708</v>
      </c>
      <c r="AH222">
        <f t="shared" si="46"/>
        <v>1166.6666666666699</v>
      </c>
      <c r="AI222">
        <f t="shared" si="46"/>
        <v>1424.9999999999998</v>
      </c>
      <c r="AJ222">
        <f t="shared" si="46"/>
        <v>1041.6666666666702</v>
      </c>
      <c r="AK222">
        <f t="shared" si="46"/>
        <v>2216.6666666666702</v>
      </c>
      <c r="AL222">
        <f t="shared" si="46"/>
        <v>833.33333333333303</v>
      </c>
      <c r="AP222">
        <v>9.4166666666666704E-2</v>
      </c>
      <c r="AQ222">
        <v>0.116666666666667</v>
      </c>
      <c r="AR222">
        <v>0.14249999999999999</v>
      </c>
      <c r="AS222">
        <v>0.104166666666667</v>
      </c>
      <c r="AT222">
        <v>0.22166666666666701</v>
      </c>
      <c r="AU222">
        <v>8.3333333333333301E-2</v>
      </c>
      <c r="AW222">
        <v>48.966666666666683</v>
      </c>
      <c r="AX222">
        <v>125.30000000000037</v>
      </c>
      <c r="AY222">
        <v>272.88749999999999</v>
      </c>
      <c r="AZ222">
        <v>81.666666666666941</v>
      </c>
      <c r="BA222">
        <v>321.1950000000005</v>
      </c>
      <c r="BB222">
        <v>10.249999999999996</v>
      </c>
    </row>
    <row r="223" spans="1:54">
      <c r="A223" t="s">
        <v>43</v>
      </c>
      <c r="C223">
        <v>24.2241</v>
      </c>
      <c r="D223">
        <v>125.21599999999999</v>
      </c>
      <c r="E223">
        <v>4256.45</v>
      </c>
      <c r="F223">
        <v>4140.46</v>
      </c>
      <c r="G223" s="1">
        <v>4.3807099999999998E-12</v>
      </c>
      <c r="H223">
        <v>14974.9</v>
      </c>
      <c r="I223">
        <v>762.98599999999999</v>
      </c>
      <c r="J223">
        <v>159.95699999999999</v>
      </c>
      <c r="K223">
        <v>3.9468399999999999</v>
      </c>
      <c r="L223">
        <v>1626.98</v>
      </c>
      <c r="M223">
        <v>0.64035799999999998</v>
      </c>
      <c r="N223">
        <v>2.9347699999999999</v>
      </c>
      <c r="O223">
        <v>201.83099999999999</v>
      </c>
      <c r="P223">
        <v>16022.4</v>
      </c>
      <c r="Q223">
        <v>48.393700000000003</v>
      </c>
      <c r="R223">
        <v>74.216999999999999</v>
      </c>
      <c r="S223">
        <v>3.8416000000000001</v>
      </c>
      <c r="T223">
        <v>50.862699999999997</v>
      </c>
      <c r="U223">
        <v>7.37906</v>
      </c>
      <c r="V223">
        <v>0.272451</v>
      </c>
      <c r="W223">
        <v>6.7592399999999997E-2</v>
      </c>
      <c r="X223">
        <v>0.26651200000000003</v>
      </c>
      <c r="Y223">
        <v>4.1747899999999998</v>
      </c>
      <c r="Z223">
        <v>0.45588000000000001</v>
      </c>
      <c r="AA223">
        <v>0.53407800000000005</v>
      </c>
      <c r="AB223">
        <v>130.49299999999999</v>
      </c>
      <c r="AC223">
        <v>1.34117E-2</v>
      </c>
      <c r="AD223" s="1">
        <v>8.6049999999999998E-6</v>
      </c>
      <c r="AE223">
        <v>2.91229E-2</v>
      </c>
      <c r="AF223">
        <v>0.60368699999999997</v>
      </c>
      <c r="AG223">
        <f t="shared" si="47"/>
        <v>941.66666666666708</v>
      </c>
      <c r="AH223">
        <f t="shared" si="46"/>
        <v>1166.6666666666699</v>
      </c>
      <c r="AI223">
        <f t="shared" si="46"/>
        <v>1424.9999999999998</v>
      </c>
      <c r="AJ223">
        <f t="shared" si="46"/>
        <v>1041.6666666666702</v>
      </c>
      <c r="AK223">
        <f t="shared" si="46"/>
        <v>2216.6666666666702</v>
      </c>
      <c r="AL223">
        <f t="shared" si="46"/>
        <v>833.33333333333303</v>
      </c>
      <c r="AP223">
        <v>9.4166666666666704E-2</v>
      </c>
      <c r="AQ223">
        <v>0.116666666666667</v>
      </c>
      <c r="AR223">
        <v>0.14249999999999999</v>
      </c>
      <c r="AS223">
        <v>0.104166666666667</v>
      </c>
      <c r="AT223">
        <v>0.22166666666666701</v>
      </c>
      <c r="AU223">
        <v>8.3333333333333301E-2</v>
      </c>
      <c r="AW223">
        <v>49.531666666666688</v>
      </c>
      <c r="AX223">
        <v>127.40000000000036</v>
      </c>
      <c r="AY223">
        <v>271.60499999999996</v>
      </c>
      <c r="AZ223">
        <v>78.854166666666927</v>
      </c>
      <c r="BA223">
        <v>326.95833333333383</v>
      </c>
      <c r="BB223">
        <v>8.9166666666666643</v>
      </c>
    </row>
    <row r="224" spans="1:54">
      <c r="A224" t="s">
        <v>44</v>
      </c>
      <c r="C224">
        <v>18.272200000000002</v>
      </c>
      <c r="D224">
        <v>122.803</v>
      </c>
      <c r="E224">
        <v>3335.4</v>
      </c>
      <c r="F224">
        <v>3163.03</v>
      </c>
      <c r="G224" s="1">
        <v>4.3807099999999998E-12</v>
      </c>
      <c r="H224">
        <v>10573.9</v>
      </c>
      <c r="I224">
        <v>1127.01</v>
      </c>
      <c r="J224">
        <v>166.738</v>
      </c>
      <c r="K224">
        <v>3.5310999999999999</v>
      </c>
      <c r="L224">
        <v>779.94200000000001</v>
      </c>
      <c r="M224">
        <v>0.39426600000000001</v>
      </c>
      <c r="N224">
        <v>3.2250899999999998</v>
      </c>
      <c r="O224">
        <v>113.83499999999999</v>
      </c>
      <c r="P224">
        <v>13011.2</v>
      </c>
      <c r="Q224">
        <v>69.950800000000001</v>
      </c>
      <c r="R224">
        <v>63.134900000000002</v>
      </c>
      <c r="S224">
        <v>2.7491699999999999</v>
      </c>
      <c r="T224">
        <v>31.257100000000001</v>
      </c>
      <c r="U224">
        <v>6.2468300000000001</v>
      </c>
      <c r="V224">
        <v>0.52041499999999996</v>
      </c>
      <c r="W224">
        <v>7.5398300000000001E-2</v>
      </c>
      <c r="X224" s="1">
        <v>3.0367799999999997E-11</v>
      </c>
      <c r="Y224">
        <v>2.7011400000000001</v>
      </c>
      <c r="Z224">
        <v>0.40550199999999997</v>
      </c>
      <c r="AA224">
        <v>0.70725300000000002</v>
      </c>
      <c r="AB224">
        <v>119.86499999999999</v>
      </c>
      <c r="AC224">
        <v>1.0623799999999999E-2</v>
      </c>
      <c r="AD224" s="1">
        <v>2.07747E-6</v>
      </c>
      <c r="AE224">
        <v>6.9740200000000002E-2</v>
      </c>
      <c r="AF224">
        <v>0.51044900000000004</v>
      </c>
      <c r="AG224">
        <f t="shared" si="47"/>
        <v>941.66666666666708</v>
      </c>
      <c r="AH224">
        <f t="shared" si="46"/>
        <v>1166.6666666666699</v>
      </c>
      <c r="AI224">
        <f t="shared" si="46"/>
        <v>1424.9999999999998</v>
      </c>
      <c r="AJ224">
        <f t="shared" si="46"/>
        <v>1041.6666666666702</v>
      </c>
      <c r="AK224">
        <f t="shared" si="46"/>
        <v>2216.6666666666702</v>
      </c>
      <c r="AL224">
        <f t="shared" si="46"/>
        <v>833.33333333333303</v>
      </c>
      <c r="AP224">
        <v>9.4166666666666704E-2</v>
      </c>
      <c r="AQ224">
        <v>0.116666666666667</v>
      </c>
      <c r="AR224">
        <v>0.14249999999999999</v>
      </c>
      <c r="AS224">
        <v>0.104166666666667</v>
      </c>
      <c r="AT224">
        <v>0.22166666666666701</v>
      </c>
      <c r="AU224">
        <v>8.3333333333333301E-2</v>
      </c>
      <c r="AW224">
        <v>50.096666666666685</v>
      </c>
      <c r="AX224">
        <v>125.65000000000036</v>
      </c>
      <c r="AY224">
        <v>268.61249999999995</v>
      </c>
      <c r="AZ224">
        <v>79.479166666666927</v>
      </c>
      <c r="BA224">
        <v>329.84000000000054</v>
      </c>
      <c r="BB224">
        <v>10.83333333333333</v>
      </c>
    </row>
    <row r="225" spans="1:54">
      <c r="A225" t="s">
        <v>45</v>
      </c>
      <c r="C225">
        <v>26.215599999999998</v>
      </c>
      <c r="D225">
        <v>95.211699999999993</v>
      </c>
      <c r="E225">
        <v>3681.93</v>
      </c>
      <c r="F225">
        <v>2679.16</v>
      </c>
      <c r="G225" s="1">
        <v>4.3807099999999998E-12</v>
      </c>
      <c r="H225">
        <v>15870.6</v>
      </c>
      <c r="I225">
        <v>1504.38</v>
      </c>
      <c r="J225">
        <v>204.29599999999999</v>
      </c>
      <c r="K225">
        <v>3.5520800000000001</v>
      </c>
      <c r="L225">
        <v>1507.07</v>
      </c>
      <c r="M225">
        <v>0.421043</v>
      </c>
      <c r="N225">
        <v>2.8783799999999999</v>
      </c>
      <c r="O225">
        <v>173.66</v>
      </c>
      <c r="P225">
        <v>18238.2</v>
      </c>
      <c r="Q225">
        <v>66.681899999999999</v>
      </c>
      <c r="R225">
        <v>98.448800000000006</v>
      </c>
      <c r="S225">
        <v>3.3805900000000002</v>
      </c>
      <c r="T225">
        <v>43.452300000000001</v>
      </c>
      <c r="U225">
        <v>6.49552</v>
      </c>
      <c r="V225">
        <v>0.34785199999999999</v>
      </c>
      <c r="W225">
        <v>0.14785999999999999</v>
      </c>
      <c r="X225" s="1">
        <v>1.2345999999999999E-11</v>
      </c>
      <c r="Y225">
        <v>4.6066700000000003</v>
      </c>
      <c r="Z225">
        <v>0.35836299999999999</v>
      </c>
      <c r="AA225">
        <v>1.0338099999999999</v>
      </c>
      <c r="AB225">
        <v>186.81100000000001</v>
      </c>
      <c r="AC225">
        <v>1.0032599999999999E-2</v>
      </c>
      <c r="AD225" s="1">
        <v>8.2763599999999996E-7</v>
      </c>
      <c r="AE225">
        <v>4.2010499999999999E-2</v>
      </c>
      <c r="AF225">
        <v>0.48524299999999998</v>
      </c>
      <c r="AG225">
        <f t="shared" si="47"/>
        <v>941.66666666666708</v>
      </c>
      <c r="AH225">
        <f t="shared" si="46"/>
        <v>1166.6666666666699</v>
      </c>
      <c r="AI225">
        <f t="shared" si="46"/>
        <v>1424.9999999999998</v>
      </c>
      <c r="AJ225">
        <f t="shared" si="46"/>
        <v>1041.6666666666702</v>
      </c>
      <c r="AK225">
        <f t="shared" si="46"/>
        <v>2216.6666666666702</v>
      </c>
      <c r="AL225">
        <f t="shared" si="46"/>
        <v>833.33333333333303</v>
      </c>
      <c r="AP225">
        <v>9.4166666666666704E-2</v>
      </c>
      <c r="AQ225">
        <v>0.116666666666667</v>
      </c>
      <c r="AR225">
        <v>0.14249999999999999</v>
      </c>
      <c r="AS225">
        <v>0.104166666666667</v>
      </c>
      <c r="AT225">
        <v>0.22166666666666701</v>
      </c>
      <c r="AU225">
        <v>8.3333333333333301E-2</v>
      </c>
      <c r="AW225">
        <v>49.343333333333355</v>
      </c>
      <c r="AX225">
        <v>126.70000000000036</v>
      </c>
      <c r="AY225">
        <v>268.46999999999997</v>
      </c>
      <c r="AZ225">
        <v>77.708333333333584</v>
      </c>
      <c r="BA225">
        <v>333.16500000000053</v>
      </c>
      <c r="BB225">
        <v>10.83333333333333</v>
      </c>
    </row>
    <row r="226" spans="1:54">
      <c r="A226" t="s">
        <v>46</v>
      </c>
      <c r="C226">
        <v>21.1129</v>
      </c>
      <c r="D226">
        <v>110.78400000000001</v>
      </c>
      <c r="E226">
        <v>3113.49</v>
      </c>
      <c r="F226">
        <v>3559.38</v>
      </c>
      <c r="G226" s="1">
        <v>5.0807799999999997E-12</v>
      </c>
      <c r="H226">
        <v>20656.8</v>
      </c>
      <c r="I226">
        <v>1112.73</v>
      </c>
      <c r="J226">
        <v>178.2</v>
      </c>
      <c r="K226">
        <v>2.8432900000000001</v>
      </c>
      <c r="L226">
        <v>1426.18</v>
      </c>
      <c r="M226">
        <v>0.38071199999999999</v>
      </c>
      <c r="N226">
        <v>2.3273100000000002</v>
      </c>
      <c r="O226">
        <v>206.45400000000001</v>
      </c>
      <c r="P226">
        <v>10480.799999999999</v>
      </c>
      <c r="Q226">
        <v>65.0428</v>
      </c>
      <c r="R226">
        <v>88.122100000000003</v>
      </c>
      <c r="S226">
        <v>3.2592599999999998</v>
      </c>
      <c r="T226">
        <v>49.684699999999999</v>
      </c>
      <c r="U226">
        <v>5.3599199999999998</v>
      </c>
      <c r="V226">
        <v>0.30938300000000002</v>
      </c>
      <c r="W226" s="1">
        <v>1.24906E-5</v>
      </c>
      <c r="X226" s="1">
        <v>3.3321200000000001E-12</v>
      </c>
      <c r="Y226">
        <v>4.5064399999999996</v>
      </c>
      <c r="Z226">
        <v>0.288746</v>
      </c>
      <c r="AA226">
        <v>0.72528199999999998</v>
      </c>
      <c r="AB226">
        <v>172.88300000000001</v>
      </c>
      <c r="AC226">
        <v>1.35367E-2</v>
      </c>
      <c r="AD226" s="1">
        <v>2.0810299999999999E-7</v>
      </c>
      <c r="AE226">
        <v>5.4297100000000001E-2</v>
      </c>
      <c r="AF226">
        <v>0.40901599999999999</v>
      </c>
      <c r="AG226">
        <f t="shared" si="47"/>
        <v>941.66666666666708</v>
      </c>
      <c r="AH226">
        <f t="shared" si="46"/>
        <v>1166.6666666666699</v>
      </c>
      <c r="AI226">
        <f t="shared" si="46"/>
        <v>1424.9999999999998</v>
      </c>
      <c r="AJ226">
        <f t="shared" si="46"/>
        <v>1041.6666666666702</v>
      </c>
      <c r="AK226">
        <f t="shared" si="46"/>
        <v>2216.6666666666702</v>
      </c>
      <c r="AL226">
        <f t="shared" si="46"/>
        <v>833.33333333333303</v>
      </c>
      <c r="AP226">
        <v>9.4166666666666704E-2</v>
      </c>
      <c r="AQ226">
        <v>0.116666666666667</v>
      </c>
      <c r="AR226">
        <v>0.14249999999999999</v>
      </c>
      <c r="AS226">
        <v>0.104166666666667</v>
      </c>
      <c r="AT226">
        <v>0.22166666666666701</v>
      </c>
      <c r="AU226">
        <v>8.3333333333333301E-2</v>
      </c>
      <c r="AW226">
        <v>47.177500000000016</v>
      </c>
      <c r="AX226">
        <v>125.88333333333368</v>
      </c>
      <c r="AY226">
        <v>271.88999999999993</v>
      </c>
      <c r="AZ226">
        <v>77.291666666666927</v>
      </c>
      <c r="BA226">
        <v>327.40166666666721</v>
      </c>
      <c r="BB226">
        <v>12.749999999999996</v>
      </c>
    </row>
    <row r="227" spans="1:54">
      <c r="A227" t="s">
        <v>47</v>
      </c>
      <c r="C227">
        <v>26.208400000000001</v>
      </c>
      <c r="D227">
        <v>129.21899999999999</v>
      </c>
      <c r="E227">
        <v>5612.45</v>
      </c>
      <c r="F227">
        <v>3519.12</v>
      </c>
      <c r="G227" s="1">
        <v>5.9407899999999998E-12</v>
      </c>
      <c r="H227">
        <v>18722.2</v>
      </c>
      <c r="I227">
        <v>546.31500000000005</v>
      </c>
      <c r="J227">
        <v>189.22</v>
      </c>
      <c r="K227">
        <v>3.5994000000000002</v>
      </c>
      <c r="L227">
        <v>2373.88</v>
      </c>
      <c r="M227">
        <v>0.25728400000000001</v>
      </c>
      <c r="N227">
        <v>2.22824</v>
      </c>
      <c r="O227">
        <v>176.59700000000001</v>
      </c>
      <c r="P227">
        <v>15644.8</v>
      </c>
      <c r="Q227">
        <v>70.337599999999995</v>
      </c>
      <c r="R227">
        <v>103.759</v>
      </c>
      <c r="S227">
        <v>4.9870200000000002</v>
      </c>
      <c r="T227">
        <v>43.8476</v>
      </c>
      <c r="U227">
        <v>8.1966800000000006</v>
      </c>
      <c r="V227">
        <v>0.27574599999999999</v>
      </c>
      <c r="W227" s="1">
        <v>6.68508E-5</v>
      </c>
      <c r="X227">
        <v>0.164134</v>
      </c>
      <c r="Y227">
        <v>5.96814</v>
      </c>
      <c r="Z227">
        <v>0.36029899999999998</v>
      </c>
      <c r="AA227">
        <v>0.62763000000000002</v>
      </c>
      <c r="AB227">
        <v>199.77199999999999</v>
      </c>
      <c r="AC227">
        <v>1.0868600000000001E-2</v>
      </c>
      <c r="AD227" s="1">
        <v>3.03163E-7</v>
      </c>
      <c r="AE227">
        <v>3.5007200000000002E-2</v>
      </c>
      <c r="AF227">
        <v>0.79025599999999996</v>
      </c>
      <c r="AG227">
        <f t="shared" si="47"/>
        <v>941.66666666666708</v>
      </c>
      <c r="AH227">
        <f t="shared" ref="AH227:AH244" si="48">AQ225*10000</f>
        <v>1166.6666666666699</v>
      </c>
      <c r="AI227">
        <f t="shared" ref="AI227:AI244" si="49">AR225*10000</f>
        <v>1424.9999999999998</v>
      </c>
      <c r="AJ227">
        <f t="shared" ref="AJ227:AJ244" si="50">AS225*10000</f>
        <v>1041.6666666666702</v>
      </c>
      <c r="AK227">
        <f t="shared" ref="AK227:AK244" si="51">AT225*10000</f>
        <v>2216.6666666666702</v>
      </c>
      <c r="AL227">
        <f t="shared" ref="AL227:AL244" si="52">AU225*10000</f>
        <v>833.33333333333303</v>
      </c>
      <c r="AP227">
        <v>9.4166666666666704E-2</v>
      </c>
      <c r="AQ227">
        <v>0.116666666666667</v>
      </c>
      <c r="AR227">
        <v>0.14249999999999999</v>
      </c>
      <c r="AS227">
        <v>0.104166666666667</v>
      </c>
      <c r="AT227">
        <v>0.22166666666666701</v>
      </c>
      <c r="AU227">
        <v>8.3333333333333301E-2</v>
      </c>
      <c r="AW227">
        <v>49.249166666666696</v>
      </c>
      <c r="AX227">
        <v>125.30000000000037</v>
      </c>
      <c r="AY227">
        <v>270.46499999999997</v>
      </c>
      <c r="AZ227">
        <v>80.520833333333599</v>
      </c>
      <c r="BA227">
        <v>326.29333333333386</v>
      </c>
      <c r="BB227">
        <v>10.83333333333333</v>
      </c>
    </row>
    <row r="228" spans="1:54">
      <c r="A228" t="s">
        <v>48</v>
      </c>
      <c r="C228">
        <v>20.545999999999999</v>
      </c>
      <c r="D228">
        <v>64.489900000000006</v>
      </c>
      <c r="E228">
        <v>3253.71</v>
      </c>
      <c r="F228">
        <v>2472.25</v>
      </c>
      <c r="G228" s="1">
        <v>3.4397100000000001E-12</v>
      </c>
      <c r="H228">
        <v>11582.4</v>
      </c>
      <c r="I228">
        <v>990.99300000000005</v>
      </c>
      <c r="J228">
        <v>169.44200000000001</v>
      </c>
      <c r="K228">
        <v>3.4795500000000001</v>
      </c>
      <c r="L228">
        <v>1324.6</v>
      </c>
      <c r="M228">
        <v>0.848804</v>
      </c>
      <c r="N228">
        <v>2.4959500000000001</v>
      </c>
      <c r="O228">
        <v>147.239</v>
      </c>
      <c r="P228">
        <v>9721.82</v>
      </c>
      <c r="Q228">
        <v>49.241</v>
      </c>
      <c r="R228">
        <v>86.874799999999993</v>
      </c>
      <c r="S228">
        <v>3.8470200000000001</v>
      </c>
      <c r="T228">
        <v>39.828299999999999</v>
      </c>
      <c r="U228">
        <v>5.2806800000000003</v>
      </c>
      <c r="V228">
        <v>0.30745899999999998</v>
      </c>
      <c r="W228">
        <v>0.109504</v>
      </c>
      <c r="X228" s="1">
        <v>2.0283499999999999E-13</v>
      </c>
      <c r="Y228">
        <v>3.2143899999999999</v>
      </c>
      <c r="Z228">
        <v>0.33712999999999999</v>
      </c>
      <c r="AA228">
        <v>1.8744000000000001</v>
      </c>
      <c r="AB228">
        <v>126.614</v>
      </c>
      <c r="AC228">
        <v>2.24186E-2</v>
      </c>
      <c r="AD228" s="1">
        <v>1.3546699999999999E-6</v>
      </c>
      <c r="AE228">
        <v>2.7407600000000001E-2</v>
      </c>
      <c r="AF228">
        <v>0.37917099999999998</v>
      </c>
      <c r="AG228">
        <f t="shared" si="47"/>
        <v>941.66666666666708</v>
      </c>
      <c r="AH228">
        <f t="shared" si="48"/>
        <v>1166.6666666666699</v>
      </c>
      <c r="AI228">
        <f t="shared" si="49"/>
        <v>1424.9999999999998</v>
      </c>
      <c r="AJ228">
        <f t="shared" si="50"/>
        <v>1041.6666666666702</v>
      </c>
      <c r="AK228">
        <f t="shared" si="51"/>
        <v>2216.6666666666702</v>
      </c>
      <c r="AL228">
        <f t="shared" si="52"/>
        <v>833.33333333333303</v>
      </c>
      <c r="AP228">
        <v>9.4166666666666704E-2</v>
      </c>
      <c r="AQ228">
        <v>0.116666666666667</v>
      </c>
      <c r="AR228">
        <v>0.14249999999999999</v>
      </c>
      <c r="AS228">
        <v>0.104166666666667</v>
      </c>
      <c r="AT228">
        <v>0.22166666666666701</v>
      </c>
      <c r="AU228">
        <v>8.3333333333333301E-2</v>
      </c>
      <c r="AW228">
        <v>43.787500000000016</v>
      </c>
      <c r="AX228">
        <v>115.38333333333367</v>
      </c>
      <c r="AY228">
        <v>245.09999999999997</v>
      </c>
      <c r="AZ228">
        <v>86.145833333333613</v>
      </c>
      <c r="BA228">
        <v>426.93000000000075</v>
      </c>
      <c r="BB228">
        <v>10.33333333333333</v>
      </c>
    </row>
    <row r="229" spans="1:54">
      <c r="A229" t="s">
        <v>49</v>
      </c>
      <c r="C229">
        <v>17.970600000000001</v>
      </c>
      <c r="D229">
        <v>115.26600000000001</v>
      </c>
      <c r="E229">
        <v>3916.45</v>
      </c>
      <c r="F229">
        <v>3520.5</v>
      </c>
      <c r="G229" s="1">
        <v>3.9574299999999996E-12</v>
      </c>
      <c r="H229">
        <v>15683.6</v>
      </c>
      <c r="I229">
        <v>1019.28</v>
      </c>
      <c r="J229">
        <v>166.51499999999999</v>
      </c>
      <c r="K229">
        <v>3.1048</v>
      </c>
      <c r="L229">
        <v>1226.2</v>
      </c>
      <c r="M229">
        <v>0.38430300000000001</v>
      </c>
      <c r="N229">
        <v>1.59259</v>
      </c>
      <c r="O229">
        <v>221.69200000000001</v>
      </c>
      <c r="P229">
        <v>15205.3</v>
      </c>
      <c r="Q229">
        <v>73.515299999999996</v>
      </c>
      <c r="R229">
        <v>105.384</v>
      </c>
      <c r="S229">
        <v>3.7195299999999998</v>
      </c>
      <c r="T229">
        <v>53.866399999999999</v>
      </c>
      <c r="U229">
        <v>5.5421899999999997</v>
      </c>
      <c r="V229">
        <v>0.34726899999999999</v>
      </c>
      <c r="W229">
        <v>9.1322399999999998E-2</v>
      </c>
      <c r="X229" s="1">
        <v>1.7480900000000001E-16</v>
      </c>
      <c r="Y229">
        <v>2.7002299999999999</v>
      </c>
      <c r="Z229">
        <v>0.292296</v>
      </c>
      <c r="AA229">
        <v>2.7252000000000001</v>
      </c>
      <c r="AB229">
        <v>113.871</v>
      </c>
      <c r="AC229">
        <v>1.01805E-2</v>
      </c>
      <c r="AD229">
        <v>1.18225E-2</v>
      </c>
      <c r="AE229">
        <v>3.9909500000000001E-2</v>
      </c>
      <c r="AF229">
        <v>0.54920599999999997</v>
      </c>
      <c r="AG229">
        <f t="shared" si="47"/>
        <v>941.66666666666708</v>
      </c>
      <c r="AH229">
        <f t="shared" si="48"/>
        <v>1166.6666666666699</v>
      </c>
      <c r="AI229">
        <f t="shared" si="49"/>
        <v>1424.9999999999998</v>
      </c>
      <c r="AJ229">
        <f t="shared" si="50"/>
        <v>1041.6666666666702</v>
      </c>
      <c r="AK229">
        <f t="shared" si="51"/>
        <v>2216.6666666666702</v>
      </c>
      <c r="AL229">
        <f t="shared" si="52"/>
        <v>833.33333333333303</v>
      </c>
      <c r="AP229">
        <v>9.4166666666666704E-2</v>
      </c>
      <c r="AQ229">
        <v>0.116666666666667</v>
      </c>
      <c r="AR229">
        <v>0.14249999999999999</v>
      </c>
      <c r="AS229">
        <v>0.104166666666667</v>
      </c>
      <c r="AT229">
        <v>0.22166666666666701</v>
      </c>
      <c r="AU229">
        <v>8.3333333333333301E-2</v>
      </c>
      <c r="AW229">
        <v>44.35250000000002</v>
      </c>
      <c r="AX229">
        <v>115.616666666667</v>
      </c>
      <c r="AY229">
        <v>244.95749999999998</v>
      </c>
      <c r="AZ229">
        <v>86.250000000000284</v>
      </c>
      <c r="BA229">
        <v>425.15666666666732</v>
      </c>
      <c r="BB229">
        <v>10.249999999999996</v>
      </c>
    </row>
    <row r="230" spans="1:54">
      <c r="A230" t="s">
        <v>50</v>
      </c>
      <c r="C230">
        <v>18.5656</v>
      </c>
      <c r="D230">
        <v>76.735200000000006</v>
      </c>
      <c r="E230">
        <v>3134.64</v>
      </c>
      <c r="F230">
        <v>2453.0700000000002</v>
      </c>
      <c r="G230" s="1">
        <v>5.6359299999999998E-12</v>
      </c>
      <c r="H230">
        <v>10293.299999999999</v>
      </c>
      <c r="I230">
        <v>1118.24</v>
      </c>
      <c r="J230">
        <v>173.4</v>
      </c>
      <c r="K230">
        <v>3.6730200000000002</v>
      </c>
      <c r="L230">
        <v>922.46799999999996</v>
      </c>
      <c r="M230">
        <v>0.484209</v>
      </c>
      <c r="N230">
        <v>2.0321400000000001</v>
      </c>
      <c r="O230">
        <v>130.97200000000001</v>
      </c>
      <c r="P230">
        <v>7957.31</v>
      </c>
      <c r="Q230">
        <v>42.785699999999999</v>
      </c>
      <c r="R230">
        <v>83.045100000000005</v>
      </c>
      <c r="S230">
        <v>2.5986699999999998</v>
      </c>
      <c r="T230">
        <v>38.883299999999998</v>
      </c>
      <c r="U230">
        <v>5.1744599999999998</v>
      </c>
      <c r="V230">
        <v>0.285472</v>
      </c>
      <c r="W230">
        <v>5.9009399999999997E-2</v>
      </c>
      <c r="X230" s="1">
        <v>3.2306999999999999E-16</v>
      </c>
      <c r="Y230">
        <v>2.2823899999999999</v>
      </c>
      <c r="Z230">
        <v>0.34656999999999999</v>
      </c>
      <c r="AA230">
        <v>1.7907999999999999</v>
      </c>
      <c r="AB230">
        <v>86.082999999999998</v>
      </c>
      <c r="AC230">
        <v>1.64826E-2</v>
      </c>
      <c r="AD230">
        <v>1.7467E-2</v>
      </c>
      <c r="AE230">
        <v>3.9844299999999999E-2</v>
      </c>
      <c r="AF230">
        <v>0.477298</v>
      </c>
      <c r="AG230">
        <f t="shared" si="47"/>
        <v>941.66666666666708</v>
      </c>
      <c r="AH230">
        <f t="shared" si="48"/>
        <v>1166.6666666666699</v>
      </c>
      <c r="AI230">
        <f t="shared" si="49"/>
        <v>1424.9999999999998</v>
      </c>
      <c r="AJ230">
        <f t="shared" si="50"/>
        <v>1041.6666666666702</v>
      </c>
      <c r="AK230">
        <f t="shared" si="51"/>
        <v>2216.6666666666702</v>
      </c>
      <c r="AL230">
        <f t="shared" si="52"/>
        <v>833.33333333333303</v>
      </c>
      <c r="AP230">
        <v>9.4166666666666704E-2</v>
      </c>
      <c r="AQ230">
        <v>0.116666666666667</v>
      </c>
      <c r="AR230">
        <v>0.14249999999999999</v>
      </c>
      <c r="AS230">
        <v>0.104166666666667</v>
      </c>
      <c r="AT230">
        <v>0.22166666666666701</v>
      </c>
      <c r="AU230">
        <v>8.3333333333333301E-2</v>
      </c>
      <c r="AW230">
        <v>43.881666666666682</v>
      </c>
      <c r="AX230">
        <v>114.80000000000032</v>
      </c>
      <c r="AY230">
        <v>247.09499999999997</v>
      </c>
      <c r="AZ230">
        <v>86.562500000000284</v>
      </c>
      <c r="BA230">
        <v>419.61500000000063</v>
      </c>
      <c r="BB230">
        <v>11.08333333333333</v>
      </c>
    </row>
    <row r="231" spans="1:54">
      <c r="A231" t="s">
        <v>51</v>
      </c>
      <c r="C231">
        <v>24.0975</v>
      </c>
      <c r="D231">
        <v>107.08</v>
      </c>
      <c r="E231">
        <v>4317.54</v>
      </c>
      <c r="F231">
        <v>3164.92</v>
      </c>
      <c r="G231" s="1">
        <v>4.5048300000000003E-12</v>
      </c>
      <c r="H231">
        <v>19121.3</v>
      </c>
      <c r="I231">
        <v>599.31500000000005</v>
      </c>
      <c r="J231">
        <v>108.989</v>
      </c>
      <c r="K231">
        <v>4.63035</v>
      </c>
      <c r="L231">
        <v>1727.51</v>
      </c>
      <c r="M231">
        <v>0.58401599999999998</v>
      </c>
      <c r="N231">
        <v>1.9550799999999999</v>
      </c>
      <c r="O231">
        <v>203.08099999999999</v>
      </c>
      <c r="P231">
        <v>15740.9</v>
      </c>
      <c r="Q231">
        <v>78.887900000000002</v>
      </c>
      <c r="R231">
        <v>107.622</v>
      </c>
      <c r="S231">
        <v>4.3542100000000001</v>
      </c>
      <c r="T231">
        <v>62.392299999999999</v>
      </c>
      <c r="U231">
        <v>5.0124300000000002</v>
      </c>
      <c r="V231">
        <v>0.29749500000000001</v>
      </c>
      <c r="W231">
        <v>9.4085500000000002E-2</v>
      </c>
      <c r="X231">
        <v>7.6925099999999996E-2</v>
      </c>
      <c r="Y231">
        <v>4.3210300000000004</v>
      </c>
      <c r="Z231">
        <v>0.482242</v>
      </c>
      <c r="AA231">
        <v>2.9211499999999999</v>
      </c>
      <c r="AB231">
        <v>136.608</v>
      </c>
      <c r="AC231">
        <v>1.1406400000000001E-2</v>
      </c>
      <c r="AD231">
        <v>2.42116E-2</v>
      </c>
      <c r="AE231">
        <v>3.7715499999999999E-2</v>
      </c>
      <c r="AF231">
        <v>0.91298699999999999</v>
      </c>
      <c r="AG231">
        <f t="shared" si="47"/>
        <v>941.66666666666708</v>
      </c>
      <c r="AH231">
        <f t="shared" si="48"/>
        <v>1166.6666666666699</v>
      </c>
      <c r="AI231">
        <f t="shared" si="49"/>
        <v>1424.9999999999998</v>
      </c>
      <c r="AJ231">
        <f t="shared" si="50"/>
        <v>1041.6666666666702</v>
      </c>
      <c r="AK231">
        <f t="shared" si="51"/>
        <v>2216.6666666666702</v>
      </c>
      <c r="AL231">
        <f t="shared" si="52"/>
        <v>833.33333333333303</v>
      </c>
      <c r="AP231">
        <v>9.4166666666666704E-2</v>
      </c>
      <c r="AQ231">
        <v>0.116666666666667</v>
      </c>
      <c r="AR231">
        <v>0.14249999999999999</v>
      </c>
      <c r="AS231">
        <v>0.104166666666667</v>
      </c>
      <c r="AT231">
        <v>0.22166666666666701</v>
      </c>
      <c r="AU231">
        <v>8.3333333333333301E-2</v>
      </c>
      <c r="AW231">
        <v>42.46916666666668</v>
      </c>
      <c r="AX231">
        <v>116.43333333333366</v>
      </c>
      <c r="AY231">
        <v>247.09499999999997</v>
      </c>
      <c r="AZ231">
        <v>85.520833333333627</v>
      </c>
      <c r="BA231">
        <v>420.50166666666735</v>
      </c>
      <c r="BB231">
        <v>11.416666666666664</v>
      </c>
    </row>
    <row r="232" spans="1:54">
      <c r="A232" t="s">
        <v>52</v>
      </c>
      <c r="C232">
        <v>27.1616</v>
      </c>
      <c r="D232">
        <v>108.834</v>
      </c>
      <c r="E232">
        <v>4202.26</v>
      </c>
      <c r="F232">
        <v>2915.5</v>
      </c>
      <c r="G232" s="1">
        <v>4.91945E-12</v>
      </c>
      <c r="H232">
        <v>12430.4</v>
      </c>
      <c r="I232">
        <v>700.18399999999997</v>
      </c>
      <c r="J232">
        <v>144.333</v>
      </c>
      <c r="K232">
        <v>4.2341300000000004</v>
      </c>
      <c r="L232">
        <v>1567.24</v>
      </c>
      <c r="M232">
        <v>0.46049299999999999</v>
      </c>
      <c r="N232">
        <v>1.93971</v>
      </c>
      <c r="O232">
        <v>168.006</v>
      </c>
      <c r="P232">
        <v>13956.9</v>
      </c>
      <c r="Q232">
        <v>95.586500000000001</v>
      </c>
      <c r="R232">
        <v>147.886</v>
      </c>
      <c r="S232">
        <v>3.9024299999999998</v>
      </c>
      <c r="T232">
        <v>54.626899999999999</v>
      </c>
      <c r="U232">
        <v>5.64635</v>
      </c>
      <c r="V232">
        <v>0.12906400000000001</v>
      </c>
      <c r="W232">
        <v>1.8381000000000001E-3</v>
      </c>
      <c r="X232">
        <v>0.37530999999999998</v>
      </c>
      <c r="Y232">
        <v>4.5673000000000004</v>
      </c>
      <c r="Z232">
        <v>0.318324</v>
      </c>
      <c r="AA232">
        <v>1.20424</v>
      </c>
      <c r="AB232">
        <v>104.437</v>
      </c>
      <c r="AC232">
        <v>1.01814E-2</v>
      </c>
      <c r="AD232">
        <v>3.1403399999999998E-4</v>
      </c>
      <c r="AE232">
        <v>2.3909E-2</v>
      </c>
      <c r="AF232">
        <v>0.47026099999999998</v>
      </c>
      <c r="AG232">
        <f t="shared" si="47"/>
        <v>941.66666666666708</v>
      </c>
      <c r="AH232">
        <f t="shared" si="48"/>
        <v>1166.6666666666699</v>
      </c>
      <c r="AI232">
        <f t="shared" si="49"/>
        <v>1424.9999999999998</v>
      </c>
      <c r="AJ232">
        <f t="shared" si="50"/>
        <v>1041.6666666666702</v>
      </c>
      <c r="AK232">
        <f t="shared" si="51"/>
        <v>2216.6666666666702</v>
      </c>
      <c r="AL232">
        <f t="shared" si="52"/>
        <v>833.33333333333303</v>
      </c>
      <c r="AP232">
        <v>9.4166666666666704E-2</v>
      </c>
      <c r="AQ232">
        <v>0.116666666666667</v>
      </c>
      <c r="AR232">
        <v>0.14249999999999999</v>
      </c>
      <c r="AS232">
        <v>0.104166666666667</v>
      </c>
      <c r="AT232">
        <v>0.22166666666666701</v>
      </c>
      <c r="AU232">
        <v>8.3333333333333301E-2</v>
      </c>
      <c r="AW232">
        <v>43.693333333333349</v>
      </c>
      <c r="AX232">
        <v>114.56666666666699</v>
      </c>
      <c r="AY232">
        <v>246.38249999999996</v>
      </c>
      <c r="AZ232">
        <v>87.083333333333627</v>
      </c>
      <c r="BA232">
        <v>420.72333333333398</v>
      </c>
      <c r="BB232">
        <v>11.33333333333333</v>
      </c>
    </row>
    <row r="233" spans="1:54">
      <c r="A233" t="s">
        <v>53</v>
      </c>
      <c r="C233">
        <v>25.758500000000002</v>
      </c>
      <c r="D233">
        <v>131.786</v>
      </c>
      <c r="E233">
        <v>3981.45</v>
      </c>
      <c r="F233">
        <v>3644.63</v>
      </c>
      <c r="G233" s="1">
        <v>5.6163300000000002E-12</v>
      </c>
      <c r="H233">
        <v>18125</v>
      </c>
      <c r="I233">
        <v>806.72500000000002</v>
      </c>
      <c r="J233">
        <v>119.583</v>
      </c>
      <c r="K233">
        <v>4.8535599999999999</v>
      </c>
      <c r="L233">
        <v>1745.38</v>
      </c>
      <c r="M233">
        <v>0.56527000000000005</v>
      </c>
      <c r="N233">
        <v>1.4106399999999999</v>
      </c>
      <c r="O233">
        <v>182.98599999999999</v>
      </c>
      <c r="P233">
        <v>15654</v>
      </c>
      <c r="Q233">
        <v>80.275199999999998</v>
      </c>
      <c r="R233">
        <v>102.883</v>
      </c>
      <c r="S233">
        <v>5.0111800000000004</v>
      </c>
      <c r="T233">
        <v>49.621699999999997</v>
      </c>
      <c r="U233">
        <v>8.3133700000000008</v>
      </c>
      <c r="V233">
        <v>0.262546</v>
      </c>
      <c r="W233">
        <v>9.2018600000000003E-4</v>
      </c>
      <c r="X233" s="1">
        <v>2.6997299999999999E-14</v>
      </c>
      <c r="Y233">
        <v>5.5234699999999997</v>
      </c>
      <c r="Z233">
        <v>0.407746</v>
      </c>
      <c r="AA233">
        <v>1.87216</v>
      </c>
      <c r="AB233">
        <v>129.404</v>
      </c>
      <c r="AC233">
        <v>8.9202599999999993E-3</v>
      </c>
      <c r="AD233" s="1">
        <v>6.5440799999999999E-5</v>
      </c>
      <c r="AE233">
        <v>4.8492599999999997E-2</v>
      </c>
      <c r="AF233">
        <v>0.62538000000000005</v>
      </c>
      <c r="AG233">
        <f t="shared" si="47"/>
        <v>941.66666666666708</v>
      </c>
      <c r="AH233">
        <f t="shared" si="48"/>
        <v>1166.6666666666699</v>
      </c>
      <c r="AI233">
        <f t="shared" si="49"/>
        <v>1424.9999999999998</v>
      </c>
      <c r="AJ233">
        <f t="shared" si="50"/>
        <v>1041.6666666666702</v>
      </c>
      <c r="AK233">
        <f t="shared" si="51"/>
        <v>2216.6666666666702</v>
      </c>
      <c r="AL233">
        <f t="shared" si="52"/>
        <v>833.33333333333303</v>
      </c>
      <c r="AP233">
        <v>9.4166666666666704E-2</v>
      </c>
      <c r="AQ233">
        <v>0.116666666666667</v>
      </c>
      <c r="AR233">
        <v>0.14249999999999999</v>
      </c>
      <c r="AS233">
        <v>0.104166666666667</v>
      </c>
      <c r="AT233">
        <v>0.22166666666666701</v>
      </c>
      <c r="AU233">
        <v>8.3333333333333301E-2</v>
      </c>
      <c r="AW233">
        <v>42.845833333333353</v>
      </c>
      <c r="AX233">
        <v>114.10000000000032</v>
      </c>
      <c r="AY233">
        <v>246.38249999999996</v>
      </c>
      <c r="AZ233">
        <v>86.354166666666941</v>
      </c>
      <c r="BA233">
        <v>421.83166666666733</v>
      </c>
      <c r="BB233">
        <v>12.583333333333329</v>
      </c>
    </row>
    <row r="234" spans="1:54">
      <c r="A234" t="s">
        <v>54</v>
      </c>
      <c r="C234">
        <v>14.030900000000001</v>
      </c>
      <c r="D234">
        <v>98.215199999999996</v>
      </c>
      <c r="E234">
        <v>2070.38</v>
      </c>
      <c r="F234">
        <v>1400.11</v>
      </c>
      <c r="G234" s="1">
        <v>4.9481900000000001E-12</v>
      </c>
      <c r="H234">
        <v>12301.3</v>
      </c>
      <c r="I234">
        <v>623.93700000000001</v>
      </c>
      <c r="J234">
        <v>151.691</v>
      </c>
      <c r="K234">
        <v>3.6841400000000002</v>
      </c>
      <c r="L234">
        <v>1280.25</v>
      </c>
      <c r="M234">
        <v>0.41814499999999999</v>
      </c>
      <c r="N234">
        <v>1.44164</v>
      </c>
      <c r="O234">
        <v>183.66399999999999</v>
      </c>
      <c r="P234">
        <v>9182.7199999999993</v>
      </c>
      <c r="Q234">
        <v>40.094000000000001</v>
      </c>
      <c r="R234">
        <v>74.506100000000004</v>
      </c>
      <c r="S234">
        <v>3.7818200000000002</v>
      </c>
      <c r="T234">
        <v>38.055399999999999</v>
      </c>
      <c r="U234">
        <v>4.8247200000000001</v>
      </c>
      <c r="V234">
        <v>0.61150300000000002</v>
      </c>
      <c r="W234">
        <v>9.9449999999999997E-2</v>
      </c>
      <c r="X234" s="1">
        <v>4.68598E-14</v>
      </c>
      <c r="Y234">
        <v>3.3618999999999999</v>
      </c>
      <c r="Z234">
        <v>0.36072199999999999</v>
      </c>
      <c r="AA234">
        <v>1.2490300000000001</v>
      </c>
      <c r="AB234">
        <v>130.71100000000001</v>
      </c>
      <c r="AC234">
        <v>7.9840099999999997E-3</v>
      </c>
      <c r="AD234" s="1">
        <v>2.4917800000000001E-5</v>
      </c>
      <c r="AE234">
        <v>9.6484500000000001E-2</v>
      </c>
      <c r="AF234">
        <v>0.68589599999999995</v>
      </c>
      <c r="AG234">
        <f t="shared" si="47"/>
        <v>941.66666666666708</v>
      </c>
      <c r="AH234">
        <f t="shared" si="48"/>
        <v>1166.6666666666699</v>
      </c>
      <c r="AI234">
        <f t="shared" si="49"/>
        <v>1424.9999999999998</v>
      </c>
      <c r="AJ234">
        <f t="shared" si="50"/>
        <v>1041.6666666666702</v>
      </c>
      <c r="AK234">
        <f t="shared" si="51"/>
        <v>2216.6666666666702</v>
      </c>
      <c r="AL234">
        <f t="shared" si="52"/>
        <v>833.33333333333303</v>
      </c>
      <c r="AP234">
        <v>9.4166666666666704E-2</v>
      </c>
      <c r="AQ234">
        <v>0.116666666666667</v>
      </c>
      <c r="AR234">
        <v>0.14249999999999999</v>
      </c>
      <c r="AS234">
        <v>0.104166666666667</v>
      </c>
      <c r="AT234">
        <v>0.22166666666666701</v>
      </c>
      <c r="AU234">
        <v>8.3333333333333301E-2</v>
      </c>
      <c r="AW234">
        <v>42.280833333333348</v>
      </c>
      <c r="AX234">
        <v>115.26666666666702</v>
      </c>
      <c r="AY234">
        <v>244.67250000000001</v>
      </c>
      <c r="AZ234">
        <v>86.354166666666941</v>
      </c>
      <c r="BA234">
        <v>424.04833333333403</v>
      </c>
      <c r="BB234">
        <v>12.833333333333329</v>
      </c>
    </row>
    <row r="235" spans="1:54">
      <c r="A235" t="s">
        <v>55</v>
      </c>
      <c r="C235">
        <v>30.598299999999998</v>
      </c>
      <c r="D235">
        <v>73.191599999999994</v>
      </c>
      <c r="E235">
        <v>4849.6499999999996</v>
      </c>
      <c r="F235">
        <v>3599.95</v>
      </c>
      <c r="G235" s="1">
        <v>4.4607800000000003E-12</v>
      </c>
      <c r="H235">
        <v>15165.2</v>
      </c>
      <c r="I235">
        <v>817.41800000000001</v>
      </c>
      <c r="J235">
        <v>160.51599999999999</v>
      </c>
      <c r="K235">
        <v>5.4679500000000001</v>
      </c>
      <c r="L235">
        <v>2381.86</v>
      </c>
      <c r="M235">
        <v>0.78897499999999998</v>
      </c>
      <c r="N235">
        <v>1.04755</v>
      </c>
      <c r="O235">
        <v>292.41399999999999</v>
      </c>
      <c r="P235">
        <v>19306.3</v>
      </c>
      <c r="Q235">
        <v>86.513800000000003</v>
      </c>
      <c r="R235">
        <v>66.312600000000003</v>
      </c>
      <c r="S235">
        <v>4.4711999999999996</v>
      </c>
      <c r="T235">
        <v>77.706599999999995</v>
      </c>
      <c r="U235">
        <v>4.8066399999999998</v>
      </c>
      <c r="V235">
        <v>0.16606499999999999</v>
      </c>
      <c r="W235">
        <v>6.3585600000000006E-2</v>
      </c>
      <c r="X235">
        <v>0.142239</v>
      </c>
      <c r="Y235">
        <v>6.3108199999999997</v>
      </c>
      <c r="Z235">
        <v>0.38681300000000002</v>
      </c>
      <c r="AA235">
        <v>3.0458099999999999</v>
      </c>
      <c r="AB235">
        <v>154.83500000000001</v>
      </c>
      <c r="AC235" s="1">
        <v>3.2529E-5</v>
      </c>
      <c r="AD235" s="1">
        <v>8.0094100000000003E-5</v>
      </c>
      <c r="AE235">
        <v>4.1409899999999999E-2</v>
      </c>
      <c r="AF235">
        <v>0.526559</v>
      </c>
      <c r="AG235">
        <f t="shared" si="47"/>
        <v>941.66666666666708</v>
      </c>
      <c r="AH235">
        <f t="shared" si="48"/>
        <v>1166.6666666666699</v>
      </c>
      <c r="AI235">
        <f t="shared" si="49"/>
        <v>1424.9999999999998</v>
      </c>
      <c r="AJ235">
        <f t="shared" si="50"/>
        <v>1041.6666666666702</v>
      </c>
      <c r="AK235">
        <f t="shared" si="51"/>
        <v>2216.6666666666702</v>
      </c>
      <c r="AL235">
        <f t="shared" si="52"/>
        <v>833.33333333333303</v>
      </c>
      <c r="AP235">
        <v>9.4166666666666704E-2</v>
      </c>
      <c r="AQ235">
        <v>0.116666666666667</v>
      </c>
      <c r="AR235">
        <v>0.14249999999999999</v>
      </c>
      <c r="AS235">
        <v>0.104166666666667</v>
      </c>
      <c r="AT235">
        <v>0.22166666666666701</v>
      </c>
      <c r="AU235">
        <v>8.3333333333333301E-2</v>
      </c>
      <c r="AW235">
        <v>40.680000000000014</v>
      </c>
      <c r="AX235">
        <v>114.45000000000033</v>
      </c>
      <c r="AY235">
        <v>245.24249999999998</v>
      </c>
      <c r="AZ235">
        <v>86.666666666666956</v>
      </c>
      <c r="BA235">
        <v>423.16166666666732</v>
      </c>
      <c r="BB235">
        <v>14.666666666666663</v>
      </c>
    </row>
    <row r="236" spans="1:54">
      <c r="A236" t="s">
        <v>56</v>
      </c>
      <c r="C236">
        <v>16.288699999999999</v>
      </c>
      <c r="D236">
        <v>103.377</v>
      </c>
      <c r="E236">
        <v>2625.65</v>
      </c>
      <c r="F236">
        <v>1715.81</v>
      </c>
      <c r="G236" s="1">
        <v>5.0807799999999997E-12</v>
      </c>
      <c r="H236">
        <v>11024.7</v>
      </c>
      <c r="I236">
        <v>684.22500000000002</v>
      </c>
      <c r="J236">
        <v>191.261</v>
      </c>
      <c r="K236">
        <v>3.1387399999999999</v>
      </c>
      <c r="L236">
        <v>1158.54</v>
      </c>
      <c r="M236">
        <v>0.454984</v>
      </c>
      <c r="N236">
        <v>1.92947</v>
      </c>
      <c r="O236">
        <v>161.66800000000001</v>
      </c>
      <c r="P236">
        <v>13261.7</v>
      </c>
      <c r="Q236">
        <v>63.456899999999997</v>
      </c>
      <c r="R236">
        <v>87.046400000000006</v>
      </c>
      <c r="S236">
        <v>3.1451600000000002</v>
      </c>
      <c r="T236">
        <v>50.965600000000002</v>
      </c>
      <c r="U236">
        <v>5.4778900000000004</v>
      </c>
      <c r="V236">
        <v>0.23061300000000001</v>
      </c>
      <c r="W236">
        <v>9.0261099999999997E-2</v>
      </c>
      <c r="X236" s="1">
        <v>7.33085E-13</v>
      </c>
      <c r="Y236">
        <v>3.9525899999999998</v>
      </c>
      <c r="Z236">
        <v>0.35428300000000001</v>
      </c>
      <c r="AA236">
        <v>1.90771</v>
      </c>
      <c r="AB236">
        <v>100.848</v>
      </c>
      <c r="AC236">
        <v>8.4196400000000008E-3</v>
      </c>
      <c r="AD236">
        <v>3.8561900000000002E-4</v>
      </c>
      <c r="AE236">
        <v>3.9956499999999999E-2</v>
      </c>
      <c r="AF236">
        <v>0.70397799999999999</v>
      </c>
      <c r="AG236">
        <f t="shared" si="47"/>
        <v>941.66666666666708</v>
      </c>
      <c r="AH236">
        <f t="shared" si="48"/>
        <v>1166.6666666666699</v>
      </c>
      <c r="AI236">
        <f t="shared" si="49"/>
        <v>1424.9999999999998</v>
      </c>
      <c r="AJ236">
        <f t="shared" si="50"/>
        <v>1041.6666666666702</v>
      </c>
      <c r="AK236">
        <f t="shared" si="51"/>
        <v>2216.6666666666702</v>
      </c>
      <c r="AL236">
        <f t="shared" si="52"/>
        <v>833.33333333333303</v>
      </c>
      <c r="AP236">
        <v>9.4166666666666704E-2</v>
      </c>
      <c r="AQ236">
        <v>0.116666666666667</v>
      </c>
      <c r="AR236">
        <v>0.14249999999999999</v>
      </c>
      <c r="AS236">
        <v>0.104166666666667</v>
      </c>
      <c r="AT236">
        <v>0.22166666666666701</v>
      </c>
      <c r="AU236">
        <v>8.3333333333333301E-2</v>
      </c>
      <c r="AW236">
        <v>43.034166666666685</v>
      </c>
      <c r="AX236">
        <v>114.80000000000032</v>
      </c>
      <c r="AY236">
        <v>245.95500000000001</v>
      </c>
      <c r="AZ236">
        <v>85.729166666666956</v>
      </c>
      <c r="BA236">
        <v>422.94000000000062</v>
      </c>
      <c r="BB236">
        <v>12.249999999999996</v>
      </c>
    </row>
    <row r="237" spans="1:54">
      <c r="A237" t="s">
        <v>57</v>
      </c>
      <c r="C237">
        <v>12.754300000000001</v>
      </c>
      <c r="D237">
        <v>63.166899999999998</v>
      </c>
      <c r="E237">
        <v>2919.48</v>
      </c>
      <c r="F237">
        <v>2132.1999999999998</v>
      </c>
      <c r="G237" s="1">
        <v>2.4852100000000001E-12</v>
      </c>
      <c r="H237">
        <v>9536.6</v>
      </c>
      <c r="I237">
        <v>1156.0999999999999</v>
      </c>
      <c r="J237">
        <v>143.929</v>
      </c>
      <c r="K237">
        <v>2.1913299999999998</v>
      </c>
      <c r="L237">
        <v>774.52499999999998</v>
      </c>
      <c r="M237">
        <v>0.46553099999999997</v>
      </c>
      <c r="N237">
        <v>1.8992</v>
      </c>
      <c r="O237">
        <v>119.715</v>
      </c>
      <c r="P237">
        <v>6403.96</v>
      </c>
      <c r="Q237">
        <v>38.296399999999998</v>
      </c>
      <c r="R237">
        <v>50.523400000000002</v>
      </c>
      <c r="S237">
        <v>2.8815499999999998</v>
      </c>
      <c r="T237">
        <v>37.643799999999999</v>
      </c>
      <c r="U237">
        <v>4.3766400000000001</v>
      </c>
      <c r="V237">
        <v>0.2286</v>
      </c>
      <c r="W237">
        <v>7.7755699999999997E-2</v>
      </c>
      <c r="X237" s="1">
        <v>2.0124000000000002E-12</v>
      </c>
      <c r="Y237">
        <v>2.0690599999999999</v>
      </c>
      <c r="Z237">
        <v>0.28258100000000003</v>
      </c>
      <c r="AA237">
        <v>1.8339300000000001</v>
      </c>
      <c r="AB237">
        <v>92.977500000000006</v>
      </c>
      <c r="AC237">
        <v>1.0560099999999999E-2</v>
      </c>
      <c r="AD237">
        <v>3.3677699999999998E-2</v>
      </c>
      <c r="AE237">
        <v>3.3233600000000002E-2</v>
      </c>
      <c r="AF237">
        <v>0.48701800000000001</v>
      </c>
      <c r="AG237">
        <f t="shared" si="47"/>
        <v>941.66666666666708</v>
      </c>
      <c r="AH237">
        <f t="shared" si="48"/>
        <v>1166.6666666666699</v>
      </c>
      <c r="AI237">
        <f t="shared" si="49"/>
        <v>1424.9999999999998</v>
      </c>
      <c r="AJ237">
        <f t="shared" si="50"/>
        <v>1041.6666666666702</v>
      </c>
      <c r="AK237">
        <f t="shared" si="51"/>
        <v>2216.6666666666702</v>
      </c>
      <c r="AL237">
        <f t="shared" si="52"/>
        <v>833.33333333333303</v>
      </c>
      <c r="AP237">
        <v>9.4166666666666704E-2</v>
      </c>
      <c r="AQ237">
        <v>0.116666666666667</v>
      </c>
      <c r="AR237">
        <v>0.14249999999999999</v>
      </c>
      <c r="AS237">
        <v>0.104166666666667</v>
      </c>
      <c r="AT237">
        <v>0.22166666666666701</v>
      </c>
      <c r="AU237">
        <v>8.3333333333333301E-2</v>
      </c>
      <c r="AW237">
        <v>43.222500000000018</v>
      </c>
      <c r="AX237">
        <v>116.08333333333367</v>
      </c>
      <c r="AY237">
        <v>243.67499999999998</v>
      </c>
      <c r="AZ237">
        <v>86.458333333333627</v>
      </c>
      <c r="BA237">
        <v>424.27000000000066</v>
      </c>
      <c r="BB237">
        <v>11.833333333333329</v>
      </c>
    </row>
    <row r="238" spans="1:54">
      <c r="A238" t="s">
        <v>58</v>
      </c>
      <c r="C238">
        <v>19.407599999999999</v>
      </c>
      <c r="D238">
        <v>65.221199999999996</v>
      </c>
      <c r="E238">
        <v>3213.58</v>
      </c>
      <c r="F238">
        <v>2426.9499999999998</v>
      </c>
      <c r="G238" s="1">
        <v>4.9704300000000003E-12</v>
      </c>
      <c r="H238">
        <v>7779.11</v>
      </c>
      <c r="I238">
        <v>647.55799999999999</v>
      </c>
      <c r="J238">
        <v>144.28800000000001</v>
      </c>
      <c r="K238">
        <v>2.6175099999999998</v>
      </c>
      <c r="L238">
        <v>1254.9100000000001</v>
      </c>
      <c r="M238">
        <v>0.37222499999999997</v>
      </c>
      <c r="N238">
        <v>2.08534</v>
      </c>
      <c r="O238">
        <v>199.53</v>
      </c>
      <c r="P238">
        <v>12739.5</v>
      </c>
      <c r="Q238">
        <v>46.396599999999999</v>
      </c>
      <c r="R238">
        <v>67.827399999999997</v>
      </c>
      <c r="S238">
        <v>3.4377</v>
      </c>
      <c r="T238">
        <v>38.5792</v>
      </c>
      <c r="U238">
        <v>6.8145699999999998</v>
      </c>
      <c r="V238">
        <v>0.24620800000000001</v>
      </c>
      <c r="W238">
        <v>1.09702E-3</v>
      </c>
      <c r="X238">
        <v>0.155749</v>
      </c>
      <c r="Y238">
        <v>4.1152100000000003</v>
      </c>
      <c r="Z238">
        <v>0.301398</v>
      </c>
      <c r="AA238">
        <v>1.64879</v>
      </c>
      <c r="AB238">
        <v>112.003</v>
      </c>
      <c r="AC238" s="1">
        <v>1.62327E-6</v>
      </c>
      <c r="AD238" s="1">
        <v>1.2526399999999999E-5</v>
      </c>
      <c r="AE238">
        <v>2.3699600000000001E-2</v>
      </c>
      <c r="AF238">
        <v>0.61196200000000001</v>
      </c>
      <c r="AG238">
        <f t="shared" si="47"/>
        <v>941.66666666666708</v>
      </c>
      <c r="AH238">
        <f t="shared" si="48"/>
        <v>1166.6666666666699</v>
      </c>
      <c r="AI238">
        <f t="shared" si="49"/>
        <v>1424.9999999999998</v>
      </c>
      <c r="AJ238">
        <f t="shared" si="50"/>
        <v>1041.6666666666702</v>
      </c>
      <c r="AK238">
        <f t="shared" si="51"/>
        <v>2216.6666666666702</v>
      </c>
      <c r="AL238">
        <f t="shared" si="52"/>
        <v>833.33333333333303</v>
      </c>
      <c r="AP238">
        <v>9.4166666666666704E-2</v>
      </c>
      <c r="AQ238">
        <v>0.116666666666667</v>
      </c>
      <c r="AR238">
        <v>0.14249999999999999</v>
      </c>
      <c r="AS238">
        <v>0.104166666666667</v>
      </c>
      <c r="AT238">
        <v>0.22166666666666701</v>
      </c>
      <c r="AU238">
        <v>8.3333333333333301E-2</v>
      </c>
      <c r="AW238">
        <v>43.034166666666685</v>
      </c>
      <c r="AX238">
        <v>113.98333333333366</v>
      </c>
      <c r="AY238">
        <v>244.38749999999996</v>
      </c>
      <c r="AZ238">
        <v>86.562500000000284</v>
      </c>
      <c r="BA238">
        <v>428.03833333333404</v>
      </c>
      <c r="BB238">
        <v>12.166666666666663</v>
      </c>
    </row>
    <row r="239" spans="1:54">
      <c r="A239" t="s">
        <v>59</v>
      </c>
      <c r="C239">
        <v>32.7637</v>
      </c>
      <c r="D239">
        <v>74.494</v>
      </c>
      <c r="E239">
        <v>5387.81</v>
      </c>
      <c r="F239">
        <v>4389.8</v>
      </c>
      <c r="G239" s="1">
        <v>4.5048300000000003E-12</v>
      </c>
      <c r="H239">
        <v>14793.1</v>
      </c>
      <c r="I239">
        <v>935.35599999999999</v>
      </c>
      <c r="J239">
        <v>145.053</v>
      </c>
      <c r="K239">
        <v>4.5356500000000004</v>
      </c>
      <c r="L239">
        <v>2237.16</v>
      </c>
      <c r="M239">
        <v>0.62683699999999998</v>
      </c>
      <c r="N239">
        <v>2.0794899999999998</v>
      </c>
      <c r="O239">
        <v>300.92200000000003</v>
      </c>
      <c r="P239">
        <v>15070.8</v>
      </c>
      <c r="Q239">
        <v>100.262</v>
      </c>
      <c r="R239">
        <v>94.567599999999999</v>
      </c>
      <c r="S239">
        <v>4.8375700000000004</v>
      </c>
      <c r="T239">
        <v>56.191099999999999</v>
      </c>
      <c r="U239">
        <v>5.2130700000000001</v>
      </c>
      <c r="V239">
        <v>0.306058</v>
      </c>
      <c r="W239">
        <v>3.44316E-2</v>
      </c>
      <c r="X239">
        <v>0.13201599999999999</v>
      </c>
      <c r="Y239">
        <v>5.9467600000000003</v>
      </c>
      <c r="Z239">
        <v>0.41206100000000001</v>
      </c>
      <c r="AA239">
        <v>2.7259600000000002</v>
      </c>
      <c r="AB239">
        <v>171.89699999999999</v>
      </c>
      <c r="AC239">
        <v>8.6236000000000004E-3</v>
      </c>
      <c r="AD239">
        <v>9.2239000000000002E-3</v>
      </c>
      <c r="AE239">
        <v>2.9532599999999999E-2</v>
      </c>
      <c r="AF239">
        <v>0.49355700000000002</v>
      </c>
      <c r="AG239">
        <f t="shared" si="47"/>
        <v>941.66666666666708</v>
      </c>
      <c r="AH239">
        <f t="shared" si="48"/>
        <v>1166.6666666666699</v>
      </c>
      <c r="AI239">
        <f t="shared" si="49"/>
        <v>1424.9999999999998</v>
      </c>
      <c r="AJ239">
        <f t="shared" si="50"/>
        <v>1041.6666666666702</v>
      </c>
      <c r="AK239">
        <f t="shared" si="51"/>
        <v>2216.6666666666702</v>
      </c>
      <c r="AL239">
        <f t="shared" si="52"/>
        <v>833.33333333333303</v>
      </c>
      <c r="AP239">
        <v>9.4166666666666704E-2</v>
      </c>
      <c r="AQ239">
        <v>0.116666666666667</v>
      </c>
      <c r="AR239">
        <v>0.14249999999999999</v>
      </c>
      <c r="AS239">
        <v>0.104166666666667</v>
      </c>
      <c r="AT239">
        <v>0.22166666666666701</v>
      </c>
      <c r="AU239">
        <v>8.3333333333333301E-2</v>
      </c>
      <c r="AW239">
        <v>42.46916666666668</v>
      </c>
      <c r="AX239">
        <v>114.45000000000033</v>
      </c>
      <c r="AY239">
        <v>245.81249999999997</v>
      </c>
      <c r="AZ239">
        <v>85.416666666666956</v>
      </c>
      <c r="BA239">
        <v>423.38333333333401</v>
      </c>
      <c r="BB239">
        <v>13.083333333333329</v>
      </c>
    </row>
    <row r="240" spans="1:54">
      <c r="A240" t="s">
        <v>60</v>
      </c>
      <c r="C240">
        <v>16.057500000000001</v>
      </c>
      <c r="D240">
        <v>59.477499999999999</v>
      </c>
      <c r="E240">
        <v>2298.94</v>
      </c>
      <c r="F240">
        <v>1991.09</v>
      </c>
      <c r="G240" s="1">
        <v>4.1744400000000001E-12</v>
      </c>
      <c r="H240">
        <v>9509.1</v>
      </c>
      <c r="I240">
        <v>835.245</v>
      </c>
      <c r="J240">
        <v>108.592</v>
      </c>
      <c r="K240">
        <v>3.0651299999999999</v>
      </c>
      <c r="L240">
        <v>966.81100000000004</v>
      </c>
      <c r="M240">
        <v>0.57476300000000002</v>
      </c>
      <c r="N240">
        <v>2.0099300000000002</v>
      </c>
      <c r="O240">
        <v>154.19300000000001</v>
      </c>
      <c r="P240">
        <v>7424.25</v>
      </c>
      <c r="Q240">
        <v>44.391199999999998</v>
      </c>
      <c r="R240">
        <v>64.307900000000004</v>
      </c>
      <c r="S240">
        <v>2.28729</v>
      </c>
      <c r="T240">
        <v>40.844700000000003</v>
      </c>
      <c r="U240">
        <v>4.9545899999999996</v>
      </c>
      <c r="V240">
        <v>0.227908</v>
      </c>
      <c r="W240">
        <v>0.11329599999999999</v>
      </c>
      <c r="X240" s="1">
        <v>1.14359E-7</v>
      </c>
      <c r="Y240">
        <v>2.38246</v>
      </c>
      <c r="Z240">
        <v>0.259106</v>
      </c>
      <c r="AA240">
        <v>1.9975000000000001</v>
      </c>
      <c r="AB240">
        <v>76.595399999999998</v>
      </c>
      <c r="AC240">
        <v>1.2233900000000001E-2</v>
      </c>
      <c r="AD240" s="1">
        <v>6.0753900000000002E-7</v>
      </c>
      <c r="AE240">
        <v>2.6383199999999999E-2</v>
      </c>
      <c r="AF240">
        <v>0.35678100000000001</v>
      </c>
      <c r="AG240">
        <f t="shared" si="47"/>
        <v>941.66666666666708</v>
      </c>
      <c r="AH240">
        <f t="shared" si="48"/>
        <v>1166.6666666666699</v>
      </c>
      <c r="AI240">
        <f t="shared" si="49"/>
        <v>1424.9999999999998</v>
      </c>
      <c r="AJ240">
        <f t="shared" si="50"/>
        <v>1041.6666666666702</v>
      </c>
      <c r="AK240">
        <f t="shared" si="51"/>
        <v>2216.6666666666702</v>
      </c>
      <c r="AL240">
        <f t="shared" si="52"/>
        <v>833.33333333333303</v>
      </c>
      <c r="AP240">
        <v>9.4166666666666704E-2</v>
      </c>
      <c r="AQ240">
        <v>0.116666666666667</v>
      </c>
      <c r="AR240">
        <v>0.14249999999999999</v>
      </c>
      <c r="AS240">
        <v>0.104166666666667</v>
      </c>
      <c r="AT240">
        <v>0.22166666666666701</v>
      </c>
      <c r="AU240">
        <v>8.3333333333333301E-2</v>
      </c>
      <c r="AW240">
        <v>42.186666666666689</v>
      </c>
      <c r="AX240">
        <v>113.98333333333366</v>
      </c>
      <c r="AY240">
        <v>243.67499999999998</v>
      </c>
      <c r="AZ240">
        <v>86.041666666666956</v>
      </c>
      <c r="BA240">
        <v>427.81666666666734</v>
      </c>
      <c r="BB240">
        <v>13.666666666666663</v>
      </c>
    </row>
    <row r="241" spans="1:54">
      <c r="A241" t="s">
        <v>61</v>
      </c>
      <c r="C241">
        <v>23.415900000000001</v>
      </c>
      <c r="D241">
        <v>143.14699999999999</v>
      </c>
      <c r="E241">
        <v>4943.3</v>
      </c>
      <c r="F241">
        <v>3142.57</v>
      </c>
      <c r="G241" s="1">
        <v>4.6017199999999999E-12</v>
      </c>
      <c r="H241">
        <v>19089.400000000001</v>
      </c>
      <c r="I241">
        <v>839.58799999999997</v>
      </c>
      <c r="J241">
        <v>138.05199999999999</v>
      </c>
      <c r="K241">
        <v>3.2672500000000002</v>
      </c>
      <c r="L241">
        <v>1591.81</v>
      </c>
      <c r="M241">
        <v>2.7266300000000001</v>
      </c>
      <c r="N241">
        <v>1.3442700000000001</v>
      </c>
      <c r="O241">
        <v>271.44499999999999</v>
      </c>
      <c r="P241">
        <v>12319.4</v>
      </c>
      <c r="Q241">
        <v>54.072899999999997</v>
      </c>
      <c r="R241">
        <v>62.959899999999998</v>
      </c>
      <c r="S241">
        <v>4.0097800000000001</v>
      </c>
      <c r="T241">
        <v>56.212899999999998</v>
      </c>
      <c r="U241">
        <v>3.8434300000000001</v>
      </c>
      <c r="V241">
        <v>0.176511</v>
      </c>
      <c r="W241" s="1">
        <v>1.8310700000000001E-5</v>
      </c>
      <c r="X241">
        <v>7.6812599999999995E-2</v>
      </c>
      <c r="Y241">
        <v>5.3563799999999997</v>
      </c>
      <c r="Z241">
        <v>0.34438600000000003</v>
      </c>
      <c r="AA241">
        <v>0.864923</v>
      </c>
      <c r="AB241">
        <v>116.622</v>
      </c>
      <c r="AC241">
        <v>2.15054E-4</v>
      </c>
      <c r="AD241" s="1">
        <v>2.9643400000000002E-7</v>
      </c>
      <c r="AE241">
        <v>2.90377E-2</v>
      </c>
      <c r="AF241">
        <v>0.60765599999999997</v>
      </c>
      <c r="AG241">
        <f t="shared" si="47"/>
        <v>941.66666666666708</v>
      </c>
      <c r="AH241">
        <f t="shared" si="48"/>
        <v>1166.6666666666699</v>
      </c>
      <c r="AI241">
        <f t="shared" si="49"/>
        <v>1424.9999999999998</v>
      </c>
      <c r="AJ241">
        <f t="shared" si="50"/>
        <v>1041.6666666666702</v>
      </c>
      <c r="AK241">
        <f t="shared" si="51"/>
        <v>2216.6666666666702</v>
      </c>
      <c r="AL241">
        <f t="shared" si="52"/>
        <v>833.33333333333303</v>
      </c>
      <c r="AP241">
        <v>9.4166666666666704E-2</v>
      </c>
      <c r="AQ241">
        <v>0.116666666666667</v>
      </c>
      <c r="AR241">
        <v>0.14249999999999999</v>
      </c>
      <c r="AS241">
        <v>0.104166666666667</v>
      </c>
      <c r="AT241">
        <v>0.22166666666666701</v>
      </c>
      <c r="AU241">
        <v>8.3333333333333301E-2</v>
      </c>
      <c r="AW241">
        <v>43.975833333333348</v>
      </c>
      <c r="AX241">
        <v>114.45000000000033</v>
      </c>
      <c r="AY241">
        <v>246.95249999999993</v>
      </c>
      <c r="AZ241">
        <v>86.770833333333627</v>
      </c>
      <c r="BA241">
        <v>417.39833333333394</v>
      </c>
      <c r="BB241">
        <v>11.916666666666663</v>
      </c>
    </row>
    <row r="242" spans="1:54">
      <c r="A242" t="s">
        <v>62</v>
      </c>
      <c r="C242">
        <v>18.482500000000002</v>
      </c>
      <c r="D242">
        <v>70.833600000000004</v>
      </c>
      <c r="E242">
        <v>4084.55</v>
      </c>
      <c r="F242">
        <v>3166.25</v>
      </c>
      <c r="G242" s="1">
        <v>3.6379800000000002E-12</v>
      </c>
      <c r="H242">
        <v>10820.5</v>
      </c>
      <c r="I242">
        <v>664.48599999999999</v>
      </c>
      <c r="J242">
        <v>200.73400000000001</v>
      </c>
      <c r="K242">
        <v>2.5704199999999999</v>
      </c>
      <c r="L242">
        <v>1102.69</v>
      </c>
      <c r="M242">
        <v>2.00101</v>
      </c>
      <c r="N242">
        <v>1.91947</v>
      </c>
      <c r="O242">
        <v>177.59200000000001</v>
      </c>
      <c r="P242">
        <v>10299.5</v>
      </c>
      <c r="Q242">
        <v>69.848100000000002</v>
      </c>
      <c r="R242">
        <v>73.038200000000003</v>
      </c>
      <c r="S242">
        <v>3.2701699999999998</v>
      </c>
      <c r="T242">
        <v>65.886499999999998</v>
      </c>
      <c r="U242">
        <v>7.5030999999999999</v>
      </c>
      <c r="V242">
        <v>0.172765</v>
      </c>
      <c r="W242" s="1">
        <v>3.65159E-6</v>
      </c>
      <c r="X242" s="1">
        <v>1.7979E-6</v>
      </c>
      <c r="Y242">
        <v>5.0483000000000002</v>
      </c>
      <c r="Z242">
        <v>0.32336599999999999</v>
      </c>
      <c r="AA242">
        <v>1.6071500000000001</v>
      </c>
      <c r="AB242">
        <v>121.452</v>
      </c>
      <c r="AC242">
        <v>8.6338100000000004E-3</v>
      </c>
      <c r="AD242" s="1">
        <v>6.2839899999999993E-8</v>
      </c>
      <c r="AE242">
        <v>2.82635E-2</v>
      </c>
      <c r="AF242">
        <v>0.66761800000000004</v>
      </c>
      <c r="AG242">
        <f t="shared" si="47"/>
        <v>941.66666666666708</v>
      </c>
      <c r="AH242">
        <f t="shared" si="48"/>
        <v>1166.6666666666699</v>
      </c>
      <c r="AI242">
        <f t="shared" si="49"/>
        <v>1424.9999999999998</v>
      </c>
      <c r="AJ242">
        <f t="shared" si="50"/>
        <v>1041.6666666666702</v>
      </c>
      <c r="AK242">
        <f t="shared" si="51"/>
        <v>2216.6666666666702</v>
      </c>
      <c r="AL242">
        <f t="shared" si="52"/>
        <v>833.33333333333303</v>
      </c>
      <c r="AP242">
        <v>9.4166666666666704E-2</v>
      </c>
      <c r="AQ242">
        <v>0.116666666666667</v>
      </c>
      <c r="AR242">
        <v>0.14249999999999999</v>
      </c>
      <c r="AS242">
        <v>0.104166666666667</v>
      </c>
      <c r="AT242">
        <v>0.22166666666666701</v>
      </c>
      <c r="AU242">
        <v>8.3333333333333301E-2</v>
      </c>
      <c r="AW242">
        <v>44.446666666666687</v>
      </c>
      <c r="AX242">
        <v>114.916666666667</v>
      </c>
      <c r="AY242">
        <v>246.80999999999997</v>
      </c>
      <c r="AZ242">
        <v>86.041666666666956</v>
      </c>
      <c r="BA242">
        <v>417.1766666666673</v>
      </c>
      <c r="BB242">
        <v>11.749999999999996</v>
      </c>
    </row>
    <row r="243" spans="1:54">
      <c r="A243" t="s">
        <v>63</v>
      </c>
      <c r="C243">
        <v>25.189599999999999</v>
      </c>
      <c r="D243">
        <v>65.2072</v>
      </c>
      <c r="E243">
        <v>4593.1899999999996</v>
      </c>
      <c r="F243">
        <v>3583.03</v>
      </c>
      <c r="G243" s="1">
        <v>4.3225599999999997E-12</v>
      </c>
      <c r="H243">
        <v>15335.2</v>
      </c>
      <c r="I243">
        <v>874.49800000000005</v>
      </c>
      <c r="J243">
        <v>194.08500000000001</v>
      </c>
      <c r="K243">
        <v>2.0077699999999998</v>
      </c>
      <c r="L243">
        <v>1475.89</v>
      </c>
      <c r="M243">
        <v>3.2360099999999998</v>
      </c>
      <c r="N243">
        <v>2.0581800000000001</v>
      </c>
      <c r="O243">
        <v>238.33</v>
      </c>
      <c r="P243">
        <v>13575.9</v>
      </c>
      <c r="Q243">
        <v>77.503100000000003</v>
      </c>
      <c r="R243">
        <v>65.963399999999993</v>
      </c>
      <c r="S243">
        <v>4.3557899999999998</v>
      </c>
      <c r="T243">
        <v>44.5199</v>
      </c>
      <c r="U243">
        <v>5.5833199999999996</v>
      </c>
      <c r="V243">
        <v>0.32977200000000001</v>
      </c>
      <c r="W243">
        <v>7.8721399999999997E-2</v>
      </c>
      <c r="X243">
        <v>0.28494199999999997</v>
      </c>
      <c r="Y243">
        <v>5.4305300000000001</v>
      </c>
      <c r="Z243">
        <v>0.381073</v>
      </c>
      <c r="AA243">
        <v>2.8060700000000001</v>
      </c>
      <c r="AB243">
        <v>109.158</v>
      </c>
      <c r="AC243">
        <v>1.1183200000000001E-2</v>
      </c>
      <c r="AD243">
        <v>2.0817100000000002E-2</v>
      </c>
      <c r="AE243">
        <v>4.3174499999999998E-2</v>
      </c>
      <c r="AF243">
        <v>0.68988400000000005</v>
      </c>
      <c r="AG243">
        <f t="shared" si="47"/>
        <v>941.66666666666708</v>
      </c>
      <c r="AH243">
        <f t="shared" si="48"/>
        <v>1166.6666666666699</v>
      </c>
      <c r="AI243">
        <f t="shared" si="49"/>
        <v>1424.9999999999998</v>
      </c>
      <c r="AJ243">
        <f t="shared" si="50"/>
        <v>1041.6666666666702</v>
      </c>
      <c r="AK243">
        <f t="shared" si="51"/>
        <v>2216.6666666666702</v>
      </c>
      <c r="AL243">
        <f t="shared" si="52"/>
        <v>833.33333333333303</v>
      </c>
      <c r="AP243">
        <v>9.4166666666666704E-2</v>
      </c>
      <c r="AQ243">
        <v>0.116666666666667</v>
      </c>
      <c r="AR243">
        <v>0.14249999999999999</v>
      </c>
      <c r="AS243">
        <v>0.104166666666667</v>
      </c>
      <c r="AT243">
        <v>0.22166666666666701</v>
      </c>
      <c r="AU243">
        <v>8.3333333333333301E-2</v>
      </c>
      <c r="AW243">
        <v>43.881666666666682</v>
      </c>
      <c r="AX243">
        <v>115.38333333333367</v>
      </c>
      <c r="AY243">
        <v>247.37999999999997</v>
      </c>
      <c r="AZ243">
        <v>86.250000000000284</v>
      </c>
      <c r="BA243">
        <v>412.74333333333396</v>
      </c>
      <c r="BB243">
        <v>11.666666666666663</v>
      </c>
    </row>
    <row r="244" spans="1:54">
      <c r="AG244">
        <f t="shared" si="47"/>
        <v>941.66666666666708</v>
      </c>
      <c r="AH244">
        <f t="shared" si="48"/>
        <v>1166.6666666666699</v>
      </c>
      <c r="AI244">
        <f t="shared" si="49"/>
        <v>1424.9999999999998</v>
      </c>
      <c r="AJ244">
        <f t="shared" si="50"/>
        <v>1041.6666666666702</v>
      </c>
      <c r="AK244">
        <f t="shared" si="51"/>
        <v>2216.6666666666702</v>
      </c>
      <c r="AL244">
        <f t="shared" si="52"/>
        <v>833.33333333333303</v>
      </c>
    </row>
    <row r="247" spans="1:54">
      <c r="A247" s="66" t="s">
        <v>420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</row>
    <row r="248" spans="1:54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AG248" s="68" t="s">
        <v>429</v>
      </c>
      <c r="AH248" s="68"/>
      <c r="AI248" s="68"/>
      <c r="AJ248" s="68"/>
      <c r="AK248" s="68"/>
      <c r="AL248" s="68"/>
      <c r="AM248" s="68"/>
      <c r="AN248" s="68"/>
      <c r="AO248" s="68"/>
    </row>
    <row r="249" spans="1:54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AG249" s="68"/>
      <c r="AH249" s="68"/>
      <c r="AI249" s="68"/>
      <c r="AJ249" s="68"/>
      <c r="AK249" s="68"/>
      <c r="AL249" s="68"/>
      <c r="AM249" s="68"/>
      <c r="AN249" s="68"/>
      <c r="AO249" s="68"/>
    </row>
    <row r="250" spans="1:54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AG250" s="68"/>
      <c r="AH250" s="68"/>
      <c r="AI250" s="68"/>
      <c r="AJ250" s="68"/>
      <c r="AK250" s="68"/>
      <c r="AL250" s="68"/>
      <c r="AM250" s="68"/>
      <c r="AN250" s="68"/>
      <c r="AO250" s="68"/>
    </row>
    <row r="251" spans="1:54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AG251" s="68"/>
      <c r="AH251" s="68"/>
      <c r="AI251" s="68"/>
      <c r="AJ251" s="68"/>
      <c r="AK251" s="68"/>
      <c r="AL251" s="68"/>
      <c r="AM251" s="68"/>
      <c r="AN251" s="68"/>
      <c r="AO251" s="68"/>
    </row>
    <row r="252" spans="1:54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AG252" s="68"/>
      <c r="AH252" s="68"/>
      <c r="AI252" s="68"/>
      <c r="AJ252" s="68"/>
      <c r="AK252" s="68"/>
      <c r="AL252" s="68"/>
      <c r="AM252" s="68"/>
      <c r="AN252" s="68"/>
      <c r="AO252" s="68"/>
    </row>
    <row r="253" spans="1:54">
      <c r="B253" t="s">
        <v>0</v>
      </c>
      <c r="C253" t="s">
        <v>382</v>
      </c>
      <c r="D253" t="s">
        <v>383</v>
      </c>
      <c r="E253" t="s">
        <v>384</v>
      </c>
      <c r="F253" t="s">
        <v>385</v>
      </c>
      <c r="G253" t="s">
        <v>386</v>
      </c>
      <c r="H253" t="s">
        <v>387</v>
      </c>
      <c r="I253" t="s">
        <v>388</v>
      </c>
      <c r="J253" t="s">
        <v>389</v>
      </c>
      <c r="K253" t="s">
        <v>390</v>
      </c>
      <c r="L253" t="s">
        <v>391</v>
      </c>
      <c r="M253" t="s">
        <v>392</v>
      </c>
      <c r="N253" t="s">
        <v>393</v>
      </c>
      <c r="O253" t="s">
        <v>394</v>
      </c>
      <c r="P253" t="s">
        <v>395</v>
      </c>
      <c r="Q253" t="s">
        <v>396</v>
      </c>
      <c r="R253" t="s">
        <v>397</v>
      </c>
      <c r="S253" t="s">
        <v>398</v>
      </c>
      <c r="T253" t="s">
        <v>399</v>
      </c>
      <c r="U253" t="s">
        <v>400</v>
      </c>
      <c r="V253" t="s">
        <v>401</v>
      </c>
      <c r="W253" t="s">
        <v>402</v>
      </c>
      <c r="X253" t="s">
        <v>403</v>
      </c>
      <c r="Y253" t="s">
        <v>404</v>
      </c>
      <c r="Z253" t="s">
        <v>405</v>
      </c>
      <c r="AA253" t="s">
        <v>406</v>
      </c>
      <c r="AB253" t="s">
        <v>407</v>
      </c>
      <c r="AC253" t="s">
        <v>408</v>
      </c>
      <c r="AD253" t="s">
        <v>409</v>
      </c>
      <c r="AE253" t="s">
        <v>410</v>
      </c>
      <c r="AF253" t="s">
        <v>411</v>
      </c>
    </row>
    <row r="254" spans="1:54">
      <c r="A254" t="s">
        <v>412</v>
      </c>
    </row>
    <row r="255" spans="1:54">
      <c r="A255" t="s">
        <v>412</v>
      </c>
      <c r="C255">
        <v>2.14541</v>
      </c>
      <c r="D255">
        <v>4115.6099999999997</v>
      </c>
      <c r="E255">
        <v>2420.92</v>
      </c>
      <c r="F255">
        <v>2366.5</v>
      </c>
      <c r="G255">
        <v>12477.3</v>
      </c>
      <c r="H255">
        <v>27298.400000000001</v>
      </c>
      <c r="I255" s="1">
        <v>3.11538E-12</v>
      </c>
      <c r="J255">
        <v>4258.1899999999996</v>
      </c>
      <c r="K255">
        <v>3.9413200000000002</v>
      </c>
      <c r="L255">
        <v>1331.96</v>
      </c>
      <c r="M255">
        <v>50.629300000000001</v>
      </c>
      <c r="N255">
        <v>3.0300600000000002</v>
      </c>
      <c r="O255">
        <v>152.29499999999999</v>
      </c>
      <c r="P255">
        <v>6497.34</v>
      </c>
      <c r="Q255">
        <v>29.439599999999999</v>
      </c>
      <c r="R255">
        <v>35.9285</v>
      </c>
      <c r="S255">
        <v>2.4744000000000002</v>
      </c>
      <c r="T255">
        <v>5.50929</v>
      </c>
      <c r="U255">
        <v>34.669899999999998</v>
      </c>
      <c r="V255">
        <v>31.929200000000002</v>
      </c>
      <c r="W255">
        <v>4.19651</v>
      </c>
      <c r="X255">
        <v>21.2439</v>
      </c>
      <c r="Y255">
        <v>1.3759300000000001</v>
      </c>
      <c r="Z255">
        <v>0.40618199999999999</v>
      </c>
      <c r="AA255">
        <v>0.40430500000000003</v>
      </c>
      <c r="AB255">
        <v>69.2286</v>
      </c>
      <c r="AC255">
        <v>2.7666300000000001</v>
      </c>
      <c r="AD255">
        <v>0.46373300000000001</v>
      </c>
      <c r="AE255">
        <v>0.121449</v>
      </c>
      <c r="AF255">
        <v>1.8857699999999999</v>
      </c>
    </row>
    <row r="256" spans="1:54">
      <c r="A256" t="s">
        <v>412</v>
      </c>
      <c r="C256">
        <v>2.5090699999999999</v>
      </c>
      <c r="D256">
        <v>3579.38</v>
      </c>
      <c r="E256">
        <v>2119.1</v>
      </c>
      <c r="F256">
        <v>2736.73</v>
      </c>
      <c r="G256">
        <v>10661.4</v>
      </c>
      <c r="H256">
        <v>34096</v>
      </c>
      <c r="I256" s="1">
        <v>2.0872200000000001E-12</v>
      </c>
      <c r="J256">
        <v>5027.59</v>
      </c>
      <c r="K256">
        <v>4.9872699999999996</v>
      </c>
      <c r="L256">
        <v>1947.15</v>
      </c>
      <c r="M256">
        <v>56.985100000000003</v>
      </c>
      <c r="N256">
        <v>1.8774900000000001</v>
      </c>
      <c r="O256">
        <v>237.489</v>
      </c>
      <c r="P256">
        <v>9807.7999999999993</v>
      </c>
      <c r="Q256">
        <v>29.6234</v>
      </c>
      <c r="R256">
        <v>46.423299999999998</v>
      </c>
      <c r="S256">
        <v>2.8780899999999998</v>
      </c>
      <c r="T256">
        <v>5.7284300000000004</v>
      </c>
      <c r="U256">
        <v>62.022599999999997</v>
      </c>
      <c r="V256">
        <v>42.744199999999999</v>
      </c>
      <c r="W256">
        <v>5.3389499999999996</v>
      </c>
      <c r="X256">
        <v>24.364000000000001</v>
      </c>
      <c r="Y256">
        <v>1.37819</v>
      </c>
      <c r="Z256">
        <v>0.277812</v>
      </c>
      <c r="AA256">
        <v>0.35472999999999999</v>
      </c>
      <c r="AB256">
        <v>119.825</v>
      </c>
      <c r="AC256">
        <v>3.01925</v>
      </c>
      <c r="AD256">
        <v>0.52793100000000004</v>
      </c>
      <c r="AE256">
        <v>0.14923800000000001</v>
      </c>
      <c r="AF256">
        <v>1.3883399999999999</v>
      </c>
      <c r="AI256" t="s">
        <v>430</v>
      </c>
      <c r="AJ256" t="s">
        <v>431</v>
      </c>
    </row>
    <row r="257" spans="1:40">
      <c r="A257" t="s">
        <v>412</v>
      </c>
      <c r="C257">
        <v>2.6149200000000001</v>
      </c>
      <c r="D257">
        <v>3433.18</v>
      </c>
      <c r="E257">
        <v>2299.8200000000002</v>
      </c>
      <c r="F257">
        <v>2294.06</v>
      </c>
      <c r="G257">
        <v>9152.27</v>
      </c>
      <c r="H257">
        <v>21911.5</v>
      </c>
      <c r="I257" s="1">
        <v>2.9330300000000001E-12</v>
      </c>
      <c r="J257">
        <v>4638.49</v>
      </c>
      <c r="K257">
        <v>4.4055900000000001</v>
      </c>
      <c r="L257">
        <v>1657.05</v>
      </c>
      <c r="M257">
        <v>47.947299999999998</v>
      </c>
      <c r="N257">
        <v>4.1267199999999997</v>
      </c>
      <c r="O257">
        <v>193.08500000000001</v>
      </c>
      <c r="P257">
        <v>9528.2199999999993</v>
      </c>
      <c r="Q257">
        <v>24.6525</v>
      </c>
      <c r="R257">
        <v>27.286200000000001</v>
      </c>
      <c r="S257">
        <v>2.8685</v>
      </c>
      <c r="T257">
        <v>6.1478299999999999</v>
      </c>
      <c r="U257">
        <v>43.045999999999999</v>
      </c>
      <c r="V257">
        <v>36.630000000000003</v>
      </c>
      <c r="W257">
        <v>3.6606200000000002</v>
      </c>
      <c r="X257">
        <v>20.684100000000001</v>
      </c>
      <c r="Y257">
        <v>1.6250599999999999</v>
      </c>
      <c r="Z257">
        <v>0.27695399999999998</v>
      </c>
      <c r="AA257">
        <v>0.35228100000000001</v>
      </c>
      <c r="AB257">
        <v>105.098</v>
      </c>
      <c r="AC257">
        <v>2.54183</v>
      </c>
      <c r="AD257">
        <v>0.38987500000000003</v>
      </c>
      <c r="AE257">
        <v>0.128749</v>
      </c>
      <c r="AF257">
        <v>1.6225700000000001</v>
      </c>
    </row>
    <row r="258" spans="1:40">
      <c r="A258" t="s">
        <v>412</v>
      </c>
      <c r="C258">
        <v>2.7735599999999998</v>
      </c>
      <c r="D258">
        <v>3383.57</v>
      </c>
      <c r="E258">
        <v>2674.64</v>
      </c>
      <c r="F258">
        <v>2924.99</v>
      </c>
      <c r="G258">
        <v>13572.4</v>
      </c>
      <c r="H258">
        <v>27637.8</v>
      </c>
      <c r="I258" s="1">
        <v>2.3832699999999998E-12</v>
      </c>
      <c r="J258">
        <v>4438.72</v>
      </c>
      <c r="K258">
        <v>3.0672700000000002</v>
      </c>
      <c r="L258">
        <v>1676.25</v>
      </c>
      <c r="M258">
        <v>50.923099999999998</v>
      </c>
      <c r="N258">
        <v>3.8596699999999999</v>
      </c>
      <c r="O258">
        <v>203.22800000000001</v>
      </c>
      <c r="P258">
        <v>8659.58</v>
      </c>
      <c r="Q258">
        <v>28.111999999999998</v>
      </c>
      <c r="R258">
        <v>32.4514</v>
      </c>
      <c r="S258">
        <v>3.1494300000000002</v>
      </c>
      <c r="T258">
        <v>7.5872000000000002</v>
      </c>
      <c r="U258">
        <v>51.586399999999998</v>
      </c>
      <c r="V258">
        <v>21.3596</v>
      </c>
      <c r="W258">
        <v>2.85589</v>
      </c>
      <c r="X258">
        <v>19.973299999999998</v>
      </c>
      <c r="Y258">
        <v>1.6870499999999999</v>
      </c>
      <c r="Z258">
        <v>0.45385700000000001</v>
      </c>
      <c r="AA258">
        <v>0.29755599999999999</v>
      </c>
      <c r="AB258">
        <v>85.171400000000006</v>
      </c>
      <c r="AC258">
        <v>2.46008</v>
      </c>
      <c r="AD258">
        <v>0.30732100000000001</v>
      </c>
      <c r="AE258">
        <v>0.17286099999999999</v>
      </c>
      <c r="AF258">
        <v>2.0664799999999999</v>
      </c>
      <c r="AH258" t="s">
        <v>143</v>
      </c>
      <c r="AI258">
        <v>6.0000000000000019E-2</v>
      </c>
      <c r="AJ258">
        <v>6.0000000000000019E-2</v>
      </c>
    </row>
    <row r="259" spans="1:40">
      <c r="A259" t="s">
        <v>413</v>
      </c>
      <c r="AH259" t="s">
        <v>144</v>
      </c>
      <c r="AI259">
        <v>7.0000000000000021E-2</v>
      </c>
      <c r="AJ259">
        <v>7.0000000000000021E-2</v>
      </c>
    </row>
    <row r="260" spans="1:40">
      <c r="A260" t="s">
        <v>413</v>
      </c>
      <c r="C260">
        <v>2.0280999999999998</v>
      </c>
      <c r="D260">
        <v>2719.06</v>
      </c>
      <c r="E260">
        <v>3479.4</v>
      </c>
      <c r="F260">
        <v>2228.5500000000002</v>
      </c>
      <c r="G260">
        <v>10109.799999999999</v>
      </c>
      <c r="H260">
        <v>17916.8</v>
      </c>
      <c r="I260" s="1">
        <v>4.6380999999999998E-12</v>
      </c>
      <c r="J260">
        <v>6019.36</v>
      </c>
      <c r="K260">
        <v>5.4186800000000002</v>
      </c>
      <c r="L260">
        <v>2296.11</v>
      </c>
      <c r="M260">
        <v>20.0227</v>
      </c>
      <c r="N260">
        <v>22.193000000000001</v>
      </c>
      <c r="O260">
        <v>160.25399999999999</v>
      </c>
      <c r="P260">
        <v>8317.89</v>
      </c>
      <c r="Q260">
        <v>21.170300000000001</v>
      </c>
      <c r="R260">
        <v>34.7746</v>
      </c>
      <c r="S260">
        <v>1.9878199999999999</v>
      </c>
      <c r="T260">
        <v>1.62354</v>
      </c>
      <c r="U260">
        <v>65.239400000000003</v>
      </c>
      <c r="V260">
        <v>44.170699999999997</v>
      </c>
      <c r="W260">
        <v>2.7878099999999999</v>
      </c>
      <c r="X260">
        <v>20.498999999999999</v>
      </c>
      <c r="Y260">
        <v>1.0148699999999999</v>
      </c>
      <c r="Z260">
        <v>0.28433700000000001</v>
      </c>
      <c r="AA260">
        <v>0.16487599999999999</v>
      </c>
      <c r="AB260">
        <v>17.976700000000001</v>
      </c>
      <c r="AC260">
        <v>1.5314700000000001</v>
      </c>
      <c r="AD260">
        <v>0.24464</v>
      </c>
      <c r="AE260">
        <v>6.9420300000000004E-2</v>
      </c>
      <c r="AF260">
        <v>0.379606</v>
      </c>
      <c r="AH260" t="s">
        <v>145</v>
      </c>
      <c r="AI260">
        <v>7.9999999999999988E-2</v>
      </c>
      <c r="AJ260">
        <v>7.9999999999999988E-2</v>
      </c>
    </row>
    <row r="261" spans="1:40">
      <c r="A261" t="s">
        <v>413</v>
      </c>
      <c r="C261">
        <v>2.1385999999999998</v>
      </c>
      <c r="D261">
        <v>2182.75</v>
      </c>
      <c r="E261">
        <v>5881.79</v>
      </c>
      <c r="F261">
        <v>5119.26</v>
      </c>
      <c r="G261">
        <v>12563.5</v>
      </c>
      <c r="H261">
        <v>19713.8</v>
      </c>
      <c r="I261" s="1">
        <v>3.21983E-12</v>
      </c>
      <c r="J261">
        <v>8510.89</v>
      </c>
      <c r="K261">
        <v>5.4561299999999999</v>
      </c>
      <c r="L261">
        <v>2801.94</v>
      </c>
      <c r="M261">
        <v>35.888399999999997</v>
      </c>
      <c r="N261">
        <v>29.2166</v>
      </c>
      <c r="O261">
        <v>181.11199999999999</v>
      </c>
      <c r="P261">
        <v>7532.84</v>
      </c>
      <c r="Q261">
        <v>21.743400000000001</v>
      </c>
      <c r="R261">
        <v>40.997399999999999</v>
      </c>
      <c r="S261">
        <v>2.4902700000000002</v>
      </c>
      <c r="T261">
        <v>1.7036500000000001</v>
      </c>
      <c r="U261">
        <v>54.8827</v>
      </c>
      <c r="V261">
        <v>37.799700000000001</v>
      </c>
      <c r="W261">
        <v>3.5821399999999999</v>
      </c>
      <c r="X261">
        <v>20.9422</v>
      </c>
      <c r="Y261">
        <v>2.0050699999999999</v>
      </c>
      <c r="Z261">
        <v>0.35669200000000001</v>
      </c>
      <c r="AA261">
        <v>0.21785099999999999</v>
      </c>
      <c r="AB261">
        <v>19.601900000000001</v>
      </c>
      <c r="AC261">
        <v>1.5242500000000001</v>
      </c>
      <c r="AD261">
        <v>0.16079599999999999</v>
      </c>
      <c r="AE261">
        <v>8.4291400000000002E-2</v>
      </c>
      <c r="AF261">
        <v>0.50259100000000001</v>
      </c>
      <c r="AH261" t="s">
        <v>146</v>
      </c>
      <c r="AI261">
        <v>4.9999999999999996E-2</v>
      </c>
      <c r="AJ261">
        <v>4.9999999999999996E-2</v>
      </c>
    </row>
    <row r="262" spans="1:40">
      <c r="A262" t="s">
        <v>413</v>
      </c>
      <c r="C262">
        <v>1.93442</v>
      </c>
      <c r="D262">
        <v>1775.57</v>
      </c>
      <c r="E262">
        <v>4860.84</v>
      </c>
      <c r="F262">
        <v>5327.9</v>
      </c>
      <c r="G262">
        <v>12832.8</v>
      </c>
      <c r="H262">
        <v>23961.1</v>
      </c>
      <c r="I262" s="1">
        <v>3.6379800000000002E-12</v>
      </c>
      <c r="J262">
        <v>6409.45</v>
      </c>
      <c r="K262">
        <v>5.6854199999999997</v>
      </c>
      <c r="L262">
        <v>1921.62</v>
      </c>
      <c r="M262">
        <v>30.994399999999999</v>
      </c>
      <c r="N262">
        <v>27.7973</v>
      </c>
      <c r="O262">
        <v>113.24299999999999</v>
      </c>
      <c r="P262">
        <v>5786.92</v>
      </c>
      <c r="Q262">
        <v>19.671099999999999</v>
      </c>
      <c r="R262">
        <v>40.243600000000001</v>
      </c>
      <c r="S262">
        <v>2.4500999999999999</v>
      </c>
      <c r="T262">
        <v>1.21648</v>
      </c>
      <c r="U262">
        <v>49.825499999999998</v>
      </c>
      <c r="V262">
        <v>38.771299999999997</v>
      </c>
      <c r="W262">
        <v>3.3937200000000001</v>
      </c>
      <c r="X262">
        <v>15.7262</v>
      </c>
      <c r="Y262">
        <v>1.2140200000000001</v>
      </c>
      <c r="Z262">
        <v>0.218718</v>
      </c>
      <c r="AA262">
        <v>0.15486800000000001</v>
      </c>
      <c r="AB262">
        <v>7.0286999999999997</v>
      </c>
      <c r="AC262">
        <v>1.29732</v>
      </c>
      <c r="AD262">
        <v>0.34056900000000001</v>
      </c>
      <c r="AE262">
        <v>8.7706599999999996E-2</v>
      </c>
      <c r="AF262">
        <v>0.38304199999999999</v>
      </c>
      <c r="AH262" t="s">
        <v>149</v>
      </c>
      <c r="AI262">
        <v>8.9999999999999983E-2</v>
      </c>
      <c r="AJ262">
        <v>8.9999999999999983E-2</v>
      </c>
    </row>
    <row r="263" spans="1:40">
      <c r="A263" t="s">
        <v>413</v>
      </c>
      <c r="C263">
        <v>1.2665999999999999</v>
      </c>
      <c r="D263">
        <v>1938.44</v>
      </c>
      <c r="E263">
        <v>6801.66</v>
      </c>
      <c r="F263">
        <v>6189.62</v>
      </c>
      <c r="G263">
        <v>16460.400000000001</v>
      </c>
      <c r="H263">
        <v>25142.2</v>
      </c>
      <c r="I263" s="1">
        <v>4.1744400000000001E-12</v>
      </c>
      <c r="J263">
        <v>8497.7000000000007</v>
      </c>
      <c r="K263">
        <v>3.9276300000000002</v>
      </c>
      <c r="L263">
        <v>1858.84</v>
      </c>
      <c r="M263">
        <v>30.4694</v>
      </c>
      <c r="N263">
        <v>31.108000000000001</v>
      </c>
      <c r="O263">
        <v>175.00200000000001</v>
      </c>
      <c r="P263">
        <v>6703.91</v>
      </c>
      <c r="Q263">
        <v>21.023299999999999</v>
      </c>
      <c r="R263">
        <v>28.353999999999999</v>
      </c>
      <c r="S263">
        <v>1.8786</v>
      </c>
      <c r="T263">
        <v>1.38313</v>
      </c>
      <c r="U263">
        <v>49.8262</v>
      </c>
      <c r="V263">
        <v>31.726700000000001</v>
      </c>
      <c r="W263">
        <v>2.4994399999999999</v>
      </c>
      <c r="X263">
        <v>19.4876</v>
      </c>
      <c r="Y263">
        <v>2.0792999999999999</v>
      </c>
      <c r="Z263">
        <v>0.27025399999999999</v>
      </c>
      <c r="AA263">
        <v>0.19864200000000001</v>
      </c>
      <c r="AB263">
        <v>18.646899999999999</v>
      </c>
      <c r="AC263">
        <v>1.13263</v>
      </c>
      <c r="AD263">
        <v>0.34471600000000002</v>
      </c>
      <c r="AE263">
        <v>0.110927</v>
      </c>
      <c r="AF263">
        <v>0.45958500000000002</v>
      </c>
      <c r="AH263" t="s">
        <v>148</v>
      </c>
      <c r="AI263">
        <v>3.8333333333333323E-2</v>
      </c>
      <c r="AJ263">
        <v>3.8333333333333323E-2</v>
      </c>
    </row>
    <row r="264" spans="1:40">
      <c r="A264" t="s">
        <v>414</v>
      </c>
    </row>
    <row r="265" spans="1:40">
      <c r="A265" t="s">
        <v>415</v>
      </c>
      <c r="C265">
        <v>57.842100000000002</v>
      </c>
      <c r="D265">
        <v>12621.1</v>
      </c>
      <c r="E265">
        <v>57.122599999999998</v>
      </c>
      <c r="F265">
        <v>105.05</v>
      </c>
      <c r="G265">
        <v>1655.22</v>
      </c>
      <c r="H265">
        <v>41226.800000000003</v>
      </c>
      <c r="I265" s="1">
        <v>3.88051E-12</v>
      </c>
      <c r="J265">
        <v>7337.97</v>
      </c>
      <c r="K265">
        <v>39.380000000000003</v>
      </c>
      <c r="L265">
        <v>103.81100000000001</v>
      </c>
      <c r="M265">
        <v>52.896900000000002</v>
      </c>
      <c r="N265">
        <v>48.142899999999997</v>
      </c>
      <c r="O265">
        <v>53.023800000000001</v>
      </c>
      <c r="P265">
        <v>95.495699999999999</v>
      </c>
      <c r="Q265">
        <v>81.758600000000001</v>
      </c>
      <c r="R265">
        <v>56.6496</v>
      </c>
      <c r="S265">
        <v>44.786200000000001</v>
      </c>
      <c r="T265">
        <v>53.650500000000001</v>
      </c>
      <c r="U265">
        <v>62.855400000000003</v>
      </c>
      <c r="V265">
        <v>71.413600000000002</v>
      </c>
      <c r="W265">
        <v>61.536999999999999</v>
      </c>
      <c r="X265">
        <v>54.3705</v>
      </c>
      <c r="Y265">
        <v>48.281799999999997</v>
      </c>
      <c r="Z265">
        <v>47.535699999999999</v>
      </c>
      <c r="AA265">
        <v>35.745399999999997</v>
      </c>
      <c r="AB265">
        <v>56.237299999999998</v>
      </c>
      <c r="AC265">
        <v>53.296999999999997</v>
      </c>
      <c r="AD265">
        <v>50.991</v>
      </c>
      <c r="AE265">
        <v>52.294600000000003</v>
      </c>
      <c r="AF265">
        <v>48.001399999999997</v>
      </c>
      <c r="AI265" t="s">
        <v>143</v>
      </c>
      <c r="AJ265" t="s">
        <v>144</v>
      </c>
      <c r="AK265" t="s">
        <v>145</v>
      </c>
      <c r="AL265" t="s">
        <v>146</v>
      </c>
      <c r="AM265" t="s">
        <v>149</v>
      </c>
      <c r="AN265" t="s">
        <v>148</v>
      </c>
    </row>
    <row r="266" spans="1:40">
      <c r="A266" t="s">
        <v>415</v>
      </c>
      <c r="C266">
        <v>32.252899999999997</v>
      </c>
      <c r="D266">
        <v>10449.1</v>
      </c>
      <c r="E266">
        <v>49.559699999999999</v>
      </c>
      <c r="F266">
        <v>66.469499999999996</v>
      </c>
      <c r="G266">
        <v>1182.6500000000001</v>
      </c>
      <c r="H266">
        <v>29853.3</v>
      </c>
      <c r="I266" s="1">
        <v>2.8245900000000002E-12</v>
      </c>
      <c r="J266">
        <v>8547.02</v>
      </c>
      <c r="K266">
        <v>66.441100000000006</v>
      </c>
      <c r="L266">
        <v>59.818600000000004</v>
      </c>
      <c r="M266">
        <v>39.346299999999999</v>
      </c>
      <c r="N266">
        <v>49.882800000000003</v>
      </c>
      <c r="O266">
        <v>47.631</v>
      </c>
      <c r="P266">
        <v>100.285</v>
      </c>
      <c r="Q266">
        <v>52.26</v>
      </c>
      <c r="R266">
        <v>98.782300000000006</v>
      </c>
      <c r="S266">
        <v>39.882899999999999</v>
      </c>
      <c r="T266">
        <v>45.9482</v>
      </c>
      <c r="U266">
        <v>82.104200000000006</v>
      </c>
      <c r="V266">
        <v>53.761000000000003</v>
      </c>
      <c r="W266">
        <v>47.379199999999997</v>
      </c>
      <c r="X266">
        <v>46.834800000000001</v>
      </c>
      <c r="Y266">
        <v>47.340499999999999</v>
      </c>
      <c r="Z266">
        <v>23.864999999999998</v>
      </c>
      <c r="AA266">
        <v>29.163</v>
      </c>
      <c r="AB266">
        <v>34.526899999999998</v>
      </c>
      <c r="AC266">
        <v>48.363999999999997</v>
      </c>
      <c r="AD266">
        <v>60.602600000000002</v>
      </c>
      <c r="AE266">
        <v>42.635899999999999</v>
      </c>
      <c r="AF266">
        <v>64.843900000000005</v>
      </c>
      <c r="AG266" t="s">
        <v>430</v>
      </c>
      <c r="AI266">
        <v>6.0000000000000019E-2</v>
      </c>
      <c r="AJ266">
        <v>7.0000000000000021E-2</v>
      </c>
      <c r="AK266">
        <v>7.9999999999999988E-2</v>
      </c>
      <c r="AL266">
        <v>4.9999999999999996E-2</v>
      </c>
      <c r="AM266">
        <v>8.9999999999999983E-2</v>
      </c>
      <c r="AN266">
        <v>3.8333333333333323E-2</v>
      </c>
    </row>
    <row r="267" spans="1:40">
      <c r="A267" t="s">
        <v>415</v>
      </c>
      <c r="C267">
        <v>55.707700000000003</v>
      </c>
      <c r="D267">
        <v>11825.9</v>
      </c>
      <c r="E267">
        <v>52.177300000000002</v>
      </c>
      <c r="F267">
        <v>48.302199999999999</v>
      </c>
      <c r="G267">
        <v>1212.27</v>
      </c>
      <c r="H267">
        <v>24878</v>
      </c>
      <c r="I267" s="1">
        <v>5.2882399999999997E-12</v>
      </c>
      <c r="J267">
        <v>5898.85</v>
      </c>
      <c r="K267">
        <v>46.805300000000003</v>
      </c>
      <c r="L267">
        <v>85.570700000000002</v>
      </c>
      <c r="M267">
        <v>34.525199999999998</v>
      </c>
      <c r="N267">
        <v>41.4482</v>
      </c>
      <c r="O267">
        <v>50.802799999999998</v>
      </c>
      <c r="P267">
        <v>107.554</v>
      </c>
      <c r="Q267">
        <v>43.129600000000003</v>
      </c>
      <c r="R267">
        <v>44.810200000000002</v>
      </c>
      <c r="S267">
        <v>40.357999999999997</v>
      </c>
      <c r="T267">
        <v>47.394199999999998</v>
      </c>
      <c r="U267">
        <v>68.4739</v>
      </c>
      <c r="V267">
        <v>58.682400000000001</v>
      </c>
      <c r="W267">
        <v>58.870800000000003</v>
      </c>
      <c r="X267">
        <v>47.311700000000002</v>
      </c>
      <c r="Y267">
        <v>33.295000000000002</v>
      </c>
      <c r="Z267">
        <v>36.040599999999998</v>
      </c>
      <c r="AA267">
        <v>39.816600000000001</v>
      </c>
      <c r="AB267">
        <v>54.046100000000003</v>
      </c>
      <c r="AC267">
        <v>36.4039</v>
      </c>
      <c r="AD267">
        <v>41.354500000000002</v>
      </c>
      <c r="AE267">
        <v>37.567100000000003</v>
      </c>
      <c r="AF267">
        <v>39.054000000000002</v>
      </c>
      <c r="AG267" t="s">
        <v>431</v>
      </c>
      <c r="AI267">
        <v>6.0000000000000019E-2</v>
      </c>
      <c r="AJ267">
        <v>7.0000000000000021E-2</v>
      </c>
      <c r="AK267">
        <v>7.9999999999999988E-2</v>
      </c>
      <c r="AL267">
        <v>4.9999999999999996E-2</v>
      </c>
      <c r="AM267">
        <v>8.9999999999999983E-2</v>
      </c>
      <c r="AN267">
        <v>3.8333333333333323E-2</v>
      </c>
    </row>
    <row r="268" spans="1:40">
      <c r="A268" t="s">
        <v>415</v>
      </c>
      <c r="C268">
        <v>61.836100000000002</v>
      </c>
      <c r="D268">
        <v>17264.099999999999</v>
      </c>
      <c r="E268">
        <v>49.104700000000001</v>
      </c>
      <c r="F268">
        <v>90.544899999999998</v>
      </c>
      <c r="G268">
        <v>1210.1099999999999</v>
      </c>
      <c r="H268">
        <v>30968.7</v>
      </c>
      <c r="I268" s="1">
        <v>4.0167100000000002E-12</v>
      </c>
      <c r="J268">
        <v>5911.08</v>
      </c>
      <c r="K268">
        <v>43.677999999999997</v>
      </c>
      <c r="L268">
        <v>105.956</v>
      </c>
      <c r="M268">
        <v>55.694000000000003</v>
      </c>
      <c r="N268">
        <v>49.237699999999997</v>
      </c>
      <c r="O268">
        <v>49.002699999999997</v>
      </c>
      <c r="P268">
        <v>144.995</v>
      </c>
      <c r="Q268">
        <v>57.236400000000003</v>
      </c>
      <c r="R268">
        <v>66.297600000000003</v>
      </c>
      <c r="S268">
        <v>53.016500000000001</v>
      </c>
      <c r="T268">
        <v>63.727800000000002</v>
      </c>
      <c r="U268">
        <v>79.537099999999995</v>
      </c>
      <c r="V268">
        <v>78.287999999999997</v>
      </c>
      <c r="W268">
        <v>48.641199999999998</v>
      </c>
      <c r="X268">
        <v>49.636099999999999</v>
      </c>
      <c r="Y268">
        <v>51.899900000000002</v>
      </c>
      <c r="Z268">
        <v>51.616700000000002</v>
      </c>
      <c r="AA268">
        <v>54.236499999999999</v>
      </c>
      <c r="AB268">
        <v>53.3095</v>
      </c>
      <c r="AC268">
        <v>34.629300000000001</v>
      </c>
      <c r="AD268">
        <v>33.585000000000001</v>
      </c>
      <c r="AE268">
        <v>54.586500000000001</v>
      </c>
      <c r="AF268">
        <v>49.229199999999999</v>
      </c>
    </row>
    <row r="269" spans="1:40">
      <c r="A269" t="s">
        <v>415</v>
      </c>
      <c r="C269">
        <v>34.892200000000003</v>
      </c>
      <c r="D269">
        <v>9124.81</v>
      </c>
      <c r="E269">
        <v>47.380499999999998</v>
      </c>
      <c r="F269">
        <v>62.358699999999999</v>
      </c>
      <c r="G269">
        <v>945.01199999999994</v>
      </c>
      <c r="H269">
        <v>17351.8</v>
      </c>
      <c r="I269" s="1">
        <v>2.6441199999999998E-12</v>
      </c>
      <c r="J269">
        <v>4669.07</v>
      </c>
      <c r="K269">
        <v>39.704700000000003</v>
      </c>
      <c r="L269">
        <v>85.156000000000006</v>
      </c>
      <c r="M269">
        <v>33.1282</v>
      </c>
      <c r="N269">
        <v>24.1129</v>
      </c>
      <c r="O269">
        <v>39.646700000000003</v>
      </c>
      <c r="P269">
        <v>100.166</v>
      </c>
      <c r="Q269">
        <v>52.241300000000003</v>
      </c>
      <c r="R269">
        <v>51.935200000000002</v>
      </c>
      <c r="S269">
        <v>21.6264</v>
      </c>
      <c r="T269">
        <v>33.332099999999997</v>
      </c>
      <c r="U269">
        <v>16.018000000000001</v>
      </c>
      <c r="V269">
        <v>30.6602</v>
      </c>
      <c r="W269">
        <v>37.794600000000003</v>
      </c>
      <c r="X269">
        <v>38.737200000000001</v>
      </c>
      <c r="Y269">
        <v>19.3782</v>
      </c>
      <c r="Z269">
        <v>20.289200000000001</v>
      </c>
      <c r="AA269">
        <v>33.063400000000001</v>
      </c>
      <c r="AB269">
        <v>45.090200000000003</v>
      </c>
      <c r="AC269">
        <v>29.615500000000001</v>
      </c>
      <c r="AD269">
        <v>24.932600000000001</v>
      </c>
      <c r="AE269">
        <v>32.371699999999997</v>
      </c>
      <c r="AF269">
        <v>31.650600000000001</v>
      </c>
    </row>
    <row r="270" spans="1:40">
      <c r="A270" t="s">
        <v>415</v>
      </c>
      <c r="C270">
        <v>44.045099999999998</v>
      </c>
      <c r="D270">
        <v>9188</v>
      </c>
      <c r="E270">
        <v>56.357900000000001</v>
      </c>
      <c r="F270">
        <v>74.897099999999995</v>
      </c>
      <c r="G270">
        <v>961.09299999999996</v>
      </c>
      <c r="H270">
        <v>21779.599999999999</v>
      </c>
      <c r="I270" s="1">
        <v>3.4397100000000001E-12</v>
      </c>
      <c r="J270">
        <v>7768.36</v>
      </c>
      <c r="K270">
        <v>54.140500000000003</v>
      </c>
      <c r="L270">
        <v>69.570300000000003</v>
      </c>
      <c r="M270">
        <v>38.333199999999998</v>
      </c>
      <c r="N270">
        <v>36.608400000000003</v>
      </c>
      <c r="O270">
        <v>38.011800000000001</v>
      </c>
      <c r="P270">
        <v>119.02</v>
      </c>
      <c r="Q270">
        <v>42.566899999999997</v>
      </c>
      <c r="R270">
        <v>48.573099999999997</v>
      </c>
      <c r="S270">
        <v>37.154699999999998</v>
      </c>
      <c r="T270">
        <v>42.742800000000003</v>
      </c>
      <c r="U270">
        <v>53.209200000000003</v>
      </c>
      <c r="V270">
        <v>50.747999999999998</v>
      </c>
      <c r="W270">
        <v>40.549999999999997</v>
      </c>
      <c r="X270">
        <v>37.858499999999999</v>
      </c>
      <c r="Y270">
        <v>36.347099999999998</v>
      </c>
      <c r="Z270">
        <v>35.439599999999999</v>
      </c>
      <c r="AA270">
        <v>34.134999999999998</v>
      </c>
      <c r="AB270">
        <v>43.111699999999999</v>
      </c>
      <c r="AC270">
        <v>34.261299999999999</v>
      </c>
      <c r="AD270">
        <v>30.769100000000002</v>
      </c>
      <c r="AE270">
        <v>32.129600000000003</v>
      </c>
      <c r="AF270">
        <v>35.789400000000001</v>
      </c>
    </row>
    <row r="271" spans="1:40">
      <c r="A271" t="s">
        <v>416</v>
      </c>
    </row>
    <row r="272" spans="1:40">
      <c r="A272" t="s">
        <v>416</v>
      </c>
      <c r="C272">
        <v>4.7172299999999998</v>
      </c>
      <c r="D272">
        <v>8791.14</v>
      </c>
      <c r="E272">
        <v>7.9983300000000002</v>
      </c>
      <c r="F272">
        <v>20.970800000000001</v>
      </c>
      <c r="G272">
        <v>1562.82</v>
      </c>
      <c r="H272">
        <v>44561.4</v>
      </c>
      <c r="I272" s="1">
        <v>4.1744400000000001E-12</v>
      </c>
      <c r="J272">
        <v>8942.86</v>
      </c>
      <c r="K272">
        <v>7.0770999999999997</v>
      </c>
      <c r="L272">
        <v>20.035399999999999</v>
      </c>
      <c r="M272">
        <v>4.0085899999999999</v>
      </c>
      <c r="N272">
        <v>4.3358600000000003</v>
      </c>
      <c r="O272">
        <v>4.0378999999999996</v>
      </c>
      <c r="P272">
        <v>45.985399999999998</v>
      </c>
      <c r="Q272">
        <v>7.4274800000000001</v>
      </c>
      <c r="R272">
        <v>14.503399999999999</v>
      </c>
      <c r="S272">
        <v>2.7089799999999999</v>
      </c>
      <c r="T272">
        <v>4.3954000000000004</v>
      </c>
      <c r="U272">
        <v>16.2196</v>
      </c>
      <c r="V272">
        <v>7.8887999999999998</v>
      </c>
      <c r="W272">
        <v>4.16587</v>
      </c>
      <c r="X272">
        <v>3.85215</v>
      </c>
      <c r="Y272">
        <v>2.89432</v>
      </c>
      <c r="Z272">
        <v>2.8020100000000001</v>
      </c>
      <c r="AA272">
        <v>4.3360399999999997</v>
      </c>
      <c r="AB272">
        <v>6.3415999999999997</v>
      </c>
      <c r="AC272">
        <v>2.8261799999999999</v>
      </c>
      <c r="AD272">
        <v>2.3415599999999999</v>
      </c>
      <c r="AE272">
        <v>2.4750299999999998</v>
      </c>
      <c r="AF272">
        <v>3.7044800000000002</v>
      </c>
    </row>
    <row r="273" spans="1:53">
      <c r="A273" t="s">
        <v>416</v>
      </c>
      <c r="C273">
        <v>9.0296699999999994</v>
      </c>
      <c r="D273">
        <v>11623.2</v>
      </c>
      <c r="E273">
        <v>7.9457599999999999</v>
      </c>
      <c r="F273">
        <v>23.4253</v>
      </c>
      <c r="G273">
        <v>1667.85</v>
      </c>
      <c r="H273">
        <v>19289.900000000001</v>
      </c>
      <c r="I273" s="1">
        <v>4.1744400000000001E-12</v>
      </c>
      <c r="J273">
        <v>10223.9</v>
      </c>
      <c r="K273">
        <v>5.0781099999999997</v>
      </c>
      <c r="L273">
        <v>14.6051</v>
      </c>
      <c r="M273">
        <v>3.58535</v>
      </c>
      <c r="N273">
        <v>3.8143500000000001</v>
      </c>
      <c r="O273">
        <v>4.7923799999999996</v>
      </c>
      <c r="P273">
        <v>47.460500000000003</v>
      </c>
      <c r="Q273">
        <v>7.6927300000000001</v>
      </c>
      <c r="R273">
        <v>16.832599999999999</v>
      </c>
      <c r="S273">
        <v>2.8514200000000001</v>
      </c>
      <c r="T273">
        <v>4.3942300000000003</v>
      </c>
      <c r="U273">
        <v>14.9161</v>
      </c>
      <c r="V273">
        <v>9.2742199999999997</v>
      </c>
      <c r="W273">
        <v>4.1087899999999999</v>
      </c>
      <c r="X273">
        <v>4.7996100000000004</v>
      </c>
      <c r="Y273">
        <v>3.5994100000000002</v>
      </c>
      <c r="Z273">
        <v>3.6176699999999999</v>
      </c>
      <c r="AA273">
        <v>5.9974499999999997</v>
      </c>
      <c r="AB273">
        <v>8.5754699999999993</v>
      </c>
      <c r="AC273">
        <v>3.35249</v>
      </c>
      <c r="AD273">
        <v>3.28695</v>
      </c>
      <c r="AE273">
        <v>3.5022500000000001</v>
      </c>
      <c r="AF273">
        <v>3.57287</v>
      </c>
    </row>
    <row r="274" spans="1:53">
      <c r="A274" t="s">
        <v>416</v>
      </c>
      <c r="C274">
        <v>5.60921</v>
      </c>
      <c r="D274">
        <v>10530.7</v>
      </c>
      <c r="E274">
        <v>7.9872699999999996</v>
      </c>
      <c r="F274">
        <v>16.560300000000002</v>
      </c>
      <c r="G274">
        <v>1284.67</v>
      </c>
      <c r="H274">
        <v>30384.799999999999</v>
      </c>
      <c r="I274" s="1">
        <v>3.4397100000000001E-12</v>
      </c>
      <c r="J274">
        <v>9114.18</v>
      </c>
      <c r="K274">
        <v>5.0508199999999999</v>
      </c>
      <c r="L274">
        <v>20.069099999999999</v>
      </c>
      <c r="M274">
        <v>4.9761100000000003</v>
      </c>
      <c r="N274">
        <v>4.4942799999999998</v>
      </c>
      <c r="O274">
        <v>5.6824599999999998</v>
      </c>
      <c r="P274">
        <v>49.067799999999998</v>
      </c>
      <c r="Q274">
        <v>9.8922899999999991</v>
      </c>
      <c r="R274">
        <v>15.270300000000001</v>
      </c>
      <c r="S274">
        <v>4.2330699999999997</v>
      </c>
      <c r="T274">
        <v>2.4874200000000002</v>
      </c>
      <c r="U274">
        <v>11.478400000000001</v>
      </c>
      <c r="V274">
        <v>9.50807</v>
      </c>
      <c r="W274">
        <v>5.9817600000000004</v>
      </c>
      <c r="X274">
        <v>5.1323999999999996</v>
      </c>
      <c r="Y274">
        <v>4.2831900000000003</v>
      </c>
      <c r="Z274">
        <v>4.3417199999999996</v>
      </c>
      <c r="AA274">
        <v>4.6625100000000002</v>
      </c>
      <c r="AB274">
        <v>4.8788200000000002</v>
      </c>
      <c r="AC274">
        <v>4.0034900000000002</v>
      </c>
      <c r="AD274">
        <v>4.2070600000000002</v>
      </c>
      <c r="AE274">
        <v>4.2249299999999996</v>
      </c>
      <c r="AF274">
        <v>4.1645300000000001</v>
      </c>
    </row>
    <row r="275" spans="1:53">
      <c r="A275" t="s">
        <v>416</v>
      </c>
      <c r="C275">
        <v>5.0780200000000004</v>
      </c>
      <c r="D275">
        <v>11395.3</v>
      </c>
      <c r="E275">
        <v>9.6058199999999996</v>
      </c>
      <c r="F275">
        <v>23.769100000000002</v>
      </c>
      <c r="G275">
        <v>1177.68</v>
      </c>
      <c r="H275">
        <v>28979.7</v>
      </c>
      <c r="I275" s="1">
        <v>3.9574299999999996E-12</v>
      </c>
      <c r="J275">
        <v>11682.7</v>
      </c>
      <c r="K275">
        <v>6.7592299999999996</v>
      </c>
      <c r="L275">
        <v>27.709700000000002</v>
      </c>
      <c r="M275">
        <v>2.75759</v>
      </c>
      <c r="N275">
        <v>3.9368599999999998</v>
      </c>
      <c r="O275">
        <v>6.1701199999999998</v>
      </c>
      <c r="P275">
        <v>53.094000000000001</v>
      </c>
      <c r="Q275">
        <v>8.2797099999999997</v>
      </c>
      <c r="R275">
        <v>16.3596</v>
      </c>
      <c r="S275">
        <v>3.52481</v>
      </c>
      <c r="T275">
        <v>3.7478500000000001</v>
      </c>
      <c r="U275">
        <v>11.265700000000001</v>
      </c>
      <c r="V275">
        <v>9.4951500000000006</v>
      </c>
      <c r="W275">
        <v>5.5805699999999998</v>
      </c>
      <c r="X275">
        <v>4.2291299999999996</v>
      </c>
      <c r="Y275">
        <v>2.99885</v>
      </c>
      <c r="Z275">
        <v>3.7299600000000002</v>
      </c>
      <c r="AA275">
        <v>5.5910799999999998</v>
      </c>
      <c r="AB275">
        <v>6.0078899999999997</v>
      </c>
      <c r="AC275">
        <v>3.2822200000000001</v>
      </c>
      <c r="AD275">
        <v>3.1074899999999999</v>
      </c>
      <c r="AE275">
        <v>2.9863200000000001</v>
      </c>
      <c r="AF275">
        <v>3.5692400000000002</v>
      </c>
    </row>
    <row r="276" spans="1:53">
      <c r="A276" t="s">
        <v>416</v>
      </c>
      <c r="C276">
        <v>5.2674500000000002</v>
      </c>
      <c r="D276">
        <v>14220.7</v>
      </c>
      <c r="E276">
        <v>8.8581400000000006</v>
      </c>
      <c r="F276">
        <v>22.900099999999998</v>
      </c>
      <c r="G276">
        <v>1933.59</v>
      </c>
      <c r="H276">
        <v>29592.799999999999</v>
      </c>
      <c r="I276" s="1">
        <v>4.4607800000000003E-12</v>
      </c>
      <c r="J276">
        <v>11192.1</v>
      </c>
      <c r="K276">
        <v>5.8409800000000001</v>
      </c>
      <c r="L276">
        <v>27.282399999999999</v>
      </c>
      <c r="M276">
        <v>4.8343699999999998</v>
      </c>
      <c r="N276">
        <v>5.6101900000000002</v>
      </c>
      <c r="O276">
        <v>7.2602099999999998</v>
      </c>
      <c r="P276">
        <v>73.565299999999993</v>
      </c>
      <c r="Q276">
        <v>9.9984199999999994</v>
      </c>
      <c r="R276">
        <v>16.2484</v>
      </c>
      <c r="S276">
        <v>4.7409999999999997</v>
      </c>
      <c r="T276">
        <v>4.6610800000000001</v>
      </c>
      <c r="U276">
        <v>18.007100000000001</v>
      </c>
      <c r="V276">
        <v>10.891999999999999</v>
      </c>
      <c r="W276">
        <v>6.1203500000000002</v>
      </c>
      <c r="X276">
        <v>5.22966</v>
      </c>
      <c r="Y276">
        <v>4.5020499999999997</v>
      </c>
      <c r="Z276">
        <v>5.3388499999999999</v>
      </c>
      <c r="AA276">
        <v>5.6634000000000002</v>
      </c>
      <c r="AB276">
        <v>8.6455699999999993</v>
      </c>
      <c r="AC276">
        <v>4.8577599999999999</v>
      </c>
      <c r="AD276">
        <v>4.5395300000000001</v>
      </c>
      <c r="AE276">
        <v>3.7347800000000002</v>
      </c>
      <c r="AF276">
        <v>5.3421599999999998</v>
      </c>
    </row>
    <row r="277" spans="1:53">
      <c r="A277" t="s">
        <v>416</v>
      </c>
      <c r="C277">
        <v>3.8759299999999999</v>
      </c>
      <c r="D277">
        <v>8210.02</v>
      </c>
      <c r="E277">
        <v>9.5182300000000009</v>
      </c>
      <c r="F277">
        <v>14.278</v>
      </c>
      <c r="G277">
        <v>1202.7</v>
      </c>
      <c r="H277">
        <v>33098.5</v>
      </c>
      <c r="I277" s="1">
        <v>3.88051E-12</v>
      </c>
      <c r="J277">
        <v>5221.88</v>
      </c>
      <c r="K277">
        <v>6.1050399999999998</v>
      </c>
      <c r="L277">
        <v>21.358899999999998</v>
      </c>
      <c r="M277">
        <v>3.3155000000000001</v>
      </c>
      <c r="N277">
        <v>3.8490600000000001</v>
      </c>
      <c r="O277">
        <v>5.2840199999999999</v>
      </c>
      <c r="P277">
        <v>71.412899999999993</v>
      </c>
      <c r="Q277">
        <v>6.49756</v>
      </c>
      <c r="R277">
        <v>9.5485900000000008</v>
      </c>
      <c r="S277">
        <v>2.93025</v>
      </c>
      <c r="T277">
        <v>3.3222</v>
      </c>
      <c r="U277">
        <v>12.444000000000001</v>
      </c>
      <c r="V277">
        <v>10.1775</v>
      </c>
      <c r="W277">
        <v>4.8075900000000003</v>
      </c>
      <c r="X277">
        <v>5.3287199999999997</v>
      </c>
      <c r="Y277">
        <v>2.2656399999999999</v>
      </c>
      <c r="Z277">
        <v>2.4842900000000001</v>
      </c>
      <c r="AA277">
        <v>3.0989300000000002</v>
      </c>
      <c r="AB277">
        <v>8.6714099999999998</v>
      </c>
      <c r="AC277">
        <v>3.3197299999999998</v>
      </c>
      <c r="AD277">
        <v>2.7502200000000001</v>
      </c>
      <c r="AE277">
        <v>3.0330499999999998</v>
      </c>
      <c r="AF277">
        <v>2.8252600000000001</v>
      </c>
    </row>
    <row r="278" spans="1:53">
      <c r="A278" t="s">
        <v>417</v>
      </c>
    </row>
    <row r="279" spans="1:53">
      <c r="A279" t="s">
        <v>417</v>
      </c>
      <c r="C279">
        <v>5.0813600000000001</v>
      </c>
      <c r="D279">
        <v>4713.0200000000004</v>
      </c>
      <c r="E279">
        <v>1093.3900000000001</v>
      </c>
      <c r="F279">
        <v>1438.74</v>
      </c>
      <c r="G279">
        <v>15706.2</v>
      </c>
      <c r="H279">
        <v>27965.599999999999</v>
      </c>
      <c r="I279" s="1">
        <v>1.8189900000000001E-12</v>
      </c>
      <c r="J279">
        <v>3867.87</v>
      </c>
      <c r="K279">
        <v>2.9544800000000002</v>
      </c>
      <c r="L279">
        <v>524.79399999999998</v>
      </c>
      <c r="M279">
        <v>11.463200000000001</v>
      </c>
      <c r="N279">
        <v>3.0901200000000002</v>
      </c>
      <c r="O279">
        <v>79.403400000000005</v>
      </c>
      <c r="P279">
        <v>3731.36</v>
      </c>
      <c r="Q279">
        <v>16.456199999999999</v>
      </c>
      <c r="R279">
        <v>24.128499999999999</v>
      </c>
      <c r="S279">
        <v>1.8449899999999999</v>
      </c>
      <c r="T279">
        <v>3.6651500000000001</v>
      </c>
      <c r="U279">
        <v>75.279399999999995</v>
      </c>
      <c r="V279">
        <v>70.165300000000002</v>
      </c>
      <c r="W279">
        <v>2.1390500000000001</v>
      </c>
      <c r="X279">
        <v>14.199299999999999</v>
      </c>
      <c r="Y279">
        <v>0.932948</v>
      </c>
      <c r="Z279">
        <v>0.18151800000000001</v>
      </c>
      <c r="AA279">
        <v>0.43428</v>
      </c>
      <c r="AB279">
        <v>38.539099999999998</v>
      </c>
      <c r="AC279">
        <v>1.4413499999999999</v>
      </c>
      <c r="AD279">
        <v>0.249504</v>
      </c>
      <c r="AE279">
        <v>0.14630099999999999</v>
      </c>
      <c r="AF279">
        <v>1.03163</v>
      </c>
    </row>
    <row r="280" spans="1:53">
      <c r="A280" t="s">
        <v>417</v>
      </c>
      <c r="C280">
        <v>4.1623599999999996</v>
      </c>
      <c r="D280">
        <v>5412.01</v>
      </c>
      <c r="E280">
        <v>1380.99</v>
      </c>
      <c r="F280">
        <v>1603.09</v>
      </c>
      <c r="G280">
        <v>16202.9</v>
      </c>
      <c r="H280">
        <v>38797.9</v>
      </c>
      <c r="I280" s="1">
        <v>1.4665200000000001E-12</v>
      </c>
      <c r="J280">
        <v>4949.13</v>
      </c>
      <c r="K280">
        <v>2.9842399999999998</v>
      </c>
      <c r="L280">
        <v>784.745</v>
      </c>
      <c r="M280">
        <v>13.0745</v>
      </c>
      <c r="N280">
        <v>3.25454</v>
      </c>
      <c r="O280">
        <v>112.301</v>
      </c>
      <c r="P280">
        <v>4752.99</v>
      </c>
      <c r="Q280">
        <v>13.538600000000001</v>
      </c>
      <c r="R280">
        <v>21.0001</v>
      </c>
      <c r="S280">
        <v>2.9869699999999999</v>
      </c>
      <c r="T280">
        <v>5.6633399999999998</v>
      </c>
      <c r="U280">
        <v>93.243899999999996</v>
      </c>
      <c r="V280">
        <v>86.576700000000002</v>
      </c>
      <c r="W280">
        <v>2.2297199999999999</v>
      </c>
      <c r="X280">
        <v>15.0709</v>
      </c>
      <c r="Y280">
        <v>1.2481899999999999</v>
      </c>
      <c r="Z280">
        <v>0.16647700000000001</v>
      </c>
      <c r="AA280">
        <v>0.45474900000000001</v>
      </c>
      <c r="AB280">
        <v>60.116900000000001</v>
      </c>
      <c r="AC280">
        <v>1.9580500000000001</v>
      </c>
      <c r="AD280">
        <v>0.13378999999999999</v>
      </c>
      <c r="AE280">
        <v>0.18473899999999999</v>
      </c>
      <c r="AF280">
        <v>1.3728100000000001</v>
      </c>
    </row>
    <row r="281" spans="1:53">
      <c r="A281" t="s">
        <v>417</v>
      </c>
      <c r="C281">
        <v>3.2804799999999998</v>
      </c>
      <c r="D281">
        <v>3587.57</v>
      </c>
      <c r="E281">
        <v>1436.54</v>
      </c>
      <c r="F281">
        <v>1202.77</v>
      </c>
      <c r="G281">
        <v>16985.099999999999</v>
      </c>
      <c r="H281">
        <v>27605.8</v>
      </c>
      <c r="I281" s="1">
        <v>1.4665200000000001E-12</v>
      </c>
      <c r="J281">
        <v>4683.53</v>
      </c>
      <c r="K281">
        <v>2.9055599999999999</v>
      </c>
      <c r="L281">
        <v>636.28200000000004</v>
      </c>
      <c r="M281">
        <v>13.451499999999999</v>
      </c>
      <c r="N281">
        <v>2.44034</v>
      </c>
      <c r="O281">
        <v>99.755799999999994</v>
      </c>
      <c r="P281">
        <v>4436.8599999999997</v>
      </c>
      <c r="Q281">
        <v>19.657599999999999</v>
      </c>
      <c r="R281">
        <v>36.744599999999998</v>
      </c>
      <c r="S281">
        <v>1.83667</v>
      </c>
      <c r="T281">
        <v>4.31555</v>
      </c>
      <c r="U281">
        <v>96.331500000000005</v>
      </c>
      <c r="V281">
        <v>80.3001</v>
      </c>
      <c r="W281">
        <v>2.2493799999999999</v>
      </c>
      <c r="X281">
        <v>18.414300000000001</v>
      </c>
      <c r="Y281">
        <v>0.85015200000000002</v>
      </c>
      <c r="Z281">
        <v>0.244281</v>
      </c>
      <c r="AA281">
        <v>0.59996300000000002</v>
      </c>
      <c r="AB281">
        <v>38.739899999999999</v>
      </c>
      <c r="AC281">
        <v>1.7105699999999999</v>
      </c>
      <c r="AD281">
        <v>0.185637</v>
      </c>
      <c r="AE281">
        <v>0.22436600000000001</v>
      </c>
      <c r="AF281">
        <v>1.24786</v>
      </c>
    </row>
    <row r="282" spans="1:53">
      <c r="A282" t="s">
        <v>417</v>
      </c>
      <c r="C282">
        <v>6.2571700000000003</v>
      </c>
      <c r="D282">
        <v>7371.22</v>
      </c>
      <c r="E282">
        <v>2378.41</v>
      </c>
      <c r="F282">
        <v>2529.5</v>
      </c>
      <c r="G282">
        <v>24342</v>
      </c>
      <c r="H282">
        <v>62373.599999999999</v>
      </c>
      <c r="I282" s="1">
        <v>2.0872200000000001E-12</v>
      </c>
      <c r="J282">
        <v>4708</v>
      </c>
      <c r="K282">
        <v>3.56074</v>
      </c>
      <c r="L282">
        <v>826.40300000000002</v>
      </c>
      <c r="M282">
        <v>16.196899999999999</v>
      </c>
      <c r="N282">
        <v>3.8475199999999998</v>
      </c>
      <c r="O282">
        <v>117.75</v>
      </c>
      <c r="P282">
        <v>4621.3</v>
      </c>
      <c r="Q282">
        <v>14.1439</v>
      </c>
      <c r="R282">
        <v>19.109500000000001</v>
      </c>
      <c r="S282">
        <v>3.7637200000000002</v>
      </c>
      <c r="T282">
        <v>7.1408300000000002</v>
      </c>
      <c r="U282">
        <v>108.77500000000001</v>
      </c>
      <c r="V282">
        <v>92.017099999999999</v>
      </c>
      <c r="W282">
        <v>1.57253</v>
      </c>
      <c r="X282">
        <v>20.502800000000001</v>
      </c>
      <c r="Y282">
        <v>1.08643</v>
      </c>
      <c r="Z282">
        <v>0.231517</v>
      </c>
      <c r="AA282">
        <v>0.61673599999999995</v>
      </c>
      <c r="AB282">
        <v>54.6145</v>
      </c>
      <c r="AC282">
        <v>2.4638100000000001</v>
      </c>
      <c r="AD282">
        <v>0.21978600000000001</v>
      </c>
      <c r="AE282">
        <v>0.23159199999999999</v>
      </c>
      <c r="AF282">
        <v>1.45587</v>
      </c>
    </row>
    <row r="283" spans="1:53">
      <c r="A283" t="s">
        <v>419</v>
      </c>
      <c r="AG283" t="s">
        <v>143</v>
      </c>
      <c r="AH283" t="s">
        <v>144</v>
      </c>
      <c r="AI283" t="s">
        <v>145</v>
      </c>
      <c r="AJ283" t="s">
        <v>146</v>
      </c>
      <c r="AK283" t="s">
        <v>149</v>
      </c>
      <c r="AL283" t="s">
        <v>148</v>
      </c>
      <c r="AO283" t="s">
        <v>143</v>
      </c>
      <c r="AP283" t="s">
        <v>144</v>
      </c>
      <c r="AQ283" t="s">
        <v>145</v>
      </c>
      <c r="AR283" t="s">
        <v>146</v>
      </c>
      <c r="AS283" t="s">
        <v>149</v>
      </c>
      <c r="AT283" t="s">
        <v>148</v>
      </c>
      <c r="AV283" s="10" t="s">
        <v>143</v>
      </c>
      <c r="AW283" s="10" t="s">
        <v>144</v>
      </c>
      <c r="AX283" s="10" t="s">
        <v>145</v>
      </c>
      <c r="AY283" s="10" t="s">
        <v>146</v>
      </c>
      <c r="AZ283" s="10" t="s">
        <v>149</v>
      </c>
      <c r="BA283" s="10" t="s">
        <v>148</v>
      </c>
    </row>
    <row r="284" spans="1:53">
      <c r="A284" t="s">
        <v>99</v>
      </c>
      <c r="C284">
        <v>23.6099</v>
      </c>
      <c r="D284">
        <v>68.224599999999995</v>
      </c>
      <c r="E284">
        <v>5440.98</v>
      </c>
      <c r="F284">
        <v>4085.84</v>
      </c>
      <c r="G284" s="1">
        <v>6.6407399999999998E-12</v>
      </c>
      <c r="H284">
        <v>10850.6</v>
      </c>
      <c r="I284">
        <v>1114.81</v>
      </c>
      <c r="J284">
        <v>204.68700000000001</v>
      </c>
      <c r="K284">
        <v>5.9653799999999997</v>
      </c>
      <c r="L284">
        <v>805.97</v>
      </c>
      <c r="M284">
        <v>40.706099999999999</v>
      </c>
      <c r="N284">
        <v>19.327500000000001</v>
      </c>
      <c r="O284">
        <v>26.011199999999999</v>
      </c>
      <c r="P284">
        <v>8114.12</v>
      </c>
      <c r="Q284">
        <v>45.961300000000001</v>
      </c>
      <c r="R284">
        <v>42.613900000000001</v>
      </c>
      <c r="S284">
        <v>2.4242499999999998</v>
      </c>
      <c r="T284">
        <v>26.171399999999998</v>
      </c>
      <c r="U284">
        <v>4.23942</v>
      </c>
      <c r="V284">
        <v>0.190694</v>
      </c>
      <c r="W284">
        <v>8.9791700000000002E-2</v>
      </c>
      <c r="X284" s="1">
        <v>3.8436E-32</v>
      </c>
      <c r="Y284">
        <v>1.9559599999999999</v>
      </c>
      <c r="Z284">
        <v>0.49670399999999998</v>
      </c>
      <c r="AA284">
        <v>2.3064900000000002</v>
      </c>
      <c r="AB284">
        <v>93.305400000000006</v>
      </c>
      <c r="AC284" s="1">
        <v>2.3503299999999999E-5</v>
      </c>
      <c r="AD284" s="1">
        <v>1.7193500000000001E-8</v>
      </c>
      <c r="AE284">
        <v>9.6600400000000003E-2</v>
      </c>
      <c r="AF284">
        <v>0.637625</v>
      </c>
      <c r="AG284">
        <f>AO284*10000</f>
        <v>600.00000000000023</v>
      </c>
      <c r="AH284">
        <f t="shared" ref="AH284:AL299" si="53">AP284*10000</f>
        <v>700.00000000000023</v>
      </c>
      <c r="AI284">
        <f t="shared" si="53"/>
        <v>799.99999999999989</v>
      </c>
      <c r="AJ284">
        <f t="shared" si="53"/>
        <v>499.99999999999994</v>
      </c>
      <c r="AK284">
        <f t="shared" si="53"/>
        <v>899.99999999999977</v>
      </c>
      <c r="AL284">
        <f t="shared" si="53"/>
        <v>383.33333333333326</v>
      </c>
      <c r="AO284">
        <v>6.0000000000000019E-2</v>
      </c>
      <c r="AP284">
        <v>7.0000000000000021E-2</v>
      </c>
      <c r="AQ284">
        <v>7.9999999999999988E-2</v>
      </c>
      <c r="AR284">
        <v>4.9999999999999996E-2</v>
      </c>
      <c r="AS284">
        <v>8.9999999999999983E-2</v>
      </c>
      <c r="AT284">
        <v>3.8333333333333323E-2</v>
      </c>
      <c r="AV284">
        <v>43.38000000000001</v>
      </c>
      <c r="AW284">
        <v>75.04000000000002</v>
      </c>
      <c r="AX284">
        <v>151.36000000000001</v>
      </c>
      <c r="AY284">
        <v>37.300000000000004</v>
      </c>
      <c r="AZ284">
        <v>114.83999999999999</v>
      </c>
      <c r="BA284">
        <v>4.3316666666666652</v>
      </c>
    </row>
    <row r="285" spans="1:53">
      <c r="A285" t="s">
        <v>100</v>
      </c>
      <c r="C285">
        <v>27.1892</v>
      </c>
      <c r="D285">
        <v>117.994</v>
      </c>
      <c r="E285">
        <v>3736.16</v>
      </c>
      <c r="F285">
        <v>3479.79</v>
      </c>
      <c r="G285" s="1">
        <v>4.9704300000000003E-12</v>
      </c>
      <c r="H285">
        <v>10470.4</v>
      </c>
      <c r="I285">
        <v>1246.04</v>
      </c>
      <c r="J285">
        <v>202.935</v>
      </c>
      <c r="K285">
        <v>5.8851899999999997</v>
      </c>
      <c r="L285">
        <v>707.45299999999997</v>
      </c>
      <c r="M285">
        <v>25.096900000000002</v>
      </c>
      <c r="N285">
        <v>4.9619299999999997</v>
      </c>
      <c r="O285">
        <v>24.1935</v>
      </c>
      <c r="P285">
        <v>10170.5</v>
      </c>
      <c r="Q285">
        <v>49.351700000000001</v>
      </c>
      <c r="R285">
        <v>65.392099999999999</v>
      </c>
      <c r="S285">
        <v>2.5020699999999998</v>
      </c>
      <c r="T285">
        <v>32.825600000000001</v>
      </c>
      <c r="U285">
        <v>5.5667400000000002</v>
      </c>
      <c r="V285">
        <v>0.30374400000000001</v>
      </c>
      <c r="W285">
        <v>0.18942300000000001</v>
      </c>
      <c r="X285">
        <v>28.889399999999998</v>
      </c>
      <c r="Y285">
        <v>1.4823500000000001</v>
      </c>
      <c r="Z285">
        <v>0.56221500000000002</v>
      </c>
      <c r="AA285">
        <v>2.2306599999999999</v>
      </c>
      <c r="AB285">
        <v>72.806299999999993</v>
      </c>
      <c r="AC285">
        <v>8.3301499999999997E-3</v>
      </c>
      <c r="AD285">
        <v>0.10444299999999999</v>
      </c>
      <c r="AE285">
        <v>0.11455</v>
      </c>
      <c r="AF285">
        <v>0.68289299999999997</v>
      </c>
      <c r="AG285">
        <f t="shared" ref="AG285:AG324" si="54">AO285*10000</f>
        <v>600.00000000000023</v>
      </c>
      <c r="AH285">
        <f t="shared" si="53"/>
        <v>700.00000000000023</v>
      </c>
      <c r="AI285">
        <f t="shared" si="53"/>
        <v>799.99999999999989</v>
      </c>
      <c r="AJ285">
        <f t="shared" si="53"/>
        <v>499.99999999999994</v>
      </c>
      <c r="AK285">
        <f t="shared" si="53"/>
        <v>899.99999999999977</v>
      </c>
      <c r="AL285">
        <f t="shared" si="53"/>
        <v>383.33333333333326</v>
      </c>
      <c r="AO285">
        <v>6.0000000000000019E-2</v>
      </c>
      <c r="AP285">
        <v>7.0000000000000021E-2</v>
      </c>
      <c r="AQ285">
        <v>7.9999999999999988E-2</v>
      </c>
      <c r="AR285">
        <v>4.9999999999999996E-2</v>
      </c>
      <c r="AS285">
        <v>8.9999999999999983E-2</v>
      </c>
      <c r="AT285">
        <v>3.8333333333333323E-2</v>
      </c>
      <c r="AV285">
        <v>43.620000000000012</v>
      </c>
      <c r="AW285">
        <v>75.390000000000029</v>
      </c>
      <c r="AX285">
        <v>153.19999999999999</v>
      </c>
      <c r="AY285">
        <v>36.1</v>
      </c>
      <c r="AZ285">
        <v>114.74999999999999</v>
      </c>
      <c r="BA285">
        <v>3.526666666666666</v>
      </c>
    </row>
    <row r="286" spans="1:53">
      <c r="A286" t="s">
        <v>101</v>
      </c>
      <c r="C286">
        <v>18.612100000000002</v>
      </c>
      <c r="D286">
        <v>112.84</v>
      </c>
      <c r="E286">
        <v>3092.89</v>
      </c>
      <c r="F286">
        <v>2744.78</v>
      </c>
      <c r="G286" s="1">
        <v>4.2007800000000002E-12</v>
      </c>
      <c r="H286">
        <v>8573.58</v>
      </c>
      <c r="I286">
        <v>915.34400000000005</v>
      </c>
      <c r="J286">
        <v>128.73400000000001</v>
      </c>
      <c r="K286">
        <v>5.1493700000000002</v>
      </c>
      <c r="L286">
        <v>315.71800000000002</v>
      </c>
      <c r="M286">
        <v>17.1036</v>
      </c>
      <c r="N286">
        <v>4.18241</v>
      </c>
      <c r="O286">
        <v>29.325299999999999</v>
      </c>
      <c r="P286">
        <v>8777.81</v>
      </c>
      <c r="Q286">
        <v>38.109200000000001</v>
      </c>
      <c r="R286">
        <v>64.615200000000002</v>
      </c>
      <c r="S286">
        <v>2.38801</v>
      </c>
      <c r="T286">
        <v>31.317799999999998</v>
      </c>
      <c r="U286">
        <v>6.4614200000000004</v>
      </c>
      <c r="V286">
        <v>0.224492</v>
      </c>
      <c r="W286">
        <v>4.0762600000000003E-2</v>
      </c>
      <c r="X286">
        <v>0.13860800000000001</v>
      </c>
      <c r="Y286">
        <v>1.2638400000000001</v>
      </c>
      <c r="Z286">
        <v>0.69553399999999999</v>
      </c>
      <c r="AA286">
        <v>2.2962500000000001</v>
      </c>
      <c r="AB286">
        <v>55.699300000000001</v>
      </c>
      <c r="AC286">
        <v>9.8508199999999997E-3</v>
      </c>
      <c r="AD286">
        <v>3.2954799999999999E-2</v>
      </c>
      <c r="AE286">
        <v>0.125752</v>
      </c>
      <c r="AF286">
        <v>0.918466</v>
      </c>
      <c r="AG286">
        <f t="shared" si="54"/>
        <v>600</v>
      </c>
      <c r="AH286">
        <f t="shared" si="53"/>
        <v>700.00000000000011</v>
      </c>
      <c r="AI286">
        <f t="shared" si="53"/>
        <v>800</v>
      </c>
      <c r="AJ286">
        <f t="shared" si="53"/>
        <v>500</v>
      </c>
      <c r="AK286">
        <f t="shared" si="53"/>
        <v>900</v>
      </c>
      <c r="AL286">
        <f t="shared" si="53"/>
        <v>383.33333333333303</v>
      </c>
      <c r="AO286">
        <v>0.06</v>
      </c>
      <c r="AP286">
        <v>7.0000000000000007E-2</v>
      </c>
      <c r="AQ286">
        <v>0.08</v>
      </c>
      <c r="AR286">
        <v>0.05</v>
      </c>
      <c r="AS286">
        <v>0.09</v>
      </c>
      <c r="AT286">
        <v>3.8333333333333303E-2</v>
      </c>
      <c r="AV286">
        <v>45.059999999999995</v>
      </c>
      <c r="AW286">
        <v>80.080000000000013</v>
      </c>
      <c r="AX286">
        <v>151.36000000000004</v>
      </c>
      <c r="AY286">
        <v>36.65</v>
      </c>
      <c r="AZ286">
        <v>116.28</v>
      </c>
      <c r="BA286">
        <v>0</v>
      </c>
    </row>
    <row r="287" spans="1:53">
      <c r="A287" t="s">
        <v>102</v>
      </c>
      <c r="C287">
        <v>18.116599999999998</v>
      </c>
      <c r="D287">
        <v>111.331</v>
      </c>
      <c r="E287">
        <v>3952.36</v>
      </c>
      <c r="F287">
        <v>3497.76</v>
      </c>
      <c r="G287" s="1">
        <v>4.5048300000000003E-12</v>
      </c>
      <c r="H287">
        <v>13960.6</v>
      </c>
      <c r="I287">
        <v>945.45399999999995</v>
      </c>
      <c r="J287">
        <v>149.386</v>
      </c>
      <c r="K287">
        <v>4.7920299999999996</v>
      </c>
      <c r="L287">
        <v>785.55200000000002</v>
      </c>
      <c r="M287">
        <v>19.340699999999998</v>
      </c>
      <c r="N287">
        <v>4.1328399999999998</v>
      </c>
      <c r="O287">
        <v>20.165199999999999</v>
      </c>
      <c r="P287">
        <v>9211.6</v>
      </c>
      <c r="Q287">
        <v>47.441499999999998</v>
      </c>
      <c r="R287">
        <v>51.420699999999997</v>
      </c>
      <c r="S287">
        <v>2.8849800000000001</v>
      </c>
      <c r="T287">
        <v>28.429600000000001</v>
      </c>
      <c r="U287">
        <v>5.9674300000000002</v>
      </c>
      <c r="V287">
        <v>0.28840399999999999</v>
      </c>
      <c r="W287" s="1">
        <v>6.8773600000000002E-5</v>
      </c>
      <c r="X287" s="1">
        <v>1.4544200000000001E-30</v>
      </c>
      <c r="Y287">
        <v>1.92218</v>
      </c>
      <c r="Z287">
        <v>0.70782299999999998</v>
      </c>
      <c r="AA287">
        <v>2.0786799999999999</v>
      </c>
      <c r="AB287">
        <v>79.203800000000001</v>
      </c>
      <c r="AC287" s="1">
        <v>2.21469E-5</v>
      </c>
      <c r="AD287" s="1">
        <v>9.9904300000000001E-7</v>
      </c>
      <c r="AE287">
        <v>0.11266900000000001</v>
      </c>
      <c r="AF287">
        <v>0.64368199999999998</v>
      </c>
      <c r="AG287">
        <f t="shared" si="54"/>
        <v>600</v>
      </c>
      <c r="AH287">
        <f t="shared" si="53"/>
        <v>700.00000000000011</v>
      </c>
      <c r="AI287">
        <f t="shared" si="53"/>
        <v>800</v>
      </c>
      <c r="AJ287">
        <f t="shared" si="53"/>
        <v>500</v>
      </c>
      <c r="AK287">
        <f t="shared" si="53"/>
        <v>900</v>
      </c>
      <c r="AL287">
        <f t="shared" si="53"/>
        <v>383.33333333333303</v>
      </c>
      <c r="AO287">
        <v>0.06</v>
      </c>
      <c r="AP287">
        <v>7.0000000000000007E-2</v>
      </c>
      <c r="AQ287">
        <v>0.08</v>
      </c>
      <c r="AR287">
        <v>0.05</v>
      </c>
      <c r="AS287">
        <v>0.09</v>
      </c>
      <c r="AT287">
        <v>3.8333333333333303E-2</v>
      </c>
      <c r="AV287">
        <v>44.04</v>
      </c>
      <c r="AW287">
        <v>75.320000000000007</v>
      </c>
      <c r="AX287">
        <v>152.48000000000002</v>
      </c>
      <c r="AY287">
        <v>36.75</v>
      </c>
      <c r="AZ287">
        <v>113.39999999999999</v>
      </c>
      <c r="BA287">
        <v>3.8716666666666635</v>
      </c>
    </row>
    <row r="288" spans="1:53">
      <c r="A288" t="s">
        <v>103</v>
      </c>
      <c r="C288">
        <v>23.454799999999999</v>
      </c>
      <c r="D288">
        <v>114.39</v>
      </c>
      <c r="E288">
        <v>2598.21</v>
      </c>
      <c r="F288">
        <v>2438.87</v>
      </c>
      <c r="G288" s="1">
        <v>5.3136099999999996E-12</v>
      </c>
      <c r="H288">
        <v>10890.4</v>
      </c>
      <c r="I288">
        <v>1216.8399999999999</v>
      </c>
      <c r="J288">
        <v>125.959</v>
      </c>
      <c r="K288">
        <v>6.75284</v>
      </c>
      <c r="L288">
        <v>543.42100000000005</v>
      </c>
      <c r="M288">
        <v>17.313800000000001</v>
      </c>
      <c r="N288">
        <v>2.9180299999999999</v>
      </c>
      <c r="O288">
        <v>29.2667</v>
      </c>
      <c r="P288">
        <v>9062.4699999999993</v>
      </c>
      <c r="Q288">
        <v>61.074399999999997</v>
      </c>
      <c r="R288">
        <v>84.458799999999997</v>
      </c>
      <c r="S288">
        <v>3.08134</v>
      </c>
      <c r="T288">
        <v>39.272599999999997</v>
      </c>
      <c r="U288">
        <v>5.6620999999999997</v>
      </c>
      <c r="V288">
        <v>0.34910999999999998</v>
      </c>
      <c r="W288">
        <v>0.151167</v>
      </c>
      <c r="X288">
        <v>0.159966</v>
      </c>
      <c r="Y288">
        <v>1.6389</v>
      </c>
      <c r="Z288">
        <v>0.482317</v>
      </c>
      <c r="AA288">
        <v>1.41838</v>
      </c>
      <c r="AB288">
        <v>43.609099999999998</v>
      </c>
      <c r="AC288">
        <v>6.7439900000000001E-3</v>
      </c>
      <c r="AD288">
        <v>0.12040099999999999</v>
      </c>
      <c r="AE288">
        <v>8.6191599999999993E-2</v>
      </c>
      <c r="AF288">
        <v>0.73870100000000005</v>
      </c>
      <c r="AG288">
        <f t="shared" si="54"/>
        <v>600</v>
      </c>
      <c r="AH288">
        <f t="shared" si="53"/>
        <v>700.00000000000011</v>
      </c>
      <c r="AI288">
        <f t="shared" si="53"/>
        <v>800</v>
      </c>
      <c r="AJ288">
        <f t="shared" si="53"/>
        <v>500</v>
      </c>
      <c r="AK288">
        <f t="shared" si="53"/>
        <v>900</v>
      </c>
      <c r="AL288">
        <f t="shared" si="53"/>
        <v>383.33333333333303</v>
      </c>
      <c r="AO288">
        <v>0.06</v>
      </c>
      <c r="AP288">
        <v>7.0000000000000007E-2</v>
      </c>
      <c r="AQ288">
        <v>0.08</v>
      </c>
      <c r="AR288">
        <v>0.05</v>
      </c>
      <c r="AS288">
        <v>0.09</v>
      </c>
      <c r="AT288">
        <v>3.8333333333333303E-2</v>
      </c>
      <c r="AV288">
        <v>43.559999999999995</v>
      </c>
      <c r="AW288">
        <v>80.640000000000015</v>
      </c>
      <c r="AX288">
        <v>150.4</v>
      </c>
      <c r="AY288">
        <v>36.200000000000003</v>
      </c>
      <c r="AZ288">
        <v>115.82999999999998</v>
      </c>
      <c r="BA288">
        <v>1.6099999999999988</v>
      </c>
    </row>
    <row r="289" spans="1:53">
      <c r="A289" t="s">
        <v>104</v>
      </c>
      <c r="C289">
        <v>23.5565</v>
      </c>
      <c r="D289">
        <v>107.002</v>
      </c>
      <c r="E289">
        <v>4338.04</v>
      </c>
      <c r="F289">
        <v>3518.31</v>
      </c>
      <c r="G289" s="1">
        <v>6.2657200000000001E-12</v>
      </c>
      <c r="H289">
        <v>13537.8</v>
      </c>
      <c r="I289">
        <v>705.52499999999998</v>
      </c>
      <c r="J289">
        <v>120.371</v>
      </c>
      <c r="K289">
        <v>11.2598</v>
      </c>
      <c r="L289">
        <v>1398.69</v>
      </c>
      <c r="M289">
        <v>40.949100000000001</v>
      </c>
      <c r="N289">
        <v>9.7984899999999993</v>
      </c>
      <c r="O289">
        <v>35.973500000000001</v>
      </c>
      <c r="P289">
        <v>11430.7</v>
      </c>
      <c r="Q289">
        <v>64.307299999999998</v>
      </c>
      <c r="R289">
        <v>55.5608</v>
      </c>
      <c r="S289">
        <v>4.5296599999999998</v>
      </c>
      <c r="T289">
        <v>46.110100000000003</v>
      </c>
      <c r="U289">
        <v>4.8180500000000004</v>
      </c>
      <c r="V289">
        <v>0.41811799999999999</v>
      </c>
      <c r="W289" s="1">
        <v>3.7782999999999999E-6</v>
      </c>
      <c r="X289" s="1">
        <v>3.4790700000000001E-29</v>
      </c>
      <c r="Y289">
        <v>3.5537200000000002</v>
      </c>
      <c r="Z289">
        <v>0.63933799999999996</v>
      </c>
      <c r="AA289">
        <v>3.1909399999999999</v>
      </c>
      <c r="AB289">
        <v>112.598</v>
      </c>
      <c r="AC289">
        <v>8.3060300000000007E-3</v>
      </c>
      <c r="AD289">
        <v>2.3975699999999999E-2</v>
      </c>
      <c r="AE289">
        <v>8.5160799999999995E-2</v>
      </c>
      <c r="AF289">
        <v>0.99545899999999998</v>
      </c>
      <c r="AG289">
        <f t="shared" si="54"/>
        <v>600</v>
      </c>
      <c r="AH289">
        <f t="shared" si="53"/>
        <v>700.00000000000011</v>
      </c>
      <c r="AI289">
        <f t="shared" si="53"/>
        <v>800</v>
      </c>
      <c r="AJ289">
        <f t="shared" si="53"/>
        <v>500</v>
      </c>
      <c r="AK289">
        <f t="shared" si="53"/>
        <v>900</v>
      </c>
      <c r="AL289">
        <f t="shared" si="53"/>
        <v>383.33333333333303</v>
      </c>
      <c r="AO289">
        <v>0.06</v>
      </c>
      <c r="AP289">
        <v>7.0000000000000007E-2</v>
      </c>
      <c r="AQ289">
        <v>0.08</v>
      </c>
      <c r="AR289">
        <v>0.05</v>
      </c>
      <c r="AS289">
        <v>0.09</v>
      </c>
      <c r="AT289">
        <v>3.8333333333333303E-2</v>
      </c>
      <c r="AV289">
        <v>44.16</v>
      </c>
      <c r="AW289">
        <v>74.62</v>
      </c>
      <c r="AX289">
        <v>150.96</v>
      </c>
      <c r="AY289">
        <v>36.75</v>
      </c>
      <c r="AZ289">
        <v>115.92000000000002</v>
      </c>
      <c r="BA289">
        <v>4.2933333333333303</v>
      </c>
    </row>
    <row r="290" spans="1:53">
      <c r="A290" t="s">
        <v>105</v>
      </c>
      <c r="C290">
        <v>22.478400000000001</v>
      </c>
      <c r="D290">
        <v>106.726</v>
      </c>
      <c r="E290">
        <v>4225.6000000000004</v>
      </c>
      <c r="F290">
        <v>4206.43</v>
      </c>
      <c r="G290" s="1">
        <v>4.6017199999999999E-12</v>
      </c>
      <c r="H290">
        <v>10433.200000000001</v>
      </c>
      <c r="I290">
        <v>533.41099999999994</v>
      </c>
      <c r="J290">
        <v>134.35499999999999</v>
      </c>
      <c r="K290">
        <v>6.75922</v>
      </c>
      <c r="L290">
        <v>1279.95</v>
      </c>
      <c r="M290">
        <v>31.736899999999999</v>
      </c>
      <c r="N290">
        <v>10.5138</v>
      </c>
      <c r="O290">
        <v>26.5672</v>
      </c>
      <c r="P290">
        <v>9811.4599999999991</v>
      </c>
      <c r="Q290">
        <v>41.765700000000002</v>
      </c>
      <c r="R290">
        <v>78.452500000000001</v>
      </c>
      <c r="S290">
        <v>3.02597</v>
      </c>
      <c r="T290">
        <v>36.873899999999999</v>
      </c>
      <c r="U290">
        <v>4.0882199999999997</v>
      </c>
      <c r="V290">
        <v>0.21661900000000001</v>
      </c>
      <c r="W290">
        <v>0.20688799999999999</v>
      </c>
      <c r="X290">
        <v>0.18395</v>
      </c>
      <c r="Y290">
        <v>3.09178</v>
      </c>
      <c r="Z290">
        <v>0.68767400000000001</v>
      </c>
      <c r="AA290">
        <v>3.3054100000000002</v>
      </c>
      <c r="AB290">
        <v>84.104900000000001</v>
      </c>
      <c r="AC290" s="1">
        <v>4.7861499999999999E-6</v>
      </c>
      <c r="AD290">
        <v>6.8118200000000004E-2</v>
      </c>
      <c r="AE290">
        <v>0.10664800000000001</v>
      </c>
      <c r="AF290">
        <v>0.96837499999999999</v>
      </c>
      <c r="AG290">
        <f t="shared" si="54"/>
        <v>600</v>
      </c>
      <c r="AH290">
        <f t="shared" si="53"/>
        <v>700.00000000000011</v>
      </c>
      <c r="AI290">
        <f t="shared" si="53"/>
        <v>800</v>
      </c>
      <c r="AJ290">
        <f t="shared" si="53"/>
        <v>500</v>
      </c>
      <c r="AK290">
        <f t="shared" si="53"/>
        <v>900</v>
      </c>
      <c r="AL290">
        <f t="shared" si="53"/>
        <v>383.33333333333303</v>
      </c>
      <c r="AO290">
        <v>0.06</v>
      </c>
      <c r="AP290">
        <v>7.0000000000000007E-2</v>
      </c>
      <c r="AQ290">
        <v>0.08</v>
      </c>
      <c r="AR290">
        <v>0.05</v>
      </c>
      <c r="AS290">
        <v>0.09</v>
      </c>
      <c r="AT290">
        <v>3.8333333333333303E-2</v>
      </c>
      <c r="AV290">
        <v>44.699999999999996</v>
      </c>
      <c r="AW290">
        <v>73.360000000000014</v>
      </c>
      <c r="AX290">
        <v>152.80000000000001</v>
      </c>
      <c r="AY290">
        <v>36.450000000000003</v>
      </c>
      <c r="AZ290">
        <v>113.31</v>
      </c>
      <c r="BA290">
        <v>4.6383333333333292</v>
      </c>
    </row>
    <row r="291" spans="1:53">
      <c r="A291" t="s">
        <v>106</v>
      </c>
      <c r="C291">
        <v>24.928699999999999</v>
      </c>
      <c r="D291">
        <v>124.333</v>
      </c>
      <c r="E291">
        <v>5178.2700000000004</v>
      </c>
      <c r="F291">
        <v>4133.6400000000003</v>
      </c>
      <c r="G291" s="1">
        <v>4.8088799999999996E-12</v>
      </c>
      <c r="H291">
        <v>12329.2</v>
      </c>
      <c r="I291">
        <v>573.69600000000003</v>
      </c>
      <c r="J291">
        <v>150.215</v>
      </c>
      <c r="K291">
        <v>7.4542200000000003</v>
      </c>
      <c r="L291">
        <v>1712.23</v>
      </c>
      <c r="M291">
        <v>45.7395</v>
      </c>
      <c r="N291">
        <v>7.9925699999999997</v>
      </c>
      <c r="O291">
        <v>34.366999999999997</v>
      </c>
      <c r="P291">
        <v>13486.7</v>
      </c>
      <c r="Q291">
        <v>56.436799999999998</v>
      </c>
      <c r="R291">
        <v>60.384999999999998</v>
      </c>
      <c r="S291">
        <v>4.2723699999999996</v>
      </c>
      <c r="T291">
        <v>60.472000000000001</v>
      </c>
      <c r="U291">
        <v>5.89018</v>
      </c>
      <c r="V291">
        <v>0.53121799999999997</v>
      </c>
      <c r="W291">
        <v>4.8914399999999997E-2</v>
      </c>
      <c r="X291">
        <v>0.21602499999999999</v>
      </c>
      <c r="Y291">
        <v>3.4033000000000002</v>
      </c>
      <c r="Z291">
        <v>0.80694600000000005</v>
      </c>
      <c r="AA291">
        <v>3.6508799999999999</v>
      </c>
      <c r="AB291">
        <v>110.437</v>
      </c>
      <c r="AC291">
        <v>1.2511899999999999E-2</v>
      </c>
      <c r="AD291">
        <v>7.0604900000000004E-4</v>
      </c>
      <c r="AE291">
        <v>0.10492700000000001</v>
      </c>
      <c r="AF291">
        <v>1.0907100000000001</v>
      </c>
      <c r="AG291">
        <f t="shared" si="54"/>
        <v>600</v>
      </c>
      <c r="AH291">
        <f t="shared" si="53"/>
        <v>700.00000000000011</v>
      </c>
      <c r="AI291">
        <f t="shared" si="53"/>
        <v>800</v>
      </c>
      <c r="AJ291">
        <f t="shared" si="53"/>
        <v>500</v>
      </c>
      <c r="AK291">
        <f t="shared" si="53"/>
        <v>900</v>
      </c>
      <c r="AL291">
        <f t="shared" si="53"/>
        <v>383.33333333333303</v>
      </c>
      <c r="AO291">
        <v>0.06</v>
      </c>
      <c r="AP291">
        <v>7.0000000000000007E-2</v>
      </c>
      <c r="AQ291">
        <v>0.08</v>
      </c>
      <c r="AR291">
        <v>0.05</v>
      </c>
      <c r="AS291">
        <v>0.09</v>
      </c>
      <c r="AT291">
        <v>3.8333333333333303E-2</v>
      </c>
      <c r="AV291">
        <v>44.819999999999993</v>
      </c>
      <c r="AW291">
        <v>73.150000000000006</v>
      </c>
      <c r="AX291">
        <v>152.48000000000002</v>
      </c>
      <c r="AY291">
        <v>37.1</v>
      </c>
      <c r="AZ291">
        <v>112.14000000000001</v>
      </c>
      <c r="BA291">
        <v>4.8683333333333296</v>
      </c>
    </row>
    <row r="292" spans="1:53">
      <c r="A292" t="s">
        <v>107</v>
      </c>
      <c r="C292">
        <v>26.126999999999999</v>
      </c>
      <c r="D292">
        <v>62.430300000000003</v>
      </c>
      <c r="E292">
        <v>4172.88</v>
      </c>
      <c r="F292">
        <v>3735.5</v>
      </c>
      <c r="G292" s="1">
        <v>6.2130299999999998E-12</v>
      </c>
      <c r="H292">
        <v>13356.2</v>
      </c>
      <c r="I292">
        <v>936.91</v>
      </c>
      <c r="J292">
        <v>112.749</v>
      </c>
      <c r="K292">
        <v>4.9649799999999997</v>
      </c>
      <c r="L292">
        <v>1082.4000000000001</v>
      </c>
      <c r="M292">
        <v>23.7789</v>
      </c>
      <c r="N292">
        <v>2.6734300000000002</v>
      </c>
      <c r="O292">
        <v>27.666</v>
      </c>
      <c r="P292">
        <v>11223.7</v>
      </c>
      <c r="Q292">
        <v>59.844099999999997</v>
      </c>
      <c r="R292">
        <v>69.584400000000002</v>
      </c>
      <c r="S292">
        <v>4.3459899999999996</v>
      </c>
      <c r="T292">
        <v>49.669199999999996</v>
      </c>
      <c r="U292">
        <v>6.8218300000000003</v>
      </c>
      <c r="V292">
        <v>0.38347599999999998</v>
      </c>
      <c r="W292" s="1">
        <v>8.3595099999999995E-5</v>
      </c>
      <c r="X292" s="1">
        <v>1.9284299999999999E-27</v>
      </c>
      <c r="Y292">
        <v>2.1529199999999999</v>
      </c>
      <c r="Z292">
        <v>0.62332500000000002</v>
      </c>
      <c r="AA292">
        <v>2.4605299999999999</v>
      </c>
      <c r="AB292">
        <v>92.930599999999998</v>
      </c>
      <c r="AC292">
        <v>1.05853E-4</v>
      </c>
      <c r="AD292">
        <v>2.0623599999999999E-2</v>
      </c>
      <c r="AE292">
        <v>8.5714499999999999E-2</v>
      </c>
      <c r="AF292">
        <v>0.799292</v>
      </c>
      <c r="AG292">
        <f t="shared" si="54"/>
        <v>600</v>
      </c>
      <c r="AH292">
        <f t="shared" si="53"/>
        <v>700.00000000000011</v>
      </c>
      <c r="AI292">
        <f t="shared" si="53"/>
        <v>800</v>
      </c>
      <c r="AJ292">
        <f t="shared" si="53"/>
        <v>500</v>
      </c>
      <c r="AK292">
        <f t="shared" si="53"/>
        <v>900</v>
      </c>
      <c r="AL292">
        <f t="shared" si="53"/>
        <v>383.33333333333303</v>
      </c>
      <c r="AO292">
        <v>0.06</v>
      </c>
      <c r="AP292">
        <v>7.0000000000000007E-2</v>
      </c>
      <c r="AQ292">
        <v>0.08</v>
      </c>
      <c r="AR292">
        <v>0.05</v>
      </c>
      <c r="AS292">
        <v>0.09</v>
      </c>
      <c r="AT292">
        <v>3.8333333333333303E-2</v>
      </c>
      <c r="AV292">
        <v>45.059999999999995</v>
      </c>
      <c r="AW292">
        <v>74.830000000000013</v>
      </c>
      <c r="AX292">
        <v>151.6</v>
      </c>
      <c r="AY292">
        <v>37.050000000000004</v>
      </c>
      <c r="AZ292">
        <v>113.57999999999998</v>
      </c>
      <c r="BA292">
        <v>3.7949999999999968</v>
      </c>
    </row>
    <row r="293" spans="1:53">
      <c r="A293" t="s">
        <v>108</v>
      </c>
      <c r="C293">
        <v>30.753900000000002</v>
      </c>
      <c r="D293">
        <v>150.35499999999999</v>
      </c>
      <c r="E293">
        <v>5918.7</v>
      </c>
      <c r="F293">
        <v>4528.4399999999996</v>
      </c>
      <c r="G293" s="1">
        <v>4.4607800000000003E-12</v>
      </c>
      <c r="H293">
        <v>10406.6</v>
      </c>
      <c r="I293">
        <v>755.02</v>
      </c>
      <c r="J293">
        <v>150.084</v>
      </c>
      <c r="K293">
        <v>5.7521500000000003</v>
      </c>
      <c r="L293">
        <v>1356.93</v>
      </c>
      <c r="M293">
        <v>41.8399</v>
      </c>
      <c r="N293">
        <v>3.6596199999999999</v>
      </c>
      <c r="O293">
        <v>22.938800000000001</v>
      </c>
      <c r="P293">
        <v>10964</v>
      </c>
      <c r="Q293">
        <v>56.267099999999999</v>
      </c>
      <c r="R293">
        <v>83.042299999999997</v>
      </c>
      <c r="S293">
        <v>3.3859599999999999</v>
      </c>
      <c r="T293">
        <v>50.860999999999997</v>
      </c>
      <c r="U293">
        <v>7.3052200000000003</v>
      </c>
      <c r="V293">
        <v>0.46001599999999998</v>
      </c>
      <c r="W293">
        <v>1.4085499999999999E-3</v>
      </c>
      <c r="X293" s="1">
        <v>4.1509999999999998E-24</v>
      </c>
      <c r="Y293">
        <v>3.42577</v>
      </c>
      <c r="Z293">
        <v>0.65013600000000005</v>
      </c>
      <c r="AA293">
        <v>2.4884300000000001</v>
      </c>
      <c r="AB293">
        <v>95.107500000000002</v>
      </c>
      <c r="AC293">
        <v>6.1151199999999999E-3</v>
      </c>
      <c r="AD293">
        <v>2.38324E-2</v>
      </c>
      <c r="AE293">
        <v>0.130771</v>
      </c>
      <c r="AF293">
        <v>0.77480899999999997</v>
      </c>
      <c r="AG293">
        <f t="shared" si="54"/>
        <v>600</v>
      </c>
      <c r="AH293">
        <f t="shared" si="53"/>
        <v>700.00000000000011</v>
      </c>
      <c r="AI293">
        <f t="shared" si="53"/>
        <v>800</v>
      </c>
      <c r="AJ293">
        <f t="shared" si="53"/>
        <v>500</v>
      </c>
      <c r="AK293">
        <f t="shared" si="53"/>
        <v>900</v>
      </c>
      <c r="AL293">
        <f t="shared" si="53"/>
        <v>383.33333333333303</v>
      </c>
      <c r="AO293">
        <v>0.06</v>
      </c>
      <c r="AP293">
        <v>7.0000000000000007E-2</v>
      </c>
      <c r="AQ293">
        <v>0.08</v>
      </c>
      <c r="AR293">
        <v>0.05</v>
      </c>
      <c r="AS293">
        <v>0.09</v>
      </c>
      <c r="AT293">
        <v>3.8333333333333303E-2</v>
      </c>
      <c r="AV293">
        <v>43.8</v>
      </c>
      <c r="AW293">
        <v>74.62</v>
      </c>
      <c r="AX293">
        <v>152.32</v>
      </c>
      <c r="AY293">
        <v>36.800000000000004</v>
      </c>
      <c r="AZ293">
        <v>111.96</v>
      </c>
      <c r="BA293">
        <v>4.9449999999999958</v>
      </c>
    </row>
    <row r="294" spans="1:53">
      <c r="A294" t="s">
        <v>109</v>
      </c>
      <c r="C294">
        <v>24.328600000000002</v>
      </c>
      <c r="D294">
        <v>155.892</v>
      </c>
      <c r="E294">
        <v>3467.84</v>
      </c>
      <c r="F294">
        <v>4299.67</v>
      </c>
      <c r="G294" s="1">
        <v>5.2882399999999997E-12</v>
      </c>
      <c r="H294">
        <v>14387.5</v>
      </c>
      <c r="I294">
        <v>758.24099999999999</v>
      </c>
      <c r="J294">
        <v>97.729299999999995</v>
      </c>
      <c r="K294">
        <v>3.8189899999999999</v>
      </c>
      <c r="L294">
        <v>959.91499999999996</v>
      </c>
      <c r="M294">
        <v>31.9923</v>
      </c>
      <c r="N294">
        <v>5.35215</v>
      </c>
      <c r="O294">
        <v>20.9529</v>
      </c>
      <c r="P294">
        <v>7304.34</v>
      </c>
      <c r="Q294">
        <v>42.270699999999998</v>
      </c>
      <c r="R294">
        <v>52.999499999999998</v>
      </c>
      <c r="S294">
        <v>2.7073200000000002</v>
      </c>
      <c r="T294">
        <v>41.756599999999999</v>
      </c>
      <c r="U294">
        <v>5.7458400000000003</v>
      </c>
      <c r="V294">
        <v>0.53385000000000005</v>
      </c>
      <c r="W294">
        <v>8.3323100000000003E-4</v>
      </c>
      <c r="X294" s="1">
        <v>9.2300400000000004E-24</v>
      </c>
      <c r="Y294">
        <v>2.9413100000000001</v>
      </c>
      <c r="Z294">
        <v>0.74554799999999999</v>
      </c>
      <c r="AA294">
        <v>2.4606699999999999</v>
      </c>
      <c r="AB294">
        <v>89.406899999999993</v>
      </c>
      <c r="AC294">
        <v>4.2204599999999997E-3</v>
      </c>
      <c r="AD294">
        <v>2.6307099999999998E-4</v>
      </c>
      <c r="AE294">
        <v>6.3971399999999998E-2</v>
      </c>
      <c r="AF294">
        <v>0.66876999999999998</v>
      </c>
      <c r="AG294">
        <f t="shared" si="54"/>
        <v>600</v>
      </c>
      <c r="AH294">
        <f t="shared" si="53"/>
        <v>700.00000000000011</v>
      </c>
      <c r="AI294">
        <f t="shared" si="53"/>
        <v>800</v>
      </c>
      <c r="AJ294">
        <f t="shared" si="53"/>
        <v>500</v>
      </c>
      <c r="AK294">
        <f t="shared" si="53"/>
        <v>900</v>
      </c>
      <c r="AL294">
        <f t="shared" si="53"/>
        <v>383.33333333333303</v>
      </c>
      <c r="AO294">
        <v>0.06</v>
      </c>
      <c r="AP294">
        <v>7.0000000000000007E-2</v>
      </c>
      <c r="AQ294">
        <v>0.08</v>
      </c>
      <c r="AR294">
        <v>0.05</v>
      </c>
      <c r="AS294">
        <v>0.09</v>
      </c>
      <c r="AT294">
        <v>3.8333333333333303E-2</v>
      </c>
      <c r="AV294">
        <v>44.04</v>
      </c>
      <c r="AW294">
        <v>74.900000000000006</v>
      </c>
      <c r="AX294">
        <v>151.6</v>
      </c>
      <c r="AY294">
        <v>37.300000000000004</v>
      </c>
      <c r="AZ294">
        <v>113.49</v>
      </c>
      <c r="BA294">
        <v>4.2549999999999972</v>
      </c>
    </row>
    <row r="295" spans="1:53">
      <c r="A295" t="s">
        <v>110</v>
      </c>
      <c r="C295">
        <v>32.351500000000001</v>
      </c>
      <c r="D295">
        <v>130.255</v>
      </c>
      <c r="E295">
        <v>6037.27</v>
      </c>
      <c r="F295">
        <v>4346.88</v>
      </c>
      <c r="G295" s="1">
        <v>4.4607800000000003E-12</v>
      </c>
      <c r="H295">
        <v>14253.1</v>
      </c>
      <c r="I295">
        <v>854.596</v>
      </c>
      <c r="J295">
        <v>134.88200000000001</v>
      </c>
      <c r="K295">
        <v>6.2571199999999996</v>
      </c>
      <c r="L295">
        <v>2126.9899999999998</v>
      </c>
      <c r="M295">
        <v>51.613999999999997</v>
      </c>
      <c r="N295">
        <v>11.639699999999999</v>
      </c>
      <c r="O295">
        <v>34.566699999999997</v>
      </c>
      <c r="P295">
        <v>14707.5</v>
      </c>
      <c r="Q295">
        <v>88.371600000000001</v>
      </c>
      <c r="R295">
        <v>88.946799999999996</v>
      </c>
      <c r="S295">
        <v>5.7096099999999996</v>
      </c>
      <c r="T295">
        <v>78.903899999999993</v>
      </c>
      <c r="U295">
        <v>6.0123600000000001</v>
      </c>
      <c r="V295">
        <v>0.40893699999999999</v>
      </c>
      <c r="W295">
        <v>7.3875399999999994E-2</v>
      </c>
      <c r="X295">
        <v>0.16401199999999999</v>
      </c>
      <c r="Y295">
        <v>4.9609399999999999</v>
      </c>
      <c r="Z295">
        <v>0.66634300000000002</v>
      </c>
      <c r="AA295">
        <v>3.9998499999999999</v>
      </c>
      <c r="AB295">
        <v>204.017</v>
      </c>
      <c r="AC295">
        <v>1.5685600000000001E-2</v>
      </c>
      <c r="AD295">
        <v>2.8735699999999999E-2</v>
      </c>
      <c r="AE295">
        <v>9.2926099999999998E-2</v>
      </c>
      <c r="AF295">
        <v>1.02274</v>
      </c>
      <c r="AG295">
        <f t="shared" si="54"/>
        <v>600</v>
      </c>
      <c r="AH295">
        <f t="shared" si="53"/>
        <v>700.00000000000011</v>
      </c>
      <c r="AI295">
        <f t="shared" si="53"/>
        <v>800</v>
      </c>
      <c r="AJ295">
        <f t="shared" si="53"/>
        <v>500</v>
      </c>
      <c r="AK295">
        <f t="shared" si="53"/>
        <v>900</v>
      </c>
      <c r="AL295">
        <f t="shared" si="53"/>
        <v>383.33333333333303</v>
      </c>
      <c r="AO295">
        <v>0.06</v>
      </c>
      <c r="AP295">
        <v>7.0000000000000007E-2</v>
      </c>
      <c r="AQ295">
        <v>0.08</v>
      </c>
      <c r="AR295">
        <v>0.05</v>
      </c>
      <c r="AS295">
        <v>0.09</v>
      </c>
      <c r="AT295">
        <v>3.8333333333333303E-2</v>
      </c>
      <c r="AV295">
        <v>44.279999999999994</v>
      </c>
      <c r="AW295">
        <v>73.990000000000009</v>
      </c>
      <c r="AX295">
        <v>152.24</v>
      </c>
      <c r="AY295">
        <v>36.5</v>
      </c>
      <c r="AZ295">
        <v>113.03999999999999</v>
      </c>
      <c r="BA295">
        <v>4.9066666666666627</v>
      </c>
    </row>
    <row r="296" spans="1:53">
      <c r="A296" t="s">
        <v>111</v>
      </c>
      <c r="C296">
        <v>23.623799999999999</v>
      </c>
      <c r="D296">
        <v>113.99</v>
      </c>
      <c r="E296">
        <v>3418.09</v>
      </c>
      <c r="F296">
        <v>3693.46</v>
      </c>
      <c r="G296" s="1">
        <v>5.2882399999999997E-12</v>
      </c>
      <c r="H296">
        <v>10501.5</v>
      </c>
      <c r="I296">
        <v>1159.3900000000001</v>
      </c>
      <c r="J296">
        <v>131.02600000000001</v>
      </c>
      <c r="K296">
        <v>4.9470299999999998</v>
      </c>
      <c r="L296">
        <v>1023.4</v>
      </c>
      <c r="M296">
        <v>33.040500000000002</v>
      </c>
      <c r="N296">
        <v>8.6588499999999993</v>
      </c>
      <c r="O296">
        <v>19.9787</v>
      </c>
      <c r="P296">
        <v>10209.299999999999</v>
      </c>
      <c r="Q296">
        <v>45.567399999999999</v>
      </c>
      <c r="R296">
        <v>84.45</v>
      </c>
      <c r="S296">
        <v>2.9843600000000001</v>
      </c>
      <c r="T296">
        <v>32.6098</v>
      </c>
      <c r="U296">
        <v>5.3450100000000003</v>
      </c>
      <c r="V296">
        <v>0.41342699999999999</v>
      </c>
      <c r="W296">
        <v>0.33895599999999998</v>
      </c>
      <c r="X296">
        <v>110.84099999999999</v>
      </c>
      <c r="Y296">
        <v>2.9665499999999998</v>
      </c>
      <c r="Z296">
        <v>0.71646500000000002</v>
      </c>
      <c r="AA296">
        <v>2.6663399999999999</v>
      </c>
      <c r="AB296">
        <v>81.873900000000006</v>
      </c>
      <c r="AC296">
        <v>0.12937899999999999</v>
      </c>
      <c r="AD296">
        <v>0.267536</v>
      </c>
      <c r="AE296">
        <v>9.6078499999999997E-2</v>
      </c>
      <c r="AF296">
        <v>0.70588700000000004</v>
      </c>
      <c r="AG296">
        <f t="shared" si="54"/>
        <v>600</v>
      </c>
      <c r="AH296">
        <f t="shared" si="53"/>
        <v>700.00000000000011</v>
      </c>
      <c r="AI296">
        <f t="shared" si="53"/>
        <v>800</v>
      </c>
      <c r="AJ296">
        <f t="shared" si="53"/>
        <v>500</v>
      </c>
      <c r="AK296">
        <f t="shared" si="53"/>
        <v>900</v>
      </c>
      <c r="AL296">
        <f t="shared" si="53"/>
        <v>383.33333333333303</v>
      </c>
      <c r="AO296">
        <v>0.06</v>
      </c>
      <c r="AP296">
        <v>7.0000000000000007E-2</v>
      </c>
      <c r="AQ296">
        <v>0.08</v>
      </c>
      <c r="AR296">
        <v>0.05</v>
      </c>
      <c r="AS296">
        <v>0.09</v>
      </c>
      <c r="AT296">
        <v>3.8333333333333303E-2</v>
      </c>
      <c r="AV296">
        <v>44.22</v>
      </c>
      <c r="AW296">
        <v>73.990000000000009</v>
      </c>
      <c r="AX296">
        <v>152.32</v>
      </c>
      <c r="AY296">
        <v>36.950000000000003</v>
      </c>
      <c r="AZ296">
        <v>112.77</v>
      </c>
      <c r="BA296">
        <v>4.7149999999999963</v>
      </c>
    </row>
    <row r="297" spans="1:53">
      <c r="A297" t="s">
        <v>112</v>
      </c>
      <c r="C297">
        <v>15.863099999999999</v>
      </c>
      <c r="D297">
        <v>117.41800000000001</v>
      </c>
      <c r="E297">
        <v>2701.1</v>
      </c>
      <c r="F297">
        <v>2804.21</v>
      </c>
      <c r="G297" s="1">
        <v>4.4607800000000003E-12</v>
      </c>
      <c r="H297">
        <v>15595.2</v>
      </c>
      <c r="I297">
        <v>946.48500000000001</v>
      </c>
      <c r="J297">
        <v>186.82</v>
      </c>
      <c r="K297">
        <v>6.49946</v>
      </c>
      <c r="L297">
        <v>1185.46</v>
      </c>
      <c r="M297">
        <v>40.869900000000001</v>
      </c>
      <c r="N297">
        <v>6.0056599999999998</v>
      </c>
      <c r="O297">
        <v>22.2486</v>
      </c>
      <c r="P297">
        <v>10774.5</v>
      </c>
      <c r="Q297">
        <v>81.322100000000006</v>
      </c>
      <c r="R297">
        <v>80.686800000000005</v>
      </c>
      <c r="S297">
        <v>2.8755600000000001</v>
      </c>
      <c r="T297">
        <v>43.892600000000002</v>
      </c>
      <c r="U297">
        <v>6.4493900000000002</v>
      </c>
      <c r="V297">
        <v>0.345107</v>
      </c>
      <c r="W297" s="1">
        <v>8.2464100000000002E-6</v>
      </c>
      <c r="X297">
        <v>0.106852</v>
      </c>
      <c r="Y297">
        <v>2.6741100000000002</v>
      </c>
      <c r="Z297">
        <v>0.65326099999999998</v>
      </c>
      <c r="AA297">
        <v>3.6415500000000001</v>
      </c>
      <c r="AB297">
        <v>115.83499999999999</v>
      </c>
      <c r="AC297" s="1">
        <v>7.9135800000000002E-6</v>
      </c>
      <c r="AD297" s="1">
        <v>5.236E-5</v>
      </c>
      <c r="AE297">
        <v>7.7518000000000004E-2</v>
      </c>
      <c r="AF297">
        <v>0.84564700000000004</v>
      </c>
      <c r="AG297">
        <f t="shared" si="54"/>
        <v>600</v>
      </c>
      <c r="AH297">
        <f t="shared" si="53"/>
        <v>700.00000000000011</v>
      </c>
      <c r="AI297">
        <f t="shared" si="53"/>
        <v>800</v>
      </c>
      <c r="AJ297">
        <f t="shared" si="53"/>
        <v>500</v>
      </c>
      <c r="AK297">
        <f t="shared" si="53"/>
        <v>900</v>
      </c>
      <c r="AL297">
        <f t="shared" si="53"/>
        <v>383.33333333333303</v>
      </c>
      <c r="AO297">
        <v>0.06</v>
      </c>
      <c r="AP297">
        <v>7.0000000000000007E-2</v>
      </c>
      <c r="AQ297">
        <v>0.08</v>
      </c>
      <c r="AR297">
        <v>0.05</v>
      </c>
      <c r="AS297">
        <v>0.09</v>
      </c>
      <c r="AT297">
        <v>3.8333333333333303E-2</v>
      </c>
      <c r="AV297">
        <v>44.879999999999995</v>
      </c>
      <c r="AW297">
        <v>74.200000000000017</v>
      </c>
      <c r="AX297">
        <v>152</v>
      </c>
      <c r="AY297">
        <v>37.050000000000004</v>
      </c>
      <c r="AZ297">
        <v>112.95</v>
      </c>
      <c r="BA297">
        <v>4.2933333333333303</v>
      </c>
    </row>
    <row r="298" spans="1:53">
      <c r="A298" t="s">
        <v>113</v>
      </c>
      <c r="C298">
        <v>28.271100000000001</v>
      </c>
      <c r="D298">
        <v>152.42400000000001</v>
      </c>
      <c r="E298">
        <v>7816.76</v>
      </c>
      <c r="F298">
        <v>5791.55</v>
      </c>
      <c r="G298" s="1">
        <v>4.8088799999999996E-12</v>
      </c>
      <c r="H298">
        <v>12850.7</v>
      </c>
      <c r="I298">
        <v>1065.1500000000001</v>
      </c>
      <c r="J298">
        <v>148.46899999999999</v>
      </c>
      <c r="K298">
        <v>6.28322</v>
      </c>
      <c r="L298">
        <v>1917.43</v>
      </c>
      <c r="M298">
        <v>46.137</v>
      </c>
      <c r="N298">
        <v>10.6402</v>
      </c>
      <c r="O298">
        <v>30.935300000000002</v>
      </c>
      <c r="P298">
        <v>9841.81</v>
      </c>
      <c r="Q298">
        <v>57.917400000000001</v>
      </c>
      <c r="R298">
        <v>77.705299999999994</v>
      </c>
      <c r="S298">
        <v>4.9828999999999999</v>
      </c>
      <c r="T298">
        <v>59.408299999999997</v>
      </c>
      <c r="U298">
        <v>3.6118199999999998</v>
      </c>
      <c r="V298">
        <v>0.328291</v>
      </c>
      <c r="W298" s="1">
        <v>9.1292099999999996E-6</v>
      </c>
      <c r="X298">
        <v>0.14194499999999999</v>
      </c>
      <c r="Y298">
        <v>3.7193299999999998</v>
      </c>
      <c r="Z298">
        <v>0.77252200000000004</v>
      </c>
      <c r="AA298">
        <v>4.0187099999999996</v>
      </c>
      <c r="AB298">
        <v>149.42400000000001</v>
      </c>
      <c r="AC298" s="1">
        <v>2.3138599999999999E-5</v>
      </c>
      <c r="AD298" s="1">
        <v>2.0098800000000001E-5</v>
      </c>
      <c r="AE298">
        <v>6.7809300000000003E-2</v>
      </c>
      <c r="AF298">
        <v>1.4385699999999999</v>
      </c>
      <c r="AG298">
        <f t="shared" si="54"/>
        <v>600</v>
      </c>
      <c r="AH298">
        <f t="shared" si="53"/>
        <v>700.00000000000011</v>
      </c>
      <c r="AI298">
        <f t="shared" si="53"/>
        <v>800</v>
      </c>
      <c r="AJ298">
        <f t="shared" si="53"/>
        <v>500</v>
      </c>
      <c r="AK298">
        <f t="shared" si="53"/>
        <v>900</v>
      </c>
      <c r="AL298">
        <f t="shared" si="53"/>
        <v>383.33333333333303</v>
      </c>
      <c r="AO298">
        <v>0.06</v>
      </c>
      <c r="AP298">
        <v>7.0000000000000007E-2</v>
      </c>
      <c r="AQ298">
        <v>0.08</v>
      </c>
      <c r="AR298">
        <v>0.05</v>
      </c>
      <c r="AS298">
        <v>0.09</v>
      </c>
      <c r="AT298">
        <v>3.8333333333333303E-2</v>
      </c>
      <c r="AV298">
        <v>44.099999999999994</v>
      </c>
      <c r="AW298">
        <v>74.13000000000001</v>
      </c>
      <c r="AX298">
        <v>152.32</v>
      </c>
      <c r="AY298">
        <v>37.050000000000004</v>
      </c>
      <c r="AZ298">
        <v>111.96</v>
      </c>
      <c r="BA298">
        <v>4.9066666666666627</v>
      </c>
    </row>
    <row r="299" spans="1:53">
      <c r="A299" t="s">
        <v>114</v>
      </c>
      <c r="C299">
        <v>25.6267</v>
      </c>
      <c r="D299">
        <v>164.53800000000001</v>
      </c>
      <c r="E299">
        <v>4073.15</v>
      </c>
      <c r="F299">
        <v>4338.6400000000003</v>
      </c>
      <c r="G299" s="1">
        <v>4.9481900000000001E-12</v>
      </c>
      <c r="H299">
        <v>13103.5</v>
      </c>
      <c r="I299">
        <v>609.96500000000003</v>
      </c>
      <c r="J299">
        <v>194.184</v>
      </c>
      <c r="K299">
        <v>5.2827599999999997</v>
      </c>
      <c r="L299">
        <v>1562.57</v>
      </c>
      <c r="M299">
        <v>42.968499999999999</v>
      </c>
      <c r="N299">
        <v>9.8408599999999993</v>
      </c>
      <c r="O299">
        <v>28.392800000000001</v>
      </c>
      <c r="P299">
        <v>12262.6</v>
      </c>
      <c r="Q299">
        <v>58.819699999999997</v>
      </c>
      <c r="R299">
        <v>83.283100000000005</v>
      </c>
      <c r="S299">
        <v>3.7868300000000001</v>
      </c>
      <c r="T299">
        <v>49.4529</v>
      </c>
      <c r="U299">
        <v>4.6646400000000003</v>
      </c>
      <c r="V299">
        <v>0.427977</v>
      </c>
      <c r="W299" s="1">
        <v>1.6221800000000001E-5</v>
      </c>
      <c r="X299" s="1">
        <v>1.1871200000000001E-20</v>
      </c>
      <c r="Y299">
        <v>2.5778099999999999</v>
      </c>
      <c r="Z299">
        <v>0.75054799999999999</v>
      </c>
      <c r="AA299">
        <v>3.1168</v>
      </c>
      <c r="AB299">
        <v>125.848</v>
      </c>
      <c r="AC299">
        <v>1.9435700000000001E-4</v>
      </c>
      <c r="AD299" s="1">
        <v>4.7982299999999996E-6</v>
      </c>
      <c r="AE299">
        <v>0.113844</v>
      </c>
      <c r="AF299">
        <v>0.75971900000000003</v>
      </c>
      <c r="AG299">
        <f t="shared" si="54"/>
        <v>600</v>
      </c>
      <c r="AH299">
        <f t="shared" si="53"/>
        <v>700.00000000000011</v>
      </c>
      <c r="AI299">
        <f t="shared" si="53"/>
        <v>800</v>
      </c>
      <c r="AJ299">
        <f t="shared" si="53"/>
        <v>500</v>
      </c>
      <c r="AK299">
        <f t="shared" si="53"/>
        <v>900</v>
      </c>
      <c r="AL299">
        <f t="shared" si="53"/>
        <v>383.33333333333303</v>
      </c>
      <c r="AO299">
        <v>0.06</v>
      </c>
      <c r="AP299">
        <v>7.0000000000000007E-2</v>
      </c>
      <c r="AQ299">
        <v>0.08</v>
      </c>
      <c r="AR299">
        <v>0.05</v>
      </c>
      <c r="AS299">
        <v>0.09</v>
      </c>
      <c r="AT299">
        <v>3.8333333333333303E-2</v>
      </c>
      <c r="AV299">
        <v>43.62</v>
      </c>
      <c r="AW299">
        <v>73.640000000000015</v>
      </c>
      <c r="AX299">
        <v>154</v>
      </c>
      <c r="AY299">
        <v>35.950000000000003</v>
      </c>
      <c r="AZ299">
        <v>111.24</v>
      </c>
      <c r="BA299">
        <v>5.2899999999999947</v>
      </c>
    </row>
    <row r="300" spans="1:53">
      <c r="A300" t="s">
        <v>115</v>
      </c>
      <c r="C300">
        <v>20.979500000000002</v>
      </c>
      <c r="D300">
        <v>123.489</v>
      </c>
      <c r="E300">
        <v>5517.67</v>
      </c>
      <c r="F300">
        <v>3195.22</v>
      </c>
      <c r="G300" s="1">
        <v>5.6804900000000002E-12</v>
      </c>
      <c r="H300">
        <v>12580.2</v>
      </c>
      <c r="I300">
        <v>796.40800000000002</v>
      </c>
      <c r="J300">
        <v>116.30800000000001</v>
      </c>
      <c r="K300">
        <v>4.1083800000000004</v>
      </c>
      <c r="L300">
        <v>1309.8900000000001</v>
      </c>
      <c r="M300">
        <v>46.509900000000002</v>
      </c>
      <c r="N300">
        <v>12.3302</v>
      </c>
      <c r="O300">
        <v>26.840699999999998</v>
      </c>
      <c r="P300">
        <v>11486.8</v>
      </c>
      <c r="Q300">
        <v>34.416400000000003</v>
      </c>
      <c r="R300">
        <v>75.863900000000001</v>
      </c>
      <c r="S300">
        <v>2.8916300000000001</v>
      </c>
      <c r="T300">
        <v>33.805100000000003</v>
      </c>
      <c r="U300">
        <v>6.5822500000000002</v>
      </c>
      <c r="V300">
        <v>0.36335899999999999</v>
      </c>
      <c r="W300" s="1">
        <v>5.4437900000000003E-5</v>
      </c>
      <c r="X300" s="1">
        <v>4.0244899999999999E-20</v>
      </c>
      <c r="Y300">
        <v>2.7300800000000001</v>
      </c>
      <c r="Z300">
        <v>0.33161800000000002</v>
      </c>
      <c r="AA300">
        <v>2.6346400000000001</v>
      </c>
      <c r="AB300">
        <v>107.07899999999999</v>
      </c>
      <c r="AC300">
        <v>6.6841299999999999E-3</v>
      </c>
      <c r="AD300" s="1">
        <v>9.6865100000000006E-7</v>
      </c>
      <c r="AE300">
        <v>7.02599E-2</v>
      </c>
      <c r="AF300">
        <v>0.92980600000000002</v>
      </c>
      <c r="AG300">
        <f t="shared" si="54"/>
        <v>600</v>
      </c>
      <c r="AH300">
        <f t="shared" ref="AH300:AH324" si="55">AP300*10000</f>
        <v>700.00000000000011</v>
      </c>
      <c r="AI300">
        <f t="shared" ref="AI300:AI324" si="56">AQ300*10000</f>
        <v>800</v>
      </c>
      <c r="AJ300">
        <f t="shared" ref="AJ300:AJ324" si="57">AR300*10000</f>
        <v>500</v>
      </c>
      <c r="AK300">
        <f t="shared" ref="AK300:AK324" si="58">AS300*10000</f>
        <v>900</v>
      </c>
      <c r="AL300">
        <f t="shared" ref="AL300:AL324" si="59">AT300*10000</f>
        <v>383.33333333333303</v>
      </c>
      <c r="AO300">
        <v>0.06</v>
      </c>
      <c r="AP300">
        <v>7.0000000000000007E-2</v>
      </c>
      <c r="AQ300">
        <v>0.08</v>
      </c>
      <c r="AR300">
        <v>0.05</v>
      </c>
      <c r="AS300">
        <v>0.09</v>
      </c>
      <c r="AT300">
        <v>3.8333333333333303E-2</v>
      </c>
      <c r="AV300">
        <v>43.86</v>
      </c>
      <c r="AW300">
        <v>73.150000000000006</v>
      </c>
      <c r="AX300">
        <v>153.04000000000002</v>
      </c>
      <c r="AY300">
        <v>36.15</v>
      </c>
      <c r="AZ300">
        <v>112.32</v>
      </c>
      <c r="BA300">
        <v>5.5966666666666622</v>
      </c>
    </row>
    <row r="301" spans="1:53">
      <c r="A301" t="s">
        <v>116</v>
      </c>
      <c r="C301">
        <v>35.152500000000003</v>
      </c>
      <c r="D301">
        <v>161.184</v>
      </c>
      <c r="E301">
        <v>5577.04</v>
      </c>
      <c r="F301">
        <v>4557.8599999999997</v>
      </c>
      <c r="G301" s="1">
        <v>5.0807799999999997E-12</v>
      </c>
      <c r="H301">
        <v>15588.9</v>
      </c>
      <c r="I301">
        <v>1179.26</v>
      </c>
      <c r="J301">
        <v>137.785</v>
      </c>
      <c r="K301">
        <v>5.6398099999999998</v>
      </c>
      <c r="L301">
        <v>1386.96</v>
      </c>
      <c r="M301">
        <v>59.6892</v>
      </c>
      <c r="N301">
        <v>10.2006</v>
      </c>
      <c r="O301">
        <v>24.154</v>
      </c>
      <c r="P301">
        <v>12640.9</v>
      </c>
      <c r="Q301">
        <v>54.447600000000001</v>
      </c>
      <c r="R301">
        <v>83.375500000000002</v>
      </c>
      <c r="S301">
        <v>4.17563</v>
      </c>
      <c r="T301">
        <v>45.307200000000002</v>
      </c>
      <c r="U301">
        <v>7.7489400000000002</v>
      </c>
      <c r="V301">
        <v>0.42243900000000001</v>
      </c>
      <c r="W301">
        <v>3.1097999999999998E-4</v>
      </c>
      <c r="X301" s="1">
        <v>2.3300200000000002E-19</v>
      </c>
      <c r="Y301">
        <v>3.0941299999999998</v>
      </c>
      <c r="Z301">
        <v>1.0841799999999999</v>
      </c>
      <c r="AA301">
        <v>2.8531499999999999</v>
      </c>
      <c r="AB301">
        <v>136.42500000000001</v>
      </c>
      <c r="AC301" s="1">
        <v>6.0989300000000002E-5</v>
      </c>
      <c r="AD301" s="1">
        <v>3.8069600000000001E-7</v>
      </c>
      <c r="AE301">
        <v>7.4357000000000006E-2</v>
      </c>
      <c r="AF301">
        <v>1.1147400000000001</v>
      </c>
      <c r="AG301">
        <f t="shared" si="54"/>
        <v>600</v>
      </c>
      <c r="AH301">
        <f t="shared" si="55"/>
        <v>700.00000000000011</v>
      </c>
      <c r="AI301">
        <f t="shared" si="56"/>
        <v>800</v>
      </c>
      <c r="AJ301">
        <f t="shared" si="57"/>
        <v>500</v>
      </c>
      <c r="AK301">
        <f t="shared" si="58"/>
        <v>900</v>
      </c>
      <c r="AL301">
        <f t="shared" si="59"/>
        <v>383.33333333333303</v>
      </c>
      <c r="AO301">
        <v>0.06</v>
      </c>
      <c r="AP301">
        <v>7.0000000000000007E-2</v>
      </c>
      <c r="AQ301">
        <v>0.08</v>
      </c>
      <c r="AR301">
        <v>0.05</v>
      </c>
      <c r="AS301">
        <v>0.09</v>
      </c>
      <c r="AT301">
        <v>3.8333333333333303E-2</v>
      </c>
      <c r="AV301">
        <v>42.9</v>
      </c>
      <c r="AW301">
        <v>75.670000000000016</v>
      </c>
      <c r="AX301">
        <v>152.88</v>
      </c>
      <c r="AY301">
        <v>36.550000000000004</v>
      </c>
      <c r="AZ301">
        <v>111.06</v>
      </c>
      <c r="BA301">
        <v>4.9449999999999958</v>
      </c>
    </row>
    <row r="302" spans="1:53">
      <c r="A302" t="s">
        <v>117</v>
      </c>
      <c r="C302">
        <v>19.439800000000002</v>
      </c>
      <c r="D302">
        <v>130.20500000000001</v>
      </c>
      <c r="E302">
        <v>3697.74</v>
      </c>
      <c r="F302">
        <v>2812.47</v>
      </c>
      <c r="G302" s="1">
        <v>4.6380999999999998E-12</v>
      </c>
      <c r="H302">
        <v>10960</v>
      </c>
      <c r="I302">
        <v>681.178</v>
      </c>
      <c r="J302">
        <v>117.04900000000001</v>
      </c>
      <c r="K302">
        <v>5.04732</v>
      </c>
      <c r="L302">
        <v>1208.2</v>
      </c>
      <c r="M302">
        <v>15.4529</v>
      </c>
      <c r="N302">
        <v>6.1207399999999996</v>
      </c>
      <c r="O302">
        <v>26.636399999999998</v>
      </c>
      <c r="P302">
        <v>9389.48</v>
      </c>
      <c r="Q302">
        <v>43.895600000000002</v>
      </c>
      <c r="R302">
        <v>60.264899999999997</v>
      </c>
      <c r="S302">
        <v>2.4035600000000001</v>
      </c>
      <c r="T302">
        <v>46.930399999999999</v>
      </c>
      <c r="U302">
        <v>4.69224</v>
      </c>
      <c r="V302">
        <v>1.30897</v>
      </c>
      <c r="W302">
        <v>0.198264</v>
      </c>
      <c r="X302">
        <v>24.998200000000001</v>
      </c>
      <c r="Y302">
        <v>1.5904199999999999</v>
      </c>
      <c r="Z302">
        <v>0.34164</v>
      </c>
      <c r="AA302">
        <v>2.8690899999999999</v>
      </c>
      <c r="AB302">
        <v>77.253500000000003</v>
      </c>
      <c r="AC302" s="1">
        <v>1.4063800000000001E-5</v>
      </c>
      <c r="AD302">
        <v>0.15945100000000001</v>
      </c>
      <c r="AE302">
        <v>3.8804400000000003E-2</v>
      </c>
      <c r="AF302">
        <v>0.52065899999999998</v>
      </c>
      <c r="AG302">
        <f t="shared" si="54"/>
        <v>600</v>
      </c>
      <c r="AH302">
        <f t="shared" si="55"/>
        <v>700.00000000000011</v>
      </c>
      <c r="AI302">
        <f t="shared" si="56"/>
        <v>800</v>
      </c>
      <c r="AJ302">
        <f t="shared" si="57"/>
        <v>500</v>
      </c>
      <c r="AK302">
        <f t="shared" si="58"/>
        <v>900</v>
      </c>
      <c r="AL302">
        <f t="shared" si="59"/>
        <v>383.33333333333303</v>
      </c>
      <c r="AO302">
        <v>0.06</v>
      </c>
      <c r="AP302">
        <v>7.0000000000000007E-2</v>
      </c>
      <c r="AQ302">
        <v>0.08</v>
      </c>
      <c r="AR302">
        <v>0.05</v>
      </c>
      <c r="AS302">
        <v>0.09</v>
      </c>
      <c r="AT302">
        <v>3.8333333333333303E-2</v>
      </c>
      <c r="AV302">
        <v>44.58</v>
      </c>
      <c r="AW302">
        <v>73.78</v>
      </c>
      <c r="AX302">
        <v>151.68</v>
      </c>
      <c r="AY302">
        <v>37.15</v>
      </c>
      <c r="AZ302">
        <v>115.28999999999999</v>
      </c>
      <c r="BA302">
        <v>4.101666666666663</v>
      </c>
    </row>
    <row r="303" spans="1:53">
      <c r="A303" t="s">
        <v>118</v>
      </c>
      <c r="C303">
        <v>29.213200000000001</v>
      </c>
      <c r="D303">
        <v>122.004</v>
      </c>
      <c r="E303">
        <v>5968.83</v>
      </c>
      <c r="F303">
        <v>4872.82</v>
      </c>
      <c r="G303" s="1">
        <v>2.84024E-12</v>
      </c>
      <c r="H303">
        <v>8715.76</v>
      </c>
      <c r="I303">
        <v>1304.46</v>
      </c>
      <c r="J303">
        <v>204.82499999999999</v>
      </c>
      <c r="K303">
        <v>6.1831699999999996</v>
      </c>
      <c r="L303">
        <v>1159.21</v>
      </c>
      <c r="M303">
        <v>49.851700000000001</v>
      </c>
      <c r="N303">
        <v>5.5325100000000003</v>
      </c>
      <c r="O303">
        <v>21.2241</v>
      </c>
      <c r="P303">
        <v>8516.64</v>
      </c>
      <c r="Q303">
        <v>37.331400000000002</v>
      </c>
      <c r="R303">
        <v>79.608699999999999</v>
      </c>
      <c r="S303">
        <v>3.6328399999999998</v>
      </c>
      <c r="T303">
        <v>33.727800000000002</v>
      </c>
      <c r="U303">
        <v>5.8400100000000004</v>
      </c>
      <c r="V303">
        <v>0.38251200000000002</v>
      </c>
      <c r="W303" s="1">
        <v>5.9478200000000003E-5</v>
      </c>
      <c r="X303" s="1">
        <v>1.64721E-15</v>
      </c>
      <c r="Y303">
        <v>2.6424799999999999</v>
      </c>
      <c r="Z303">
        <v>0.85371900000000001</v>
      </c>
      <c r="AA303">
        <v>1.6471499999999999</v>
      </c>
      <c r="AB303">
        <v>71.198999999999998</v>
      </c>
      <c r="AC303" s="1">
        <v>6.1601999999999999E-6</v>
      </c>
      <c r="AD303" s="1">
        <v>2.7467999999999999E-11</v>
      </c>
      <c r="AE303">
        <v>0.102941</v>
      </c>
      <c r="AF303">
        <v>0.80990799999999996</v>
      </c>
      <c r="AG303">
        <f t="shared" si="54"/>
        <v>600</v>
      </c>
      <c r="AH303">
        <f t="shared" si="55"/>
        <v>700.00000000000011</v>
      </c>
      <c r="AI303">
        <f t="shared" si="56"/>
        <v>800</v>
      </c>
      <c r="AJ303">
        <f t="shared" si="57"/>
        <v>500</v>
      </c>
      <c r="AK303">
        <f t="shared" si="58"/>
        <v>900</v>
      </c>
      <c r="AL303">
        <f t="shared" si="59"/>
        <v>383.33333333333303</v>
      </c>
      <c r="AO303">
        <v>0.06</v>
      </c>
      <c r="AP303">
        <v>7.0000000000000007E-2</v>
      </c>
      <c r="AQ303">
        <v>0.08</v>
      </c>
      <c r="AR303">
        <v>0.05</v>
      </c>
      <c r="AS303">
        <v>0.09</v>
      </c>
      <c r="AT303">
        <v>3.8333333333333303E-2</v>
      </c>
      <c r="AV303">
        <v>45.66</v>
      </c>
      <c r="AW303">
        <v>73.080000000000013</v>
      </c>
      <c r="AX303">
        <v>151.91999999999999</v>
      </c>
      <c r="AY303">
        <v>36.65</v>
      </c>
      <c r="AZ303">
        <v>114.39000000000001</v>
      </c>
      <c r="BA303">
        <v>4.2549999999999972</v>
      </c>
    </row>
    <row r="304" spans="1:53">
      <c r="A304" t="s">
        <v>119</v>
      </c>
      <c r="C304">
        <v>44.079300000000003</v>
      </c>
      <c r="D304">
        <v>158.32599999999999</v>
      </c>
      <c r="E304">
        <v>6153.98</v>
      </c>
      <c r="F304">
        <v>4314.8500000000004</v>
      </c>
      <c r="G304" s="1">
        <v>5.2882399999999997E-12</v>
      </c>
      <c r="H304">
        <v>18997.599999999999</v>
      </c>
      <c r="I304">
        <v>1492.62</v>
      </c>
      <c r="J304">
        <v>559.17499999999995</v>
      </c>
      <c r="K304">
        <v>8.7187900000000003</v>
      </c>
      <c r="L304">
        <v>1795.44</v>
      </c>
      <c r="M304">
        <v>59.091000000000001</v>
      </c>
      <c r="N304">
        <v>11.375500000000001</v>
      </c>
      <c r="O304">
        <v>34.238199999999999</v>
      </c>
      <c r="P304">
        <v>13471.2</v>
      </c>
      <c r="Q304">
        <v>61.554600000000001</v>
      </c>
      <c r="R304">
        <v>66.794399999999996</v>
      </c>
      <c r="S304">
        <v>4.4238999999999997</v>
      </c>
      <c r="T304">
        <v>67.804500000000004</v>
      </c>
      <c r="U304">
        <v>23.699100000000001</v>
      </c>
      <c r="V304">
        <v>17.406099999999999</v>
      </c>
      <c r="W304">
        <v>2.0865999999999998</v>
      </c>
      <c r="X304">
        <v>61.114100000000001</v>
      </c>
      <c r="Y304">
        <v>3.2192799999999999</v>
      </c>
      <c r="Z304">
        <v>0.58217300000000005</v>
      </c>
      <c r="AA304">
        <v>4.1527000000000003</v>
      </c>
      <c r="AB304">
        <v>140.245</v>
      </c>
      <c r="AC304">
        <v>2.10501</v>
      </c>
      <c r="AD304">
        <v>0.28485300000000002</v>
      </c>
      <c r="AE304">
        <v>6.6748399999999999E-2</v>
      </c>
      <c r="AF304">
        <v>0.88627999999999996</v>
      </c>
      <c r="AG304">
        <f t="shared" si="54"/>
        <v>600</v>
      </c>
      <c r="AH304">
        <f t="shared" si="55"/>
        <v>700.00000000000011</v>
      </c>
      <c r="AI304">
        <f t="shared" si="56"/>
        <v>800</v>
      </c>
      <c r="AJ304">
        <f t="shared" si="57"/>
        <v>500</v>
      </c>
      <c r="AK304">
        <f t="shared" si="58"/>
        <v>900</v>
      </c>
      <c r="AL304">
        <f t="shared" si="59"/>
        <v>383.33333333333303</v>
      </c>
      <c r="AO304">
        <v>0.06</v>
      </c>
      <c r="AP304">
        <v>7.0000000000000007E-2</v>
      </c>
      <c r="AQ304">
        <v>0.08</v>
      </c>
      <c r="AR304">
        <v>0.05</v>
      </c>
      <c r="AS304">
        <v>0.09</v>
      </c>
      <c r="AT304">
        <v>3.8333333333333303E-2</v>
      </c>
      <c r="AV304">
        <v>44.76</v>
      </c>
      <c r="AW304">
        <v>72.87</v>
      </c>
      <c r="AX304">
        <v>153.20000000000002</v>
      </c>
      <c r="AY304">
        <v>36.4</v>
      </c>
      <c r="AZ304">
        <v>113.85</v>
      </c>
      <c r="BA304">
        <v>4.5233333333333299</v>
      </c>
    </row>
    <row r="305" spans="1:53">
      <c r="A305" t="s">
        <v>120</v>
      </c>
      <c r="C305">
        <v>25.7225</v>
      </c>
      <c r="D305">
        <v>116.328</v>
      </c>
      <c r="E305">
        <v>5081.55</v>
      </c>
      <c r="F305">
        <v>3680.56</v>
      </c>
      <c r="G305" s="1">
        <v>2.8245900000000002E-12</v>
      </c>
      <c r="H305">
        <v>13530.7</v>
      </c>
      <c r="I305">
        <v>1281.08</v>
      </c>
      <c r="J305">
        <v>80.684100000000001</v>
      </c>
      <c r="K305">
        <v>7.0984600000000002</v>
      </c>
      <c r="L305">
        <v>1109.1199999999999</v>
      </c>
      <c r="M305">
        <v>52.151299999999999</v>
      </c>
      <c r="N305">
        <v>9.1786700000000003</v>
      </c>
      <c r="O305">
        <v>39.1706</v>
      </c>
      <c r="P305">
        <v>17117.5</v>
      </c>
      <c r="Q305">
        <v>81.486900000000006</v>
      </c>
      <c r="R305">
        <v>97.457599999999999</v>
      </c>
      <c r="S305">
        <v>4.0899200000000002</v>
      </c>
      <c r="T305">
        <v>52.135599999999997</v>
      </c>
      <c r="U305">
        <v>6.6963900000000001</v>
      </c>
      <c r="V305">
        <v>0.33696500000000001</v>
      </c>
      <c r="W305">
        <v>8.6710499999999996E-2</v>
      </c>
      <c r="X305" s="1">
        <v>3.1286900000000001E-14</v>
      </c>
      <c r="Y305">
        <v>3.8161900000000002</v>
      </c>
      <c r="Z305">
        <v>1.0303899999999999</v>
      </c>
      <c r="AA305">
        <v>4.5715599999999998</v>
      </c>
      <c r="AB305">
        <v>114.506</v>
      </c>
      <c r="AC305" s="1">
        <v>2.7033500000000001E-6</v>
      </c>
      <c r="AD305" s="1">
        <v>1.7674700000000001E-10</v>
      </c>
      <c r="AE305">
        <v>9.7937399999999994E-2</v>
      </c>
      <c r="AF305">
        <v>0.84677199999999997</v>
      </c>
      <c r="AG305">
        <f t="shared" si="54"/>
        <v>600</v>
      </c>
      <c r="AH305">
        <f t="shared" si="55"/>
        <v>700.00000000000011</v>
      </c>
      <c r="AI305">
        <f t="shared" si="56"/>
        <v>800</v>
      </c>
      <c r="AJ305">
        <f t="shared" si="57"/>
        <v>500</v>
      </c>
      <c r="AK305">
        <f t="shared" si="58"/>
        <v>900</v>
      </c>
      <c r="AL305">
        <f t="shared" si="59"/>
        <v>383.33333333333303</v>
      </c>
      <c r="AO305">
        <v>0.06</v>
      </c>
      <c r="AP305">
        <v>7.0000000000000007E-2</v>
      </c>
      <c r="AQ305">
        <v>0.08</v>
      </c>
      <c r="AR305">
        <v>0.05</v>
      </c>
      <c r="AS305">
        <v>0.09</v>
      </c>
      <c r="AT305">
        <v>3.8333333333333303E-2</v>
      </c>
      <c r="AV305">
        <v>46.199999999999996</v>
      </c>
      <c r="AW305">
        <v>73.220000000000027</v>
      </c>
      <c r="AX305">
        <v>153.44</v>
      </c>
      <c r="AY305">
        <v>36.450000000000003</v>
      </c>
      <c r="AZ305">
        <v>112.05</v>
      </c>
      <c r="BA305">
        <v>3.7566666666666637</v>
      </c>
    </row>
    <row r="306" spans="1:53">
      <c r="A306" t="s">
        <v>121</v>
      </c>
      <c r="C306">
        <v>36.268900000000002</v>
      </c>
      <c r="D306">
        <v>140.74100000000001</v>
      </c>
      <c r="E306">
        <v>5640.63</v>
      </c>
      <c r="F306">
        <v>4064.59</v>
      </c>
      <c r="G306" s="1">
        <v>4.4607800000000003E-12</v>
      </c>
      <c r="H306">
        <v>17692.400000000001</v>
      </c>
      <c r="I306">
        <v>766.93600000000004</v>
      </c>
      <c r="J306">
        <v>198.41</v>
      </c>
      <c r="K306">
        <v>5.56304</v>
      </c>
      <c r="L306">
        <v>1333.11</v>
      </c>
      <c r="M306">
        <v>45.268700000000003</v>
      </c>
      <c r="N306">
        <v>14.5297</v>
      </c>
      <c r="O306">
        <v>24.808900000000001</v>
      </c>
      <c r="P306">
        <v>11431.7</v>
      </c>
      <c r="Q306">
        <v>87.306100000000001</v>
      </c>
      <c r="R306">
        <v>73.638900000000007</v>
      </c>
      <c r="S306">
        <v>3.0245500000000001</v>
      </c>
      <c r="T306">
        <v>51.440600000000003</v>
      </c>
      <c r="U306">
        <v>5.2562199999999999</v>
      </c>
      <c r="V306">
        <v>0.64672099999999999</v>
      </c>
      <c r="W306">
        <v>0.469053</v>
      </c>
      <c r="X306">
        <v>54.6203</v>
      </c>
      <c r="Y306">
        <v>3.4656600000000002</v>
      </c>
      <c r="Z306">
        <v>0.59718800000000005</v>
      </c>
      <c r="AA306">
        <v>2.64588</v>
      </c>
      <c r="AB306">
        <v>162.32</v>
      </c>
      <c r="AC306" s="1">
        <v>6.7251799999999999E-6</v>
      </c>
      <c r="AD306">
        <v>0.36181799999999997</v>
      </c>
      <c r="AE306">
        <v>0.10792599999999999</v>
      </c>
      <c r="AF306">
        <v>1.0443</v>
      </c>
      <c r="AG306">
        <f t="shared" si="54"/>
        <v>600</v>
      </c>
      <c r="AH306">
        <f t="shared" si="55"/>
        <v>700.00000000000011</v>
      </c>
      <c r="AI306">
        <f t="shared" si="56"/>
        <v>800</v>
      </c>
      <c r="AJ306">
        <f t="shared" si="57"/>
        <v>500</v>
      </c>
      <c r="AK306">
        <f t="shared" si="58"/>
        <v>900</v>
      </c>
      <c r="AL306">
        <f t="shared" si="59"/>
        <v>383.33333333333303</v>
      </c>
      <c r="AO306">
        <v>0.06</v>
      </c>
      <c r="AP306">
        <v>7.0000000000000007E-2</v>
      </c>
      <c r="AQ306">
        <v>0.08</v>
      </c>
      <c r="AR306">
        <v>0.05</v>
      </c>
      <c r="AS306">
        <v>0.09</v>
      </c>
      <c r="AT306">
        <v>3.8333333333333303E-2</v>
      </c>
      <c r="AV306">
        <v>44.099999999999994</v>
      </c>
      <c r="AW306">
        <v>73.78</v>
      </c>
      <c r="AX306">
        <v>152.72</v>
      </c>
      <c r="AY306">
        <v>36.1</v>
      </c>
      <c r="AZ306">
        <v>113.94</v>
      </c>
      <c r="BA306">
        <v>4.7916666666666625</v>
      </c>
    </row>
    <row r="307" spans="1:53">
      <c r="A307" t="s">
        <v>122</v>
      </c>
      <c r="C307">
        <v>16.382400000000001</v>
      </c>
      <c r="D307">
        <v>121.036</v>
      </c>
      <c r="E307">
        <v>5074.18</v>
      </c>
      <c r="F307">
        <v>3020.03</v>
      </c>
      <c r="G307" s="1">
        <v>5.3136099999999996E-12</v>
      </c>
      <c r="H307">
        <v>15912.5</v>
      </c>
      <c r="I307">
        <v>831.10799999999995</v>
      </c>
      <c r="J307">
        <v>167.70500000000001</v>
      </c>
      <c r="K307">
        <v>4.6712400000000001</v>
      </c>
      <c r="L307">
        <v>1102.46</v>
      </c>
      <c r="M307">
        <v>34.406399999999998</v>
      </c>
      <c r="N307">
        <v>10.364599999999999</v>
      </c>
      <c r="O307">
        <v>27.558800000000002</v>
      </c>
      <c r="P307">
        <v>9665.86</v>
      </c>
      <c r="Q307">
        <v>71.642600000000002</v>
      </c>
      <c r="R307">
        <v>88.753500000000003</v>
      </c>
      <c r="S307">
        <v>3.2389800000000002</v>
      </c>
      <c r="T307">
        <v>49.015300000000003</v>
      </c>
      <c r="U307">
        <v>4.8229699999999998</v>
      </c>
      <c r="V307">
        <v>0.20363400000000001</v>
      </c>
      <c r="W307">
        <v>0.12715000000000001</v>
      </c>
      <c r="X307">
        <v>2.60704</v>
      </c>
      <c r="Y307">
        <v>2.3039200000000002</v>
      </c>
      <c r="Z307">
        <v>0.56294900000000003</v>
      </c>
      <c r="AA307">
        <v>2.6851799999999999</v>
      </c>
      <c r="AB307">
        <v>83.888999999999996</v>
      </c>
      <c r="AC307">
        <v>0.18334300000000001</v>
      </c>
      <c r="AD307">
        <v>4.3949299999999997E-2</v>
      </c>
      <c r="AE307">
        <v>0.13036800000000001</v>
      </c>
      <c r="AF307">
        <v>0.75846400000000003</v>
      </c>
      <c r="AG307">
        <f t="shared" si="54"/>
        <v>600</v>
      </c>
      <c r="AH307">
        <f t="shared" si="55"/>
        <v>700.00000000000011</v>
      </c>
      <c r="AI307">
        <f t="shared" si="56"/>
        <v>800</v>
      </c>
      <c r="AJ307">
        <f t="shared" si="57"/>
        <v>500</v>
      </c>
      <c r="AK307">
        <f t="shared" si="58"/>
        <v>900</v>
      </c>
      <c r="AL307">
        <f t="shared" si="59"/>
        <v>383.33333333333303</v>
      </c>
      <c r="AO307">
        <v>0.06</v>
      </c>
      <c r="AP307">
        <v>7.0000000000000007E-2</v>
      </c>
      <c r="AQ307">
        <v>0.08</v>
      </c>
      <c r="AR307">
        <v>0.05</v>
      </c>
      <c r="AS307">
        <v>0.09</v>
      </c>
      <c r="AT307">
        <v>3.8333333333333303E-2</v>
      </c>
      <c r="AV307">
        <v>43.919999999999995</v>
      </c>
      <c r="AW307">
        <v>74.830000000000013</v>
      </c>
      <c r="AX307">
        <v>152.32</v>
      </c>
      <c r="AY307">
        <v>36.300000000000004</v>
      </c>
      <c r="AZ307">
        <v>112.85999999999999</v>
      </c>
      <c r="BA307">
        <v>4.6766666666666632</v>
      </c>
    </row>
    <row r="308" spans="1:53">
      <c r="A308" t="s">
        <v>123</v>
      </c>
      <c r="C308">
        <v>28.1036</v>
      </c>
      <c r="D308">
        <v>119.089</v>
      </c>
      <c r="E308">
        <v>5785.33</v>
      </c>
      <c r="F308">
        <v>3048.06</v>
      </c>
      <c r="G308" s="1">
        <v>3.21983E-12</v>
      </c>
      <c r="H308">
        <v>10243.5</v>
      </c>
      <c r="I308">
        <v>1257.2</v>
      </c>
      <c r="J308">
        <v>175.09399999999999</v>
      </c>
      <c r="K308">
        <v>8.7716700000000003</v>
      </c>
      <c r="L308">
        <v>2073.6799999999998</v>
      </c>
      <c r="M308">
        <v>67.552300000000002</v>
      </c>
      <c r="N308">
        <v>24.795400000000001</v>
      </c>
      <c r="O308">
        <v>27.6648</v>
      </c>
      <c r="P308">
        <v>11997.3</v>
      </c>
      <c r="Q308">
        <v>60.493400000000001</v>
      </c>
      <c r="R308">
        <v>151</v>
      </c>
      <c r="S308">
        <v>5.1359000000000004</v>
      </c>
      <c r="T308">
        <v>80.748599999999996</v>
      </c>
      <c r="U308">
        <v>7.7736799999999997</v>
      </c>
      <c r="V308">
        <v>0.45140799999999998</v>
      </c>
      <c r="W308">
        <v>7.9730700000000002E-2</v>
      </c>
      <c r="X308">
        <v>18.720700000000001</v>
      </c>
      <c r="Y308">
        <v>3.44719</v>
      </c>
      <c r="Z308">
        <v>0.61253400000000002</v>
      </c>
      <c r="AA308">
        <v>4.6056699999999999</v>
      </c>
      <c r="AB308">
        <v>122.075</v>
      </c>
      <c r="AC308">
        <v>2.46815E-4</v>
      </c>
      <c r="AD308">
        <v>1.62255E-2</v>
      </c>
      <c r="AE308">
        <v>8.6731000000000003E-2</v>
      </c>
      <c r="AF308">
        <v>1.00769</v>
      </c>
      <c r="AG308">
        <f t="shared" si="54"/>
        <v>600</v>
      </c>
      <c r="AH308">
        <f t="shared" si="55"/>
        <v>700.00000000000011</v>
      </c>
      <c r="AI308">
        <f t="shared" si="56"/>
        <v>800</v>
      </c>
      <c r="AJ308">
        <f t="shared" si="57"/>
        <v>500</v>
      </c>
      <c r="AK308">
        <f t="shared" si="58"/>
        <v>900</v>
      </c>
      <c r="AL308">
        <f t="shared" si="59"/>
        <v>383.33333333333303</v>
      </c>
      <c r="AO308">
        <v>0.06</v>
      </c>
      <c r="AP308">
        <v>7.0000000000000007E-2</v>
      </c>
      <c r="AQ308">
        <v>0.08</v>
      </c>
      <c r="AR308">
        <v>0.05</v>
      </c>
      <c r="AS308">
        <v>0.09</v>
      </c>
      <c r="AT308">
        <v>3.8333333333333303E-2</v>
      </c>
      <c r="AV308">
        <v>44.519999999999996</v>
      </c>
      <c r="AW308">
        <v>73.850000000000009</v>
      </c>
      <c r="AX308">
        <v>152</v>
      </c>
      <c r="AY308">
        <v>36</v>
      </c>
      <c r="AZ308">
        <v>114.66</v>
      </c>
      <c r="BA308">
        <v>4.7533333333333294</v>
      </c>
    </row>
    <row r="309" spans="1:53">
      <c r="A309" t="s">
        <v>124</v>
      </c>
      <c r="C309">
        <v>28.522300000000001</v>
      </c>
      <c r="D309">
        <v>124.854</v>
      </c>
      <c r="E309">
        <v>6270.69</v>
      </c>
      <c r="F309">
        <v>3929.86</v>
      </c>
      <c r="G309" s="1">
        <v>3.2539099999999998E-12</v>
      </c>
      <c r="H309">
        <v>15284.1</v>
      </c>
      <c r="I309">
        <v>907.93600000000004</v>
      </c>
      <c r="J309">
        <v>152.85499999999999</v>
      </c>
      <c r="K309">
        <v>7.1815699999999998</v>
      </c>
      <c r="L309">
        <v>1629.88</v>
      </c>
      <c r="M309">
        <v>38.111899999999999</v>
      </c>
      <c r="N309">
        <v>11.1561</v>
      </c>
      <c r="O309">
        <v>21.575199999999999</v>
      </c>
      <c r="P309">
        <v>10890.2</v>
      </c>
      <c r="Q309">
        <v>53.203699999999998</v>
      </c>
      <c r="R309">
        <v>61.592599999999997</v>
      </c>
      <c r="S309">
        <v>3.0708199999999999</v>
      </c>
      <c r="T309">
        <v>46.791800000000002</v>
      </c>
      <c r="U309">
        <v>7.4318299999999997</v>
      </c>
      <c r="V309">
        <v>0.243034</v>
      </c>
      <c r="W309">
        <v>0.12205000000000001</v>
      </c>
      <c r="X309">
        <v>12.4922</v>
      </c>
      <c r="Y309">
        <v>2.0548899999999999</v>
      </c>
      <c r="Z309">
        <v>0.68451600000000001</v>
      </c>
      <c r="AA309">
        <v>1.8678300000000001</v>
      </c>
      <c r="AB309">
        <v>102.565</v>
      </c>
      <c r="AC309">
        <v>4.3316800000000001E-3</v>
      </c>
      <c r="AD309">
        <v>3.3573800000000001E-2</v>
      </c>
      <c r="AE309">
        <v>8.94263E-2</v>
      </c>
      <c r="AF309">
        <v>0.84190600000000004</v>
      </c>
      <c r="AG309">
        <f t="shared" si="54"/>
        <v>600</v>
      </c>
      <c r="AH309">
        <f t="shared" si="55"/>
        <v>700.00000000000011</v>
      </c>
      <c r="AI309">
        <f t="shared" si="56"/>
        <v>800</v>
      </c>
      <c r="AJ309">
        <f t="shared" si="57"/>
        <v>500</v>
      </c>
      <c r="AK309">
        <f t="shared" si="58"/>
        <v>900</v>
      </c>
      <c r="AL309">
        <f t="shared" si="59"/>
        <v>383.33333333333303</v>
      </c>
      <c r="AO309">
        <v>0.06</v>
      </c>
      <c r="AP309">
        <v>7.0000000000000007E-2</v>
      </c>
      <c r="AQ309">
        <v>0.08</v>
      </c>
      <c r="AR309">
        <v>0.05</v>
      </c>
      <c r="AS309">
        <v>0.09</v>
      </c>
      <c r="AT309">
        <v>3.8333333333333303E-2</v>
      </c>
      <c r="AV309">
        <v>43.98</v>
      </c>
      <c r="AW309">
        <v>72.59</v>
      </c>
      <c r="AX309">
        <v>152.32</v>
      </c>
      <c r="AY309">
        <v>36.25</v>
      </c>
      <c r="AZ309">
        <v>116.00999999999999</v>
      </c>
      <c r="BA309">
        <v>5.1366666666666623</v>
      </c>
    </row>
    <row r="310" spans="1:53">
      <c r="A310" t="s">
        <v>125</v>
      </c>
      <c r="C310">
        <v>32.165399999999998</v>
      </c>
      <c r="D310">
        <v>148.44499999999999</v>
      </c>
      <c r="E310">
        <v>7776.7</v>
      </c>
      <c r="F310">
        <v>4596.4399999999996</v>
      </c>
      <c r="G310" s="1">
        <v>5.0807799999999997E-12</v>
      </c>
      <c r="H310">
        <v>10157.299999999999</v>
      </c>
      <c r="I310">
        <v>845.39800000000002</v>
      </c>
      <c r="J310">
        <v>144.68</v>
      </c>
      <c r="K310">
        <v>6.3453200000000001</v>
      </c>
      <c r="L310">
        <v>1803.05</v>
      </c>
      <c r="M310">
        <v>54.429900000000004</v>
      </c>
      <c r="N310">
        <v>18.246300000000002</v>
      </c>
      <c r="O310">
        <v>30.413399999999999</v>
      </c>
      <c r="P310">
        <v>14964.2</v>
      </c>
      <c r="Q310">
        <v>102.879</v>
      </c>
      <c r="R310">
        <v>123.81100000000001</v>
      </c>
      <c r="S310">
        <v>5.0023400000000002</v>
      </c>
      <c r="T310">
        <v>57.4422</v>
      </c>
      <c r="U310">
        <v>5.6385699999999996</v>
      </c>
      <c r="V310">
        <v>0.246668</v>
      </c>
      <c r="W310">
        <v>8.7358400000000003E-2</v>
      </c>
      <c r="X310" s="1">
        <v>2.1581600000000001E-11</v>
      </c>
      <c r="Y310">
        <v>3.5033099999999999</v>
      </c>
      <c r="Z310">
        <v>0.92561199999999999</v>
      </c>
      <c r="AA310">
        <v>3.5568900000000001</v>
      </c>
      <c r="AB310">
        <v>117.154</v>
      </c>
      <c r="AC310">
        <v>6.3462199999999996E-3</v>
      </c>
      <c r="AD310" s="1">
        <v>1.4047699999999999E-7</v>
      </c>
      <c r="AE310">
        <v>9.4621200000000003E-2</v>
      </c>
      <c r="AF310">
        <v>0.95133999999999996</v>
      </c>
      <c r="AG310">
        <f t="shared" si="54"/>
        <v>600</v>
      </c>
      <c r="AH310">
        <f t="shared" si="55"/>
        <v>700.00000000000011</v>
      </c>
      <c r="AI310">
        <f t="shared" si="56"/>
        <v>800</v>
      </c>
      <c r="AJ310">
        <f t="shared" si="57"/>
        <v>500</v>
      </c>
      <c r="AK310">
        <f t="shared" si="58"/>
        <v>900</v>
      </c>
      <c r="AL310">
        <f t="shared" si="59"/>
        <v>383.33333333333303</v>
      </c>
      <c r="AO310">
        <v>0.06</v>
      </c>
      <c r="AP310">
        <v>7.0000000000000007E-2</v>
      </c>
      <c r="AQ310">
        <v>0.08</v>
      </c>
      <c r="AR310">
        <v>0.05</v>
      </c>
      <c r="AS310">
        <v>0.09</v>
      </c>
      <c r="AT310">
        <v>3.8333333333333303E-2</v>
      </c>
      <c r="AV310">
        <v>45.36</v>
      </c>
      <c r="AW310">
        <v>73.570000000000007</v>
      </c>
      <c r="AX310">
        <v>152.08000000000004</v>
      </c>
      <c r="AY310">
        <v>36.65</v>
      </c>
      <c r="AZ310">
        <v>113.94</v>
      </c>
      <c r="BA310">
        <v>4.2166666666666632</v>
      </c>
    </row>
    <row r="311" spans="1:53">
      <c r="A311" t="s">
        <v>126</v>
      </c>
      <c r="C311">
        <v>34.6233</v>
      </c>
      <c r="D311">
        <v>112.342</v>
      </c>
      <c r="E311">
        <v>4164.2</v>
      </c>
      <c r="F311">
        <v>2286.79</v>
      </c>
      <c r="G311" s="1">
        <v>5.1233999999999998E-12</v>
      </c>
      <c r="H311">
        <v>10603.2</v>
      </c>
      <c r="I311">
        <v>1562.33</v>
      </c>
      <c r="J311">
        <v>197.05</v>
      </c>
      <c r="K311">
        <v>3.45757</v>
      </c>
      <c r="L311">
        <v>1568.54</v>
      </c>
      <c r="M311">
        <v>58.175899999999999</v>
      </c>
      <c r="N311">
        <v>5.9817799999999997</v>
      </c>
      <c r="O311">
        <v>34.377000000000002</v>
      </c>
      <c r="P311">
        <v>8752.89</v>
      </c>
      <c r="Q311">
        <v>71.662999999999997</v>
      </c>
      <c r="R311">
        <v>81.465299999999999</v>
      </c>
      <c r="S311">
        <v>5.1962599999999997</v>
      </c>
      <c r="T311">
        <v>53.583799999999997</v>
      </c>
      <c r="U311">
        <v>5.6221199999999998</v>
      </c>
      <c r="V311">
        <v>0.44267099999999998</v>
      </c>
      <c r="W311">
        <v>0.11422599999999999</v>
      </c>
      <c r="X311" s="1">
        <v>5.66594E-8</v>
      </c>
      <c r="Y311">
        <v>4.8212000000000002</v>
      </c>
      <c r="Z311">
        <v>1.1077699999999999</v>
      </c>
      <c r="AA311">
        <v>3.6252599999999999</v>
      </c>
      <c r="AB311">
        <v>63.290900000000001</v>
      </c>
      <c r="AC311">
        <v>1.20511E-2</v>
      </c>
      <c r="AD311">
        <v>5.8296900000000002E-4</v>
      </c>
      <c r="AE311">
        <v>8.0646099999999998E-2</v>
      </c>
      <c r="AF311">
        <v>1.1460900000000001</v>
      </c>
      <c r="AG311">
        <f t="shared" si="54"/>
        <v>600</v>
      </c>
      <c r="AH311">
        <f t="shared" si="55"/>
        <v>700.00000000000011</v>
      </c>
      <c r="AI311">
        <f t="shared" si="56"/>
        <v>800</v>
      </c>
      <c r="AJ311">
        <f t="shared" si="57"/>
        <v>500</v>
      </c>
      <c r="AK311">
        <f t="shared" si="58"/>
        <v>900</v>
      </c>
      <c r="AL311">
        <f t="shared" si="59"/>
        <v>383.33333333333303</v>
      </c>
      <c r="AO311">
        <v>0.06</v>
      </c>
      <c r="AP311">
        <v>7.0000000000000007E-2</v>
      </c>
      <c r="AQ311">
        <v>0.08</v>
      </c>
      <c r="AR311">
        <v>0.05</v>
      </c>
      <c r="AS311">
        <v>0.09</v>
      </c>
      <c r="AT311">
        <v>3.8333333333333303E-2</v>
      </c>
      <c r="AV311">
        <v>45.12</v>
      </c>
      <c r="AW311">
        <v>75.740000000000009</v>
      </c>
      <c r="AX311">
        <v>152.56</v>
      </c>
      <c r="AY311">
        <v>35.6</v>
      </c>
      <c r="AZ311">
        <v>113.22</v>
      </c>
      <c r="BA311">
        <v>3.5266666666666637</v>
      </c>
    </row>
    <row r="312" spans="1:53">
      <c r="A312" t="s">
        <v>127</v>
      </c>
      <c r="C312">
        <v>26.205200000000001</v>
      </c>
      <c r="D312">
        <v>124.435</v>
      </c>
      <c r="E312">
        <v>4158.96</v>
      </c>
      <c r="F312">
        <v>3398.76</v>
      </c>
      <c r="G312" s="1">
        <v>4.2127600000000003E-12</v>
      </c>
      <c r="H312">
        <v>13798.1</v>
      </c>
      <c r="I312">
        <v>848.85299999999995</v>
      </c>
      <c r="J312">
        <v>145.744</v>
      </c>
      <c r="K312">
        <v>7.6243699999999999</v>
      </c>
      <c r="L312">
        <v>1833.26</v>
      </c>
      <c r="M312">
        <v>78.650400000000005</v>
      </c>
      <c r="N312">
        <v>28.8673</v>
      </c>
      <c r="O312">
        <v>34.031599999999997</v>
      </c>
      <c r="P312">
        <v>8759.25</v>
      </c>
      <c r="Q312">
        <v>37.069800000000001</v>
      </c>
      <c r="R312">
        <v>77.878900000000002</v>
      </c>
      <c r="S312">
        <v>3.0997300000000001</v>
      </c>
      <c r="T312">
        <v>43.482100000000003</v>
      </c>
      <c r="U312">
        <v>5.5494599999999998</v>
      </c>
      <c r="V312">
        <v>0.43960500000000002</v>
      </c>
      <c r="W312" s="1">
        <v>1.4872799999999999E-5</v>
      </c>
      <c r="X312" s="1">
        <v>1.8078000000000001E-7</v>
      </c>
      <c r="Y312">
        <v>3.5719400000000001</v>
      </c>
      <c r="Z312">
        <v>0.58741299999999996</v>
      </c>
      <c r="AA312">
        <v>2.4334199999999999</v>
      </c>
      <c r="AB312">
        <v>113.839</v>
      </c>
      <c r="AC312" s="1">
        <v>9.0073600000000001E-6</v>
      </c>
      <c r="AD312">
        <v>3.36235E-4</v>
      </c>
      <c r="AE312">
        <v>5.8253899999999997E-2</v>
      </c>
      <c r="AF312">
        <v>1.3595900000000001</v>
      </c>
      <c r="AG312">
        <f t="shared" si="54"/>
        <v>600</v>
      </c>
      <c r="AH312">
        <f t="shared" si="55"/>
        <v>700.00000000000011</v>
      </c>
      <c r="AI312">
        <f t="shared" si="56"/>
        <v>800</v>
      </c>
      <c r="AJ312">
        <f t="shared" si="57"/>
        <v>500</v>
      </c>
      <c r="AK312">
        <f t="shared" si="58"/>
        <v>900</v>
      </c>
      <c r="AL312">
        <f t="shared" si="59"/>
        <v>383.33333333333303</v>
      </c>
      <c r="AO312">
        <v>0.06</v>
      </c>
      <c r="AP312">
        <v>7.0000000000000007E-2</v>
      </c>
      <c r="AQ312">
        <v>0.08</v>
      </c>
      <c r="AR312">
        <v>0.05</v>
      </c>
      <c r="AS312">
        <v>0.09</v>
      </c>
      <c r="AT312">
        <v>3.8333333333333303E-2</v>
      </c>
      <c r="AV312">
        <v>41.339999999999996</v>
      </c>
      <c r="AW312">
        <v>74.34</v>
      </c>
      <c r="AX312">
        <v>151.76000000000002</v>
      </c>
      <c r="AY312">
        <v>37.65</v>
      </c>
      <c r="AZ312">
        <v>110.78999999999999</v>
      </c>
      <c r="BA312">
        <v>6.9766666666666612</v>
      </c>
    </row>
    <row r="313" spans="1:53">
      <c r="A313" t="s">
        <v>128</v>
      </c>
      <c r="C313">
        <v>33.090899999999998</v>
      </c>
      <c r="D313">
        <v>187.364</v>
      </c>
      <c r="E313">
        <v>4271.97</v>
      </c>
      <c r="F313">
        <v>3333.25</v>
      </c>
      <c r="G313" s="1">
        <v>5.6359299999999998E-12</v>
      </c>
      <c r="H313">
        <v>16431.8</v>
      </c>
      <c r="I313">
        <v>1536.43</v>
      </c>
      <c r="J313">
        <v>96.409499999999994</v>
      </c>
      <c r="K313">
        <v>7.2774200000000002</v>
      </c>
      <c r="L313">
        <v>2345.0300000000002</v>
      </c>
      <c r="M313">
        <v>84.514300000000006</v>
      </c>
      <c r="N313">
        <v>21.060700000000001</v>
      </c>
      <c r="O313">
        <v>46.9176</v>
      </c>
      <c r="P313">
        <v>21137.5</v>
      </c>
      <c r="Q313">
        <v>70.279799999999994</v>
      </c>
      <c r="R313">
        <v>74.012600000000006</v>
      </c>
      <c r="S313">
        <v>5.9261600000000003</v>
      </c>
      <c r="T313">
        <v>64.646100000000004</v>
      </c>
      <c r="U313">
        <v>7.4774500000000002</v>
      </c>
      <c r="V313">
        <v>0.42377100000000001</v>
      </c>
      <c r="W313">
        <v>0.100135</v>
      </c>
      <c r="X313">
        <v>0.22644600000000001</v>
      </c>
      <c r="Y313">
        <v>5.3496499999999996</v>
      </c>
      <c r="Z313">
        <v>0.98979899999999998</v>
      </c>
      <c r="AA313">
        <v>4.57707</v>
      </c>
      <c r="AB313">
        <v>173.672</v>
      </c>
      <c r="AC313">
        <v>0.21321699999999999</v>
      </c>
      <c r="AD313">
        <v>1.10717E-4</v>
      </c>
      <c r="AE313">
        <v>0.14675099999999999</v>
      </c>
      <c r="AF313">
        <v>0.952152</v>
      </c>
      <c r="AG313">
        <f t="shared" si="54"/>
        <v>600</v>
      </c>
      <c r="AH313">
        <f t="shared" si="55"/>
        <v>700.00000000000011</v>
      </c>
      <c r="AI313">
        <f t="shared" si="56"/>
        <v>800</v>
      </c>
      <c r="AJ313">
        <f t="shared" si="57"/>
        <v>500</v>
      </c>
      <c r="AK313">
        <f t="shared" si="58"/>
        <v>900</v>
      </c>
      <c r="AL313">
        <f t="shared" si="59"/>
        <v>383.33333333333303</v>
      </c>
      <c r="AO313">
        <v>0.06</v>
      </c>
      <c r="AP313">
        <v>7.0000000000000007E-2</v>
      </c>
      <c r="AQ313">
        <v>0.08</v>
      </c>
      <c r="AR313">
        <v>0.05</v>
      </c>
      <c r="AS313">
        <v>0.09</v>
      </c>
      <c r="AT313">
        <v>3.8333333333333303E-2</v>
      </c>
      <c r="AV313">
        <v>43.199999999999996</v>
      </c>
      <c r="AW313">
        <v>75.810000000000016</v>
      </c>
      <c r="AX313">
        <v>152.16</v>
      </c>
      <c r="AY313">
        <v>37.5</v>
      </c>
      <c r="AZ313">
        <v>110.07</v>
      </c>
      <c r="BA313">
        <v>4.9066666666666627</v>
      </c>
    </row>
    <row r="314" spans="1:53">
      <c r="A314" t="s">
        <v>129</v>
      </c>
      <c r="C314">
        <v>33.231099999999998</v>
      </c>
      <c r="D314">
        <v>108.462</v>
      </c>
      <c r="E314">
        <v>5649.79</v>
      </c>
      <c r="F314">
        <v>3860.5</v>
      </c>
      <c r="G314" s="1">
        <v>3.6379800000000002E-12</v>
      </c>
      <c r="H314">
        <v>18214.2</v>
      </c>
      <c r="I314">
        <v>843.57899999999995</v>
      </c>
      <c r="J314">
        <v>143.452</v>
      </c>
      <c r="K314">
        <v>6.9390499999999999</v>
      </c>
      <c r="L314">
        <v>2374.19</v>
      </c>
      <c r="M314">
        <v>87.7971</v>
      </c>
      <c r="N314">
        <v>13.8489</v>
      </c>
      <c r="O314">
        <v>49.150199999999998</v>
      </c>
      <c r="P314">
        <v>14334.1</v>
      </c>
      <c r="Q314">
        <v>56.380800000000001</v>
      </c>
      <c r="R314">
        <v>97.692300000000003</v>
      </c>
      <c r="S314">
        <v>4.8752800000000001</v>
      </c>
      <c r="T314">
        <v>57.3279</v>
      </c>
      <c r="U314">
        <v>5.8123100000000001</v>
      </c>
      <c r="V314">
        <v>0.65516300000000005</v>
      </c>
      <c r="W314" s="1">
        <v>1.5314099999999999E-6</v>
      </c>
      <c r="X314" s="1">
        <v>3.7215400000000001E-6</v>
      </c>
      <c r="Y314">
        <v>4.4916099999999997</v>
      </c>
      <c r="Z314">
        <v>0.94999699999999998</v>
      </c>
      <c r="AA314">
        <v>3.75929</v>
      </c>
      <c r="AB314">
        <v>113.078</v>
      </c>
      <c r="AC314">
        <v>4.1647100000000003E-3</v>
      </c>
      <c r="AD314" s="1">
        <v>2.3070699999999999E-5</v>
      </c>
      <c r="AE314">
        <v>0.118106</v>
      </c>
      <c r="AF314">
        <v>1.00238</v>
      </c>
      <c r="AG314">
        <f t="shared" si="54"/>
        <v>600</v>
      </c>
      <c r="AH314">
        <f t="shared" si="55"/>
        <v>700.00000000000011</v>
      </c>
      <c r="AI314">
        <f t="shared" si="56"/>
        <v>800</v>
      </c>
      <c r="AJ314">
        <f t="shared" si="57"/>
        <v>500</v>
      </c>
      <c r="AK314">
        <f t="shared" si="58"/>
        <v>900</v>
      </c>
      <c r="AL314">
        <f t="shared" si="59"/>
        <v>383.33333333333303</v>
      </c>
      <c r="AO314">
        <v>0.06</v>
      </c>
      <c r="AP314">
        <v>7.0000000000000007E-2</v>
      </c>
      <c r="AQ314">
        <v>0.08</v>
      </c>
      <c r="AR314">
        <v>0.05</v>
      </c>
      <c r="AS314">
        <v>0.09</v>
      </c>
      <c r="AT314">
        <v>3.8333333333333303E-2</v>
      </c>
      <c r="AV314">
        <v>42.36</v>
      </c>
      <c r="AW314">
        <v>74.970000000000027</v>
      </c>
      <c r="AX314">
        <v>151.76000000000002</v>
      </c>
      <c r="AY314">
        <v>37.550000000000004</v>
      </c>
      <c r="AZ314">
        <v>112.41</v>
      </c>
      <c r="BA314">
        <v>5.481666666666662</v>
      </c>
    </row>
    <row r="315" spans="1:53">
      <c r="A315" t="s">
        <v>130</v>
      </c>
      <c r="C315">
        <v>35.436199999999999</v>
      </c>
      <c r="D315">
        <v>144.667</v>
      </c>
      <c r="E315">
        <v>8240.2999999999993</v>
      </c>
      <c r="F315">
        <v>5202.03</v>
      </c>
      <c r="G315" s="1">
        <v>3.4831E-12</v>
      </c>
      <c r="H315">
        <v>17069.3</v>
      </c>
      <c r="I315">
        <v>1251.56</v>
      </c>
      <c r="J315">
        <v>113.739</v>
      </c>
      <c r="K315">
        <v>7.3878399999999997</v>
      </c>
      <c r="L315">
        <v>2190.73</v>
      </c>
      <c r="M315">
        <v>62.224400000000003</v>
      </c>
      <c r="N315">
        <v>10.163399999999999</v>
      </c>
      <c r="O315">
        <v>52.819800000000001</v>
      </c>
      <c r="P315">
        <v>16707.7</v>
      </c>
      <c r="Q315">
        <v>83.337100000000007</v>
      </c>
      <c r="R315">
        <v>86.202299999999994</v>
      </c>
      <c r="S315">
        <v>5.1338200000000001</v>
      </c>
      <c r="T315">
        <v>66.428299999999993</v>
      </c>
      <c r="U315">
        <v>6.6395299999999997</v>
      </c>
      <c r="V315">
        <v>0.51861400000000002</v>
      </c>
      <c r="W315" s="1">
        <v>3.9530899999999998E-7</v>
      </c>
      <c r="X315" s="1">
        <v>1.23691E-5</v>
      </c>
      <c r="Y315">
        <v>4.27128</v>
      </c>
      <c r="Z315">
        <v>0.99309700000000001</v>
      </c>
      <c r="AA315">
        <v>4.7423999999999999</v>
      </c>
      <c r="AB315">
        <v>155.56</v>
      </c>
      <c r="AC315">
        <v>1.4034200000000001E-4</v>
      </c>
      <c r="AD315" s="1">
        <v>6.1617400000000001E-6</v>
      </c>
      <c r="AE315">
        <v>9.08085E-2</v>
      </c>
      <c r="AF315">
        <v>1.0487</v>
      </c>
      <c r="AG315">
        <f t="shared" si="54"/>
        <v>600</v>
      </c>
      <c r="AH315">
        <f t="shared" si="55"/>
        <v>700.00000000000011</v>
      </c>
      <c r="AI315">
        <f t="shared" si="56"/>
        <v>800</v>
      </c>
      <c r="AJ315">
        <f t="shared" si="57"/>
        <v>500</v>
      </c>
      <c r="AK315">
        <f t="shared" si="58"/>
        <v>900</v>
      </c>
      <c r="AL315">
        <f t="shared" si="59"/>
        <v>383.33333333333303</v>
      </c>
      <c r="AO315">
        <v>0.06</v>
      </c>
      <c r="AP315">
        <v>7.0000000000000007E-2</v>
      </c>
      <c r="AQ315">
        <v>0.08</v>
      </c>
      <c r="AR315">
        <v>0.05</v>
      </c>
      <c r="AS315">
        <v>0.09</v>
      </c>
      <c r="AT315">
        <v>3.8333333333333303E-2</v>
      </c>
      <c r="AV315">
        <v>44.16</v>
      </c>
      <c r="AW315">
        <v>73.500000000000014</v>
      </c>
      <c r="AX315">
        <v>152.80000000000001</v>
      </c>
      <c r="AY315">
        <v>36.85</v>
      </c>
      <c r="AZ315">
        <v>111.86999999999999</v>
      </c>
      <c r="BA315">
        <v>5.1366666666666623</v>
      </c>
    </row>
    <row r="316" spans="1:53">
      <c r="A316" t="s">
        <v>131</v>
      </c>
      <c r="C316">
        <v>24.7393</v>
      </c>
      <c r="D316">
        <v>151.13200000000001</v>
      </c>
      <c r="E316">
        <v>6056.59</v>
      </c>
      <c r="F316">
        <v>3016.45</v>
      </c>
      <c r="G316" s="1">
        <v>3.6379800000000002E-12</v>
      </c>
      <c r="H316">
        <v>16803.599999999999</v>
      </c>
      <c r="I316">
        <v>1080.0999999999999</v>
      </c>
      <c r="J316">
        <v>150.71100000000001</v>
      </c>
      <c r="K316">
        <v>6.00143</v>
      </c>
      <c r="L316">
        <v>1616.61</v>
      </c>
      <c r="M316">
        <v>41.414499999999997</v>
      </c>
      <c r="N316">
        <v>10.3283</v>
      </c>
      <c r="O316">
        <v>39.164200000000001</v>
      </c>
      <c r="P316">
        <v>11380.7</v>
      </c>
      <c r="Q316">
        <v>62.648899999999998</v>
      </c>
      <c r="R316">
        <v>84.906099999999995</v>
      </c>
      <c r="S316">
        <v>3.79752</v>
      </c>
      <c r="T316">
        <v>36.628599999999999</v>
      </c>
      <c r="U316">
        <v>4.5719599999999998</v>
      </c>
      <c r="V316">
        <v>0.407947</v>
      </c>
      <c r="W316" s="1">
        <v>8.1403299999999994E-8</v>
      </c>
      <c r="X316" s="1">
        <v>2.73528E-5</v>
      </c>
      <c r="Y316">
        <v>3.2976399999999999</v>
      </c>
      <c r="Z316">
        <v>0.73596399999999995</v>
      </c>
      <c r="AA316">
        <v>3.04643</v>
      </c>
      <c r="AB316">
        <v>127.53</v>
      </c>
      <c r="AC316">
        <v>3.5637400000000001E-4</v>
      </c>
      <c r="AD316" s="1">
        <v>1.16071E-6</v>
      </c>
      <c r="AE316">
        <v>5.37305E-2</v>
      </c>
      <c r="AF316">
        <v>1.1323700000000001</v>
      </c>
      <c r="AG316">
        <f t="shared" si="54"/>
        <v>600</v>
      </c>
      <c r="AH316">
        <f t="shared" si="55"/>
        <v>700.00000000000011</v>
      </c>
      <c r="AI316">
        <f t="shared" si="56"/>
        <v>800</v>
      </c>
      <c r="AJ316">
        <f t="shared" si="57"/>
        <v>500</v>
      </c>
      <c r="AK316">
        <f t="shared" si="58"/>
        <v>900</v>
      </c>
      <c r="AL316">
        <f t="shared" si="59"/>
        <v>383.33333333333303</v>
      </c>
      <c r="AO316">
        <v>0.06</v>
      </c>
      <c r="AP316">
        <v>7.0000000000000007E-2</v>
      </c>
      <c r="AQ316">
        <v>0.08</v>
      </c>
      <c r="AR316">
        <v>0.05</v>
      </c>
      <c r="AS316">
        <v>0.09</v>
      </c>
      <c r="AT316">
        <v>3.8333333333333303E-2</v>
      </c>
      <c r="AV316">
        <v>44.339999999999996</v>
      </c>
      <c r="AW316">
        <v>74.34</v>
      </c>
      <c r="AX316">
        <v>152.80000000000001</v>
      </c>
      <c r="AY316">
        <v>37.050000000000004</v>
      </c>
      <c r="AZ316">
        <v>111.24</v>
      </c>
      <c r="BA316">
        <v>4.5999999999999961</v>
      </c>
    </row>
    <row r="317" spans="1:53">
      <c r="A317" t="s">
        <v>132</v>
      </c>
      <c r="C317">
        <v>27.511199999999999</v>
      </c>
      <c r="D317">
        <v>75.077200000000005</v>
      </c>
      <c r="E317">
        <v>5697.82</v>
      </c>
      <c r="F317">
        <v>3708.48</v>
      </c>
      <c r="G317" s="1">
        <v>3.9574299999999996E-12</v>
      </c>
      <c r="H317">
        <v>13712.4</v>
      </c>
      <c r="I317">
        <v>1070.3699999999999</v>
      </c>
      <c r="J317">
        <v>159.345</v>
      </c>
      <c r="K317">
        <v>4.8438400000000001</v>
      </c>
      <c r="L317">
        <v>1733.77</v>
      </c>
      <c r="M317">
        <v>45.1023</v>
      </c>
      <c r="N317">
        <v>9.7724899999999995</v>
      </c>
      <c r="O317">
        <v>38.967700000000001</v>
      </c>
      <c r="P317">
        <v>14125.4</v>
      </c>
      <c r="Q317">
        <v>74.657499999999999</v>
      </c>
      <c r="R317">
        <v>66.291399999999996</v>
      </c>
      <c r="S317">
        <v>3.7860100000000001</v>
      </c>
      <c r="T317">
        <v>48.153100000000002</v>
      </c>
      <c r="U317">
        <v>6.9964000000000004</v>
      </c>
      <c r="V317">
        <v>0.34625299999999998</v>
      </c>
      <c r="W317">
        <v>9.5003599999999994E-2</v>
      </c>
      <c r="X317">
        <v>1.41101E-4</v>
      </c>
      <c r="Y317">
        <v>3.7022400000000002</v>
      </c>
      <c r="Z317">
        <v>0.97971900000000001</v>
      </c>
      <c r="AA317">
        <v>3.5190700000000001</v>
      </c>
      <c r="AB317">
        <v>111.131</v>
      </c>
      <c r="AC317">
        <v>2.4616599999999997E-4</v>
      </c>
      <c r="AD317" s="1">
        <v>3.5141100000000002E-7</v>
      </c>
      <c r="AE317">
        <v>0.108129</v>
      </c>
      <c r="AF317">
        <v>1.14127</v>
      </c>
      <c r="AG317">
        <f t="shared" si="54"/>
        <v>600</v>
      </c>
      <c r="AH317">
        <f t="shared" si="55"/>
        <v>700.00000000000011</v>
      </c>
      <c r="AI317">
        <f t="shared" si="56"/>
        <v>800</v>
      </c>
      <c r="AJ317">
        <f t="shared" si="57"/>
        <v>500</v>
      </c>
      <c r="AK317">
        <f t="shared" si="58"/>
        <v>900</v>
      </c>
      <c r="AL317">
        <f t="shared" si="59"/>
        <v>383.33333333333303</v>
      </c>
      <c r="AO317">
        <v>0.06</v>
      </c>
      <c r="AP317">
        <v>7.0000000000000007E-2</v>
      </c>
      <c r="AQ317">
        <v>0.08</v>
      </c>
      <c r="AR317">
        <v>0.05</v>
      </c>
      <c r="AS317">
        <v>0.09</v>
      </c>
      <c r="AT317">
        <v>3.8333333333333303E-2</v>
      </c>
      <c r="AV317">
        <v>44.699999999999996</v>
      </c>
      <c r="AW317">
        <v>74.550000000000011</v>
      </c>
      <c r="AX317">
        <v>151.20000000000002</v>
      </c>
      <c r="AY317">
        <v>36.9</v>
      </c>
      <c r="AZ317">
        <v>112.41</v>
      </c>
      <c r="BA317">
        <v>4.9449999999999958</v>
      </c>
    </row>
    <row r="318" spans="1:53">
      <c r="A318" t="s">
        <v>133</v>
      </c>
      <c r="C318">
        <v>41.756300000000003</v>
      </c>
      <c r="D318">
        <v>155.09200000000001</v>
      </c>
      <c r="E318">
        <v>6651.92</v>
      </c>
      <c r="F318">
        <v>3848.57</v>
      </c>
      <c r="G318" s="1">
        <v>4.7545000000000004E-12</v>
      </c>
      <c r="H318">
        <v>13031.3</v>
      </c>
      <c r="I318">
        <v>682.42499999999995</v>
      </c>
      <c r="J318">
        <v>133.148</v>
      </c>
      <c r="K318">
        <v>5.4413200000000002</v>
      </c>
      <c r="L318">
        <v>1919.45</v>
      </c>
      <c r="M318">
        <v>61.061</v>
      </c>
      <c r="N318">
        <v>11.4084</v>
      </c>
      <c r="O318">
        <v>51.514800000000001</v>
      </c>
      <c r="P318">
        <v>11903.2</v>
      </c>
      <c r="Q318">
        <v>54.597000000000001</v>
      </c>
      <c r="R318">
        <v>72.732299999999995</v>
      </c>
      <c r="S318">
        <v>4.0710800000000003</v>
      </c>
      <c r="T318">
        <v>53.69</v>
      </c>
      <c r="U318">
        <v>5.6718599999999997</v>
      </c>
      <c r="V318">
        <v>0.459731</v>
      </c>
      <c r="W318" s="1">
        <v>7.2249300000000002E-9</v>
      </c>
      <c r="X318">
        <v>5.3219499999999996E-4</v>
      </c>
      <c r="Y318">
        <v>3.3117399999999999</v>
      </c>
      <c r="Z318">
        <v>0.87240799999999996</v>
      </c>
      <c r="AA318">
        <v>3.75867</v>
      </c>
      <c r="AB318">
        <v>121.529</v>
      </c>
      <c r="AC318">
        <v>8.4033200000000006E-3</v>
      </c>
      <c r="AD318" s="1">
        <v>1.1249E-7</v>
      </c>
      <c r="AE318">
        <v>8.6117100000000002E-2</v>
      </c>
      <c r="AF318">
        <v>1.55122</v>
      </c>
      <c r="AG318">
        <f t="shared" si="54"/>
        <v>600</v>
      </c>
      <c r="AH318">
        <f t="shared" si="55"/>
        <v>700.00000000000011</v>
      </c>
      <c r="AI318">
        <f t="shared" si="56"/>
        <v>800</v>
      </c>
      <c r="AJ318">
        <f t="shared" si="57"/>
        <v>500</v>
      </c>
      <c r="AK318">
        <f t="shared" si="58"/>
        <v>900</v>
      </c>
      <c r="AL318">
        <f t="shared" si="59"/>
        <v>383.33333333333303</v>
      </c>
      <c r="AO318">
        <v>0.06</v>
      </c>
      <c r="AP318">
        <v>7.0000000000000007E-2</v>
      </c>
      <c r="AQ318">
        <v>0.08</v>
      </c>
      <c r="AR318">
        <v>0.05</v>
      </c>
      <c r="AS318">
        <v>0.09</v>
      </c>
      <c r="AT318">
        <v>3.8333333333333303E-2</v>
      </c>
      <c r="AV318">
        <v>44.4</v>
      </c>
      <c r="AW318">
        <v>73.080000000000013</v>
      </c>
      <c r="AX318">
        <v>152.08000000000004</v>
      </c>
      <c r="AY318">
        <v>37.1</v>
      </c>
      <c r="AZ318">
        <v>112.95</v>
      </c>
      <c r="BA318">
        <v>5.2133333333333294</v>
      </c>
    </row>
    <row r="319" spans="1:53">
      <c r="A319" t="s">
        <v>134</v>
      </c>
      <c r="C319">
        <v>35.295099999999998</v>
      </c>
      <c r="D319">
        <v>169.40199999999999</v>
      </c>
      <c r="E319">
        <v>5531.85</v>
      </c>
      <c r="F319">
        <v>2903.31</v>
      </c>
      <c r="G319" s="1">
        <v>4.4607800000000003E-12</v>
      </c>
      <c r="H319">
        <v>14235.8</v>
      </c>
      <c r="I319">
        <v>847.06399999999996</v>
      </c>
      <c r="J319">
        <v>180.34200000000001</v>
      </c>
      <c r="K319">
        <v>3.4643099999999998</v>
      </c>
      <c r="L319">
        <v>1896.54</v>
      </c>
      <c r="M319">
        <v>62.677500000000002</v>
      </c>
      <c r="N319">
        <v>12.6647</v>
      </c>
      <c r="O319">
        <v>51.575299999999999</v>
      </c>
      <c r="P319">
        <v>11834.9</v>
      </c>
      <c r="Q319">
        <v>73.530900000000003</v>
      </c>
      <c r="R319">
        <v>98.883700000000005</v>
      </c>
      <c r="S319">
        <v>3.9971399999999999</v>
      </c>
      <c r="T319">
        <v>59.9221</v>
      </c>
      <c r="U319">
        <v>4.4238400000000002</v>
      </c>
      <c r="V319">
        <v>0.67503199999999997</v>
      </c>
      <c r="W319" s="1">
        <v>2.1160899999999999E-9</v>
      </c>
      <c r="X319">
        <v>3.8365299999999999E-3</v>
      </c>
      <c r="Y319">
        <v>3.91594</v>
      </c>
      <c r="Z319">
        <v>0.89693800000000001</v>
      </c>
      <c r="AA319">
        <v>3.0862599999999998</v>
      </c>
      <c r="AB319">
        <v>116.524</v>
      </c>
      <c r="AC319">
        <v>1.6118799999999999E-2</v>
      </c>
      <c r="AD319" s="1">
        <v>3.1736E-8</v>
      </c>
      <c r="AE319">
        <v>0.13836200000000001</v>
      </c>
      <c r="AF319">
        <v>1.3475699999999999</v>
      </c>
      <c r="AG319">
        <f t="shared" si="54"/>
        <v>600</v>
      </c>
      <c r="AH319">
        <f t="shared" si="55"/>
        <v>700.00000000000011</v>
      </c>
      <c r="AI319">
        <f t="shared" si="56"/>
        <v>800</v>
      </c>
      <c r="AJ319">
        <f t="shared" si="57"/>
        <v>500</v>
      </c>
      <c r="AK319">
        <f t="shared" si="58"/>
        <v>900</v>
      </c>
      <c r="AL319">
        <f t="shared" si="59"/>
        <v>383.33333333333303</v>
      </c>
      <c r="AO319">
        <v>0.06</v>
      </c>
      <c r="AP319">
        <v>7.0000000000000007E-2</v>
      </c>
      <c r="AQ319">
        <v>0.08</v>
      </c>
      <c r="AR319">
        <v>0.05</v>
      </c>
      <c r="AS319">
        <v>0.09</v>
      </c>
      <c r="AT319">
        <v>3.8333333333333303E-2</v>
      </c>
      <c r="AV319">
        <v>42.959999999999994</v>
      </c>
      <c r="AW319">
        <v>73.360000000000014</v>
      </c>
      <c r="AX319">
        <v>152</v>
      </c>
      <c r="AY319">
        <v>36.300000000000004</v>
      </c>
      <c r="AZ319">
        <v>117.45</v>
      </c>
      <c r="BA319">
        <v>4.9449999999999958</v>
      </c>
    </row>
    <row r="320" spans="1:53">
      <c r="A320" t="s">
        <v>135</v>
      </c>
      <c r="C320">
        <v>33.955100000000002</v>
      </c>
      <c r="D320">
        <v>453.69400000000002</v>
      </c>
      <c r="E320">
        <v>5162.28</v>
      </c>
      <c r="F320">
        <v>3807.88</v>
      </c>
      <c r="G320" s="1">
        <v>5.0807799999999997E-12</v>
      </c>
      <c r="H320">
        <v>16066.5</v>
      </c>
      <c r="I320">
        <v>1095.31</v>
      </c>
      <c r="J320">
        <v>200.08500000000001</v>
      </c>
      <c r="K320">
        <v>4.7056899999999997</v>
      </c>
      <c r="L320">
        <v>1702.18</v>
      </c>
      <c r="M320">
        <v>46.619500000000002</v>
      </c>
      <c r="N320">
        <v>22.941299999999998</v>
      </c>
      <c r="O320">
        <v>59.561900000000001</v>
      </c>
      <c r="P320">
        <v>17574.400000000001</v>
      </c>
      <c r="Q320">
        <v>78.125299999999996</v>
      </c>
      <c r="R320">
        <v>83.873599999999996</v>
      </c>
      <c r="S320">
        <v>4.6617100000000002</v>
      </c>
      <c r="T320">
        <v>51.4514</v>
      </c>
      <c r="U320">
        <v>9.7258700000000005</v>
      </c>
      <c r="V320">
        <v>1.83447</v>
      </c>
      <c r="W320">
        <v>9.7587300000000002E-2</v>
      </c>
      <c r="X320" s="1">
        <v>2.6647399999999999E-6</v>
      </c>
      <c r="Y320">
        <v>3.7598099999999999</v>
      </c>
      <c r="Z320">
        <v>0.66938600000000004</v>
      </c>
      <c r="AA320">
        <v>3.0969600000000002</v>
      </c>
      <c r="AB320">
        <v>123.61499999999999</v>
      </c>
      <c r="AC320" s="1">
        <v>4.7218599999999999E-7</v>
      </c>
      <c r="AD320" s="1">
        <v>2.0192400000000002E-9</v>
      </c>
      <c r="AE320">
        <v>0.110475</v>
      </c>
      <c r="AF320" s="37">
        <v>1.3556299999999999</v>
      </c>
      <c r="AG320">
        <f t="shared" si="54"/>
        <v>600</v>
      </c>
      <c r="AH320">
        <f t="shared" si="55"/>
        <v>700.00000000000011</v>
      </c>
      <c r="AI320">
        <f t="shared" si="56"/>
        <v>800</v>
      </c>
      <c r="AJ320">
        <f t="shared" si="57"/>
        <v>500</v>
      </c>
      <c r="AK320">
        <f t="shared" si="58"/>
        <v>900</v>
      </c>
      <c r="AL320">
        <f t="shared" si="59"/>
        <v>383.33333333333303</v>
      </c>
      <c r="AO320">
        <v>0.06</v>
      </c>
      <c r="AP320">
        <v>7.0000000000000007E-2</v>
      </c>
      <c r="AQ320">
        <v>0.08</v>
      </c>
      <c r="AR320">
        <v>0.05</v>
      </c>
      <c r="AS320">
        <v>0.09</v>
      </c>
      <c r="AT320">
        <v>3.8333333333333303E-2</v>
      </c>
      <c r="AV320">
        <v>44.819999999999993</v>
      </c>
      <c r="AW320">
        <v>73.290000000000006</v>
      </c>
      <c r="AX320">
        <v>153.36000000000004</v>
      </c>
      <c r="AY320">
        <v>34.950000000000003</v>
      </c>
      <c r="AZ320">
        <v>115.38</v>
      </c>
      <c r="BA320">
        <v>4.4083333333333297</v>
      </c>
    </row>
    <row r="321" spans="1:53">
      <c r="A321" t="s">
        <v>136</v>
      </c>
      <c r="C321">
        <v>36.405200000000001</v>
      </c>
      <c r="D321" s="37">
        <v>177.06800000000001</v>
      </c>
      <c r="E321">
        <v>9240.65</v>
      </c>
      <c r="F321">
        <v>4864.2700000000004</v>
      </c>
      <c r="G321" s="1">
        <v>4.5048300000000003E-12</v>
      </c>
      <c r="H321">
        <v>18997.400000000001</v>
      </c>
      <c r="I321">
        <v>1075.94</v>
      </c>
      <c r="J321">
        <v>138.827</v>
      </c>
      <c r="K321">
        <v>6.2615699999999999</v>
      </c>
      <c r="L321">
        <v>2138.65</v>
      </c>
      <c r="M321">
        <v>56.997900000000001</v>
      </c>
      <c r="N321">
        <v>31.6174</v>
      </c>
      <c r="O321">
        <v>68.245000000000005</v>
      </c>
      <c r="P321">
        <v>16678</v>
      </c>
      <c r="Q321">
        <v>93.645300000000006</v>
      </c>
      <c r="R321">
        <v>95.393199999999993</v>
      </c>
      <c r="S321">
        <v>4.92455</v>
      </c>
      <c r="T321">
        <v>59.388100000000001</v>
      </c>
      <c r="U321">
        <v>6.0367199999999999</v>
      </c>
      <c r="V321">
        <v>0.44282500000000002</v>
      </c>
      <c r="W321" s="1">
        <v>2.1827599999999999E-13</v>
      </c>
      <c r="X321" s="1">
        <v>8.7187399999999999E-7</v>
      </c>
      <c r="Y321">
        <v>4.2641099999999996</v>
      </c>
      <c r="Z321">
        <v>0.66400199999999998</v>
      </c>
      <c r="AA321">
        <v>3.10615</v>
      </c>
      <c r="AB321">
        <v>139.49100000000001</v>
      </c>
      <c r="AC321" s="1">
        <v>1.72138E-7</v>
      </c>
      <c r="AD321" s="1">
        <v>8.7144600000000005E-9</v>
      </c>
      <c r="AE321">
        <v>0.135708</v>
      </c>
      <c r="AF321">
        <v>1.4156899999999999</v>
      </c>
      <c r="AG321">
        <f t="shared" si="54"/>
        <v>600</v>
      </c>
      <c r="AH321">
        <f t="shared" si="55"/>
        <v>700.00000000000011</v>
      </c>
      <c r="AI321">
        <f t="shared" si="56"/>
        <v>800</v>
      </c>
      <c r="AJ321">
        <f t="shared" si="57"/>
        <v>500</v>
      </c>
      <c r="AK321">
        <f t="shared" si="58"/>
        <v>900</v>
      </c>
      <c r="AL321">
        <f t="shared" si="59"/>
        <v>383.33333333333303</v>
      </c>
      <c r="AO321">
        <v>0.06</v>
      </c>
      <c r="AP321">
        <v>7.0000000000000007E-2</v>
      </c>
      <c r="AQ321">
        <v>0.08</v>
      </c>
      <c r="AR321">
        <v>0.05</v>
      </c>
      <c r="AS321">
        <v>0.09</v>
      </c>
      <c r="AT321">
        <v>3.8333333333333303E-2</v>
      </c>
      <c r="AV321">
        <v>43.62</v>
      </c>
      <c r="AW321">
        <v>72.100000000000009</v>
      </c>
      <c r="AX321">
        <v>151.52000000000001</v>
      </c>
      <c r="AY321">
        <v>37.050000000000004</v>
      </c>
      <c r="AZ321">
        <v>118.71</v>
      </c>
      <c r="BA321">
        <v>4.7533333333333294</v>
      </c>
    </row>
    <row r="322" spans="1:53">
      <c r="A322" t="s">
        <v>137</v>
      </c>
      <c r="C322">
        <v>19.489899999999999</v>
      </c>
      <c r="D322">
        <v>121.515</v>
      </c>
      <c r="E322">
        <v>4147.63</v>
      </c>
      <c r="F322">
        <v>3112.61</v>
      </c>
      <c r="G322" s="1">
        <v>3.7572899999999996E-12</v>
      </c>
      <c r="H322">
        <v>17070</v>
      </c>
      <c r="I322">
        <v>915.57100000000003</v>
      </c>
      <c r="J322">
        <v>177.98</v>
      </c>
      <c r="K322">
        <v>3.5207000000000002</v>
      </c>
      <c r="L322">
        <v>1173.6300000000001</v>
      </c>
      <c r="M322">
        <v>45.591700000000003</v>
      </c>
      <c r="N322">
        <v>17.008400000000002</v>
      </c>
      <c r="O322">
        <v>36.817799999999998</v>
      </c>
      <c r="P322">
        <v>9197.4599999999991</v>
      </c>
      <c r="Q322">
        <v>67.671499999999995</v>
      </c>
      <c r="R322">
        <v>61.587699999999998</v>
      </c>
      <c r="S322">
        <v>3.6736800000000001</v>
      </c>
      <c r="T322">
        <v>40.517699999999998</v>
      </c>
      <c r="U322">
        <v>8.4208599999999993</v>
      </c>
      <c r="V322">
        <v>0.43817099999999998</v>
      </c>
      <c r="W322">
        <v>6.2621399999999994E-2</v>
      </c>
      <c r="X322" s="1">
        <v>1.32242E-7</v>
      </c>
      <c r="Y322">
        <v>2.3492199999999999</v>
      </c>
      <c r="Z322">
        <v>0.70279800000000003</v>
      </c>
      <c r="AA322">
        <v>2.9339599999999999</v>
      </c>
      <c r="AB322">
        <v>100.648</v>
      </c>
      <c r="AC322">
        <v>1.27785E-2</v>
      </c>
      <c r="AD322" s="1">
        <v>2.8117599999999999E-8</v>
      </c>
      <c r="AE322">
        <v>8.0381300000000003E-2</v>
      </c>
      <c r="AF322">
        <v>1.2466200000000001</v>
      </c>
      <c r="AG322">
        <f t="shared" si="54"/>
        <v>600</v>
      </c>
      <c r="AH322">
        <f t="shared" si="55"/>
        <v>700.00000000000011</v>
      </c>
      <c r="AI322">
        <f t="shared" si="56"/>
        <v>800</v>
      </c>
      <c r="AJ322">
        <f t="shared" si="57"/>
        <v>500</v>
      </c>
      <c r="AK322">
        <f t="shared" si="58"/>
        <v>900</v>
      </c>
      <c r="AL322">
        <f t="shared" si="59"/>
        <v>383.33333333333303</v>
      </c>
      <c r="AO322">
        <v>0.06</v>
      </c>
      <c r="AP322">
        <v>7.0000000000000007E-2</v>
      </c>
      <c r="AQ322">
        <v>0.08</v>
      </c>
      <c r="AR322">
        <v>0.05</v>
      </c>
      <c r="AS322">
        <v>0.09</v>
      </c>
      <c r="AT322">
        <v>3.8333333333333303E-2</v>
      </c>
      <c r="AV322">
        <v>43.919999999999995</v>
      </c>
      <c r="AW322">
        <v>73.500000000000014</v>
      </c>
      <c r="AX322">
        <v>151.84</v>
      </c>
      <c r="AY322">
        <v>36.550000000000004</v>
      </c>
      <c r="AZ322">
        <v>117</v>
      </c>
      <c r="BA322">
        <v>4.3316666666666626</v>
      </c>
    </row>
    <row r="323" spans="1:53">
      <c r="A323" t="s">
        <v>138</v>
      </c>
      <c r="C323">
        <v>32.193100000000001</v>
      </c>
      <c r="D323">
        <v>107.208</v>
      </c>
      <c r="E323">
        <v>4335.5200000000004</v>
      </c>
      <c r="F323">
        <v>3813.33</v>
      </c>
      <c r="G323" s="1">
        <v>4.3807099999999998E-12</v>
      </c>
      <c r="H323">
        <v>17804.3</v>
      </c>
      <c r="I323">
        <v>1295.3599999999999</v>
      </c>
      <c r="J323">
        <v>218.27199999999999</v>
      </c>
      <c r="K323">
        <v>7.6986400000000001</v>
      </c>
      <c r="L323">
        <v>1987.89</v>
      </c>
      <c r="M323">
        <v>52.828400000000002</v>
      </c>
      <c r="N323">
        <v>12.919700000000001</v>
      </c>
      <c r="O323">
        <v>62.979100000000003</v>
      </c>
      <c r="P323">
        <v>16538.400000000001</v>
      </c>
      <c r="Q323">
        <v>66.620599999999996</v>
      </c>
      <c r="R323">
        <v>88.556799999999996</v>
      </c>
      <c r="S323">
        <v>3.8495900000000001</v>
      </c>
      <c r="T323">
        <v>40.269100000000002</v>
      </c>
      <c r="U323">
        <v>5.9661799999999996</v>
      </c>
      <c r="V323">
        <v>0.40970600000000001</v>
      </c>
      <c r="W323" s="1">
        <v>1.47877E-14</v>
      </c>
      <c r="X323" s="1">
        <v>5.7332699999999998E-8</v>
      </c>
      <c r="Y323">
        <v>3.8674300000000001</v>
      </c>
      <c r="Z323">
        <v>0.80333200000000005</v>
      </c>
      <c r="AA323">
        <v>3.9894500000000002</v>
      </c>
      <c r="AB323">
        <v>114.76900000000001</v>
      </c>
      <c r="AC323" s="1">
        <v>7.5434899999999995E-8</v>
      </c>
      <c r="AD323" s="1">
        <v>1.5792E-7</v>
      </c>
      <c r="AE323">
        <v>0.139289</v>
      </c>
      <c r="AF323">
        <v>0.56677299999999997</v>
      </c>
      <c r="AG323">
        <f t="shared" si="54"/>
        <v>600</v>
      </c>
      <c r="AH323">
        <f t="shared" si="55"/>
        <v>700.00000000000011</v>
      </c>
      <c r="AI323">
        <f t="shared" si="56"/>
        <v>800</v>
      </c>
      <c r="AJ323">
        <f t="shared" si="57"/>
        <v>500</v>
      </c>
      <c r="AK323">
        <f t="shared" si="58"/>
        <v>900</v>
      </c>
      <c r="AL323">
        <f t="shared" si="59"/>
        <v>383.33333333333303</v>
      </c>
      <c r="AO323">
        <v>0.06</v>
      </c>
      <c r="AP323">
        <v>7.0000000000000007E-2</v>
      </c>
      <c r="AQ323">
        <v>0.08</v>
      </c>
      <c r="AR323">
        <v>0.05</v>
      </c>
      <c r="AS323">
        <v>0.09</v>
      </c>
      <c r="AT323">
        <v>3.8333333333333303E-2</v>
      </c>
      <c r="AV323">
        <v>42.72</v>
      </c>
      <c r="AW323">
        <v>73.850000000000009</v>
      </c>
      <c r="AX323">
        <v>150.96</v>
      </c>
      <c r="AY323">
        <v>37.800000000000004</v>
      </c>
      <c r="AZ323">
        <v>118.17</v>
      </c>
      <c r="BA323">
        <v>4.3316666666666626</v>
      </c>
    </row>
    <row r="324" spans="1:53">
      <c r="A324" t="s">
        <v>139</v>
      </c>
      <c r="C324">
        <v>26.5337</v>
      </c>
      <c r="D324">
        <v>130.45699999999999</v>
      </c>
      <c r="E324">
        <v>6406.61</v>
      </c>
      <c r="F324">
        <v>4376.99</v>
      </c>
      <c r="G324" s="1">
        <v>4.8088799999999996E-12</v>
      </c>
      <c r="H324">
        <v>12856</v>
      </c>
      <c r="I324">
        <v>1521.55</v>
      </c>
      <c r="J324">
        <v>192.06399999999999</v>
      </c>
      <c r="K324">
        <v>5.10642</v>
      </c>
      <c r="L324">
        <v>1764.05</v>
      </c>
      <c r="M324">
        <v>53.504899999999999</v>
      </c>
      <c r="N324">
        <v>13.6496</v>
      </c>
      <c r="O324">
        <v>49.530900000000003</v>
      </c>
      <c r="P324">
        <v>12606.7</v>
      </c>
      <c r="Q324">
        <v>70.560500000000005</v>
      </c>
      <c r="R324">
        <v>90.999300000000005</v>
      </c>
      <c r="S324">
        <v>4.9602599999999999</v>
      </c>
      <c r="T324">
        <v>47.100999999999999</v>
      </c>
      <c r="U324">
        <v>5.3748800000000001</v>
      </c>
      <c r="V324">
        <v>0.27318700000000001</v>
      </c>
      <c r="W324" s="1">
        <v>3.9647600000000002E-15</v>
      </c>
      <c r="X324" s="1">
        <v>1.6188799999999999E-8</v>
      </c>
      <c r="Y324">
        <v>3.2196400000000001</v>
      </c>
      <c r="Z324">
        <v>1.03104</v>
      </c>
      <c r="AA324">
        <v>3.93533</v>
      </c>
      <c r="AB324">
        <v>125.004</v>
      </c>
      <c r="AC324">
        <v>0.11813700000000001</v>
      </c>
      <c r="AD324">
        <v>3.2900699999999998E-2</v>
      </c>
      <c r="AE324">
        <v>9.6563700000000002E-2</v>
      </c>
      <c r="AF324">
        <v>0.957569</v>
      </c>
      <c r="AG324">
        <f t="shared" si="54"/>
        <v>600</v>
      </c>
      <c r="AH324">
        <f t="shared" si="55"/>
        <v>700.00000000000011</v>
      </c>
      <c r="AI324">
        <f t="shared" si="56"/>
        <v>800</v>
      </c>
      <c r="AJ324">
        <f t="shared" si="57"/>
        <v>500</v>
      </c>
      <c r="AK324">
        <f t="shared" si="58"/>
        <v>900</v>
      </c>
      <c r="AL324">
        <f t="shared" si="59"/>
        <v>383.33333333333303</v>
      </c>
      <c r="AO324">
        <v>0.06</v>
      </c>
      <c r="AP324">
        <v>7.0000000000000007E-2</v>
      </c>
      <c r="AQ324">
        <v>0.08</v>
      </c>
      <c r="AR324">
        <v>0.05</v>
      </c>
      <c r="AS324">
        <v>0.09</v>
      </c>
      <c r="AT324">
        <v>3.8333333333333303E-2</v>
      </c>
      <c r="AV324">
        <v>43.499999999999993</v>
      </c>
      <c r="AW324">
        <v>73.290000000000006</v>
      </c>
      <c r="AX324">
        <v>152.96</v>
      </c>
      <c r="AY324">
        <v>37.300000000000004</v>
      </c>
      <c r="AZ324">
        <v>114.84</v>
      </c>
      <c r="BA324">
        <v>4.3699999999999957</v>
      </c>
    </row>
  </sheetData>
  <mergeCells count="15">
    <mergeCell ref="JG1:JJ109"/>
    <mergeCell ref="A104:V109"/>
    <mergeCell ref="A179:V184"/>
    <mergeCell ref="A247:V252"/>
    <mergeCell ref="AG105:AO109"/>
    <mergeCell ref="AG180:AO184"/>
    <mergeCell ref="AG248:AO252"/>
    <mergeCell ref="EA56:EA59"/>
    <mergeCell ref="B56:B59"/>
    <mergeCell ref="A2:A34"/>
    <mergeCell ref="AQ2:AQ33"/>
    <mergeCell ref="CG2:CG42"/>
    <mergeCell ref="A45:B52"/>
    <mergeCell ref="AQ45:AR52"/>
    <mergeCell ref="CG45:CH52"/>
  </mergeCells>
  <conditionalFormatting sqref="D57:I59 L57:N59 P57:U59 W57:AG59 AI57:AO59">
    <cfRule type="expression" dxfId="32" priority="8">
      <formula>D57=MIN(D$57:D$59)</formula>
    </cfRule>
    <cfRule type="expression" dxfId="31" priority="9">
      <formula>D57=MAX(D$57:D$59)</formula>
    </cfRule>
  </conditionalFormatting>
  <conditionalFormatting sqref="D66:I67 L66:N67 P66:U67 W66:AG67 AI66:AO67">
    <cfRule type="expression" dxfId="30" priority="5">
      <formula>D66=MIN(D$57:D$59)</formula>
    </cfRule>
    <cfRule type="expression" dxfId="29" priority="6">
      <formula>D66=MAX(D$57:D$59)</formula>
    </cfRule>
  </conditionalFormatting>
  <conditionalFormatting sqref="D45:AO45">
    <cfRule type="cellIs" dxfId="28" priority="37" operator="lessThan">
      <formula>$C$105</formula>
    </cfRule>
    <cfRule type="cellIs" dxfId="27" priority="38" operator="greaterThan">
      <formula>$C$105</formula>
    </cfRule>
  </conditionalFormatting>
  <conditionalFormatting sqref="O58:O59">
    <cfRule type="top10" dxfId="26" priority="20" rank="1"/>
  </conditionalFormatting>
  <conditionalFormatting sqref="O67">
    <cfRule type="top10" dxfId="25" priority="7" rank="1"/>
  </conditionalFormatting>
  <conditionalFormatting sqref="AS57:AV59">
    <cfRule type="expression" dxfId="24" priority="1">
      <formula>AS57=MIN(AS$57:AS$59)</formula>
    </cfRule>
    <cfRule type="expression" dxfId="23" priority="2">
      <formula>AS57=MAX(AS$57:AS$59)</formula>
    </cfRule>
  </conditionalFormatting>
  <conditionalFormatting sqref="AT45:CE45">
    <cfRule type="cellIs" dxfId="22" priority="35" operator="lessThan">
      <formula>$C$105</formula>
    </cfRule>
    <cfRule type="cellIs" dxfId="21" priority="36" operator="greaterThan">
      <formula>$C$105</formula>
    </cfRule>
  </conditionalFormatting>
  <conditionalFormatting sqref="CJ45:DU45">
    <cfRule type="cellIs" dxfId="20" priority="33" operator="lessThan">
      <formula>$C$105</formula>
    </cfRule>
    <cfRule type="cellIs" dxfId="19" priority="34" operator="greaterThan">
      <formula>$C$105</formula>
    </cfRule>
  </conditionalFormatting>
  <conditionalFormatting sqref="EC57:ED59">
    <cfRule type="expression" dxfId="18" priority="3">
      <formula>EC57=MIN(EC$57:EC$59)</formula>
    </cfRule>
    <cfRule type="expression" dxfId="17" priority="4">
      <formula>EC57=MAX(EC$57:EC$59)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27551-47C2-4287-B79E-EF5CAA0F00B1}">
  <dimension ref="A1:GL156"/>
  <sheetViews>
    <sheetView zoomScale="85" zoomScaleNormal="85" workbookViewId="0">
      <selection activeCell="C70" sqref="C70"/>
    </sheetView>
  </sheetViews>
  <sheetFormatPr defaultRowHeight="14.4"/>
  <cols>
    <col min="9" max="9" width="16" customWidth="1"/>
    <col min="14" max="14" width="11" bestFit="1" customWidth="1"/>
    <col min="15" max="15" width="11" customWidth="1"/>
    <col min="16" max="16" width="12.33203125" bestFit="1" customWidth="1"/>
    <col min="31" max="31" width="22" customWidth="1"/>
    <col min="32" max="32" width="23.33203125" customWidth="1"/>
    <col min="33" max="33" width="15" customWidth="1"/>
    <col min="34" max="34" width="15.6640625" customWidth="1"/>
    <col min="43" max="43" width="11.5546875" customWidth="1"/>
    <col min="57" max="58" width="11.5546875" bestFit="1" customWidth="1"/>
  </cols>
  <sheetData>
    <row r="1" spans="1:194" ht="18" customHeight="1">
      <c r="A1" s="75" t="s">
        <v>684</v>
      </c>
      <c r="B1" s="75"/>
      <c r="C1" s="75"/>
      <c r="D1" s="75"/>
      <c r="E1" s="75"/>
      <c r="H1" t="s">
        <v>353</v>
      </c>
      <c r="I1" s="2" t="s">
        <v>443</v>
      </c>
      <c r="J1" s="2" t="s">
        <v>685</v>
      </c>
      <c r="K1" s="2" t="s">
        <v>686</v>
      </c>
      <c r="L1" s="2" t="s">
        <v>687</v>
      </c>
      <c r="M1" s="2" t="s">
        <v>688</v>
      </c>
      <c r="N1" s="2" t="s">
        <v>689</v>
      </c>
      <c r="O1" s="2" t="s">
        <v>690</v>
      </c>
      <c r="P1" s="2"/>
      <c r="Q1" s="2" t="s">
        <v>447</v>
      </c>
      <c r="R1" s="2" t="s">
        <v>448</v>
      </c>
      <c r="S1" s="2" t="s">
        <v>454</v>
      </c>
      <c r="T1" s="2" t="s">
        <v>458</v>
      </c>
      <c r="U1" s="10" t="s">
        <v>476</v>
      </c>
      <c r="V1" s="10" t="s">
        <v>480</v>
      </c>
      <c r="W1" s="10" t="s">
        <v>481</v>
      </c>
      <c r="X1" s="2" t="s">
        <v>484</v>
      </c>
      <c r="Y1" s="2" t="s">
        <v>485</v>
      </c>
      <c r="Z1" s="2" t="s">
        <v>491</v>
      </c>
      <c r="AA1" s="2" t="s">
        <v>495</v>
      </c>
      <c r="AB1" s="10" t="s">
        <v>513</v>
      </c>
      <c r="AC1" s="10" t="s">
        <v>517</v>
      </c>
      <c r="AD1" s="10" t="s">
        <v>518</v>
      </c>
      <c r="AE1" s="10" t="s">
        <v>519</v>
      </c>
      <c r="AF1" s="10" t="s">
        <v>520</v>
      </c>
      <c r="AG1" s="10" t="s">
        <v>521</v>
      </c>
      <c r="AH1" s="10" t="s">
        <v>522</v>
      </c>
      <c r="AI1" s="44" t="s">
        <v>433</v>
      </c>
      <c r="AJ1" s="44" t="s">
        <v>145</v>
      </c>
      <c r="AK1" s="44" t="s">
        <v>434</v>
      </c>
      <c r="AL1" s="44"/>
      <c r="AM1" s="44" t="s">
        <v>435</v>
      </c>
      <c r="AN1" s="44" t="s">
        <v>148</v>
      </c>
      <c r="AO1" s="44" t="s">
        <v>149</v>
      </c>
      <c r="AP1" s="44" t="s">
        <v>143</v>
      </c>
      <c r="AQ1" s="44" t="s">
        <v>526</v>
      </c>
      <c r="AR1" t="s">
        <v>527</v>
      </c>
      <c r="AS1" t="s">
        <v>528</v>
      </c>
      <c r="AT1" t="s">
        <v>529</v>
      </c>
      <c r="AU1" t="s">
        <v>529</v>
      </c>
      <c r="AV1" t="s">
        <v>530</v>
      </c>
      <c r="AW1" t="s">
        <v>531</v>
      </c>
      <c r="AX1" t="s">
        <v>532</v>
      </c>
      <c r="AY1" t="s">
        <v>532</v>
      </c>
      <c r="AZ1" t="s">
        <v>533</v>
      </c>
      <c r="BA1" t="s">
        <v>534</v>
      </c>
      <c r="BB1" t="s">
        <v>535</v>
      </c>
      <c r="BC1" t="s">
        <v>536</v>
      </c>
      <c r="BD1" t="s">
        <v>537</v>
      </c>
      <c r="BE1" t="s">
        <v>538</v>
      </c>
      <c r="BF1" t="s">
        <v>539</v>
      </c>
      <c r="BG1" t="s">
        <v>539</v>
      </c>
      <c r="BH1" t="s">
        <v>540</v>
      </c>
      <c r="BI1" t="s">
        <v>541</v>
      </c>
      <c r="BJ1" t="s">
        <v>542</v>
      </c>
      <c r="BK1" t="s">
        <v>542</v>
      </c>
      <c r="BL1" t="s">
        <v>543</v>
      </c>
      <c r="BM1" t="s">
        <v>544</v>
      </c>
      <c r="BN1" t="s">
        <v>545</v>
      </c>
      <c r="BO1" t="s">
        <v>546</v>
      </c>
      <c r="BP1" t="s">
        <v>547</v>
      </c>
      <c r="BQ1" t="s">
        <v>548</v>
      </c>
      <c r="BR1" t="s">
        <v>549</v>
      </c>
      <c r="BS1" t="s">
        <v>550</v>
      </c>
      <c r="BT1" t="s">
        <v>551</v>
      </c>
      <c r="BU1" t="s">
        <v>552</v>
      </c>
      <c r="BV1" t="s">
        <v>258</v>
      </c>
      <c r="BW1" t="s">
        <v>553</v>
      </c>
      <c r="BX1" t="s">
        <v>554</v>
      </c>
      <c r="BY1" t="s">
        <v>555</v>
      </c>
      <c r="BZ1" t="s">
        <v>556</v>
      </c>
      <c r="CA1" t="s">
        <v>557</v>
      </c>
      <c r="CB1" t="s">
        <v>558</v>
      </c>
      <c r="CC1" t="s">
        <v>559</v>
      </c>
      <c r="CD1" s="2" t="s">
        <v>382</v>
      </c>
      <c r="CE1" s="2" t="s">
        <v>383</v>
      </c>
      <c r="CF1" s="2" t="s">
        <v>384</v>
      </c>
      <c r="CG1" s="2" t="s">
        <v>385</v>
      </c>
      <c r="CH1" s="2" t="s">
        <v>386</v>
      </c>
      <c r="CI1" s="2" t="s">
        <v>387</v>
      </c>
      <c r="CJ1" s="2" t="s">
        <v>388</v>
      </c>
      <c r="CK1" s="2" t="s">
        <v>389</v>
      </c>
      <c r="CL1" s="2" t="s">
        <v>390</v>
      </c>
      <c r="CM1" s="2" t="s">
        <v>391</v>
      </c>
      <c r="CN1" s="2" t="s">
        <v>392</v>
      </c>
      <c r="CO1" s="2" t="s">
        <v>393</v>
      </c>
      <c r="CP1" s="2" t="s">
        <v>394</v>
      </c>
      <c r="CQ1" s="2" t="s">
        <v>395</v>
      </c>
      <c r="CR1" s="2" t="s">
        <v>396</v>
      </c>
      <c r="CS1" s="2" t="s">
        <v>397</v>
      </c>
      <c r="CT1" s="2" t="s">
        <v>398</v>
      </c>
      <c r="CU1" s="2" t="s">
        <v>399</v>
      </c>
      <c r="CV1" s="2" t="s">
        <v>400</v>
      </c>
      <c r="CW1" s="2" t="s">
        <v>401</v>
      </c>
      <c r="CX1" s="2" t="s">
        <v>402</v>
      </c>
      <c r="CY1" s="2" t="s">
        <v>403</v>
      </c>
      <c r="CZ1" s="2" t="s">
        <v>404</v>
      </c>
      <c r="DA1" s="2" t="s">
        <v>405</v>
      </c>
      <c r="DB1" s="2" t="s">
        <v>406</v>
      </c>
      <c r="DC1" s="2" t="s">
        <v>407</v>
      </c>
      <c r="DD1" s="2" t="s">
        <v>408</v>
      </c>
      <c r="DE1" s="2" t="s">
        <v>409</v>
      </c>
      <c r="DF1" s="2" t="s">
        <v>410</v>
      </c>
      <c r="DG1" s="2" t="s">
        <v>411</v>
      </c>
      <c r="DH1" s="16" t="s">
        <v>258</v>
      </c>
      <c r="DI1" s="10" t="s">
        <v>560</v>
      </c>
      <c r="DJ1" s="10" t="s">
        <v>561</v>
      </c>
      <c r="DK1" s="10" t="s">
        <v>562</v>
      </c>
      <c r="DL1" s="10" t="s">
        <v>563</v>
      </c>
      <c r="DM1" s="10" t="s">
        <v>564</v>
      </c>
      <c r="DN1" s="10" t="s">
        <v>565</v>
      </c>
      <c r="DO1" s="2" t="s">
        <v>566</v>
      </c>
      <c r="DP1" s="2" t="s">
        <v>567</v>
      </c>
      <c r="DQ1" s="2" t="s">
        <v>568</v>
      </c>
      <c r="DR1" s="2" t="s">
        <v>569</v>
      </c>
      <c r="DS1" s="2" t="s">
        <v>570</v>
      </c>
      <c r="DT1" s="2" t="s">
        <v>571</v>
      </c>
      <c r="DU1" s="2" t="s">
        <v>572</v>
      </c>
      <c r="DV1" s="2" t="s">
        <v>573</v>
      </c>
      <c r="DW1" s="2" t="s">
        <v>574</v>
      </c>
      <c r="DX1" s="2" t="s">
        <v>491</v>
      </c>
      <c r="DY1" s="2" t="s">
        <v>575</v>
      </c>
      <c r="DZ1" s="2" t="s">
        <v>493</v>
      </c>
      <c r="EA1" s="2" t="s">
        <v>576</v>
      </c>
      <c r="EB1" s="2" t="s">
        <v>577</v>
      </c>
      <c r="EC1" s="2" t="s">
        <v>578</v>
      </c>
      <c r="ED1" s="2" t="s">
        <v>579</v>
      </c>
      <c r="EE1" s="2" t="s">
        <v>580</v>
      </c>
      <c r="EF1" s="2" t="s">
        <v>581</v>
      </c>
      <c r="EG1" s="2" t="s">
        <v>582</v>
      </c>
      <c r="EH1" s="2" t="s">
        <v>583</v>
      </c>
      <c r="EI1" s="2" t="s">
        <v>584</v>
      </c>
      <c r="EJ1" s="2" t="s">
        <v>585</v>
      </c>
      <c r="EK1" s="2" t="s">
        <v>586</v>
      </c>
      <c r="EL1" s="2" t="s">
        <v>587</v>
      </c>
      <c r="EM1" s="2" t="s">
        <v>588</v>
      </c>
      <c r="EN1" s="2" t="s">
        <v>589</v>
      </c>
      <c r="EO1" s="2" t="s">
        <v>590</v>
      </c>
      <c r="EP1" s="2" t="s">
        <v>591</v>
      </c>
      <c r="EQ1" s="2" t="s">
        <v>592</v>
      </c>
      <c r="ER1" s="2" t="s">
        <v>593</v>
      </c>
      <c r="ES1" s="16" t="s">
        <v>258</v>
      </c>
      <c r="ET1" s="10" t="s">
        <v>594</v>
      </c>
      <c r="EU1" s="10" t="s">
        <v>595</v>
      </c>
      <c r="EV1" s="10" t="s">
        <v>596</v>
      </c>
      <c r="EW1" s="10" t="s">
        <v>597</v>
      </c>
      <c r="EX1" s="10" t="s">
        <v>598</v>
      </c>
      <c r="EY1" s="10" t="s">
        <v>599</v>
      </c>
      <c r="EZ1" s="10" t="s">
        <v>600</v>
      </c>
      <c r="FA1" s="10" t="s">
        <v>601</v>
      </c>
      <c r="FB1" t="s">
        <v>602</v>
      </c>
      <c r="FC1" t="s">
        <v>603</v>
      </c>
      <c r="FD1" t="s">
        <v>604</v>
      </c>
      <c r="FE1" t="s">
        <v>604</v>
      </c>
      <c r="FF1" t="s">
        <v>605</v>
      </c>
      <c r="FG1" t="s">
        <v>606</v>
      </c>
      <c r="FH1" t="s">
        <v>607</v>
      </c>
      <c r="FI1" t="s">
        <v>607</v>
      </c>
      <c r="FJ1" t="s">
        <v>608</v>
      </c>
      <c r="FK1" t="s">
        <v>609</v>
      </c>
      <c r="FL1" t="s">
        <v>610</v>
      </c>
      <c r="FM1" t="s">
        <v>611</v>
      </c>
      <c r="FN1" t="s">
        <v>612</v>
      </c>
      <c r="FO1" t="s">
        <v>613</v>
      </c>
      <c r="FP1" t="s">
        <v>614</v>
      </c>
      <c r="FQ1" t="s">
        <v>614</v>
      </c>
      <c r="FR1" t="s">
        <v>615</v>
      </c>
      <c r="FS1" t="s">
        <v>616</v>
      </c>
      <c r="FT1" t="s">
        <v>617</v>
      </c>
      <c r="FU1" t="s">
        <v>617</v>
      </c>
      <c r="FV1" t="s">
        <v>618</v>
      </c>
      <c r="FW1" t="s">
        <v>619</v>
      </c>
      <c r="FX1" t="s">
        <v>620</v>
      </c>
      <c r="FY1" t="s">
        <v>621</v>
      </c>
      <c r="FZ1" t="s">
        <v>622</v>
      </c>
      <c r="GA1" t="s">
        <v>623</v>
      </c>
      <c r="GB1" t="s">
        <v>624</v>
      </c>
      <c r="GC1" t="s">
        <v>625</v>
      </c>
      <c r="GD1" t="s">
        <v>626</v>
      </c>
      <c r="GE1" t="s">
        <v>627</v>
      </c>
      <c r="GF1" t="s">
        <v>258</v>
      </c>
      <c r="GG1" t="s">
        <v>628</v>
      </c>
      <c r="GH1" t="s">
        <v>629</v>
      </c>
      <c r="GI1" t="s">
        <v>630</v>
      </c>
      <c r="GJ1" t="s">
        <v>631</v>
      </c>
      <c r="GK1" t="s">
        <v>632</v>
      </c>
      <c r="GL1" t="s">
        <v>633</v>
      </c>
    </row>
    <row r="2" spans="1:194">
      <c r="A2" s="75"/>
      <c r="B2" s="75"/>
      <c r="C2" s="75"/>
      <c r="D2" s="75"/>
      <c r="E2" s="75"/>
      <c r="H2" t="s">
        <v>305</v>
      </c>
      <c r="I2" t="s">
        <v>66</v>
      </c>
      <c r="J2">
        <f>LN(AN2)</f>
        <v>-1.7968505221588877</v>
      </c>
      <c r="K2">
        <v>-2.3593999999999999</v>
      </c>
      <c r="L2">
        <v>-1.7282999999999999</v>
      </c>
      <c r="M2">
        <f>AH2</f>
        <v>0.34661817513408477</v>
      </c>
      <c r="N2">
        <f>4.6482*(10^(-9))</f>
        <v>4.6482000000000006E-9</v>
      </c>
      <c r="O2">
        <f t="shared" ref="O2:O65" si="0">((J2-(K2)-(((L2)*(M2)^3)))/N2)^(0.333)</f>
        <v>511.69261283957803</v>
      </c>
      <c r="Q2">
        <v>34252.6</v>
      </c>
      <c r="R2">
        <v>34379.1</v>
      </c>
      <c r="S2">
        <v>9288.99</v>
      </c>
      <c r="T2">
        <v>99529</v>
      </c>
      <c r="U2">
        <v>52800</v>
      </c>
      <c r="V2">
        <v>9700</v>
      </c>
      <c r="W2">
        <v>162100</v>
      </c>
      <c r="X2">
        <v>3.4252599999999997</v>
      </c>
      <c r="Y2">
        <v>3.43791</v>
      </c>
      <c r="Z2">
        <v>0.92889900000000003</v>
      </c>
      <c r="AA2">
        <v>9.9528999999999996</v>
      </c>
      <c r="AB2">
        <v>5.28</v>
      </c>
      <c r="AC2">
        <v>0.97</v>
      </c>
      <c r="AD2">
        <v>16.21</v>
      </c>
      <c r="AE2">
        <f t="shared" ref="AE2:AE33" si="1">U2+W2</f>
        <v>214900</v>
      </c>
      <c r="AF2">
        <f t="shared" ref="AF2:AF33" si="2">U2+T2</f>
        <v>152329</v>
      </c>
      <c r="AG2">
        <f t="shared" ref="AG2:AG33" si="3">U2/AE2</f>
        <v>0.24569567240577012</v>
      </c>
      <c r="AH2">
        <f t="shared" ref="AH2:AH33" si="4">U2/AF2</f>
        <v>0.34661817513408477</v>
      </c>
      <c r="AJ2">
        <v>5.5861867570684725</v>
      </c>
      <c r="AK2">
        <v>2.413813242931528</v>
      </c>
      <c r="AM2">
        <v>1.0034620946349211</v>
      </c>
      <c r="AN2">
        <v>0.16582031408579245</v>
      </c>
      <c r="AO2">
        <v>2.4804551861359156</v>
      </c>
      <c r="AP2">
        <v>1.8563974478467691</v>
      </c>
      <c r="AR2">
        <v>3.7607467435158505E-2</v>
      </c>
      <c r="AS2">
        <v>0.36906677120487169</v>
      </c>
      <c r="AT2">
        <v>5.6794066241514081</v>
      </c>
      <c r="AU2">
        <v>5.7003815264348896</v>
      </c>
      <c r="AV2">
        <v>20.386709658290709</v>
      </c>
      <c r="AW2">
        <v>34.733046813812749</v>
      </c>
      <c r="AX2">
        <v>0.29449555688622753</v>
      </c>
      <c r="AY2">
        <v>0.17172541117764473</v>
      </c>
      <c r="AZ2">
        <v>2.6743166548042706E-3</v>
      </c>
      <c r="BA2">
        <v>1.5498467334447465</v>
      </c>
      <c r="BB2">
        <v>3.8815884138201806E-2</v>
      </c>
      <c r="BC2">
        <v>2.7718369230769226E-2</v>
      </c>
      <c r="BD2">
        <v>0.24141292610120135</v>
      </c>
      <c r="BE2">
        <v>12.803587357865521</v>
      </c>
      <c r="BF2">
        <v>7.1341556684001231E-2</v>
      </c>
      <c r="BG2">
        <v>6.714273205873357E-2</v>
      </c>
      <c r="BH2">
        <v>4.3896770395869195E-3</v>
      </c>
      <c r="BI2">
        <v>3.4892951386451383E-2</v>
      </c>
      <c r="BJ2">
        <v>3.7819762611275964E-3</v>
      </c>
      <c r="BK2">
        <v>2.9559964300388043E-3</v>
      </c>
      <c r="BL2">
        <v>2.7003535789000112E-7</v>
      </c>
      <c r="BM2">
        <v>0</v>
      </c>
      <c r="BN2">
        <v>3.7633943579808418E-3</v>
      </c>
      <c r="BO2">
        <v>1.349090004211945E-4</v>
      </c>
      <c r="BP2">
        <v>1.6642845071482319E-3</v>
      </c>
      <c r="BQ2">
        <v>6.6824061762563725E-2</v>
      </c>
      <c r="BR2">
        <v>1.2274731965442763E-6</v>
      </c>
      <c r="BS2">
        <v>0</v>
      </c>
      <c r="BT2">
        <v>1.9010400783289815E-5</v>
      </c>
      <c r="BU2">
        <v>4.4805676447876448E-4</v>
      </c>
      <c r="BW2">
        <v>8.7547418226702316</v>
      </c>
      <c r="BX2">
        <v>20.386709658290709</v>
      </c>
      <c r="BY2">
        <v>39.274684896389658</v>
      </c>
      <c r="BZ2">
        <v>9.1434088700189271</v>
      </c>
      <c r="CA2">
        <v>1.6184228117819095</v>
      </c>
      <c r="CB2">
        <v>20.852831945563615</v>
      </c>
      <c r="CD2">
        <v>19.9618</v>
      </c>
      <c r="CE2">
        <v>443.36399999999998</v>
      </c>
      <c r="CF2">
        <v>3029.6</v>
      </c>
      <c r="CG2">
        <v>3021.83</v>
      </c>
      <c r="CH2">
        <v>5.5803999999999999E-12</v>
      </c>
      <c r="CI2">
        <v>16710.099999999999</v>
      </c>
      <c r="CJ2">
        <v>1156.96</v>
      </c>
      <c r="CK2">
        <v>306.06099999999998</v>
      </c>
      <c r="CL2">
        <v>2.4892799999999999</v>
      </c>
      <c r="CM2">
        <v>1049.49</v>
      </c>
      <c r="CN2">
        <v>27.079599999999999</v>
      </c>
      <c r="CO2">
        <v>21.337299999999999</v>
      </c>
      <c r="CP2">
        <v>229.53200000000001</v>
      </c>
      <c r="CQ2">
        <v>13608.9</v>
      </c>
      <c r="CR2">
        <v>83.121399999999994</v>
      </c>
      <c r="CS2">
        <v>82.674599999999998</v>
      </c>
      <c r="CT2">
        <v>3.5899299999999998</v>
      </c>
      <c r="CU2">
        <v>40.874699999999997</v>
      </c>
      <c r="CV2">
        <v>10.579700000000001</v>
      </c>
      <c r="CW2">
        <v>4.1699299999999999</v>
      </c>
      <c r="CX2">
        <v>2.1939099999999999E-4</v>
      </c>
      <c r="CY2">
        <v>1.8814799999999999E-4</v>
      </c>
      <c r="CZ2">
        <v>3.0306199999999999</v>
      </c>
      <c r="DA2">
        <v>0.20679800000000001</v>
      </c>
      <c r="DB2">
        <v>1.6616599999999999</v>
      </c>
      <c r="DC2">
        <v>73.228999999999999</v>
      </c>
      <c r="DD2">
        <v>9.6708799999999998E-3</v>
      </c>
      <c r="DE2">
        <v>3.4810599999999999E-4</v>
      </c>
      <c r="DF2">
        <v>4.6822500000000003E-2</v>
      </c>
      <c r="DG2">
        <v>0.57850400000000002</v>
      </c>
      <c r="DI2">
        <v>741.66666666666686</v>
      </c>
      <c r="DJ2">
        <v>908.3333333333336</v>
      </c>
      <c r="DK2">
        <v>1091.6666666666667</v>
      </c>
      <c r="DL2">
        <v>808.3333333333336</v>
      </c>
      <c r="DM2">
        <v>775</v>
      </c>
      <c r="DN2">
        <v>1766.6666666666672</v>
      </c>
      <c r="DO2">
        <v>1.9961800000000002E-3</v>
      </c>
      <c r="DP2">
        <v>4.4336399999999998E-2</v>
      </c>
      <c r="DQ2">
        <v>0.30296000000000001</v>
      </c>
      <c r="DR2">
        <v>0.30218299999999998</v>
      </c>
      <c r="DS2">
        <v>5.5803999999999999E-16</v>
      </c>
      <c r="DT2">
        <v>1.6710099999999999</v>
      </c>
      <c r="DU2">
        <v>0.11569600000000001</v>
      </c>
      <c r="DV2">
        <v>3.0606099999999997E-2</v>
      </c>
      <c r="DW2">
        <v>2.4892799999999999E-4</v>
      </c>
      <c r="DX2">
        <v>0.104949</v>
      </c>
      <c r="DY2">
        <v>2.7079599999999997E-3</v>
      </c>
      <c r="DZ2">
        <v>2.1337299999999999E-3</v>
      </c>
      <c r="EA2">
        <v>2.29532E-2</v>
      </c>
      <c r="EB2">
        <v>1.3608899999999999</v>
      </c>
      <c r="EC2">
        <v>8.3121399999999991E-3</v>
      </c>
      <c r="ED2">
        <v>8.267459999999999E-3</v>
      </c>
      <c r="EE2">
        <v>3.58993E-4</v>
      </c>
      <c r="EF2">
        <v>4.0874699999999993E-3</v>
      </c>
      <c r="EG2">
        <v>1.0579700000000001E-3</v>
      </c>
      <c r="EH2">
        <v>4.16993E-4</v>
      </c>
      <c r="EI2">
        <v>2.1939099999999998E-8</v>
      </c>
      <c r="EJ2">
        <v>1.8814799999999999E-8</v>
      </c>
      <c r="EK2">
        <v>3.0306199999999999E-4</v>
      </c>
      <c r="EL2">
        <v>2.0679800000000001E-5</v>
      </c>
      <c r="EM2">
        <v>1.6616599999999998E-4</v>
      </c>
      <c r="EN2">
        <v>7.3229000000000002E-3</v>
      </c>
      <c r="EO2">
        <v>9.670879999999999E-7</v>
      </c>
      <c r="EP2">
        <v>3.4810599999999998E-8</v>
      </c>
      <c r="EQ2">
        <v>4.6822499999999999E-6</v>
      </c>
      <c r="ER2">
        <v>5.7850400000000004E-5</v>
      </c>
      <c r="EU2">
        <v>7.4166666666666686E-2</v>
      </c>
      <c r="EV2">
        <v>9.0833333333333363E-2</v>
      </c>
      <c r="EW2">
        <v>0.10916666666666668</v>
      </c>
      <c r="EX2">
        <v>8.0833333333333354E-2</v>
      </c>
      <c r="EY2">
        <v>7.7499999999999999E-2</v>
      </c>
      <c r="EZ2">
        <v>0.17666666666666672</v>
      </c>
      <c r="FB2">
        <v>4.2972520461095108E-3</v>
      </c>
      <c r="FC2">
        <v>5.9764464375815569E-2</v>
      </c>
      <c r="FD2">
        <v>0.50223315508021393</v>
      </c>
      <c r="FE2">
        <v>0.50094508021390372</v>
      </c>
      <c r="FF2">
        <v>1.054443261675315E-15</v>
      </c>
      <c r="FG2">
        <v>3.574022100391598</v>
      </c>
      <c r="FH2">
        <v>0.1618820279441118</v>
      </c>
      <c r="FI2">
        <v>4.2824103992015965E-2</v>
      </c>
      <c r="FJ2">
        <v>3.8180771530249108E-4</v>
      </c>
      <c r="FK2">
        <v>0.17510500584917488</v>
      </c>
      <c r="FL2">
        <v>4.8343518335296426E-3</v>
      </c>
      <c r="FM2">
        <v>3.1185284615384613E-3</v>
      </c>
      <c r="FN2">
        <v>2.9637786821987627E-2</v>
      </c>
      <c r="FO2">
        <v>1.7505163401969561</v>
      </c>
      <c r="FP2">
        <v>1.0346313141633527E-2</v>
      </c>
      <c r="FQ2">
        <v>1.029069891098195E-2</v>
      </c>
      <c r="FR2">
        <v>4.8257062478485372E-4</v>
      </c>
      <c r="FS2">
        <v>4.4700575745875741E-3</v>
      </c>
      <c r="FT2">
        <v>1.2511624218215021E-3</v>
      </c>
      <c r="FU2">
        <v>4.9313872015521569E-4</v>
      </c>
      <c r="FV2">
        <v>2.7861250489258798E-8</v>
      </c>
      <c r="FW2">
        <v>2.5415036790177592E-8</v>
      </c>
      <c r="FX2">
        <v>4.3353751393821979E-4</v>
      </c>
      <c r="FY2">
        <v>2.6254339634403172E-5</v>
      </c>
      <c r="FZ2">
        <v>1.7616846802106845E-4</v>
      </c>
      <c r="GA2">
        <v>8.176260524399126E-3</v>
      </c>
      <c r="GB2">
        <v>1.1341874384449242E-6</v>
      </c>
      <c r="GC2">
        <v>2.2435733526011557E-8</v>
      </c>
      <c r="GD2">
        <v>5.9047695822454309E-6</v>
      </c>
      <c r="GE2">
        <v>6.2317612355212361E-5</v>
      </c>
      <c r="GF2">
        <v>0</v>
      </c>
      <c r="GG2">
        <v>0</v>
      </c>
      <c r="GH2">
        <v>0.12295008912655975</v>
      </c>
      <c r="GI2">
        <v>0.17163392636520883</v>
      </c>
      <c r="GJ2">
        <v>0.23348997270677582</v>
      </c>
      <c r="GK2">
        <v>9.7372122762148364E-2</v>
      </c>
      <c r="GL2">
        <v>0.12930697722999793</v>
      </c>
    </row>
    <row r="3" spans="1:194">
      <c r="A3" s="75"/>
      <c r="B3" s="75"/>
      <c r="C3" s="75"/>
      <c r="D3" s="75"/>
      <c r="E3" s="75"/>
      <c r="H3" t="s">
        <v>305</v>
      </c>
      <c r="I3" t="s">
        <v>67</v>
      </c>
      <c r="J3">
        <f t="shared" ref="J3:J66" si="5">LN(AN3)</f>
        <v>-1.7347858933771132</v>
      </c>
      <c r="K3">
        <v>-2.3593999999999999</v>
      </c>
      <c r="L3">
        <v>-1.7282999999999999</v>
      </c>
      <c r="M3">
        <f t="shared" ref="M3:M66" si="6">AH3</f>
        <v>0.3606289666093454</v>
      </c>
      <c r="N3">
        <f>4.6482*(10^(-9))</f>
        <v>4.6482000000000006E-9</v>
      </c>
      <c r="O3">
        <f t="shared" si="0"/>
        <v>530.12603834869151</v>
      </c>
      <c r="Q3">
        <v>39583.300000000003</v>
      </c>
      <c r="R3">
        <v>39681.5</v>
      </c>
      <c r="S3">
        <v>9893.33</v>
      </c>
      <c r="T3">
        <v>103362</v>
      </c>
      <c r="U3">
        <v>58300</v>
      </c>
      <c r="V3">
        <v>9000</v>
      </c>
      <c r="W3">
        <v>155200</v>
      </c>
      <c r="X3">
        <v>3.9583300000000001</v>
      </c>
      <c r="Y3">
        <v>3.9681500000000001</v>
      </c>
      <c r="Z3">
        <v>0.98933300000000002</v>
      </c>
      <c r="AA3">
        <v>10.3362</v>
      </c>
      <c r="AB3">
        <v>5.83</v>
      </c>
      <c r="AC3">
        <v>0.9</v>
      </c>
      <c r="AD3">
        <v>15.52</v>
      </c>
      <c r="AE3">
        <f t="shared" si="1"/>
        <v>213500</v>
      </c>
      <c r="AF3">
        <f t="shared" si="2"/>
        <v>161662</v>
      </c>
      <c r="AG3">
        <f t="shared" si="3"/>
        <v>0.27306791569086653</v>
      </c>
      <c r="AH3">
        <f t="shared" si="4"/>
        <v>0.3606289666093454</v>
      </c>
      <c r="AJ3">
        <v>5.6233462836941905</v>
      </c>
      <c r="AK3">
        <v>2.376653716305809</v>
      </c>
      <c r="AM3">
        <v>0.98986071998826652</v>
      </c>
      <c r="AN3">
        <v>0.17643797278102619</v>
      </c>
      <c r="AO3">
        <v>2.3725775288202815</v>
      </c>
      <c r="AP3">
        <v>2.0477923699604865</v>
      </c>
      <c r="AR3">
        <v>3.7593259365994239E-2</v>
      </c>
      <c r="AS3">
        <v>8.6859079338842973E-2</v>
      </c>
      <c r="AT3">
        <v>6.5632873482822456</v>
      </c>
      <c r="AU3">
        <v>6.5795698415963786</v>
      </c>
      <c r="AV3">
        <v>20.10329849529316</v>
      </c>
      <c r="AW3">
        <v>34.362538163047354</v>
      </c>
      <c r="AX3">
        <v>0</v>
      </c>
      <c r="AY3">
        <v>0</v>
      </c>
      <c r="AZ3">
        <v>2.4131705338078292E-3</v>
      </c>
      <c r="BA3">
        <v>1.6506794800501361</v>
      </c>
      <c r="BB3">
        <v>4.2406710914801728E-2</v>
      </c>
      <c r="BC3">
        <v>8.1416461538461535E-3</v>
      </c>
      <c r="BD3">
        <v>0.22113808299963597</v>
      </c>
      <c r="BE3">
        <v>13.296671286596832</v>
      </c>
      <c r="BF3">
        <v>7.6692248118690742E-2</v>
      </c>
      <c r="BG3">
        <v>7.5904213888039168E-2</v>
      </c>
      <c r="BH3">
        <v>4.4470220654044754E-3</v>
      </c>
      <c r="BI3">
        <v>4.4825355516555518E-2</v>
      </c>
      <c r="BJ3">
        <v>0</v>
      </c>
      <c r="BK3">
        <v>8.5097422392147912E-5</v>
      </c>
      <c r="BL3">
        <v>2.3673255910471263E-6</v>
      </c>
      <c r="BM3">
        <v>6.0836937009427755E-7</v>
      </c>
      <c r="BN3">
        <v>3.6718694220213106E-3</v>
      </c>
      <c r="BO3">
        <v>1.4642141117007833E-4</v>
      </c>
      <c r="BP3">
        <v>2.2690094958615504E-3</v>
      </c>
      <c r="BQ3">
        <v>8.7278167297887843E-2</v>
      </c>
      <c r="BR3">
        <v>1.1200154902807774E-6</v>
      </c>
      <c r="BS3">
        <v>1.0028168208092485E-6</v>
      </c>
      <c r="BT3">
        <v>1.8287792428198434E-5</v>
      </c>
      <c r="BU3">
        <v>3.3711817760617762E-4</v>
      </c>
      <c r="BW3">
        <v>9.6666940958650471</v>
      </c>
      <c r="BX3">
        <v>20.10329849529316</v>
      </c>
      <c r="BY3">
        <v>39.574165064444919</v>
      </c>
      <c r="BZ3">
        <v>9.1915954780295674</v>
      </c>
      <c r="CA3">
        <v>1.5016294129935244</v>
      </c>
      <c r="CB3">
        <v>19.96520368878145</v>
      </c>
      <c r="CD3">
        <v>22.530100000000001</v>
      </c>
      <c r="CE3">
        <v>86.965100000000007</v>
      </c>
      <c r="CF3">
        <v>3462.74</v>
      </c>
      <c r="CG3">
        <v>3178.1</v>
      </c>
      <c r="CH3">
        <v>4.6492399999999997E-12</v>
      </c>
      <c r="CI3">
        <v>13376.9</v>
      </c>
      <c r="CJ3">
        <v>722.62199999999996</v>
      </c>
      <c r="CK3">
        <v>141.41</v>
      </c>
      <c r="CL3">
        <v>2.9114200000000001</v>
      </c>
      <c r="CM3">
        <v>829.68600000000004</v>
      </c>
      <c r="CN3">
        <v>19.306699999999999</v>
      </c>
      <c r="CO3">
        <v>5.24369</v>
      </c>
      <c r="CP3">
        <v>175.04900000000001</v>
      </c>
      <c r="CQ3">
        <v>11881.1</v>
      </c>
      <c r="CR3">
        <v>76.560599999999994</v>
      </c>
      <c r="CS3">
        <v>85.599699999999999</v>
      </c>
      <c r="CT3">
        <v>2.7646199999999999</v>
      </c>
      <c r="CU3">
        <v>36.802500000000002</v>
      </c>
      <c r="CV3">
        <v>5.4931599999999996</v>
      </c>
      <c r="CW3">
        <v>0.233794</v>
      </c>
      <c r="CX3">
        <v>3.7137000000000003E-2</v>
      </c>
      <c r="CY3">
        <v>4.5595800000000001E-4</v>
      </c>
      <c r="CZ3">
        <v>2.3187899999999999</v>
      </c>
      <c r="DA3">
        <v>0.30649700000000002</v>
      </c>
      <c r="DB3">
        <v>1.8666799999999999</v>
      </c>
      <c r="DC3">
        <v>46.429499999999997</v>
      </c>
      <c r="DD3">
        <v>8.7319100000000007E-3</v>
      </c>
      <c r="DE3">
        <v>1.7077200000000001E-2</v>
      </c>
      <c r="DF3">
        <v>5.2954899999999999E-2</v>
      </c>
      <c r="DG3">
        <v>0.62064200000000003</v>
      </c>
      <c r="DI3">
        <v>741.66666666666686</v>
      </c>
      <c r="DJ3">
        <v>908.3333333333336</v>
      </c>
      <c r="DK3">
        <v>1091.6666666666667</v>
      </c>
      <c r="DL3">
        <v>808.3333333333336</v>
      </c>
      <c r="DM3">
        <v>775</v>
      </c>
      <c r="DN3">
        <v>1766.6666666666672</v>
      </c>
      <c r="DO3">
        <v>2.2530100000000002E-3</v>
      </c>
      <c r="DP3">
        <v>8.696510000000001E-3</v>
      </c>
      <c r="DQ3">
        <v>0.34627399999999997</v>
      </c>
      <c r="DR3">
        <v>0.31780999999999998</v>
      </c>
      <c r="DS3">
        <v>4.6492399999999994E-16</v>
      </c>
      <c r="DT3">
        <v>1.33769</v>
      </c>
      <c r="DU3">
        <v>7.2262199999999999E-2</v>
      </c>
      <c r="DV3">
        <v>1.4140999999999999E-2</v>
      </c>
      <c r="DW3">
        <v>2.9114199999999999E-4</v>
      </c>
      <c r="DX3">
        <v>8.2968600000000003E-2</v>
      </c>
      <c r="DY3">
        <v>1.93067E-3</v>
      </c>
      <c r="DZ3">
        <v>5.2436900000000001E-4</v>
      </c>
      <c r="EA3">
        <v>1.75049E-2</v>
      </c>
      <c r="EB3">
        <v>1.18811</v>
      </c>
      <c r="EC3">
        <v>7.6560599999999993E-3</v>
      </c>
      <c r="ED3">
        <v>8.5599700000000001E-3</v>
      </c>
      <c r="EE3">
        <v>2.76462E-4</v>
      </c>
      <c r="EF3">
        <v>3.6802500000000004E-3</v>
      </c>
      <c r="EG3">
        <v>5.49316E-4</v>
      </c>
      <c r="EH3">
        <v>2.3379400000000002E-5</v>
      </c>
      <c r="EI3">
        <v>3.7137000000000005E-6</v>
      </c>
      <c r="EJ3">
        <v>4.5595800000000003E-8</v>
      </c>
      <c r="EK3">
        <v>2.3187899999999999E-4</v>
      </c>
      <c r="EL3">
        <v>3.0649699999999999E-5</v>
      </c>
      <c r="EM3">
        <v>1.86668E-4</v>
      </c>
      <c r="EN3">
        <v>4.6429499999999999E-3</v>
      </c>
      <c r="EO3">
        <v>8.7319100000000003E-7</v>
      </c>
      <c r="EP3">
        <v>1.7077200000000001E-6</v>
      </c>
      <c r="EQ3">
        <v>5.2954899999999997E-6</v>
      </c>
      <c r="ER3">
        <v>6.2064200000000008E-5</v>
      </c>
      <c r="EU3">
        <v>7.4166666666666686E-2</v>
      </c>
      <c r="EV3">
        <v>9.0833333333333363E-2</v>
      </c>
      <c r="EW3">
        <v>0.10916666666666668</v>
      </c>
      <c r="EX3">
        <v>8.0833333333333354E-2</v>
      </c>
      <c r="EY3">
        <v>7.7499999999999999E-2</v>
      </c>
      <c r="EZ3">
        <v>0.17666666666666672</v>
      </c>
      <c r="FB3">
        <v>4.8501396829971188E-3</v>
      </c>
      <c r="FC3">
        <v>1.172269877772945E-2</v>
      </c>
      <c r="FD3">
        <v>0.57403711229946519</v>
      </c>
      <c r="FE3">
        <v>0.52685080213903734</v>
      </c>
      <c r="FF3">
        <v>8.7849612750185302E-16</v>
      </c>
      <c r="FG3">
        <v>2.8611041367034531</v>
      </c>
      <c r="FH3">
        <v>0.10110938562874253</v>
      </c>
      <c r="FI3">
        <v>1.9786109780439123E-2</v>
      </c>
      <c r="FJ3">
        <v>4.465558790035587E-4</v>
      </c>
      <c r="FK3">
        <v>0.1384312112387717</v>
      </c>
      <c r="FL3">
        <v>3.4467045504515117E-3</v>
      </c>
      <c r="FM3">
        <v>7.6638546153846149E-4</v>
      </c>
      <c r="FN3">
        <v>2.2602795886421553E-2</v>
      </c>
      <c r="FO3">
        <v>1.5282689776186213</v>
      </c>
      <c r="FP3">
        <v>9.5296751728357297E-3</v>
      </c>
      <c r="FQ3">
        <v>1.0654792881615173E-2</v>
      </c>
      <c r="FR3">
        <v>3.716296419965577E-4</v>
      </c>
      <c r="FS3">
        <v>4.0247217444717449E-3</v>
      </c>
      <c r="FT3">
        <v>6.4962478794795711E-4</v>
      </c>
      <c r="FU3">
        <v>2.7648635334398542E-5</v>
      </c>
      <c r="FV3">
        <v>4.7161609155325614E-6</v>
      </c>
      <c r="FW3">
        <v>6.1590818636263979E-8</v>
      </c>
      <c r="FX3">
        <v>3.317085124313852E-4</v>
      </c>
      <c r="FY3">
        <v>3.891177059219948E-5</v>
      </c>
      <c r="FZ3">
        <v>1.9790459894657636E-4</v>
      </c>
      <c r="GA3">
        <v>5.1840075382374364E-3</v>
      </c>
      <c r="GB3">
        <v>1.0240663347732182E-6</v>
      </c>
      <c r="GC3">
        <v>1.1006403468208094E-6</v>
      </c>
      <c r="GD3">
        <v>6.678124464751958E-6</v>
      </c>
      <c r="GE3">
        <v>6.6856802316602327E-5</v>
      </c>
      <c r="GF3">
        <v>0</v>
      </c>
      <c r="GG3">
        <v>0</v>
      </c>
      <c r="GH3">
        <v>0.12295008912655975</v>
      </c>
      <c r="GI3">
        <v>0.17163392636520883</v>
      </c>
      <c r="GJ3">
        <v>0.23348997270677582</v>
      </c>
      <c r="GK3">
        <v>9.7372122762148364E-2</v>
      </c>
      <c r="GL3">
        <v>0.12930697722999793</v>
      </c>
    </row>
    <row r="4" spans="1:194">
      <c r="A4" s="75"/>
      <c r="B4" s="75"/>
      <c r="C4" s="75"/>
      <c r="D4" s="75"/>
      <c r="E4" s="75"/>
      <c r="H4" t="s">
        <v>305</v>
      </c>
      <c r="I4" t="s">
        <v>68</v>
      </c>
      <c r="J4">
        <f t="shared" si="5"/>
        <v>-1.4517803853936615</v>
      </c>
      <c r="K4">
        <v>-2.3593999999999999</v>
      </c>
      <c r="L4">
        <v>-1.7282999999999999</v>
      </c>
      <c r="M4">
        <f t="shared" si="6"/>
        <v>0.3480278422273782</v>
      </c>
      <c r="N4">
        <f>4.6482*(10^(-9))</f>
        <v>4.6482000000000006E-9</v>
      </c>
      <c r="O4">
        <f t="shared" si="0"/>
        <v>591.48332861199685</v>
      </c>
      <c r="Q4">
        <v>37022.300000000003</v>
      </c>
      <c r="R4">
        <v>36777.699999999997</v>
      </c>
      <c r="S4">
        <v>13072</v>
      </c>
      <c r="T4">
        <v>100036</v>
      </c>
      <c r="U4">
        <v>53400</v>
      </c>
      <c r="V4">
        <v>13899.999999999998</v>
      </c>
      <c r="W4">
        <v>155200</v>
      </c>
      <c r="X4">
        <v>3.7022300000000001</v>
      </c>
      <c r="Y4">
        <v>3.6777699999999998</v>
      </c>
      <c r="Z4">
        <v>1.3071999999999999</v>
      </c>
      <c r="AA4">
        <v>10.0036</v>
      </c>
      <c r="AB4">
        <v>5.34</v>
      </c>
      <c r="AC4">
        <v>1.39</v>
      </c>
      <c r="AD4">
        <v>15.52</v>
      </c>
      <c r="AE4">
        <f t="shared" si="1"/>
        <v>208600</v>
      </c>
      <c r="AF4">
        <f t="shared" si="2"/>
        <v>153436</v>
      </c>
      <c r="AG4">
        <f t="shared" si="3"/>
        <v>0.25599232981783315</v>
      </c>
      <c r="AH4">
        <f t="shared" si="4"/>
        <v>0.3480278422273782</v>
      </c>
      <c r="AJ4">
        <v>5.6389491969399144</v>
      </c>
      <c r="AK4">
        <v>2.3610508030600865</v>
      </c>
      <c r="AM4">
        <v>0.9726185937222418</v>
      </c>
      <c r="AN4">
        <v>0.23415303412574023</v>
      </c>
      <c r="AO4">
        <v>2.3830250062199361</v>
      </c>
      <c r="AP4">
        <v>1.8839388825385985</v>
      </c>
      <c r="AR4">
        <v>3.6586208645533143E-2</v>
      </c>
      <c r="AS4">
        <v>7.2227458851674406E-2</v>
      </c>
      <c r="AT4">
        <v>6.1386492079818868</v>
      </c>
      <c r="AU4">
        <v>6.0980922032503502</v>
      </c>
      <c r="AV4">
        <v>19.819887332295643</v>
      </c>
      <c r="AW4">
        <v>33.066399644001429</v>
      </c>
      <c r="AX4">
        <v>0</v>
      </c>
      <c r="AY4">
        <v>3.3407337325349298E-2</v>
      </c>
      <c r="AZ4">
        <v>2.3640273309608545E-3</v>
      </c>
      <c r="BA4">
        <v>2.1810332985168164</v>
      </c>
      <c r="BB4">
        <v>0.17522177809187281</v>
      </c>
      <c r="BC4">
        <v>6.5603346153846151E-2</v>
      </c>
      <c r="BD4">
        <v>0.22580974153622135</v>
      </c>
      <c r="BE4">
        <v>12.868808738472531</v>
      </c>
      <c r="BF4">
        <v>7.6898872162740897E-2</v>
      </c>
      <c r="BG4">
        <v>7.9851231018660151E-2</v>
      </c>
      <c r="BH4">
        <v>3.9844039070567987E-3</v>
      </c>
      <c r="BI4">
        <v>3.8177907347607343E-2</v>
      </c>
      <c r="BJ4">
        <v>0</v>
      </c>
      <c r="BK4">
        <v>7.3193539762611277E-5</v>
      </c>
      <c r="BL4">
        <v>8.0165846012821958E-6</v>
      </c>
      <c r="BM4">
        <v>0</v>
      </c>
      <c r="BN4">
        <v>3.2484485749650202E-3</v>
      </c>
      <c r="BO4">
        <v>1.3418915735826804E-4</v>
      </c>
      <c r="BP4">
        <v>2.0015221369450711E-3</v>
      </c>
      <c r="BQ4">
        <v>0.12152458339402769</v>
      </c>
      <c r="BR4">
        <v>1.3435321166306696E-6</v>
      </c>
      <c r="BS4">
        <v>4.277204450867052E-7</v>
      </c>
      <c r="BT4">
        <v>2.4437277806788509E-5</v>
      </c>
      <c r="BU4">
        <v>3.1850058301158301E-4</v>
      </c>
      <c r="BW4">
        <v>8.854227525200562</v>
      </c>
      <c r="BX4">
        <v>19.819887332295643</v>
      </c>
      <c r="BY4">
        <v>39.509990742718728</v>
      </c>
      <c r="BZ4">
        <v>9.2759220420482009</v>
      </c>
      <c r="CA4">
        <v>2.3191832045122207</v>
      </c>
      <c r="CB4">
        <v>19.965203688781404</v>
      </c>
      <c r="CD4">
        <v>20.223600000000001</v>
      </c>
      <c r="CE4">
        <v>157.92599999999999</v>
      </c>
      <c r="CF4">
        <v>2982.19</v>
      </c>
      <c r="CG4">
        <v>2299.35</v>
      </c>
      <c r="CH4">
        <v>4.5048300000000003E-12</v>
      </c>
      <c r="CI4">
        <v>11860</v>
      </c>
      <c r="CJ4">
        <v>1310.68</v>
      </c>
      <c r="CK4">
        <v>148.97</v>
      </c>
      <c r="CL4">
        <v>1.9702299999999999</v>
      </c>
      <c r="CM4">
        <v>1345.04</v>
      </c>
      <c r="CN4">
        <v>96.369600000000005</v>
      </c>
      <c r="CO4">
        <v>33.750799999999998</v>
      </c>
      <c r="CP4">
        <v>198.96299999999999</v>
      </c>
      <c r="CQ4">
        <v>12896.2</v>
      </c>
      <c r="CR4">
        <v>98.135300000000001</v>
      </c>
      <c r="CS4">
        <v>87.075599999999994</v>
      </c>
      <c r="CT4">
        <v>2.8600699999999999</v>
      </c>
      <c r="CU4">
        <v>46.251399999999997</v>
      </c>
      <c r="CV4">
        <v>6.1210699999999996</v>
      </c>
      <c r="CW4">
        <v>0.26048900000000003</v>
      </c>
      <c r="CX4">
        <v>8.6417900000000006E-2</v>
      </c>
      <c r="CY4">
        <v>4.2468899999999997E-3</v>
      </c>
      <c r="CZ4">
        <v>2.0638100000000001</v>
      </c>
      <c r="DA4">
        <v>0.171376</v>
      </c>
      <c r="DB4">
        <v>1.56223</v>
      </c>
      <c r="DC4">
        <v>78.731200000000001</v>
      </c>
      <c r="DD4">
        <v>1.2570400000000001E-2</v>
      </c>
      <c r="DE4">
        <v>8.8575400000000006E-3</v>
      </c>
      <c r="DF4">
        <v>8.2218700000000006E-2</v>
      </c>
      <c r="DG4">
        <v>0.45952399999999999</v>
      </c>
      <c r="DI4">
        <v>741.66666666666697</v>
      </c>
      <c r="DJ4">
        <v>908.33333333333405</v>
      </c>
      <c r="DK4">
        <v>1091.6666666666699</v>
      </c>
      <c r="DL4">
        <v>808.33333333333394</v>
      </c>
      <c r="DM4">
        <v>775</v>
      </c>
      <c r="DN4">
        <v>1766.6666666666699</v>
      </c>
      <c r="DO4">
        <v>2.02236E-3</v>
      </c>
      <c r="DP4">
        <v>1.57926E-2</v>
      </c>
      <c r="DQ4">
        <v>0.29821900000000001</v>
      </c>
      <c r="DR4">
        <v>0.229935</v>
      </c>
      <c r="DS4">
        <v>4.5048300000000003E-16</v>
      </c>
      <c r="DT4">
        <v>1.1859999999999999</v>
      </c>
      <c r="DU4">
        <v>0.13106800000000002</v>
      </c>
      <c r="DV4">
        <v>1.4897000000000001E-2</v>
      </c>
      <c r="DW4">
        <v>1.97023E-4</v>
      </c>
      <c r="DX4">
        <v>0.13450399999999998</v>
      </c>
      <c r="DY4">
        <v>9.63696E-3</v>
      </c>
      <c r="DZ4">
        <v>3.3750799999999999E-3</v>
      </c>
      <c r="EA4">
        <v>1.9896299999999999E-2</v>
      </c>
      <c r="EB4">
        <v>1.28962</v>
      </c>
      <c r="EC4">
        <v>9.8135300000000009E-3</v>
      </c>
      <c r="ED4">
        <v>8.7075599999999996E-3</v>
      </c>
      <c r="EE4">
        <v>2.8600700000000001E-4</v>
      </c>
      <c r="EF4">
        <v>4.6251399999999998E-3</v>
      </c>
      <c r="EG4">
        <v>6.1210699999999997E-4</v>
      </c>
      <c r="EH4">
        <v>2.6048900000000004E-5</v>
      </c>
      <c r="EI4">
        <v>8.6417900000000001E-6</v>
      </c>
      <c r="EJ4">
        <v>4.2468899999999995E-7</v>
      </c>
      <c r="EK4">
        <v>2.06381E-4</v>
      </c>
      <c r="EL4">
        <v>1.71376E-5</v>
      </c>
      <c r="EM4">
        <v>1.5622300000000001E-4</v>
      </c>
      <c r="EN4">
        <v>7.8731200000000008E-3</v>
      </c>
      <c r="EO4">
        <v>1.25704E-6</v>
      </c>
      <c r="EP4">
        <v>8.8575400000000006E-7</v>
      </c>
      <c r="EQ4">
        <v>8.2218700000000013E-6</v>
      </c>
      <c r="ER4">
        <v>4.5952399999999997E-5</v>
      </c>
      <c r="EU4">
        <v>7.41666666666667E-2</v>
      </c>
      <c r="EV4">
        <v>9.0833333333333405E-2</v>
      </c>
      <c r="EW4">
        <v>0.10916666666666699</v>
      </c>
      <c r="EX4">
        <v>8.0833333333333396E-2</v>
      </c>
      <c r="EY4">
        <v>7.7499999999999999E-2</v>
      </c>
      <c r="EZ4">
        <v>0.176666666666667</v>
      </c>
      <c r="FB4">
        <v>4.3536107204610883E-3</v>
      </c>
      <c r="FC4">
        <v>2.1288067594606282E-2</v>
      </c>
      <c r="FD4">
        <v>0.49437374331550887</v>
      </c>
      <c r="FE4">
        <v>0.38117566844919853</v>
      </c>
      <c r="FF4">
        <v>8.5120916753150516E-16</v>
      </c>
      <c r="FG4">
        <v>2.5366635813456728</v>
      </c>
      <c r="FH4">
        <v>0.18339055489021994</v>
      </c>
      <c r="FI4">
        <v>2.0843906187624793E-2</v>
      </c>
      <c r="FJ4">
        <v>3.0219541992882473E-4</v>
      </c>
      <c r="FK4">
        <v>0.22441684729475658</v>
      </c>
      <c r="FL4">
        <v>1.7204262709069475E-2</v>
      </c>
      <c r="FM4">
        <v>4.9328092307692247E-3</v>
      </c>
      <c r="FN4">
        <v>2.5690635638878703E-2</v>
      </c>
      <c r="FO4">
        <v>1.6588415541629384</v>
      </c>
      <c r="FP4">
        <v>1.2215128042214703E-2</v>
      </c>
      <c r="FQ4">
        <v>1.0838501572346245E-2</v>
      </c>
      <c r="FR4">
        <v>3.844603562822725E-4</v>
      </c>
      <c r="FS4">
        <v>5.0580535369135204E-3</v>
      </c>
      <c r="FT4">
        <v>7.2388184592558664E-4</v>
      </c>
      <c r="FU4">
        <v>3.0805603948870082E-5</v>
      </c>
      <c r="FV4">
        <v>1.097451927679675E-5</v>
      </c>
      <c r="FW4">
        <v>5.7367001293576078E-7</v>
      </c>
      <c r="FX4">
        <v>2.9523300731891121E-4</v>
      </c>
      <c r="FY4">
        <v>2.1757288316064408E-5</v>
      </c>
      <c r="FZ4">
        <v>1.6562694281414546E-4</v>
      </c>
      <c r="GA4">
        <v>8.7905993882009814E-3</v>
      </c>
      <c r="GB4">
        <v>1.4742391360691127E-6</v>
      </c>
      <c r="GC4">
        <v>5.7087613294797665E-7</v>
      </c>
      <c r="GD4">
        <v>1.0368572349869491E-5</v>
      </c>
      <c r="GE4">
        <v>4.9500847876447997E-5</v>
      </c>
      <c r="GF4">
        <v>0</v>
      </c>
      <c r="GG4">
        <v>0</v>
      </c>
      <c r="GH4">
        <v>0.12295008912655998</v>
      </c>
      <c r="GI4">
        <v>0.17163392636520899</v>
      </c>
      <c r="GJ4">
        <v>0.23348997270677638</v>
      </c>
      <c r="GK4">
        <v>9.7372122762148433E-2</v>
      </c>
      <c r="GL4">
        <v>0.1293069772299979</v>
      </c>
    </row>
    <row r="5" spans="1:194">
      <c r="A5" s="75"/>
      <c r="B5" s="75"/>
      <c r="C5" s="75"/>
      <c r="D5" s="75"/>
      <c r="E5" s="75"/>
      <c r="H5" t="s">
        <v>305</v>
      </c>
      <c r="I5" s="24" t="s">
        <v>69</v>
      </c>
      <c r="J5">
        <f t="shared" si="5"/>
        <v>-1.8968644729600186</v>
      </c>
      <c r="K5">
        <v>-2.3593999999999999</v>
      </c>
      <c r="L5">
        <v>-1.7282999999999999</v>
      </c>
      <c r="M5">
        <f t="shared" si="6"/>
        <v>0.36706980283931379</v>
      </c>
      <c r="N5">
        <f t="shared" ref="N5:N68" si="7">4.6482*(10^(-9))</f>
        <v>4.6482000000000006E-9</v>
      </c>
      <c r="O5">
        <f t="shared" si="0"/>
        <v>487.31773144847602</v>
      </c>
      <c r="P5" s="24"/>
      <c r="Q5">
        <v>37926.800000000003</v>
      </c>
      <c r="R5">
        <v>38432.300000000003</v>
      </c>
      <c r="S5">
        <v>8364.9</v>
      </c>
      <c r="T5">
        <v>98801.1</v>
      </c>
      <c r="U5" s="42">
        <v>57300.000000000007</v>
      </c>
      <c r="V5" s="24">
        <v>10200</v>
      </c>
      <c r="W5" s="24">
        <v>153800</v>
      </c>
      <c r="X5">
        <v>3.7926800000000003</v>
      </c>
      <c r="Y5">
        <v>3.8432300000000001</v>
      </c>
      <c r="Z5">
        <v>0.83648999999999996</v>
      </c>
      <c r="AA5">
        <v>9.8801100000000002</v>
      </c>
      <c r="AB5">
        <v>5.73</v>
      </c>
      <c r="AC5">
        <v>1.02</v>
      </c>
      <c r="AD5">
        <v>15.38</v>
      </c>
      <c r="AE5">
        <f t="shared" si="1"/>
        <v>211100</v>
      </c>
      <c r="AF5">
        <f t="shared" si="2"/>
        <v>156101.1</v>
      </c>
      <c r="AG5">
        <f t="shared" si="3"/>
        <v>0.27143533870203701</v>
      </c>
      <c r="AH5">
        <f t="shared" si="4"/>
        <v>0.36706980283931379</v>
      </c>
      <c r="AJ5">
        <v>5.6098477862924963</v>
      </c>
      <c r="AK5">
        <v>2.3901522137075037</v>
      </c>
      <c r="AM5">
        <v>1.033920934264053</v>
      </c>
      <c r="AN5">
        <v>0.1500383316857723</v>
      </c>
      <c r="AO5">
        <v>2.3647048422601893</v>
      </c>
      <c r="AP5">
        <v>2.0242488305686024</v>
      </c>
      <c r="AR5">
        <v>3.3918751296829926E-2</v>
      </c>
      <c r="AS5">
        <v>6.5582873945193354E-2</v>
      </c>
      <c r="AT5">
        <v>6.2886239045463803</v>
      </c>
      <c r="AU5">
        <v>6.3724406089281942</v>
      </c>
      <c r="AV5">
        <v>20.330027425691242</v>
      </c>
      <c r="AW5">
        <v>32.193393983624112</v>
      </c>
      <c r="AX5">
        <v>0</v>
      </c>
      <c r="AY5">
        <v>0</v>
      </c>
      <c r="AZ5">
        <v>1.1833818220640534E-3</v>
      </c>
      <c r="BA5">
        <v>1.3956644307499475</v>
      </c>
      <c r="BB5">
        <v>5.0346733372595147E-2</v>
      </c>
      <c r="BC5">
        <v>4.1212461538461496E-2</v>
      </c>
      <c r="BD5">
        <v>0.20447996614488476</v>
      </c>
      <c r="BE5">
        <v>12.709949008863791</v>
      </c>
      <c r="BF5">
        <v>7.3019443499540884E-2</v>
      </c>
      <c r="BG5">
        <v>6.7751401682471471E-2</v>
      </c>
      <c r="BH5">
        <v>4.1142569191049971E-3</v>
      </c>
      <c r="BI5">
        <v>4.1681036527436398E-2</v>
      </c>
      <c r="BJ5">
        <v>0</v>
      </c>
      <c r="BK5">
        <v>4.496057845240806E-5</v>
      </c>
      <c r="BL5">
        <v>3.9028558733550744E-6</v>
      </c>
      <c r="BM5">
        <v>1.2886485921946968E-2</v>
      </c>
      <c r="BN5">
        <v>1.5082731514368766E-3</v>
      </c>
      <c r="BO5">
        <v>1.2866782141352875E-4</v>
      </c>
      <c r="BP5">
        <v>1.9496997742663596E-3</v>
      </c>
      <c r="BQ5">
        <v>9.4189507428987213E-2</v>
      </c>
      <c r="BR5">
        <v>1.7663098056155487E-9</v>
      </c>
      <c r="BS5">
        <v>3.4027544219653169E-6</v>
      </c>
      <c r="BT5">
        <v>5.2092117493472583E-6</v>
      </c>
      <c r="BU5">
        <v>2.6058600000000069E-4</v>
      </c>
      <c r="BW5">
        <v>9.5008845916477949</v>
      </c>
      <c r="BX5">
        <v>20.330027425691242</v>
      </c>
      <c r="BY5">
        <v>39.25329345581423</v>
      </c>
      <c r="BZ5">
        <v>9.4204818660801219</v>
      </c>
      <c r="CA5">
        <v>1.7018466680593272</v>
      </c>
      <c r="CB5">
        <v>19.78510520189807</v>
      </c>
      <c r="CD5">
        <v>22.746099999999998</v>
      </c>
      <c r="CE5">
        <v>82.941400000000002</v>
      </c>
      <c r="CF5">
        <v>4765.47</v>
      </c>
      <c r="CG5">
        <v>3123.28</v>
      </c>
      <c r="CH5">
        <v>4.6492399999999997E-12</v>
      </c>
      <c r="CI5">
        <v>14617.5</v>
      </c>
      <c r="CJ5">
        <v>1032.1400000000001</v>
      </c>
      <c r="CK5">
        <v>136.346</v>
      </c>
      <c r="CL5">
        <v>1.7351099999999999</v>
      </c>
      <c r="CM5">
        <v>1285.6199999999999</v>
      </c>
      <c r="CN5">
        <v>32.463700000000003</v>
      </c>
      <c r="CO5">
        <v>39.176900000000003</v>
      </c>
      <c r="CP5">
        <v>246.83</v>
      </c>
      <c r="CQ5">
        <v>15079.9</v>
      </c>
      <c r="CR5">
        <v>96.947100000000006</v>
      </c>
      <c r="CS5">
        <v>111.72799999999999</v>
      </c>
      <c r="CT5">
        <v>3.7363599999999999</v>
      </c>
      <c r="CU5">
        <v>56.997500000000002</v>
      </c>
      <c r="CV5">
        <v>6.1322000000000001</v>
      </c>
      <c r="CW5">
        <v>0.181315</v>
      </c>
      <c r="CX5">
        <v>5.9690399999999998E-2</v>
      </c>
      <c r="CY5">
        <v>20.027799999999999</v>
      </c>
      <c r="CZ5">
        <v>1.24769</v>
      </c>
      <c r="DA5">
        <v>0.16156799999999999</v>
      </c>
      <c r="DB5">
        <v>2.2794500000000002</v>
      </c>
      <c r="DC5">
        <v>83.941999999999993</v>
      </c>
      <c r="DD5">
        <v>1.8724099999999999E-6</v>
      </c>
      <c r="DE5">
        <v>4.0101199999999997E-2</v>
      </c>
      <c r="DF5">
        <v>2.9334099999999998E-2</v>
      </c>
      <c r="DG5">
        <v>0.46793499999999999</v>
      </c>
      <c r="DI5">
        <v>741.66666666666697</v>
      </c>
      <c r="DJ5">
        <v>908.33333333333405</v>
      </c>
      <c r="DK5">
        <v>1091.6666666666699</v>
      </c>
      <c r="DL5">
        <v>808.33333333333394</v>
      </c>
      <c r="DM5">
        <v>775</v>
      </c>
      <c r="DN5">
        <v>1766.6666666666699</v>
      </c>
      <c r="DO5">
        <v>2.2746099999999998E-3</v>
      </c>
      <c r="DP5">
        <v>8.2941400000000002E-3</v>
      </c>
      <c r="DQ5">
        <v>0.476547</v>
      </c>
      <c r="DR5">
        <v>0.31232799999999999</v>
      </c>
      <c r="DS5">
        <v>4.6492399999999994E-16</v>
      </c>
      <c r="DT5">
        <v>1.4617500000000001</v>
      </c>
      <c r="DU5">
        <v>0.10321400000000001</v>
      </c>
      <c r="DV5">
        <v>1.36346E-2</v>
      </c>
      <c r="DW5">
        <v>1.73511E-4</v>
      </c>
      <c r="DX5">
        <v>0.12856199999999998</v>
      </c>
      <c r="DY5">
        <v>3.2463700000000002E-3</v>
      </c>
      <c r="DZ5">
        <v>3.9176900000000006E-3</v>
      </c>
      <c r="EA5">
        <v>2.4683E-2</v>
      </c>
      <c r="EB5">
        <v>1.5079899999999999</v>
      </c>
      <c r="EC5">
        <v>9.6947100000000005E-3</v>
      </c>
      <c r="ED5">
        <v>1.11728E-2</v>
      </c>
      <c r="EE5">
        <v>3.73636E-4</v>
      </c>
      <c r="EF5">
        <v>5.69975E-3</v>
      </c>
      <c r="EG5">
        <v>6.1322000000000004E-4</v>
      </c>
      <c r="EH5">
        <v>1.8131500000000001E-5</v>
      </c>
      <c r="EI5">
        <v>5.9690399999999994E-6</v>
      </c>
      <c r="EJ5">
        <v>2.00278E-3</v>
      </c>
      <c r="EK5">
        <v>1.24769E-4</v>
      </c>
      <c r="EL5">
        <v>1.6156799999999998E-5</v>
      </c>
      <c r="EM5">
        <v>2.2794500000000001E-4</v>
      </c>
      <c r="EN5">
        <v>8.3941999999999992E-3</v>
      </c>
      <c r="EO5">
        <v>1.87241E-10</v>
      </c>
      <c r="EP5">
        <v>4.0101199999999996E-6</v>
      </c>
      <c r="EQ5">
        <v>2.93341E-6</v>
      </c>
      <c r="ER5">
        <v>4.6793499999999998E-5</v>
      </c>
      <c r="EU5">
        <v>7.41666666666667E-2</v>
      </c>
      <c r="EV5">
        <v>9.0833333333333405E-2</v>
      </c>
      <c r="EW5">
        <v>0.10916666666666699</v>
      </c>
      <c r="EX5">
        <v>8.0833333333333396E-2</v>
      </c>
      <c r="EY5">
        <v>7.7499999999999999E-2</v>
      </c>
      <c r="EZ5">
        <v>0.176666666666667</v>
      </c>
      <c r="FB5">
        <v>4.8966388184437963E-3</v>
      </c>
      <c r="FC5">
        <v>1.1180313118747245E-2</v>
      </c>
      <c r="FD5">
        <v>0.78999770053476071</v>
      </c>
      <c r="FE5">
        <v>0.51776299465240727</v>
      </c>
      <c r="FF5">
        <v>8.7849612750185341E-16</v>
      </c>
      <c r="FG5">
        <v>3.1264485582057651</v>
      </c>
      <c r="FH5">
        <v>0.14441719361277475</v>
      </c>
      <c r="FI5">
        <v>1.9077554091816405E-2</v>
      </c>
      <c r="FJ5">
        <v>2.6613253024910952E-4</v>
      </c>
      <c r="FK5">
        <v>0.21450275621474821</v>
      </c>
      <c r="FL5">
        <v>5.7955415744012501E-3</v>
      </c>
      <c r="FM5">
        <v>5.7258546153846094E-3</v>
      </c>
      <c r="FN5">
        <v>3.1871350928285309E-2</v>
      </c>
      <c r="FO5">
        <v>1.9397314521038518</v>
      </c>
      <c r="FP5">
        <v>1.2067230036708431E-2</v>
      </c>
      <c r="FQ5">
        <v>1.3907042887733203E-2</v>
      </c>
      <c r="FR5">
        <v>5.0225424440619693E-4</v>
      </c>
      <c r="FS5">
        <v>6.2332471334971135E-3</v>
      </c>
      <c r="FT5">
        <v>7.2519808719470342E-4</v>
      </c>
      <c r="FU5">
        <v>2.1442433576808919E-5</v>
      </c>
      <c r="FV5">
        <v>7.5802981261950203E-6</v>
      </c>
      <c r="FW5">
        <v>2.7053557509318189E-3</v>
      </c>
      <c r="FX5">
        <v>1.7848506931439055E-4</v>
      </c>
      <c r="FY5">
        <v>2.0512099469294966E-5</v>
      </c>
      <c r="FZ5">
        <v>2.416662942061693E-4</v>
      </c>
      <c r="GA5">
        <v>9.3724024763291638E-3</v>
      </c>
      <c r="GB5">
        <v>2.1959365658747272E-10</v>
      </c>
      <c r="GC5">
        <v>2.5845571098265885E-6</v>
      </c>
      <c r="GD5">
        <v>3.6993133942558882E-6</v>
      </c>
      <c r="GE5">
        <v>5.0406897683397808E-5</v>
      </c>
      <c r="GF5">
        <v>0</v>
      </c>
      <c r="GG5">
        <v>0</v>
      </c>
      <c r="GH5">
        <v>0.12295008912655998</v>
      </c>
      <c r="GI5">
        <v>0.17163392636520899</v>
      </c>
      <c r="GJ5">
        <v>0.23348997270677638</v>
      </c>
      <c r="GK5">
        <v>9.7372122762148433E-2</v>
      </c>
      <c r="GL5">
        <v>0.1293069772299979</v>
      </c>
    </row>
    <row r="6" spans="1:194">
      <c r="A6" s="75"/>
      <c r="B6" s="75"/>
      <c r="C6" s="75"/>
      <c r="D6" s="75"/>
      <c r="E6" s="75"/>
      <c r="H6" t="s">
        <v>305</v>
      </c>
      <c r="I6" t="s">
        <v>70</v>
      </c>
      <c r="J6">
        <f t="shared" si="5"/>
        <v>-1.6420028767459394</v>
      </c>
      <c r="K6">
        <v>-2.3593999999999999</v>
      </c>
      <c r="L6">
        <v>-1.7282999999999999</v>
      </c>
      <c r="M6">
        <f t="shared" si="6"/>
        <v>0.34357839916576755</v>
      </c>
      <c r="N6">
        <f t="shared" si="7"/>
        <v>4.6482000000000006E-9</v>
      </c>
      <c r="O6">
        <f t="shared" si="0"/>
        <v>549.85026177858754</v>
      </c>
      <c r="Q6">
        <v>40634.6</v>
      </c>
      <c r="R6">
        <v>40002.9</v>
      </c>
      <c r="S6">
        <v>10901.5</v>
      </c>
      <c r="T6">
        <v>108901</v>
      </c>
      <c r="U6">
        <v>57000</v>
      </c>
      <c r="V6">
        <v>11200.000000000002</v>
      </c>
      <c r="W6">
        <v>147000</v>
      </c>
      <c r="X6">
        <v>4.0634600000000001</v>
      </c>
      <c r="Y6">
        <v>4.0002900000000006</v>
      </c>
      <c r="Z6">
        <v>1.09015</v>
      </c>
      <c r="AA6">
        <v>10.8901</v>
      </c>
      <c r="AB6">
        <v>5.7</v>
      </c>
      <c r="AC6">
        <v>1.1200000000000001</v>
      </c>
      <c r="AD6">
        <v>14.7</v>
      </c>
      <c r="AE6">
        <f t="shared" si="1"/>
        <v>204000</v>
      </c>
      <c r="AF6">
        <f t="shared" si="2"/>
        <v>165901</v>
      </c>
      <c r="AG6">
        <f t="shared" si="3"/>
        <v>0.27941176470588236</v>
      </c>
      <c r="AH6">
        <f t="shared" si="4"/>
        <v>0.34357839916576755</v>
      </c>
      <c r="AJ6">
        <v>5.6478886727412805</v>
      </c>
      <c r="AK6">
        <v>2.3521113272587204</v>
      </c>
      <c r="AM6">
        <v>1.0694164256165202</v>
      </c>
      <c r="AN6">
        <v>0.19359191299233325</v>
      </c>
      <c r="AO6">
        <v>2.2376771092323353</v>
      </c>
      <c r="AP6">
        <v>1.9936256377385335</v>
      </c>
      <c r="AR6">
        <v>3.5515652161383235E-2</v>
      </c>
      <c r="AS6">
        <v>6.1733185341452605E-2</v>
      </c>
      <c r="AT6">
        <v>6.7376028800658192</v>
      </c>
      <c r="AU6">
        <v>6.6328610162517903</v>
      </c>
      <c r="AV6">
        <v>20.518968201022943</v>
      </c>
      <c r="AW6">
        <v>35.99752524029909</v>
      </c>
      <c r="AX6">
        <v>0</v>
      </c>
      <c r="AY6">
        <v>4.9830326147704697E-2</v>
      </c>
      <c r="AZ6">
        <v>1.202200110320281E-3</v>
      </c>
      <c r="BA6">
        <v>1.8188903384165445</v>
      </c>
      <c r="BB6">
        <v>7.9234018963486363E-2</v>
      </c>
      <c r="BC6">
        <v>3.924303846153842E-2</v>
      </c>
      <c r="BD6">
        <v>0.21443145103749484</v>
      </c>
      <c r="BE6">
        <v>14.009218085773092</v>
      </c>
      <c r="BF6">
        <v>7.279788277760757E-2</v>
      </c>
      <c r="BG6">
        <v>7.3223827041908593E-2</v>
      </c>
      <c r="BH6">
        <v>4.3788021858864089E-3</v>
      </c>
      <c r="BI6">
        <v>5.3917109254709085E-2</v>
      </c>
      <c r="BJ6">
        <v>0</v>
      </c>
      <c r="BK6">
        <v>1.1733469002510824E-4</v>
      </c>
      <c r="BL6">
        <v>9.0738697266899009E-6</v>
      </c>
      <c r="BM6">
        <v>4.944253155009876E-7</v>
      </c>
      <c r="BN6">
        <v>5.9921939199225149E-4</v>
      </c>
      <c r="BO6">
        <v>1.2729669176985933E-4</v>
      </c>
      <c r="BP6">
        <v>2.54198866817155E-3</v>
      </c>
      <c r="BQ6">
        <v>0.10309586897305126</v>
      </c>
      <c r="BR6">
        <v>1.1650023952483788E-6</v>
      </c>
      <c r="BS6">
        <v>1.5903638150289012E-6</v>
      </c>
      <c r="BT6">
        <v>4.4576486161879893E-6</v>
      </c>
      <c r="BU6">
        <v>2.0580935907335958E-4</v>
      </c>
      <c r="BW6">
        <v>9.4511417403826226</v>
      </c>
      <c r="BX6">
        <v>20.518968201022943</v>
      </c>
      <c r="BY6">
        <v>39.916428113650866</v>
      </c>
      <c r="BZ6">
        <v>9.3482019540641605</v>
      </c>
      <c r="CA6">
        <v>1.8686943806141634</v>
      </c>
      <c r="CB6">
        <v>18.910341122750427</v>
      </c>
      <c r="CD6">
        <v>29.393899999999999</v>
      </c>
      <c r="CE6">
        <v>69.346900000000005</v>
      </c>
      <c r="CF6">
        <v>4554.82</v>
      </c>
      <c r="CG6">
        <v>2684.2</v>
      </c>
      <c r="CH6">
        <v>3.4770699999999998E-12</v>
      </c>
      <c r="CI6">
        <v>11470.4</v>
      </c>
      <c r="CJ6">
        <v>715.63</v>
      </c>
      <c r="CK6">
        <v>132.441</v>
      </c>
      <c r="CL6">
        <v>1.5620000000000001</v>
      </c>
      <c r="CM6">
        <v>2173.98</v>
      </c>
      <c r="CN6">
        <v>67.885599999999997</v>
      </c>
      <c r="CO6">
        <v>38.3521</v>
      </c>
      <c r="CP6">
        <v>284.28199999999998</v>
      </c>
      <c r="CQ6">
        <v>21945.4</v>
      </c>
      <c r="CR6">
        <v>134.928</v>
      </c>
      <c r="CS6">
        <v>115.65300000000001</v>
      </c>
      <c r="CT6">
        <v>4.0024199999999999</v>
      </c>
      <c r="CU6">
        <v>93.806399999999996</v>
      </c>
      <c r="CV6">
        <v>4.5371300000000003</v>
      </c>
      <c r="CW6">
        <v>0.33701900000000001</v>
      </c>
      <c r="CX6">
        <v>6.3197299999999998E-2</v>
      </c>
      <c r="CY6">
        <v>4.6802200000000001E-4</v>
      </c>
      <c r="CZ6">
        <v>0.54608299999999999</v>
      </c>
      <c r="DA6">
        <v>0.201788</v>
      </c>
      <c r="DB6">
        <v>3.2626200000000001</v>
      </c>
      <c r="DC6">
        <v>139.69399999999999</v>
      </c>
      <c r="DD6">
        <v>1.1236400000000001E-2</v>
      </c>
      <c r="DE6">
        <v>3.9148999999999998E-3</v>
      </c>
      <c r="DF6">
        <v>2.5627400000000002E-2</v>
      </c>
      <c r="DG6">
        <v>0.25686799999999999</v>
      </c>
      <c r="DI6">
        <v>741.66666666666697</v>
      </c>
      <c r="DJ6">
        <v>908.33333333333405</v>
      </c>
      <c r="DK6">
        <v>1091.6666666666699</v>
      </c>
      <c r="DL6">
        <v>808.33333333333394</v>
      </c>
      <c r="DM6">
        <v>775</v>
      </c>
      <c r="DN6">
        <v>1766.6666666666699</v>
      </c>
      <c r="DO6">
        <v>2.9393900000000001E-3</v>
      </c>
      <c r="DP6">
        <v>6.9346900000000003E-3</v>
      </c>
      <c r="DQ6">
        <v>0.455482</v>
      </c>
      <c r="DR6">
        <v>0.26841999999999999</v>
      </c>
      <c r="DS6">
        <v>3.4770699999999998E-16</v>
      </c>
      <c r="DT6">
        <v>1.1470400000000001</v>
      </c>
      <c r="DU6">
        <v>7.1563000000000002E-2</v>
      </c>
      <c r="DV6">
        <v>1.32441E-2</v>
      </c>
      <c r="DW6">
        <v>1.562E-4</v>
      </c>
      <c r="DX6">
        <v>0.21739800000000001</v>
      </c>
      <c r="DY6">
        <v>6.7885599999999999E-3</v>
      </c>
      <c r="DZ6">
        <v>3.8352099999999999E-3</v>
      </c>
      <c r="EA6">
        <v>2.8428199999999997E-2</v>
      </c>
      <c r="EB6">
        <v>2.1945399999999999</v>
      </c>
      <c r="EC6">
        <v>1.3492799999999999E-2</v>
      </c>
      <c r="ED6">
        <v>1.1565300000000001E-2</v>
      </c>
      <c r="EE6">
        <v>4.0024199999999998E-4</v>
      </c>
      <c r="EF6">
        <v>9.3806399999999991E-3</v>
      </c>
      <c r="EG6">
        <v>4.5371300000000001E-4</v>
      </c>
      <c r="EH6">
        <v>3.3701900000000003E-5</v>
      </c>
      <c r="EI6">
        <v>6.3197299999999994E-6</v>
      </c>
      <c r="EJ6">
        <v>4.6802200000000002E-8</v>
      </c>
      <c r="EK6">
        <v>5.4608299999999997E-5</v>
      </c>
      <c r="EL6">
        <v>2.0178800000000001E-5</v>
      </c>
      <c r="EM6">
        <v>3.2626200000000001E-4</v>
      </c>
      <c r="EN6">
        <v>1.3969399999999998E-2</v>
      </c>
      <c r="EO6">
        <v>1.12364E-6</v>
      </c>
      <c r="EP6">
        <v>3.9148999999999997E-7</v>
      </c>
      <c r="EQ6">
        <v>2.5627400000000003E-6</v>
      </c>
      <c r="ER6">
        <v>2.5686799999999999E-5</v>
      </c>
      <c r="EU6">
        <v>7.41666666666667E-2</v>
      </c>
      <c r="EV6">
        <v>9.0833333333333405E-2</v>
      </c>
      <c r="EW6">
        <v>0.10916666666666699</v>
      </c>
      <c r="EX6">
        <v>8.0833333333333396E-2</v>
      </c>
      <c r="EY6">
        <v>7.7499999999999999E-2</v>
      </c>
      <c r="EZ6">
        <v>0.176666666666667</v>
      </c>
      <c r="FB6">
        <v>6.3277358213256387E-3</v>
      </c>
      <c r="FC6">
        <v>9.3478052675075828E-3</v>
      </c>
      <c r="FD6">
        <v>0.7550771122994665</v>
      </c>
      <c r="FE6">
        <v>0.4449743315508029</v>
      </c>
      <c r="FF6">
        <v>6.5700900148257984E-16</v>
      </c>
      <c r="FG6">
        <v>2.4533343965824121</v>
      </c>
      <c r="FH6">
        <v>0.10013106387225569</v>
      </c>
      <c r="FI6">
        <v>1.8531165868263508E-2</v>
      </c>
      <c r="FJ6">
        <v>2.3958078291814875E-4</v>
      </c>
      <c r="FK6">
        <v>0.36272359013996236</v>
      </c>
      <c r="FL6">
        <v>1.2119192116215141E-2</v>
      </c>
      <c r="FM6">
        <v>5.605306923076917E-3</v>
      </c>
      <c r="FN6">
        <v>3.6707253512923081E-2</v>
      </c>
      <c r="FO6">
        <v>2.8228424995523755</v>
      </c>
      <c r="FP6">
        <v>1.6794800611807832E-2</v>
      </c>
      <c r="FQ6">
        <v>1.4395596726827727E-2</v>
      </c>
      <c r="FR6">
        <v>5.3801893631669608E-4</v>
      </c>
      <c r="FS6">
        <v>1.0258668782028748E-2</v>
      </c>
      <c r="FT6">
        <v>5.3656403857566687E-4</v>
      </c>
      <c r="FU6">
        <v>3.9856093106596617E-5</v>
      </c>
      <c r="FV6">
        <v>8.0256519435384003E-6</v>
      </c>
      <c r="FW6">
        <v>6.3220424073668185E-8</v>
      </c>
      <c r="FX6">
        <v>7.8118492659563128E-5</v>
      </c>
      <c r="FY6">
        <v>2.5618287827478788E-5</v>
      </c>
      <c r="FZ6">
        <v>3.4590154853273033E-4</v>
      </c>
      <c r="GA6">
        <v>1.5597298033503208E-2</v>
      </c>
      <c r="GB6">
        <v>1.3177894600431949E-6</v>
      </c>
      <c r="GC6">
        <v>2.523186994219652E-7</v>
      </c>
      <c r="GD6">
        <v>3.2318627154047118E-6</v>
      </c>
      <c r="GE6">
        <v>2.7670336679536749E-5</v>
      </c>
      <c r="GF6">
        <v>0</v>
      </c>
      <c r="GG6">
        <v>0</v>
      </c>
      <c r="GH6">
        <v>0.12295008912655998</v>
      </c>
      <c r="GI6">
        <v>0.17163392636520899</v>
      </c>
      <c r="GJ6">
        <v>0.23348997270677638</v>
      </c>
      <c r="GK6">
        <v>9.7372122762148433E-2</v>
      </c>
      <c r="GL6">
        <v>0.1293069772299979</v>
      </c>
    </row>
    <row r="7" spans="1:194">
      <c r="A7" s="75"/>
      <c r="B7" s="75"/>
      <c r="C7" s="75"/>
      <c r="D7" s="75"/>
      <c r="E7" s="75"/>
      <c r="H7" t="s">
        <v>305</v>
      </c>
      <c r="I7" t="s">
        <v>71</v>
      </c>
      <c r="J7">
        <f t="shared" si="5"/>
        <v>-1.5075691045630764</v>
      </c>
      <c r="K7">
        <v>-2.3593999999999999</v>
      </c>
      <c r="L7">
        <v>-1.7282999999999999</v>
      </c>
      <c r="M7">
        <f t="shared" si="6"/>
        <v>0.36454137239662909</v>
      </c>
      <c r="N7">
        <f t="shared" si="7"/>
        <v>4.6482000000000006E-9</v>
      </c>
      <c r="O7">
        <f t="shared" si="0"/>
        <v>582.31840304439402</v>
      </c>
      <c r="Q7">
        <v>40900.199999999997</v>
      </c>
      <c r="R7">
        <v>38780.300000000003</v>
      </c>
      <c r="S7">
        <v>12139.9</v>
      </c>
      <c r="T7">
        <v>93782.7</v>
      </c>
      <c r="U7">
        <v>53800</v>
      </c>
      <c r="V7">
        <v>12500</v>
      </c>
      <c r="W7">
        <v>175100.00000000003</v>
      </c>
      <c r="X7">
        <v>4.09002</v>
      </c>
      <c r="Y7">
        <v>3.8780300000000003</v>
      </c>
      <c r="Z7">
        <v>1.2139899999999999</v>
      </c>
      <c r="AA7">
        <v>9.3782700000000006</v>
      </c>
      <c r="AB7">
        <v>5.38</v>
      </c>
      <c r="AC7">
        <v>1.25</v>
      </c>
      <c r="AD7">
        <v>17.510000000000002</v>
      </c>
      <c r="AE7">
        <f t="shared" si="1"/>
        <v>228900.00000000003</v>
      </c>
      <c r="AF7">
        <f t="shared" si="2"/>
        <v>147582.70000000001</v>
      </c>
      <c r="AG7">
        <f t="shared" si="3"/>
        <v>0.2350371341197029</v>
      </c>
      <c r="AH7">
        <f t="shared" si="4"/>
        <v>0.36454137239662909</v>
      </c>
      <c r="AJ7">
        <v>5.5216953926851007</v>
      </c>
      <c r="AK7">
        <v>2.4783046073149002</v>
      </c>
      <c r="AM7">
        <v>0.75473276757990959</v>
      </c>
      <c r="AN7">
        <v>0.22144764025241276</v>
      </c>
      <c r="AO7">
        <v>2.7379229726802525</v>
      </c>
      <c r="AP7">
        <v>1.9328850419554862</v>
      </c>
      <c r="AR7">
        <v>3.6472113544668533E-2</v>
      </c>
      <c r="AS7">
        <v>8.6212858982165894E-2</v>
      </c>
      <c r="AT7">
        <v>6.7816418843859179</v>
      </c>
      <c r="AU7">
        <v>6.430142316395794</v>
      </c>
      <c r="AV7">
        <v>18.875183455637128</v>
      </c>
      <c r="AW7">
        <v>32.508069633321512</v>
      </c>
      <c r="AX7">
        <v>0</v>
      </c>
      <c r="AY7">
        <v>0</v>
      </c>
      <c r="AZ7">
        <v>2.0012817793594244E-3</v>
      </c>
      <c r="BA7">
        <v>2.0255145456444534</v>
      </c>
      <c r="BB7">
        <v>4.6643436631330928E-2</v>
      </c>
      <c r="BC7">
        <v>1.0421295384615373E-2</v>
      </c>
      <c r="BD7">
        <v>0.24936171823807721</v>
      </c>
      <c r="BE7">
        <v>12.064373118452835</v>
      </c>
      <c r="BF7">
        <v>6.627814735393063E-2</v>
      </c>
      <c r="BG7">
        <v>7.0116375680636028E-2</v>
      </c>
      <c r="BH7">
        <v>4.3196155593803846E-3</v>
      </c>
      <c r="BI7">
        <v>5.2753190675090503E-2</v>
      </c>
      <c r="BJ7">
        <v>0</v>
      </c>
      <c r="BK7">
        <v>1.0360143307464034E-4</v>
      </c>
      <c r="BL7">
        <v>1.5535125745135515E-5</v>
      </c>
      <c r="BM7">
        <v>0</v>
      </c>
      <c r="BN7">
        <v>2.982900374556027E-3</v>
      </c>
      <c r="BO7">
        <v>2.5677449532474095E-4</v>
      </c>
      <c r="BP7">
        <v>2.2087691798344552E-3</v>
      </c>
      <c r="BQ7">
        <v>0.12509972250546195</v>
      </c>
      <c r="BR7">
        <v>1.2256436501079898E-6</v>
      </c>
      <c r="BS7">
        <v>0</v>
      </c>
      <c r="BT7">
        <v>8.3757244386422975E-6</v>
      </c>
      <c r="BU7">
        <v>3.3905717374517464E-4</v>
      </c>
      <c r="BW7">
        <v>8.9205513268874572</v>
      </c>
      <c r="BX7">
        <v>18.875183455637128</v>
      </c>
      <c r="BY7">
        <v>37.991198461867072</v>
      </c>
      <c r="BZ7">
        <v>9.5891349941173605</v>
      </c>
      <c r="CA7">
        <v>2.08559640693545</v>
      </c>
      <c r="CB7">
        <v>22.525175038051703</v>
      </c>
      <c r="CD7">
        <v>26.614000000000001</v>
      </c>
      <c r="CE7">
        <v>130.75399999999999</v>
      </c>
      <c r="CF7">
        <v>5313.4</v>
      </c>
      <c r="CG7">
        <v>3263.16</v>
      </c>
      <c r="CH7">
        <v>4.99127E-12</v>
      </c>
      <c r="CI7">
        <v>10153.799999999999</v>
      </c>
      <c r="CJ7">
        <v>719.50900000000001</v>
      </c>
      <c r="CK7">
        <v>246.50800000000001</v>
      </c>
      <c r="CL7">
        <v>3.5774300000000001</v>
      </c>
      <c r="CM7">
        <v>2357.87</v>
      </c>
      <c r="CN7">
        <v>38.297600000000003</v>
      </c>
      <c r="CO7">
        <v>6.6988300000000001</v>
      </c>
      <c r="CP7">
        <v>304.262</v>
      </c>
      <c r="CQ7">
        <v>15988.2</v>
      </c>
      <c r="CR7">
        <v>102.871</v>
      </c>
      <c r="CS7">
        <v>109.93300000000001</v>
      </c>
      <c r="CT7">
        <v>3.5684</v>
      </c>
      <c r="CU7">
        <v>90.804900000000004</v>
      </c>
      <c r="CV7">
        <v>4.25413</v>
      </c>
      <c r="CW7">
        <v>0.30327900000000002</v>
      </c>
      <c r="CX7">
        <v>0.117825</v>
      </c>
      <c r="CY7">
        <v>1.08242E-4</v>
      </c>
      <c r="CZ7">
        <v>2.50562</v>
      </c>
      <c r="DA7">
        <v>0.46733200000000003</v>
      </c>
      <c r="DB7">
        <v>2.0121600000000002</v>
      </c>
      <c r="DC7">
        <v>175.011</v>
      </c>
      <c r="DD7">
        <v>9.4045199999999995E-3</v>
      </c>
      <c r="DE7">
        <v>2.6186899999999999E-2</v>
      </c>
      <c r="DF7">
        <v>4.4025700000000001E-2</v>
      </c>
      <c r="DG7">
        <v>0.48666199999999998</v>
      </c>
      <c r="DI7">
        <v>741.66666666666697</v>
      </c>
      <c r="DJ7">
        <v>908.33333333333405</v>
      </c>
      <c r="DK7">
        <v>1091.6666666666699</v>
      </c>
      <c r="DL7">
        <v>808.33333333333394</v>
      </c>
      <c r="DM7">
        <v>775</v>
      </c>
      <c r="DN7">
        <v>1766.6666666666699</v>
      </c>
      <c r="DO7">
        <v>2.6614E-3</v>
      </c>
      <c r="DP7">
        <v>1.3075399999999999E-2</v>
      </c>
      <c r="DQ7">
        <v>0.53133999999999992</v>
      </c>
      <c r="DR7">
        <v>0.32631599999999999</v>
      </c>
      <c r="DS7">
        <v>4.9912700000000003E-16</v>
      </c>
      <c r="DT7">
        <v>1.0153799999999999</v>
      </c>
      <c r="DU7">
        <v>7.1950899999999998E-2</v>
      </c>
      <c r="DV7">
        <v>2.46508E-2</v>
      </c>
      <c r="DW7">
        <v>3.5774299999999999E-4</v>
      </c>
      <c r="DX7">
        <v>0.235787</v>
      </c>
      <c r="DY7">
        <v>3.8297600000000002E-3</v>
      </c>
      <c r="DZ7">
        <v>6.6988300000000002E-4</v>
      </c>
      <c r="EA7">
        <v>3.04262E-2</v>
      </c>
      <c r="EB7">
        <v>1.5988200000000001</v>
      </c>
      <c r="EC7">
        <v>1.0287099999999999E-2</v>
      </c>
      <c r="ED7">
        <v>1.0993300000000001E-2</v>
      </c>
      <c r="EE7">
        <v>3.5683999999999998E-4</v>
      </c>
      <c r="EF7">
        <v>9.0804900000000001E-3</v>
      </c>
      <c r="EG7">
        <v>4.2541299999999997E-4</v>
      </c>
      <c r="EH7">
        <v>3.0327900000000001E-5</v>
      </c>
      <c r="EI7">
        <v>1.1782499999999999E-5</v>
      </c>
      <c r="EJ7">
        <v>1.0824199999999999E-8</v>
      </c>
      <c r="EK7">
        <v>2.5056200000000002E-4</v>
      </c>
      <c r="EL7">
        <v>4.6733200000000002E-5</v>
      </c>
      <c r="EM7">
        <v>2.0121600000000002E-4</v>
      </c>
      <c r="EN7">
        <v>1.7501099999999999E-2</v>
      </c>
      <c r="EO7">
        <v>9.4045199999999998E-7</v>
      </c>
      <c r="EP7">
        <v>2.6186899999999997E-6</v>
      </c>
      <c r="EQ7">
        <v>4.4025700000000004E-6</v>
      </c>
      <c r="ER7">
        <v>4.8666199999999998E-5</v>
      </c>
      <c r="EU7">
        <v>7.41666666666667E-2</v>
      </c>
      <c r="EV7">
        <v>9.0833333333333405E-2</v>
      </c>
      <c r="EW7">
        <v>0.10916666666666699</v>
      </c>
      <c r="EX7">
        <v>8.0833333333333396E-2</v>
      </c>
      <c r="EY7">
        <v>7.7499999999999999E-2</v>
      </c>
      <c r="EZ7">
        <v>0.176666666666667</v>
      </c>
      <c r="FB7">
        <v>5.7292962536022963E-3</v>
      </c>
      <c r="FC7">
        <v>1.7625343453675453E-2</v>
      </c>
      <c r="FD7">
        <v>0.88083101604278213</v>
      </c>
      <c r="FE7">
        <v>0.54095165775401166</v>
      </c>
      <c r="FF7">
        <v>9.4312433135656075E-16</v>
      </c>
      <c r="FG7">
        <v>2.171734795300817</v>
      </c>
      <c r="FH7">
        <v>0.10067381417165688</v>
      </c>
      <c r="FI7">
        <v>3.449143872255496E-2</v>
      </c>
      <c r="FJ7">
        <v>5.4870901423487379E-4</v>
      </c>
      <c r="FK7">
        <v>0.39340521600167111</v>
      </c>
      <c r="FL7">
        <v>6.837031299568112E-3</v>
      </c>
      <c r="FM7">
        <v>9.7905976923076806E-4</v>
      </c>
      <c r="FN7">
        <v>3.9287124645067235E-2</v>
      </c>
      <c r="FO7">
        <v>2.0565663169203248</v>
      </c>
      <c r="FP7">
        <v>1.2804591587641434E-2</v>
      </c>
      <c r="FQ7">
        <v>1.3683615081064499E-2</v>
      </c>
      <c r="FR7">
        <v>4.7967648881239308E-4</v>
      </c>
      <c r="FS7">
        <v>9.9304247139346824E-3</v>
      </c>
      <c r="FT7">
        <v>5.0309626866012255E-4</v>
      </c>
      <c r="FU7">
        <v>3.5865978064368817E-5</v>
      </c>
      <c r="FV7">
        <v>1.496301962658867E-5</v>
      </c>
      <c r="FW7">
        <v>1.4621332207849184E-8</v>
      </c>
      <c r="FX7">
        <v>3.584349953718658E-4</v>
      </c>
      <c r="FY7">
        <v>5.93308109847529E-5</v>
      </c>
      <c r="FZ7">
        <v>2.1332832505643277E-4</v>
      </c>
      <c r="GA7">
        <v>1.9540558120903044E-2</v>
      </c>
      <c r="GB7">
        <v>1.102949105831532E-6</v>
      </c>
      <c r="GC7">
        <v>1.6877684104046235E-6</v>
      </c>
      <c r="GD7">
        <v>5.5520660835509344E-6</v>
      </c>
      <c r="GE7">
        <v>5.2424207722007853E-5</v>
      </c>
      <c r="GF7">
        <v>0</v>
      </c>
      <c r="GG7">
        <v>0</v>
      </c>
      <c r="GH7">
        <v>0.12295008912655998</v>
      </c>
      <c r="GI7">
        <v>0.17163392636520899</v>
      </c>
      <c r="GJ7">
        <v>0.23348997270677638</v>
      </c>
      <c r="GK7">
        <v>9.7372122762148433E-2</v>
      </c>
      <c r="GL7">
        <v>0.1293069772299979</v>
      </c>
    </row>
    <row r="8" spans="1:194">
      <c r="A8" s="75"/>
      <c r="B8" s="75"/>
      <c r="C8" s="75"/>
      <c r="D8" s="75"/>
      <c r="E8" s="75"/>
      <c r="H8" t="s">
        <v>305</v>
      </c>
      <c r="I8" t="s">
        <v>72</v>
      </c>
      <c r="J8">
        <f t="shared" si="5"/>
        <v>-1.5415238841321852</v>
      </c>
      <c r="K8">
        <v>-2.3593999999999999</v>
      </c>
      <c r="L8">
        <v>-1.7282999999999999</v>
      </c>
      <c r="M8">
        <f t="shared" si="6"/>
        <v>0.35067364537638757</v>
      </c>
      <c r="N8">
        <f t="shared" si="7"/>
        <v>4.6482000000000006E-9</v>
      </c>
      <c r="O8">
        <f t="shared" si="0"/>
        <v>573.23330108562652</v>
      </c>
      <c r="Q8">
        <v>41804.699999999997</v>
      </c>
      <c r="R8">
        <v>39914.300000000003</v>
      </c>
      <c r="S8">
        <v>11706.8</v>
      </c>
      <c r="T8">
        <v>99619</v>
      </c>
      <c r="U8">
        <v>53800</v>
      </c>
      <c r="V8">
        <v>14000</v>
      </c>
      <c r="W8">
        <v>173299.99999999997</v>
      </c>
      <c r="X8">
        <v>4.1804699999999997</v>
      </c>
      <c r="Y8">
        <v>3.9914300000000003</v>
      </c>
      <c r="Z8">
        <v>1.1706799999999999</v>
      </c>
      <c r="AA8">
        <v>9.9619</v>
      </c>
      <c r="AB8">
        <v>5.38</v>
      </c>
      <c r="AC8">
        <v>1.4</v>
      </c>
      <c r="AD8">
        <v>17.329999999999998</v>
      </c>
      <c r="AE8">
        <f t="shared" si="1"/>
        <v>227099.99999999997</v>
      </c>
      <c r="AF8">
        <f t="shared" si="2"/>
        <v>153419</v>
      </c>
      <c r="AG8">
        <f t="shared" si="3"/>
        <v>0.23690004403346546</v>
      </c>
      <c r="AH8">
        <f t="shared" si="4"/>
        <v>0.35067364537638757</v>
      </c>
      <c r="AJ8">
        <v>5.4974159894772985</v>
      </c>
      <c r="AK8">
        <v>2.502584010522702</v>
      </c>
      <c r="AM8">
        <v>0.77706169097765532</v>
      </c>
      <c r="AN8">
        <v>0.21405465826222522</v>
      </c>
      <c r="AO8">
        <v>2.7162152264014265</v>
      </c>
      <c r="AP8">
        <v>1.9374770294105181</v>
      </c>
      <c r="AR8">
        <v>3.6211632276657003E-2</v>
      </c>
      <c r="AS8">
        <v>9.2106890082644347E-2</v>
      </c>
      <c r="AT8">
        <v>6.9316165809504104</v>
      </c>
      <c r="AU8">
        <v>6.6181702941781424</v>
      </c>
      <c r="AV8">
        <v>19.10191238603517</v>
      </c>
      <c r="AW8">
        <v>32.186762477750136</v>
      </c>
      <c r="AX8">
        <v>0</v>
      </c>
      <c r="AY8">
        <v>0</v>
      </c>
      <c r="AZ8">
        <v>2.2502648042704559E-3</v>
      </c>
      <c r="BA8">
        <v>1.9532528013369539</v>
      </c>
      <c r="BB8">
        <v>4.5819370985473049E-2</v>
      </c>
      <c r="BC8">
        <v>2.6766323076923049E-2</v>
      </c>
      <c r="BD8">
        <v>0.25678368984346489</v>
      </c>
      <c r="BE8">
        <v>12.815165117736564</v>
      </c>
      <c r="BF8">
        <v>6.9089354603854153E-2</v>
      </c>
      <c r="BG8">
        <v>6.6905861241969788E-2</v>
      </c>
      <c r="BH8">
        <v>4.2785895352839996E-3</v>
      </c>
      <c r="BI8">
        <v>5.4189743758043578E-2</v>
      </c>
      <c r="BJ8">
        <v>0</v>
      </c>
      <c r="BK8">
        <v>1.7184221593243528E-4</v>
      </c>
      <c r="BL8">
        <v>3.5658783848835859E-5</v>
      </c>
      <c r="BM8">
        <v>0</v>
      </c>
      <c r="BN8">
        <v>4.7077262738133754E-3</v>
      </c>
      <c r="BO8">
        <v>2.0313666540308317E-4</v>
      </c>
      <c r="BP8">
        <v>2.2897893303235445E-3</v>
      </c>
      <c r="BQ8">
        <v>0.13319793736343716</v>
      </c>
      <c r="BR8">
        <v>2.5966072354211633E-6</v>
      </c>
      <c r="BS8">
        <v>0</v>
      </c>
      <c r="BT8">
        <v>2.0550073629242821E-5</v>
      </c>
      <c r="BU8">
        <v>3.8184650965251065E-4</v>
      </c>
      <c r="BW8">
        <v>8.9205513268874572</v>
      </c>
      <c r="BX8">
        <v>19.10191238603517</v>
      </c>
      <c r="BY8">
        <v>37.73450117496256</v>
      </c>
      <c r="BZ8">
        <v>9.6132282981226815</v>
      </c>
      <c r="CA8">
        <v>2.3358679757677039</v>
      </c>
      <c r="CB8">
        <v>22.293619840630264</v>
      </c>
      <c r="CD8">
        <v>22.269300000000001</v>
      </c>
      <c r="CE8">
        <v>104.05800000000001</v>
      </c>
      <c r="CF8">
        <v>4348.76</v>
      </c>
      <c r="CG8">
        <v>2694.77</v>
      </c>
      <c r="CH8">
        <v>5.4569700000000003E-12</v>
      </c>
      <c r="CI8">
        <v>12630.4</v>
      </c>
      <c r="CJ8">
        <v>727.18600000000004</v>
      </c>
      <c r="CK8">
        <v>193.93600000000001</v>
      </c>
      <c r="CL8">
        <v>2.9005299999999998</v>
      </c>
      <c r="CM8">
        <v>2134.5700000000002</v>
      </c>
      <c r="CN8">
        <v>39.432200000000002</v>
      </c>
      <c r="CO8">
        <v>21.754799999999999</v>
      </c>
      <c r="CP8">
        <v>385.57799999999997</v>
      </c>
      <c r="CQ8">
        <v>20674.400000000001</v>
      </c>
      <c r="CR8">
        <v>113.18899999999999</v>
      </c>
      <c r="CS8">
        <v>105.355</v>
      </c>
      <c r="CT8">
        <v>3.7049500000000002</v>
      </c>
      <c r="CU8">
        <v>95.037199999999999</v>
      </c>
      <c r="CV8">
        <v>5.4238999999999997</v>
      </c>
      <c r="CW8">
        <v>0.29221399999999997</v>
      </c>
      <c r="CX8">
        <v>0.23682700000000001</v>
      </c>
      <c r="CY8">
        <v>1.7572099999999999E-4</v>
      </c>
      <c r="CZ8">
        <v>4.3286199999999999</v>
      </c>
      <c r="DA8">
        <v>0.32207599999999997</v>
      </c>
      <c r="DB8">
        <v>2.9348000000000001</v>
      </c>
      <c r="DC8">
        <v>186.19399999999999</v>
      </c>
      <c r="DD8">
        <v>1.55435E-2</v>
      </c>
      <c r="DE8">
        <v>2.4653100000000001E-2</v>
      </c>
      <c r="DF8">
        <v>6.9801299999999997E-2</v>
      </c>
      <c r="DG8">
        <v>0.61614899999999995</v>
      </c>
      <c r="DI8">
        <v>741.66666666666697</v>
      </c>
      <c r="DJ8">
        <v>908.33333333333405</v>
      </c>
      <c r="DK8">
        <v>1091.6666666666699</v>
      </c>
      <c r="DL8">
        <v>808.33333333333394</v>
      </c>
      <c r="DM8">
        <v>775</v>
      </c>
      <c r="DN8">
        <v>1766.6666666666699</v>
      </c>
      <c r="DO8">
        <v>2.2269300000000002E-3</v>
      </c>
      <c r="DP8">
        <v>1.0405800000000002E-2</v>
      </c>
      <c r="DQ8">
        <v>0.43487600000000004</v>
      </c>
      <c r="DR8">
        <v>0.26947700000000002</v>
      </c>
      <c r="DS8">
        <v>5.4569700000000002E-16</v>
      </c>
      <c r="DT8">
        <v>1.2630399999999999</v>
      </c>
      <c r="DU8">
        <v>7.2718600000000008E-2</v>
      </c>
      <c r="DV8">
        <v>1.93936E-2</v>
      </c>
      <c r="DW8">
        <v>2.9005299999999997E-4</v>
      </c>
      <c r="DX8">
        <v>0.21345700000000001</v>
      </c>
      <c r="DY8">
        <v>3.9432199999999999E-3</v>
      </c>
      <c r="DZ8">
        <v>2.17548E-3</v>
      </c>
      <c r="EA8">
        <v>3.8557799999999996E-2</v>
      </c>
      <c r="EB8">
        <v>2.0674399999999999</v>
      </c>
      <c r="EC8">
        <v>1.13189E-2</v>
      </c>
      <c r="ED8">
        <v>1.05355E-2</v>
      </c>
      <c r="EE8">
        <v>3.7049500000000004E-4</v>
      </c>
      <c r="EF8">
        <v>9.5037200000000002E-3</v>
      </c>
      <c r="EG8">
        <v>5.4239000000000002E-4</v>
      </c>
      <c r="EH8">
        <v>2.9221399999999998E-5</v>
      </c>
      <c r="EI8">
        <v>2.3682699999999999E-5</v>
      </c>
      <c r="EJ8">
        <v>1.7572099999999999E-8</v>
      </c>
      <c r="EK8">
        <v>4.32862E-4</v>
      </c>
      <c r="EL8">
        <v>3.22076E-5</v>
      </c>
      <c r="EM8">
        <v>2.9347999999999999E-4</v>
      </c>
      <c r="EN8">
        <v>1.8619399999999998E-2</v>
      </c>
      <c r="EO8">
        <v>1.55435E-6</v>
      </c>
      <c r="EP8">
        <v>2.4653100000000002E-6</v>
      </c>
      <c r="EQ8">
        <v>6.9801299999999999E-6</v>
      </c>
      <c r="ER8">
        <v>6.1614899999999992E-5</v>
      </c>
      <c r="EU8">
        <v>7.41666666666667E-2</v>
      </c>
      <c r="EV8">
        <v>9.0833333333333405E-2</v>
      </c>
      <c r="EW8">
        <v>0.10916666666666699</v>
      </c>
      <c r="EX8">
        <v>8.0833333333333396E-2</v>
      </c>
      <c r="EY8">
        <v>7.7499999999999999E-2</v>
      </c>
      <c r="EZ8">
        <v>0.176666666666667</v>
      </c>
      <c r="FB8">
        <v>4.7939962824207422E-3</v>
      </c>
      <c r="FC8">
        <v>1.402678303610261E-2</v>
      </c>
      <c r="FD8">
        <v>0.7209174331550815</v>
      </c>
      <c r="FE8">
        <v>0.44672657754010775</v>
      </c>
      <c r="FF8">
        <v>1.03112057301705E-15</v>
      </c>
      <c r="FG8">
        <v>2.7014397721609091</v>
      </c>
      <c r="FH8">
        <v>0.10174798123752517</v>
      </c>
      <c r="FI8">
        <v>2.7135556087824406E-2</v>
      </c>
      <c r="FJ8">
        <v>4.4488556227757867E-4</v>
      </c>
      <c r="FK8">
        <v>0.35614812178817629</v>
      </c>
      <c r="FL8">
        <v>7.0395843502159315E-3</v>
      </c>
      <c r="FM8">
        <v>3.1795476923076886E-3</v>
      </c>
      <c r="FN8">
        <v>4.9786864433927776E-2</v>
      </c>
      <c r="FO8">
        <v>2.6593534395702805</v>
      </c>
      <c r="FP8">
        <v>1.4088896940960488E-2</v>
      </c>
      <c r="FQ8">
        <v>1.311378081982253E-2</v>
      </c>
      <c r="FR8">
        <v>4.980320051635119E-4</v>
      </c>
      <c r="FS8">
        <v>1.0393269081549047E-2</v>
      </c>
      <c r="FT8">
        <v>6.414340538689788E-4</v>
      </c>
      <c r="FU8">
        <v>3.4557423738872347E-5</v>
      </c>
      <c r="FV8">
        <v>3.0075510707456948E-5</v>
      </c>
      <c r="FW8">
        <v>2.3736397303223024E-8</v>
      </c>
      <c r="FX8">
        <v>6.1921955031751254E-4</v>
      </c>
      <c r="FY8">
        <v>4.0889625103192747E-5</v>
      </c>
      <c r="FZ8">
        <v>3.1114621519939703E-4</v>
      </c>
      <c r="GA8">
        <v>2.0789177130371355E-2</v>
      </c>
      <c r="GB8">
        <v>1.822920194384447E-6</v>
      </c>
      <c r="GC8">
        <v>1.5889136705202307E-6</v>
      </c>
      <c r="GD8">
        <v>8.8026182506527737E-6</v>
      </c>
      <c r="GE8">
        <v>6.6372807335907498E-5</v>
      </c>
      <c r="GF8">
        <v>0</v>
      </c>
      <c r="GG8">
        <v>0</v>
      </c>
      <c r="GH8">
        <v>0.12295008912655998</v>
      </c>
      <c r="GI8">
        <v>0.17163392636520899</v>
      </c>
      <c r="GJ8">
        <v>0.23348997270677638</v>
      </c>
      <c r="GK8">
        <v>9.7372122762148433E-2</v>
      </c>
      <c r="GL8">
        <v>0.1293069772299979</v>
      </c>
    </row>
    <row r="9" spans="1:194">
      <c r="A9" s="75"/>
      <c r="B9" s="75"/>
      <c r="C9" s="75"/>
      <c r="D9" s="75"/>
      <c r="E9" s="75"/>
      <c r="H9" t="s">
        <v>305</v>
      </c>
      <c r="I9" t="s">
        <v>73</v>
      </c>
      <c r="J9">
        <f t="shared" si="5"/>
        <v>-1.7067287919760821</v>
      </c>
      <c r="K9">
        <v>-2.3593999999999999</v>
      </c>
      <c r="L9">
        <v>-1.7282999999999999</v>
      </c>
      <c r="M9">
        <f t="shared" si="6"/>
        <v>0.35893479882437695</v>
      </c>
      <c r="N9">
        <f t="shared" si="7"/>
        <v>4.6482000000000006E-9</v>
      </c>
      <c r="O9">
        <f t="shared" si="0"/>
        <v>536.77648535347794</v>
      </c>
      <c r="Q9">
        <v>41136.9</v>
      </c>
      <c r="R9">
        <v>40863.300000000003</v>
      </c>
      <c r="S9">
        <v>9963.07</v>
      </c>
      <c r="T9">
        <v>100553</v>
      </c>
      <c r="U9">
        <v>56300</v>
      </c>
      <c r="V9">
        <v>10400</v>
      </c>
      <c r="W9">
        <v>171500</v>
      </c>
      <c r="X9">
        <v>4.1136900000000001</v>
      </c>
      <c r="Y9">
        <v>4.0863300000000002</v>
      </c>
      <c r="Z9">
        <v>0.99630699999999994</v>
      </c>
      <c r="AA9">
        <v>10.055300000000001</v>
      </c>
      <c r="AB9">
        <v>5.63</v>
      </c>
      <c r="AC9">
        <v>1.04</v>
      </c>
      <c r="AD9">
        <v>17.149999999999999</v>
      </c>
      <c r="AE9">
        <f t="shared" si="1"/>
        <v>227800</v>
      </c>
      <c r="AF9">
        <f t="shared" si="2"/>
        <v>156853</v>
      </c>
      <c r="AG9">
        <f t="shared" si="3"/>
        <v>0.24714661984196665</v>
      </c>
      <c r="AH9">
        <f t="shared" si="4"/>
        <v>0.35893479882437695</v>
      </c>
      <c r="AJ9">
        <v>5.5379917940483407</v>
      </c>
      <c r="AK9">
        <v>2.4620082059516588</v>
      </c>
      <c r="AM9">
        <v>0.76279897850470668</v>
      </c>
      <c r="AN9">
        <v>0.18145841100974647</v>
      </c>
      <c r="AO9">
        <v>2.6774858137524435</v>
      </c>
      <c r="AP9">
        <v>2.0195756175965904</v>
      </c>
      <c r="AR9">
        <v>3.6646270028818387E-2</v>
      </c>
      <c r="AS9">
        <v>8.7474835406698273E-2</v>
      </c>
      <c r="AT9">
        <v>6.8208889940341386</v>
      </c>
      <c r="AU9">
        <v>6.7755235136803025</v>
      </c>
      <c r="AV9">
        <v>18.856289378103959</v>
      </c>
      <c r="AW9">
        <v>36.137642541829884</v>
      </c>
      <c r="AX9">
        <v>0</v>
      </c>
      <c r="AY9">
        <v>6.6594300399201722E-2</v>
      </c>
      <c r="AZ9">
        <v>2.1501378291814881E-3</v>
      </c>
      <c r="BA9">
        <v>1.6623154395237096</v>
      </c>
      <c r="BB9">
        <v>2.5451953003533537E-2</v>
      </c>
      <c r="BC9">
        <v>6.3971976923076846E-3</v>
      </c>
      <c r="BD9">
        <v>0.28828574990899081</v>
      </c>
      <c r="BE9">
        <v>12.93531653684302</v>
      </c>
      <c r="BF9">
        <v>7.5669085683695056E-2</v>
      </c>
      <c r="BG9">
        <v>6.9739473508718022E-2</v>
      </c>
      <c r="BH9">
        <v>4.3830634079173895E-3</v>
      </c>
      <c r="BI9">
        <v>5.4361548332748158E-2</v>
      </c>
      <c r="BJ9">
        <v>0</v>
      </c>
      <c r="BK9">
        <v>6.706503526592093E-5</v>
      </c>
      <c r="BL9">
        <v>2.3017207029580453E-6</v>
      </c>
      <c r="BM9">
        <v>7.0247692282394355E-7</v>
      </c>
      <c r="BN9">
        <v>2.5448309600688878E-3</v>
      </c>
      <c r="BO9">
        <v>2.7452427638783591E-4</v>
      </c>
      <c r="BP9">
        <v>2.3939323476297892E-3</v>
      </c>
      <c r="BQ9">
        <v>0.10021867472687501</v>
      </c>
      <c r="BR9">
        <v>8.088260604751611E-7</v>
      </c>
      <c r="BS9">
        <v>1.6887996242774562E-6</v>
      </c>
      <c r="BT9">
        <v>9.6837086161879888E-6</v>
      </c>
      <c r="BU9">
        <v>4.257012162162173E-4</v>
      </c>
      <c r="BW9">
        <v>9.335075087430555</v>
      </c>
      <c r="BX9">
        <v>18.856289378103959</v>
      </c>
      <c r="BY9">
        <v>38.16232998647007</v>
      </c>
      <c r="BZ9">
        <v>9.8662079901785411</v>
      </c>
      <c r="CA9">
        <v>1.7352162105702944</v>
      </c>
      <c r="CB9">
        <v>22.062064643208831</v>
      </c>
      <c r="CD9">
        <v>22.7012</v>
      </c>
      <c r="CE9">
        <v>104.48</v>
      </c>
      <c r="CF9">
        <v>3670.36</v>
      </c>
      <c r="CG9">
        <v>3611.71</v>
      </c>
      <c r="CH9">
        <v>4.9481900000000001E-12</v>
      </c>
      <c r="CI9">
        <v>16196.9</v>
      </c>
      <c r="CJ9">
        <v>719.27499999999998</v>
      </c>
      <c r="CK9">
        <v>189.74799999999999</v>
      </c>
      <c r="CL9">
        <v>2.6010399999999998</v>
      </c>
      <c r="CM9">
        <v>1098.58</v>
      </c>
      <c r="CN9">
        <v>13.5009</v>
      </c>
      <c r="CO9">
        <v>6.0196300000000003</v>
      </c>
      <c r="CP9">
        <v>269.52699999999999</v>
      </c>
      <c r="CQ9">
        <v>10670.1</v>
      </c>
      <c r="CR9">
        <v>78.617000000000004</v>
      </c>
      <c r="CS9">
        <v>73.070899999999995</v>
      </c>
      <c r="CT9">
        <v>3.9155799999999998</v>
      </c>
      <c r="CU9">
        <v>61.780999999999999</v>
      </c>
      <c r="CV9">
        <v>4.4225500000000002</v>
      </c>
      <c r="CW9">
        <v>0.23855599999999999</v>
      </c>
      <c r="CX9">
        <v>3.5190800000000001E-2</v>
      </c>
      <c r="CY9">
        <v>6.5783900000000001E-4</v>
      </c>
      <c r="CZ9">
        <v>1.6644600000000001</v>
      </c>
      <c r="DA9">
        <v>0.296873</v>
      </c>
      <c r="DB9">
        <v>3.2332000000000001</v>
      </c>
      <c r="DC9">
        <v>114.178</v>
      </c>
      <c r="DD9">
        <v>8.6881100000000006E-3</v>
      </c>
      <c r="DE9">
        <v>2.9126899999999999E-3</v>
      </c>
      <c r="DF9">
        <v>4.3694499999999997E-2</v>
      </c>
      <c r="DG9">
        <v>0.425618</v>
      </c>
      <c r="DI9">
        <v>741.66666666666697</v>
      </c>
      <c r="DJ9">
        <v>908.33333333333405</v>
      </c>
      <c r="DK9">
        <v>1091.6666666666699</v>
      </c>
      <c r="DL9">
        <v>808.33333333333394</v>
      </c>
      <c r="DM9">
        <v>775</v>
      </c>
      <c r="DN9">
        <v>1766.6666666666699</v>
      </c>
      <c r="DO9">
        <v>2.27012E-3</v>
      </c>
      <c r="DP9">
        <v>1.0448000000000001E-2</v>
      </c>
      <c r="DQ9">
        <v>0.36703600000000003</v>
      </c>
      <c r="DR9">
        <v>0.36117100000000002</v>
      </c>
      <c r="DS9">
        <v>4.94819E-16</v>
      </c>
      <c r="DT9">
        <v>1.6196900000000001</v>
      </c>
      <c r="DU9">
        <v>7.1927499999999991E-2</v>
      </c>
      <c r="DV9">
        <v>1.89748E-2</v>
      </c>
      <c r="DW9">
        <v>2.6010399999999999E-4</v>
      </c>
      <c r="DX9">
        <v>0.109858</v>
      </c>
      <c r="DY9">
        <v>1.35009E-3</v>
      </c>
      <c r="DZ9">
        <v>6.0196300000000006E-4</v>
      </c>
      <c r="EA9">
        <v>2.69527E-2</v>
      </c>
      <c r="EB9">
        <v>1.06701</v>
      </c>
      <c r="EC9">
        <v>7.861700000000001E-3</v>
      </c>
      <c r="ED9">
        <v>7.3070899999999996E-3</v>
      </c>
      <c r="EE9">
        <v>3.9155799999999997E-4</v>
      </c>
      <c r="EF9">
        <v>6.1780999999999997E-3</v>
      </c>
      <c r="EG9">
        <v>4.4225500000000001E-4</v>
      </c>
      <c r="EH9">
        <v>2.3855599999999999E-5</v>
      </c>
      <c r="EI9">
        <v>3.5190800000000002E-6</v>
      </c>
      <c r="EJ9">
        <v>6.5783899999999997E-8</v>
      </c>
      <c r="EK9">
        <v>1.66446E-4</v>
      </c>
      <c r="EL9">
        <v>2.96873E-5</v>
      </c>
      <c r="EM9">
        <v>3.2331999999999999E-4</v>
      </c>
      <c r="EN9">
        <v>1.1417800000000001E-2</v>
      </c>
      <c r="EO9">
        <v>8.6881100000000004E-7</v>
      </c>
      <c r="EP9">
        <v>2.9126900000000001E-7</v>
      </c>
      <c r="EQ9">
        <v>4.3694499999999993E-6</v>
      </c>
      <c r="ER9">
        <v>4.2561799999999996E-5</v>
      </c>
      <c r="EU9">
        <v>7.41666666666667E-2</v>
      </c>
      <c r="EV9">
        <v>9.0833333333333405E-2</v>
      </c>
      <c r="EW9">
        <v>0.10916666666666699</v>
      </c>
      <c r="EX9">
        <v>8.0833333333333396E-2</v>
      </c>
      <c r="EY9">
        <v>7.7499999999999999E-2</v>
      </c>
      <c r="EZ9">
        <v>0.176666666666667</v>
      </c>
      <c r="FB9">
        <v>4.8869730259365916E-3</v>
      </c>
      <c r="FC9">
        <v>1.4083667681600652E-2</v>
      </c>
      <c r="FD9">
        <v>0.60845540106951979</v>
      </c>
      <c r="FE9">
        <v>0.59873267379679251</v>
      </c>
      <c r="FF9">
        <v>9.3498415937731688E-16</v>
      </c>
      <c r="FG9">
        <v>3.4642568600925574</v>
      </c>
      <c r="FH9">
        <v>0.10064107285429161</v>
      </c>
      <c r="FI9">
        <v>2.6549570459081889E-2</v>
      </c>
      <c r="FJ9">
        <v>3.9894955160142226E-4</v>
      </c>
      <c r="FK9">
        <v>0.18329556005849171</v>
      </c>
      <c r="FL9">
        <v>2.4102313427561807E-3</v>
      </c>
      <c r="FM9">
        <v>8.7979207692307599E-4</v>
      </c>
      <c r="FN9">
        <v>3.4802048380050868E-2</v>
      </c>
      <c r="FO9">
        <v>1.3724977332139676</v>
      </c>
      <c r="FP9">
        <v>9.7856400428265201E-3</v>
      </c>
      <c r="FQ9">
        <v>9.0953041327622806E-3</v>
      </c>
      <c r="FR9">
        <v>5.2634560757315043E-4</v>
      </c>
      <c r="FS9">
        <v>6.7563707382707157E-3</v>
      </c>
      <c r="FT9">
        <v>5.2301373088335917E-4</v>
      </c>
      <c r="FU9">
        <v>2.8211792650079848E-5</v>
      </c>
      <c r="FV9">
        <v>4.4690059925767587E-6</v>
      </c>
      <c r="FW9">
        <v>8.8860909427757242E-8</v>
      </c>
      <c r="FX9">
        <v>2.3810502486277079E-4</v>
      </c>
      <c r="FY9">
        <v>3.7689941731951899E-5</v>
      </c>
      <c r="FZ9">
        <v>3.4278245297215845E-4</v>
      </c>
      <c r="GA9">
        <v>1.2748352075746485E-2</v>
      </c>
      <c r="GB9">
        <v>1.0189295313174933E-6</v>
      </c>
      <c r="GC9">
        <v>1.8772539595375716E-7</v>
      </c>
      <c r="GD9">
        <v>5.5102985639686876E-6</v>
      </c>
      <c r="GE9">
        <v>4.5848425482625592E-5</v>
      </c>
      <c r="GF9">
        <v>0</v>
      </c>
      <c r="GG9">
        <v>0</v>
      </c>
      <c r="GH9">
        <v>0.12295008912655998</v>
      </c>
      <c r="GI9">
        <v>0.17163392636520899</v>
      </c>
      <c r="GJ9">
        <v>0.23348997270677638</v>
      </c>
      <c r="GK9">
        <v>9.7372122762148433E-2</v>
      </c>
      <c r="GL9">
        <v>0.1293069772299979</v>
      </c>
    </row>
    <row r="10" spans="1:194">
      <c r="A10" s="75"/>
      <c r="B10" s="75"/>
      <c r="C10" s="75"/>
      <c r="D10" s="75"/>
      <c r="E10" s="75"/>
      <c r="H10" t="s">
        <v>305</v>
      </c>
      <c r="I10" t="s">
        <v>74</v>
      </c>
      <c r="J10">
        <f t="shared" si="5"/>
        <v>-1.8915371795305447</v>
      </c>
      <c r="K10">
        <v>-2.3593999999999999</v>
      </c>
      <c r="L10">
        <v>-1.7282999999999999</v>
      </c>
      <c r="M10">
        <f t="shared" si="6"/>
        <v>0.37199105897646861</v>
      </c>
      <c r="N10">
        <f t="shared" si="7"/>
        <v>4.6482000000000006E-9</v>
      </c>
      <c r="O10">
        <f t="shared" si="0"/>
        <v>489.91314477649217</v>
      </c>
      <c r="Q10">
        <v>41638.300000000003</v>
      </c>
      <c r="R10">
        <v>41831.800000000003</v>
      </c>
      <c r="S10">
        <v>8255.41</v>
      </c>
      <c r="T10">
        <v>94878.9</v>
      </c>
      <c r="U10">
        <v>56200</v>
      </c>
      <c r="V10">
        <v>9800</v>
      </c>
      <c r="W10">
        <v>172800</v>
      </c>
      <c r="X10">
        <v>4.1638299999999999</v>
      </c>
      <c r="Y10">
        <v>4.1831800000000001</v>
      </c>
      <c r="Z10">
        <v>0.82554099999999997</v>
      </c>
      <c r="AA10">
        <v>9.4878900000000002</v>
      </c>
      <c r="AB10">
        <v>5.62</v>
      </c>
      <c r="AC10">
        <v>0.98</v>
      </c>
      <c r="AD10">
        <v>17.28</v>
      </c>
      <c r="AE10">
        <f t="shared" si="1"/>
        <v>229000</v>
      </c>
      <c r="AF10">
        <f t="shared" si="2"/>
        <v>151078.9</v>
      </c>
      <c r="AG10">
        <f t="shared" si="3"/>
        <v>0.24541484716157205</v>
      </c>
      <c r="AH10">
        <f t="shared" si="4"/>
        <v>0.37199105897646861</v>
      </c>
      <c r="AJ10">
        <v>5.5277588284093415</v>
      </c>
      <c r="AK10">
        <v>2.4722411715906585</v>
      </c>
      <c r="AM10">
        <v>0.798586394513352</v>
      </c>
      <c r="AN10">
        <v>0.1508397627381336</v>
      </c>
      <c r="AO10">
        <v>2.7064503469762724</v>
      </c>
      <c r="AP10">
        <v>2.022466380905664</v>
      </c>
      <c r="AR10">
        <v>3.1675813832852978E-2</v>
      </c>
      <c r="AS10">
        <v>7.9934519530230272E-2</v>
      </c>
      <c r="AT10">
        <v>6.9040258794486622</v>
      </c>
      <c r="AU10">
        <v>6.9361100185146984</v>
      </c>
      <c r="AV10">
        <v>19.064124230968833</v>
      </c>
      <c r="AW10">
        <v>34.825032217871176</v>
      </c>
      <c r="AX10">
        <v>0.21955711776447148</v>
      </c>
      <c r="AY10">
        <v>0</v>
      </c>
      <c r="AZ10">
        <v>2.1317474733096023E-3</v>
      </c>
      <c r="BA10">
        <v>1.3773962747023185</v>
      </c>
      <c r="BB10">
        <v>3.2286734903808366E-2</v>
      </c>
      <c r="BC10">
        <v>1.0152971538461527E-2</v>
      </c>
      <c r="BD10">
        <v>0.24370743611212164</v>
      </c>
      <c r="BE10">
        <v>12.205390233682488</v>
      </c>
      <c r="BF10">
        <v>7.2412889905169531E-2</v>
      </c>
      <c r="BG10">
        <v>6.6779646313857216E-2</v>
      </c>
      <c r="BH10">
        <v>4.7757007401032763E-3</v>
      </c>
      <c r="BI10">
        <v>4.9768646659646497E-2</v>
      </c>
      <c r="BJ10">
        <v>0</v>
      </c>
      <c r="BK10">
        <v>7.9913347614699712E-5</v>
      </c>
      <c r="BL10">
        <v>5.2201603722865769E-6</v>
      </c>
      <c r="BM10">
        <v>0</v>
      </c>
      <c r="BN10">
        <v>2.248998563125609E-3</v>
      </c>
      <c r="BO10">
        <v>2.4636914480667173E-4</v>
      </c>
      <c r="BP10">
        <v>2.1009260797592109E-3</v>
      </c>
      <c r="BQ10">
        <v>0.10131968805535278</v>
      </c>
      <c r="BR10">
        <v>3.2242003023758057E-7</v>
      </c>
      <c r="BS10">
        <v>0</v>
      </c>
      <c r="BT10">
        <v>1.1273989268929504E-5</v>
      </c>
      <c r="BU10">
        <v>2.9210976833976906E-4</v>
      </c>
      <c r="BW10">
        <v>9.3184941370088321</v>
      </c>
      <c r="BX10">
        <v>19.064124230968833</v>
      </c>
      <c r="BY10">
        <v>37.969807021291693</v>
      </c>
      <c r="BZ10">
        <v>9.8180213821679008</v>
      </c>
      <c r="CA10">
        <v>1.6351075830373927</v>
      </c>
      <c r="CB10">
        <v>22.229298952457647</v>
      </c>
      <c r="CD10">
        <v>16.223600000000001</v>
      </c>
      <c r="CE10">
        <v>102.24</v>
      </c>
      <c r="CF10">
        <v>3956.5</v>
      </c>
      <c r="CG10">
        <v>3655.87</v>
      </c>
      <c r="CH10">
        <v>5.7101999999999996E-12</v>
      </c>
      <c r="CI10">
        <v>12596.5</v>
      </c>
      <c r="CJ10">
        <v>1041.77</v>
      </c>
      <c r="CK10">
        <v>158.357</v>
      </c>
      <c r="CL10">
        <v>1.98872</v>
      </c>
      <c r="CM10">
        <v>670.63900000000001</v>
      </c>
      <c r="CN10">
        <v>16.334</v>
      </c>
      <c r="CO10">
        <v>7.0873799999999996</v>
      </c>
      <c r="CP10">
        <v>156.143</v>
      </c>
      <c r="CQ10">
        <v>7569.37</v>
      </c>
      <c r="CR10">
        <v>66.369100000000003</v>
      </c>
      <c r="CS10">
        <v>75.144099999999995</v>
      </c>
      <c r="CT10">
        <v>3.2226900000000001</v>
      </c>
      <c r="CU10">
        <v>37.3386</v>
      </c>
      <c r="CV10">
        <v>4.8314300000000001</v>
      </c>
      <c r="CW10">
        <v>0.22174199999999999</v>
      </c>
      <c r="CX10">
        <v>5.6378999999999999E-2</v>
      </c>
      <c r="CY10">
        <v>2.8451100000000001E-3</v>
      </c>
      <c r="CZ10">
        <v>1.51335</v>
      </c>
      <c r="DA10">
        <v>0.31108400000000003</v>
      </c>
      <c r="DB10">
        <v>1.48248</v>
      </c>
      <c r="DC10">
        <v>61.229900000000001</v>
      </c>
      <c r="DD10">
        <v>4.4339399999999999E-3</v>
      </c>
      <c r="DE10">
        <v>6.6956100000000005E-4</v>
      </c>
      <c r="DF10">
        <v>4.4764999999999999E-2</v>
      </c>
      <c r="DG10">
        <v>0.41532400000000003</v>
      </c>
      <c r="DI10">
        <v>741.66666666666697</v>
      </c>
      <c r="DJ10">
        <v>908.33333333333405</v>
      </c>
      <c r="DK10">
        <v>1091.6666666666699</v>
      </c>
      <c r="DL10">
        <v>808.33333333333394</v>
      </c>
      <c r="DM10">
        <v>775</v>
      </c>
      <c r="DN10">
        <v>1766.6666666666699</v>
      </c>
      <c r="DO10">
        <v>1.6223600000000002E-3</v>
      </c>
      <c r="DP10">
        <v>1.0223999999999999E-2</v>
      </c>
      <c r="DQ10">
        <v>0.39565</v>
      </c>
      <c r="DR10">
        <v>0.365587</v>
      </c>
      <c r="DS10">
        <v>5.7101999999999996E-16</v>
      </c>
      <c r="DT10">
        <v>1.2596499999999999</v>
      </c>
      <c r="DU10">
        <v>0.10417699999999999</v>
      </c>
      <c r="DV10">
        <v>1.5835700000000001E-2</v>
      </c>
      <c r="DW10">
        <v>1.98872E-4</v>
      </c>
      <c r="DX10">
        <v>6.7063899999999996E-2</v>
      </c>
      <c r="DY10">
        <v>1.6333999999999999E-3</v>
      </c>
      <c r="DZ10">
        <v>7.0873799999999999E-4</v>
      </c>
      <c r="EA10">
        <v>1.5614299999999999E-2</v>
      </c>
      <c r="EB10">
        <v>0.75693699999999997</v>
      </c>
      <c r="EC10">
        <v>6.6369100000000002E-3</v>
      </c>
      <c r="ED10">
        <v>7.5144099999999991E-3</v>
      </c>
      <c r="EE10">
        <v>3.2226900000000003E-4</v>
      </c>
      <c r="EF10">
        <v>3.7338599999999999E-3</v>
      </c>
      <c r="EG10">
        <v>4.8314300000000001E-4</v>
      </c>
      <c r="EH10">
        <v>2.2174199999999999E-5</v>
      </c>
      <c r="EI10">
        <v>5.6378999999999998E-6</v>
      </c>
      <c r="EJ10">
        <v>2.8451100000000003E-7</v>
      </c>
      <c r="EK10">
        <v>1.51335E-4</v>
      </c>
      <c r="EL10">
        <v>3.1108400000000002E-5</v>
      </c>
      <c r="EM10">
        <v>1.4824799999999999E-4</v>
      </c>
      <c r="EN10">
        <v>6.12299E-3</v>
      </c>
      <c r="EO10">
        <v>4.4339400000000001E-7</v>
      </c>
      <c r="EP10">
        <v>6.69561E-8</v>
      </c>
      <c r="EQ10">
        <v>4.4765000000000003E-6</v>
      </c>
      <c r="ER10">
        <v>4.1532400000000002E-5</v>
      </c>
      <c r="EU10">
        <v>7.41666666666667E-2</v>
      </c>
      <c r="EV10">
        <v>9.0833333333333405E-2</v>
      </c>
      <c r="EW10">
        <v>0.10916666666666699</v>
      </c>
      <c r="EX10">
        <v>8.0833333333333396E-2</v>
      </c>
      <c r="EY10">
        <v>7.7499999999999999E-2</v>
      </c>
      <c r="EZ10">
        <v>0.176666666666667</v>
      </c>
      <c r="FB10">
        <v>3.4925156195965367E-3</v>
      </c>
      <c r="FC10">
        <v>1.3781720748151325E-2</v>
      </c>
      <c r="FD10">
        <v>0.65589037433155195</v>
      </c>
      <c r="FE10">
        <v>0.60605331550802244</v>
      </c>
      <c r="FF10">
        <v>1.078969592290586E-15</v>
      </c>
      <c r="FG10">
        <v>2.6941891064435719</v>
      </c>
      <c r="FH10">
        <v>0.14576462475049928</v>
      </c>
      <c r="FI10">
        <v>2.2157336726546951E-2</v>
      </c>
      <c r="FJ10">
        <v>3.0503143060498129E-4</v>
      </c>
      <c r="FK10">
        <v>0.11189458310006264</v>
      </c>
      <c r="FL10">
        <v>2.9160069886140522E-3</v>
      </c>
      <c r="FM10">
        <v>1.035847846153845E-3</v>
      </c>
      <c r="FN10">
        <v>2.016160251183103E-2</v>
      </c>
      <c r="FO10">
        <v>0.97365002829006375</v>
      </c>
      <c r="FP10">
        <v>8.2611155674517916E-3</v>
      </c>
      <c r="FQ10">
        <v>9.3533601376567417E-3</v>
      </c>
      <c r="FR10">
        <v>4.3320497246127429E-4</v>
      </c>
      <c r="FS10">
        <v>4.0833496454896322E-3</v>
      </c>
      <c r="FT10">
        <v>5.7136815407441137E-4</v>
      </c>
      <c r="FU10">
        <v>2.622335772654641E-5</v>
      </c>
      <c r="FV10">
        <v>7.15977155550556E-6</v>
      </c>
      <c r="FW10">
        <v>3.8431753365490103E-7</v>
      </c>
      <c r="FX10">
        <v>2.1648837423312916E-4</v>
      </c>
      <c r="FY10">
        <v>3.949411982141362E-5</v>
      </c>
      <c r="FZ10">
        <v>1.5717188261850967E-4</v>
      </c>
      <c r="GA10">
        <v>6.8365212454478946E-3</v>
      </c>
      <c r="GB10">
        <v>5.2000635421166249E-7</v>
      </c>
      <c r="GC10">
        <v>4.3153786994219634E-8</v>
      </c>
      <c r="GD10">
        <v>5.645298955613598E-6</v>
      </c>
      <c r="GE10">
        <v>4.4739535135135253E-5</v>
      </c>
      <c r="GF10">
        <v>0</v>
      </c>
      <c r="GG10">
        <v>0</v>
      </c>
      <c r="GH10">
        <v>0.12295008912655998</v>
      </c>
      <c r="GI10">
        <v>0.17163392636520899</v>
      </c>
      <c r="GJ10">
        <v>0.23348997270677638</v>
      </c>
      <c r="GK10">
        <v>9.7372122762148433E-2</v>
      </c>
      <c r="GL10">
        <v>0.1293069772299979</v>
      </c>
    </row>
    <row r="11" spans="1:194">
      <c r="A11" s="75"/>
      <c r="B11" s="75"/>
      <c r="C11" s="75"/>
      <c r="D11" s="75"/>
      <c r="E11" s="75"/>
      <c r="H11" t="s">
        <v>305</v>
      </c>
      <c r="I11" t="s">
        <v>75</v>
      </c>
      <c r="J11">
        <f t="shared" si="5"/>
        <v>-1.6008416037887583</v>
      </c>
      <c r="K11">
        <v>-2.3593999999999999</v>
      </c>
      <c r="L11">
        <v>-1.7282999999999999</v>
      </c>
      <c r="M11">
        <f t="shared" si="6"/>
        <v>0.35821133568453739</v>
      </c>
      <c r="N11">
        <f t="shared" si="7"/>
        <v>4.6482000000000006E-9</v>
      </c>
      <c r="O11">
        <f t="shared" si="0"/>
        <v>561.35044810527654</v>
      </c>
      <c r="Q11">
        <v>41421.199999999997</v>
      </c>
      <c r="R11">
        <v>40865.800000000003</v>
      </c>
      <c r="S11">
        <v>11049.1</v>
      </c>
      <c r="T11">
        <v>99794.8</v>
      </c>
      <c r="U11">
        <v>55700</v>
      </c>
      <c r="V11">
        <v>12200</v>
      </c>
      <c r="W11">
        <v>173600</v>
      </c>
      <c r="X11">
        <v>4.1421199999999994</v>
      </c>
      <c r="Y11">
        <v>4.0865800000000005</v>
      </c>
      <c r="Z11">
        <v>1.1049100000000001</v>
      </c>
      <c r="AA11">
        <v>9.9794800000000006</v>
      </c>
      <c r="AB11">
        <v>5.57</v>
      </c>
      <c r="AC11">
        <v>1.22</v>
      </c>
      <c r="AD11">
        <v>17.36</v>
      </c>
      <c r="AE11">
        <f t="shared" si="1"/>
        <v>229300</v>
      </c>
      <c r="AF11">
        <f t="shared" si="2"/>
        <v>155494.79999999999</v>
      </c>
      <c r="AG11">
        <f t="shared" si="3"/>
        <v>0.24291321412996075</v>
      </c>
      <c r="AH11">
        <f t="shared" si="4"/>
        <v>0.35821133568453739</v>
      </c>
      <c r="AJ11">
        <v>5.5514292189400329</v>
      </c>
      <c r="AK11">
        <v>2.4485707810599671</v>
      </c>
      <c r="AM11">
        <v>0.72899622805660869</v>
      </c>
      <c r="AN11">
        <v>0.20172667260146229</v>
      </c>
      <c r="AO11">
        <v>2.7168475771033034</v>
      </c>
      <c r="AP11">
        <v>2.0029006990994129</v>
      </c>
      <c r="AR11">
        <v>3.3621673487031649E-2</v>
      </c>
      <c r="AS11">
        <v>7.687380208786404E-2</v>
      </c>
      <c r="AT11">
        <v>6.8680286360830989</v>
      </c>
      <c r="AU11">
        <v>6.775938037440846</v>
      </c>
      <c r="AV11">
        <v>18.535090060040066</v>
      </c>
      <c r="AW11">
        <v>35.074462406550424</v>
      </c>
      <c r="AX11">
        <v>0</v>
      </c>
      <c r="AY11">
        <v>0</v>
      </c>
      <c r="AZ11">
        <v>2.8535267615658272E-3</v>
      </c>
      <c r="BA11">
        <v>1.8435170607896385</v>
      </c>
      <c r="BB11">
        <v>4.4885334707498968E-2</v>
      </c>
      <c r="BC11">
        <v>1.8678169230769211E-2</v>
      </c>
      <c r="BD11">
        <v>0.29629135602475343</v>
      </c>
      <c r="BE11">
        <v>12.837780342018059</v>
      </c>
      <c r="BF11">
        <v>6.9637406209849859E-2</v>
      </c>
      <c r="BG11">
        <v>7.8758239614560757E-2</v>
      </c>
      <c r="BH11">
        <v>4.8547013769363236E-3</v>
      </c>
      <c r="BI11">
        <v>5.4113847911547733E-2</v>
      </c>
      <c r="BJ11">
        <v>0</v>
      </c>
      <c r="BK11">
        <v>8.9713845948413478E-5</v>
      </c>
      <c r="BL11">
        <v>7.6867695512315754E-6</v>
      </c>
      <c r="BM11">
        <v>0</v>
      </c>
      <c r="BN11">
        <v>4.18597119578087E-3</v>
      </c>
      <c r="BO11">
        <v>2.5601783489175299E-4</v>
      </c>
      <c r="BP11">
        <v>2.4906858013543942E-3</v>
      </c>
      <c r="BQ11">
        <v>9.3515679679533448E-2</v>
      </c>
      <c r="BR11">
        <v>0</v>
      </c>
      <c r="BS11">
        <v>0</v>
      </c>
      <c r="BT11">
        <v>1.6338893733681465E-5</v>
      </c>
      <c r="BU11">
        <v>3.3861659073359157E-4</v>
      </c>
      <c r="BW11">
        <v>9.2355893849002122</v>
      </c>
      <c r="BX11">
        <v>18.535090060040066</v>
      </c>
      <c r="BY11">
        <v>38.16232998647007</v>
      </c>
      <c r="BZ11">
        <v>9.6975548621413008</v>
      </c>
      <c r="CA11">
        <v>2.0355420931689991</v>
      </c>
      <c r="CB11">
        <v>22.332212373533839</v>
      </c>
      <c r="CD11">
        <v>20.479700000000001</v>
      </c>
      <c r="CE11">
        <v>104.13500000000001</v>
      </c>
      <c r="CF11">
        <v>4222.95</v>
      </c>
      <c r="CG11">
        <v>3619.97</v>
      </c>
      <c r="CH11">
        <v>3.9226600000000002E-12</v>
      </c>
      <c r="CI11">
        <v>14284</v>
      </c>
      <c r="CJ11">
        <v>605.81100000000004</v>
      </c>
      <c r="CK11">
        <v>105.51</v>
      </c>
      <c r="CL11">
        <v>3.9150900000000002</v>
      </c>
      <c r="CM11">
        <v>1552.95</v>
      </c>
      <c r="CN11">
        <v>28.5014</v>
      </c>
      <c r="CO11">
        <v>14.5299</v>
      </c>
      <c r="CP11">
        <v>252.94399999999999</v>
      </c>
      <c r="CQ11">
        <v>11561.6</v>
      </c>
      <c r="CR11">
        <v>78.051199999999994</v>
      </c>
      <c r="CS11">
        <v>92.046800000000005</v>
      </c>
      <c r="CT11">
        <v>3.88544</v>
      </c>
      <c r="CU11">
        <v>49.820300000000003</v>
      </c>
      <c r="CV11">
        <v>7.2011799999999999</v>
      </c>
      <c r="CW11">
        <v>0.15892700000000001</v>
      </c>
      <c r="CX11">
        <v>6.38798E-2</v>
      </c>
      <c r="CY11">
        <v>0.117894</v>
      </c>
      <c r="CZ11">
        <v>3.29765</v>
      </c>
      <c r="DA11">
        <v>0.32413199999999998</v>
      </c>
      <c r="DB11">
        <v>2.9452799999999999</v>
      </c>
      <c r="DC11">
        <v>112.42700000000001</v>
      </c>
      <c r="DD11">
        <v>4.7706000000000001E-7</v>
      </c>
      <c r="DE11">
        <v>1.59728E-6</v>
      </c>
      <c r="DF11">
        <v>8.5481699999999994E-2</v>
      </c>
      <c r="DG11">
        <v>0.59351200000000004</v>
      </c>
      <c r="DI11">
        <v>741.66666666666697</v>
      </c>
      <c r="DJ11">
        <v>908.33333333333405</v>
      </c>
      <c r="DK11">
        <v>1091.6666666666699</v>
      </c>
      <c r="DL11">
        <v>808.33333333333394</v>
      </c>
      <c r="DM11">
        <v>775</v>
      </c>
      <c r="DN11">
        <v>1766.6666666666699</v>
      </c>
      <c r="DO11">
        <v>2.0479700000000001E-3</v>
      </c>
      <c r="DP11">
        <v>1.0413500000000001E-2</v>
      </c>
      <c r="DQ11">
        <v>0.42229499999999998</v>
      </c>
      <c r="DR11">
        <v>0.36199699999999996</v>
      </c>
      <c r="DS11">
        <v>3.9226599999999999E-16</v>
      </c>
      <c r="DT11">
        <v>1.4283999999999999</v>
      </c>
      <c r="DU11">
        <v>6.0581100000000006E-2</v>
      </c>
      <c r="DV11">
        <v>1.0551000000000001E-2</v>
      </c>
      <c r="DW11">
        <v>3.9150900000000001E-4</v>
      </c>
      <c r="DX11">
        <v>0.15529500000000002</v>
      </c>
      <c r="DY11">
        <v>2.8501400000000001E-3</v>
      </c>
      <c r="DZ11">
        <v>1.4529899999999999E-3</v>
      </c>
      <c r="EA11">
        <v>2.5294399999999998E-2</v>
      </c>
      <c r="EB11">
        <v>1.1561600000000001</v>
      </c>
      <c r="EC11">
        <v>7.8051199999999996E-3</v>
      </c>
      <c r="ED11">
        <v>9.2046799999999998E-3</v>
      </c>
      <c r="EE11">
        <v>3.88544E-4</v>
      </c>
      <c r="EF11">
        <v>4.9820300000000001E-3</v>
      </c>
      <c r="EG11">
        <v>7.2011799999999995E-4</v>
      </c>
      <c r="EH11">
        <v>1.5892700000000001E-5</v>
      </c>
      <c r="EI11">
        <v>6.38798E-6</v>
      </c>
      <c r="EJ11">
        <v>1.1789399999999999E-5</v>
      </c>
      <c r="EK11">
        <v>3.2976499999999998E-4</v>
      </c>
      <c r="EL11">
        <v>3.2413199999999997E-5</v>
      </c>
      <c r="EM11">
        <v>2.9452800000000001E-4</v>
      </c>
      <c r="EN11">
        <v>1.1242700000000001E-2</v>
      </c>
      <c r="EO11">
        <v>4.7706E-11</v>
      </c>
      <c r="EP11">
        <v>1.5972800000000001E-10</v>
      </c>
      <c r="EQ11">
        <v>8.5481700000000002E-6</v>
      </c>
      <c r="ER11">
        <v>5.9351200000000002E-5</v>
      </c>
      <c r="EU11">
        <v>7.41666666666667E-2</v>
      </c>
      <c r="EV11">
        <v>9.0833333333333405E-2</v>
      </c>
      <c r="EW11">
        <v>0.10916666666666699</v>
      </c>
      <c r="EX11">
        <v>8.0833333333333396E-2</v>
      </c>
      <c r="EY11">
        <v>7.7499999999999999E-2</v>
      </c>
      <c r="EZ11">
        <v>0.176666666666667</v>
      </c>
      <c r="FB11">
        <v>4.4087423342939417E-3</v>
      </c>
      <c r="FC11">
        <v>1.403716246193993E-2</v>
      </c>
      <c r="FD11">
        <v>0.7000612299465252</v>
      </c>
      <c r="FE11">
        <v>0.60010197860962666</v>
      </c>
      <c r="FF11">
        <v>7.4120536249073415E-16</v>
      </c>
      <c r="FG11">
        <v>3.0551182627269466</v>
      </c>
      <c r="FH11">
        <v>8.4765171856287597E-2</v>
      </c>
      <c r="FI11">
        <v>1.4762976047904223E-2</v>
      </c>
      <c r="FJ11">
        <v>6.0049956939501605E-4</v>
      </c>
      <c r="FK11">
        <v>0.25910615521203256</v>
      </c>
      <c r="FL11">
        <v>5.0881769061641088E-3</v>
      </c>
      <c r="FM11">
        <v>2.1236007692307666E-3</v>
      </c>
      <c r="FN11">
        <v>3.2660806989442931E-2</v>
      </c>
      <c r="FO11">
        <v>1.4871716096687575</v>
      </c>
      <c r="FP11">
        <v>9.7152136066074903E-3</v>
      </c>
      <c r="FQ11">
        <v>1.145727834811865E-2</v>
      </c>
      <c r="FR11">
        <v>5.2229408605852052E-4</v>
      </c>
      <c r="FS11">
        <v>5.4483484743184565E-3</v>
      </c>
      <c r="FT11">
        <v>8.5161637936544035E-4</v>
      </c>
      <c r="FU11">
        <v>1.8794813672677446E-5</v>
      </c>
      <c r="FV11">
        <v>8.1123250680463311E-6</v>
      </c>
      <c r="FW11">
        <v>1.5925124621793497E-5</v>
      </c>
      <c r="FX11">
        <v>4.7173680066731316E-4</v>
      </c>
      <c r="FY11">
        <v>4.1150647561283889E-5</v>
      </c>
      <c r="FZ11">
        <v>3.1225730022573265E-4</v>
      </c>
      <c r="GA11">
        <v>1.2552847123088075E-2</v>
      </c>
      <c r="GB11">
        <v>5.594893736501073E-11</v>
      </c>
      <c r="GC11">
        <v>1.0294608092485546E-10</v>
      </c>
      <c r="GD11">
        <v>1.0780068172323799E-5</v>
      </c>
      <c r="GE11">
        <v>6.3934304247104413E-5</v>
      </c>
      <c r="GF11">
        <v>0</v>
      </c>
      <c r="GG11">
        <v>0</v>
      </c>
      <c r="GH11">
        <v>0.12295008912655998</v>
      </c>
      <c r="GI11">
        <v>0.17163392636520899</v>
      </c>
      <c r="GJ11">
        <v>0.23348997270677638</v>
      </c>
      <c r="GK11">
        <v>9.7372122762148433E-2</v>
      </c>
      <c r="GL11">
        <v>0.1293069772299979</v>
      </c>
    </row>
    <row r="12" spans="1:194">
      <c r="A12" s="75"/>
      <c r="B12" s="75"/>
      <c r="C12" s="75"/>
      <c r="D12" s="75"/>
      <c r="E12" s="75"/>
      <c r="H12" t="s">
        <v>305</v>
      </c>
      <c r="I12" t="s">
        <v>76</v>
      </c>
      <c r="J12">
        <f t="shared" si="5"/>
        <v>-1.5805466419819099</v>
      </c>
      <c r="K12">
        <v>-2.3593999999999999</v>
      </c>
      <c r="L12">
        <v>-1.7282999999999999</v>
      </c>
      <c r="M12">
        <f t="shared" si="6"/>
        <v>0.33422288368273845</v>
      </c>
      <c r="N12">
        <f t="shared" si="7"/>
        <v>4.6482000000000006E-9</v>
      </c>
      <c r="O12">
        <f t="shared" si="0"/>
        <v>562.54805509207506</v>
      </c>
      <c r="Q12">
        <v>42315.3</v>
      </c>
      <c r="R12">
        <v>40522.400000000001</v>
      </c>
      <c r="S12">
        <v>11373.2</v>
      </c>
      <c r="T12">
        <v>103784</v>
      </c>
      <c r="U12">
        <v>52100</v>
      </c>
      <c r="V12">
        <v>13200</v>
      </c>
      <c r="W12">
        <v>163000</v>
      </c>
      <c r="X12">
        <v>4.2315300000000002</v>
      </c>
      <c r="Y12">
        <v>4.0522400000000003</v>
      </c>
      <c r="Z12">
        <v>1.1373200000000001</v>
      </c>
      <c r="AA12">
        <v>10.378399999999999</v>
      </c>
      <c r="AB12">
        <v>5.21</v>
      </c>
      <c r="AC12">
        <v>1.32</v>
      </c>
      <c r="AD12">
        <v>16.3</v>
      </c>
      <c r="AE12">
        <f t="shared" si="1"/>
        <v>215100</v>
      </c>
      <c r="AF12">
        <f t="shared" si="2"/>
        <v>155884</v>
      </c>
      <c r="AG12">
        <f t="shared" si="3"/>
        <v>0.24221292422129242</v>
      </c>
      <c r="AH12">
        <f t="shared" si="4"/>
        <v>0.33422288368273845</v>
      </c>
      <c r="AJ12">
        <v>5.6025277817096972</v>
      </c>
      <c r="AK12">
        <v>2.3974722182903023</v>
      </c>
      <c r="AM12">
        <v>0.91982396989379644</v>
      </c>
      <c r="AN12">
        <v>0.20586253433784735</v>
      </c>
      <c r="AO12">
        <v>2.5290730587855705</v>
      </c>
      <c r="AP12">
        <v>1.8573774304377177</v>
      </c>
      <c r="AR12">
        <v>3.2799112391930785E-2</v>
      </c>
      <c r="AS12">
        <v>8.8226063201391619E-2</v>
      </c>
      <c r="AT12">
        <v>7.0162789138037338</v>
      </c>
      <c r="AU12">
        <v>6.7189990536926461</v>
      </c>
      <c r="AV12">
        <v>19.517582091764918</v>
      </c>
      <c r="AW12">
        <v>34.926002242791071</v>
      </c>
      <c r="AX12">
        <v>0.16047023353293444</v>
      </c>
      <c r="AY12">
        <v>0</v>
      </c>
      <c r="AZ12">
        <v>3.7914962633451843E-3</v>
      </c>
      <c r="BA12">
        <v>1.897592404428661</v>
      </c>
      <c r="BB12">
        <v>6.620874738908511E-2</v>
      </c>
      <c r="BC12">
        <v>5.1662169230769169E-2</v>
      </c>
      <c r="BD12">
        <v>0.26410881943938769</v>
      </c>
      <c r="BE12">
        <v>13.350958116214493</v>
      </c>
      <c r="BF12">
        <v>6.6637996818598735E-2</v>
      </c>
      <c r="BG12">
        <v>6.6033185836647065E-2</v>
      </c>
      <c r="BH12">
        <v>5.196204044750438E-3</v>
      </c>
      <c r="BI12">
        <v>5.5721002609102427E-2</v>
      </c>
      <c r="BJ12">
        <v>0</v>
      </c>
      <c r="BK12">
        <v>1.4441874891577244E-4</v>
      </c>
      <c r="BL12">
        <v>1.51126180744573E-5</v>
      </c>
      <c r="BM12">
        <v>6.6963761762771449E-6</v>
      </c>
      <c r="BN12">
        <v>2.4501445657087542E-3</v>
      </c>
      <c r="BO12">
        <v>3.1204498517395336E-4</v>
      </c>
      <c r="BP12">
        <v>2.4441538148984123E-3</v>
      </c>
      <c r="BQ12">
        <v>0.12205940276766152</v>
      </c>
      <c r="BR12">
        <v>1.5938046868250521E-10</v>
      </c>
      <c r="BS12">
        <v>2.9855252890173401E-9</v>
      </c>
      <c r="BT12">
        <v>2.4154287728459534E-5</v>
      </c>
      <c r="BU12">
        <v>2.939744362934371E-4</v>
      </c>
      <c r="BW12">
        <v>8.6386751697181516</v>
      </c>
      <c r="BX12">
        <v>19.517582091764918</v>
      </c>
      <c r="BY12">
        <v>38.846856084882091</v>
      </c>
      <c r="BZ12">
        <v>9.8300680341705604</v>
      </c>
      <c r="CA12">
        <v>2.2023898057238354</v>
      </c>
      <c r="CB12">
        <v>20.968609544274287</v>
      </c>
      <c r="CD12">
        <v>16.713699999999999</v>
      </c>
      <c r="CE12">
        <v>107.236</v>
      </c>
      <c r="CF12">
        <v>3488.21</v>
      </c>
      <c r="CG12">
        <v>2842.47</v>
      </c>
      <c r="CH12">
        <v>2.7737399999999999E-12</v>
      </c>
      <c r="CI12">
        <v>12666.3</v>
      </c>
      <c r="CJ12">
        <v>617.76800000000003</v>
      </c>
      <c r="CK12">
        <v>172.17599999999999</v>
      </c>
      <c r="CL12">
        <v>5.0778999999999996</v>
      </c>
      <c r="CM12">
        <v>1694.93</v>
      </c>
      <c r="CN12">
        <v>39.325800000000001</v>
      </c>
      <c r="CO12">
        <v>32.684899999999999</v>
      </c>
      <c r="CP12">
        <v>241.357</v>
      </c>
      <c r="CQ12">
        <v>12332.1</v>
      </c>
      <c r="CR12">
        <v>80.810599999999994</v>
      </c>
      <c r="CS12">
        <v>74.181899999999999</v>
      </c>
      <c r="CT12">
        <v>3.8607200000000002</v>
      </c>
      <c r="CU12">
        <v>69.156400000000005</v>
      </c>
      <c r="CV12">
        <v>4.7017800000000003</v>
      </c>
      <c r="CW12">
        <v>0.359012</v>
      </c>
      <c r="CX12">
        <v>0.14477200000000001</v>
      </c>
      <c r="CY12">
        <v>0.13216600000000001</v>
      </c>
      <c r="CZ12">
        <v>2.0039500000000001</v>
      </c>
      <c r="DA12">
        <v>0.37246000000000001</v>
      </c>
      <c r="DB12">
        <v>2.7095099999999999</v>
      </c>
      <c r="DC12">
        <v>130.22200000000001</v>
      </c>
      <c r="DD12">
        <v>1.2902E-7</v>
      </c>
      <c r="DE12">
        <v>5.5771999999999997E-6</v>
      </c>
      <c r="DF12">
        <v>9.3804700000000005E-2</v>
      </c>
      <c r="DG12">
        <v>0.43739099999999997</v>
      </c>
      <c r="DI12">
        <v>741.66666666666697</v>
      </c>
      <c r="DJ12">
        <v>908.33333333333405</v>
      </c>
      <c r="DK12">
        <v>1091.6666666666699</v>
      </c>
      <c r="DL12">
        <v>808.33333333333394</v>
      </c>
      <c r="DM12">
        <v>775</v>
      </c>
      <c r="DN12">
        <v>1766.6666666666699</v>
      </c>
      <c r="DO12">
        <v>1.6713699999999999E-3</v>
      </c>
      <c r="DP12">
        <v>1.07236E-2</v>
      </c>
      <c r="DQ12">
        <v>0.34882099999999999</v>
      </c>
      <c r="DR12">
        <v>0.28424699999999997</v>
      </c>
      <c r="DS12">
        <v>2.7737399999999998E-16</v>
      </c>
      <c r="DT12">
        <v>1.2666299999999999</v>
      </c>
      <c r="DU12">
        <v>6.17768E-2</v>
      </c>
      <c r="DV12">
        <v>1.72176E-2</v>
      </c>
      <c r="DW12">
        <v>5.0778999999999993E-4</v>
      </c>
      <c r="DX12">
        <v>0.169493</v>
      </c>
      <c r="DY12">
        <v>3.9325799999999998E-3</v>
      </c>
      <c r="DZ12">
        <v>3.2684899999999998E-3</v>
      </c>
      <c r="EA12">
        <v>2.41357E-2</v>
      </c>
      <c r="EB12">
        <v>1.2332100000000001</v>
      </c>
      <c r="EC12">
        <v>8.0810599999999993E-3</v>
      </c>
      <c r="ED12">
        <v>7.4181899999999999E-3</v>
      </c>
      <c r="EE12">
        <v>3.86072E-4</v>
      </c>
      <c r="EF12">
        <v>6.9156400000000007E-3</v>
      </c>
      <c r="EG12">
        <v>4.7017800000000002E-4</v>
      </c>
      <c r="EH12">
        <v>3.5901200000000001E-5</v>
      </c>
      <c r="EI12">
        <v>1.4477200000000001E-5</v>
      </c>
      <c r="EJ12">
        <v>1.32166E-5</v>
      </c>
      <c r="EK12">
        <v>2.0039500000000002E-4</v>
      </c>
      <c r="EL12">
        <v>3.7246000000000002E-5</v>
      </c>
      <c r="EM12">
        <v>2.7095099999999996E-4</v>
      </c>
      <c r="EN12">
        <v>1.3022200000000001E-2</v>
      </c>
      <c r="EO12">
        <v>1.2902E-11</v>
      </c>
      <c r="EP12">
        <v>5.5772000000000001E-10</v>
      </c>
      <c r="EQ12">
        <v>9.3804700000000007E-6</v>
      </c>
      <c r="ER12">
        <v>4.3739099999999996E-5</v>
      </c>
      <c r="EU12">
        <v>7.41666666666667E-2</v>
      </c>
      <c r="EV12">
        <v>9.0833333333333405E-2</v>
      </c>
      <c r="EW12">
        <v>0.10916666666666699</v>
      </c>
      <c r="EX12">
        <v>8.0833333333333396E-2</v>
      </c>
      <c r="EY12">
        <v>7.7499999999999999E-2</v>
      </c>
      <c r="EZ12">
        <v>0.176666666666667</v>
      </c>
      <c r="FB12">
        <v>3.5980212968299654E-3</v>
      </c>
      <c r="FC12">
        <v>1.4455170247933836E-2</v>
      </c>
      <c r="FD12">
        <v>0.57825941176470685</v>
      </c>
      <c r="FE12">
        <v>0.47121160427807562</v>
      </c>
      <c r="FF12">
        <v>5.2411143513713872E-16</v>
      </c>
      <c r="FG12">
        <v>2.709118205767175</v>
      </c>
      <c r="FH12">
        <v>8.6438197205588999E-2</v>
      </c>
      <c r="FI12">
        <v>2.4090893413173699E-2</v>
      </c>
      <c r="FJ12">
        <v>7.7885227758006876E-4</v>
      </c>
      <c r="FK12">
        <v>0.28279519344056819</v>
      </c>
      <c r="FL12">
        <v>7.0205894228504038E-3</v>
      </c>
      <c r="FM12">
        <v>4.7770238461538406E-3</v>
      </c>
      <c r="FN12">
        <v>3.1164662504550328E-2</v>
      </c>
      <c r="FO12">
        <v>1.5862812247090441</v>
      </c>
      <c r="FP12">
        <v>1.0058682514530402E-2</v>
      </c>
      <c r="FQ12">
        <v>9.2335928754970608E-3</v>
      </c>
      <c r="FR12">
        <v>5.1897113941480274E-4</v>
      </c>
      <c r="FS12">
        <v>7.5629445513045275E-3</v>
      </c>
      <c r="FT12">
        <v>5.560356580689333E-4</v>
      </c>
      <c r="FU12">
        <v>4.2457000045651617E-5</v>
      </c>
      <c r="FV12">
        <v>1.8385115869980861E-5</v>
      </c>
      <c r="FW12">
        <v>1.7852986757290103E-5</v>
      </c>
      <c r="FX12">
        <v>2.8666988967818364E-4</v>
      </c>
      <c r="FY12">
        <v>4.7286198803807713E-5</v>
      </c>
      <c r="FZ12">
        <v>2.8726106772008933E-4</v>
      </c>
      <c r="GA12">
        <v>1.4539717844136863E-2</v>
      </c>
      <c r="GB12">
        <v>1.5131287257019421E-11</v>
      </c>
      <c r="GC12">
        <v>3.5945537572254324E-10</v>
      </c>
      <c r="GD12">
        <v>1.182967887728464E-5</v>
      </c>
      <c r="GE12">
        <v>4.7116636679536797E-5</v>
      </c>
      <c r="GF12">
        <v>0</v>
      </c>
      <c r="GG12">
        <v>0</v>
      </c>
      <c r="GH12">
        <v>0.12295008912655998</v>
      </c>
      <c r="GI12">
        <v>0.17163392636520899</v>
      </c>
      <c r="GJ12">
        <v>0.23348997270677638</v>
      </c>
      <c r="GK12">
        <v>9.7372122762148433E-2</v>
      </c>
      <c r="GL12">
        <v>0.1293069772299979</v>
      </c>
    </row>
    <row r="13" spans="1:194">
      <c r="A13" s="75"/>
      <c r="B13" s="75"/>
      <c r="C13" s="75"/>
      <c r="D13" s="75"/>
      <c r="E13" s="75"/>
      <c r="H13" t="s">
        <v>305</v>
      </c>
      <c r="I13" t="s">
        <v>77</v>
      </c>
      <c r="J13">
        <f t="shared" si="5"/>
        <v>-1.4551943025588949</v>
      </c>
      <c r="K13">
        <v>-2.3593999999999999</v>
      </c>
      <c r="L13">
        <v>-1.7282999999999999</v>
      </c>
      <c r="M13">
        <f t="shared" si="6"/>
        <v>0.34356044398580454</v>
      </c>
      <c r="N13">
        <f t="shared" si="7"/>
        <v>4.6482000000000006E-9</v>
      </c>
      <c r="O13">
        <f t="shared" si="0"/>
        <v>590.23849821708552</v>
      </c>
      <c r="Q13">
        <v>39842.800000000003</v>
      </c>
      <c r="R13">
        <v>40317.4</v>
      </c>
      <c r="S13">
        <v>12988.9</v>
      </c>
      <c r="T13">
        <v>104324</v>
      </c>
      <c r="U13">
        <v>54600</v>
      </c>
      <c r="V13">
        <v>11500</v>
      </c>
      <c r="W13">
        <v>170700</v>
      </c>
      <c r="X13">
        <v>3.9842800000000005</v>
      </c>
      <c r="Y13">
        <v>4.0317400000000001</v>
      </c>
      <c r="Z13">
        <v>1.2988899999999999</v>
      </c>
      <c r="AA13">
        <v>10.432399999999999</v>
      </c>
      <c r="AB13">
        <v>5.46</v>
      </c>
      <c r="AC13">
        <v>1.1499999999999999</v>
      </c>
      <c r="AD13">
        <v>17.07</v>
      </c>
      <c r="AE13">
        <f t="shared" si="1"/>
        <v>225300</v>
      </c>
      <c r="AF13">
        <f t="shared" si="2"/>
        <v>158924</v>
      </c>
      <c r="AG13">
        <f t="shared" si="3"/>
        <v>0.24234354194407456</v>
      </c>
      <c r="AH13">
        <f t="shared" si="4"/>
        <v>0.34356044398580454</v>
      </c>
      <c r="AJ13">
        <v>5.5883188288249777</v>
      </c>
      <c r="AK13">
        <v>2.4116811711750223</v>
      </c>
      <c r="AM13">
        <v>0.8139490033379797</v>
      </c>
      <c r="AN13">
        <v>0.23335501801875147</v>
      </c>
      <c r="AO13">
        <v>2.6287992633546873</v>
      </c>
      <c r="AP13">
        <v>1.9319915199590267</v>
      </c>
      <c r="AR13">
        <v>3.5200276080691595E-2</v>
      </c>
      <c r="AS13">
        <v>9.3790513832100617E-2</v>
      </c>
      <c r="AT13">
        <v>6.6063149146266102</v>
      </c>
      <c r="AU13">
        <v>6.6850081053281114</v>
      </c>
      <c r="AV13">
        <v>19.120806463568343</v>
      </c>
      <c r="AW13">
        <v>38.096931648273461</v>
      </c>
      <c r="AX13">
        <v>0.366859465069861</v>
      </c>
      <c r="AY13">
        <v>0.17407467065868298</v>
      </c>
      <c r="AZ13">
        <v>3.6226853736654697E-3</v>
      </c>
      <c r="BA13">
        <v>2.1671682536035091</v>
      </c>
      <c r="BB13">
        <v>6.0781982332155406E-2</v>
      </c>
      <c r="BC13">
        <v>3.998228461538457E-2</v>
      </c>
      <c r="BD13">
        <v>0.26270912959592208</v>
      </c>
      <c r="BE13">
        <v>13.420424675440923</v>
      </c>
      <c r="BF13">
        <v>7.2295512511471149E-2</v>
      </c>
      <c r="BG13">
        <v>7.3381160048944377E-2</v>
      </c>
      <c r="BH13">
        <v>5.050757917383829E-3</v>
      </c>
      <c r="BI13">
        <v>5.2073299496899324E-2</v>
      </c>
      <c r="BJ13">
        <v>1.3420930518146521E-3</v>
      </c>
      <c r="BK13">
        <v>1.2785988975119818E-3</v>
      </c>
      <c r="BL13">
        <v>1.9549520087729143E-4</v>
      </c>
      <c r="BM13">
        <v>6.1949591186143521E-7</v>
      </c>
      <c r="BN13">
        <v>7.2704387859218716E-3</v>
      </c>
      <c r="BO13">
        <v>3.2288071805239662E-4</v>
      </c>
      <c r="BP13">
        <v>2.6974133483822337E-3</v>
      </c>
      <c r="BQ13">
        <v>0.12412945520757411</v>
      </c>
      <c r="BR13">
        <v>7.6252915334773117E-6</v>
      </c>
      <c r="BS13">
        <v>3.8533175433525993E-6</v>
      </c>
      <c r="BT13">
        <v>2.0634188772845953E-5</v>
      </c>
      <c r="BU13">
        <v>4.901997683397696E-4</v>
      </c>
      <c r="BW13">
        <v>9.0531989302612494</v>
      </c>
      <c r="BX13">
        <v>19.120806463568343</v>
      </c>
      <c r="BY13">
        <v>39.039379050060468</v>
      </c>
      <c r="BZ13">
        <v>8.914522481968401</v>
      </c>
      <c r="CA13">
        <v>1.9187486943806138</v>
      </c>
      <c r="CB13">
        <v>21.95915122213264</v>
      </c>
      <c r="CD13">
        <v>19.981000000000002</v>
      </c>
      <c r="CE13">
        <v>94.950199999999995</v>
      </c>
      <c r="CF13">
        <v>3434.06</v>
      </c>
      <c r="CG13">
        <v>3465.25</v>
      </c>
      <c r="CH13">
        <v>4.4888800000000002E-12</v>
      </c>
      <c r="CI13">
        <v>16690.2</v>
      </c>
      <c r="CJ13">
        <v>1049.48</v>
      </c>
      <c r="CK13">
        <v>252.93199999999999</v>
      </c>
      <c r="CL13">
        <v>4.0543699999999996</v>
      </c>
      <c r="CM13">
        <v>1575.06</v>
      </c>
      <c r="CN13">
        <v>30.721399999999999</v>
      </c>
      <c r="CO13">
        <v>31.041599999999999</v>
      </c>
      <c r="CP13">
        <v>208.70099999999999</v>
      </c>
      <c r="CQ13">
        <v>12854.5</v>
      </c>
      <c r="CR13">
        <v>68.338700000000003</v>
      </c>
      <c r="CS13">
        <v>84.147499999999994</v>
      </c>
      <c r="CT13">
        <v>2.97174</v>
      </c>
      <c r="CU13">
        <v>46.914400000000001</v>
      </c>
      <c r="CV13">
        <v>6.8342700000000001</v>
      </c>
      <c r="CW13">
        <v>1.6845600000000001</v>
      </c>
      <c r="CX13">
        <v>0.40127400000000002</v>
      </c>
      <c r="CY13">
        <v>3.8835600000000002E-4</v>
      </c>
      <c r="CZ13">
        <v>4.04216</v>
      </c>
      <c r="DA13">
        <v>0.41540100000000002</v>
      </c>
      <c r="DB13">
        <v>2.5153599999999998</v>
      </c>
      <c r="DC13">
        <v>136.893</v>
      </c>
      <c r="DD13">
        <v>2.0369600000000002E-2</v>
      </c>
      <c r="DE13">
        <v>4.2233300000000001E-2</v>
      </c>
      <c r="DF13">
        <v>5.4521300000000002E-2</v>
      </c>
      <c r="DG13">
        <v>0.60950400000000005</v>
      </c>
      <c r="DI13">
        <v>741.66666666666697</v>
      </c>
      <c r="DJ13">
        <v>908.33333333333405</v>
      </c>
      <c r="DK13">
        <v>1091.6666666666699</v>
      </c>
      <c r="DL13">
        <v>808.33333333333394</v>
      </c>
      <c r="DM13">
        <v>775</v>
      </c>
      <c r="DN13">
        <v>1766.6666666666699</v>
      </c>
      <c r="DO13">
        <v>1.9981E-3</v>
      </c>
      <c r="DP13">
        <v>9.4950199999999998E-3</v>
      </c>
      <c r="DQ13">
        <v>0.34340599999999999</v>
      </c>
      <c r="DR13">
        <v>0.34652500000000003</v>
      </c>
      <c r="DS13">
        <v>4.4888800000000005E-16</v>
      </c>
      <c r="DT13">
        <v>1.6690200000000002</v>
      </c>
      <c r="DU13">
        <v>0.104948</v>
      </c>
      <c r="DV13">
        <v>2.5293199999999998E-2</v>
      </c>
      <c r="DW13">
        <v>4.0543699999999997E-4</v>
      </c>
      <c r="DX13">
        <v>0.15750600000000001</v>
      </c>
      <c r="DY13">
        <v>3.0721400000000001E-3</v>
      </c>
      <c r="DZ13">
        <v>3.1041599999999999E-3</v>
      </c>
      <c r="EA13">
        <v>2.0870099999999999E-2</v>
      </c>
      <c r="EB13">
        <v>1.28545</v>
      </c>
      <c r="EC13">
        <v>6.8338700000000006E-3</v>
      </c>
      <c r="ED13">
        <v>8.4147499999999986E-3</v>
      </c>
      <c r="EE13">
        <v>2.9717399999999998E-4</v>
      </c>
      <c r="EF13">
        <v>4.6914399999999998E-3</v>
      </c>
      <c r="EG13">
        <v>6.8342700000000001E-4</v>
      </c>
      <c r="EH13">
        <v>1.6845600000000001E-4</v>
      </c>
      <c r="EI13">
        <v>4.0127400000000005E-5</v>
      </c>
      <c r="EJ13">
        <v>3.8835600000000003E-8</v>
      </c>
      <c r="EK13">
        <v>4.0421599999999999E-4</v>
      </c>
      <c r="EL13">
        <v>4.1540099999999999E-5</v>
      </c>
      <c r="EM13">
        <v>2.5153599999999996E-4</v>
      </c>
      <c r="EN13">
        <v>1.36893E-2</v>
      </c>
      <c r="EO13">
        <v>2.0369600000000003E-6</v>
      </c>
      <c r="EP13">
        <v>4.2233300000000003E-6</v>
      </c>
      <c r="EQ13">
        <v>5.4521300000000003E-6</v>
      </c>
      <c r="ER13">
        <v>6.0950400000000005E-5</v>
      </c>
      <c r="EU13">
        <v>7.41666666666667E-2</v>
      </c>
      <c r="EV13">
        <v>9.0833333333333405E-2</v>
      </c>
      <c r="EW13">
        <v>0.10916666666666699</v>
      </c>
      <c r="EX13">
        <v>8.0833333333333396E-2</v>
      </c>
      <c r="EY13">
        <v>7.7499999999999999E-2</v>
      </c>
      <c r="EZ13">
        <v>0.176666666666667</v>
      </c>
      <c r="FB13">
        <v>4.3013853025936537E-3</v>
      </c>
      <c r="FC13">
        <v>1.2799072196607178E-2</v>
      </c>
      <c r="FD13">
        <v>0.56928267379679243</v>
      </c>
      <c r="FE13">
        <v>0.57445320855615079</v>
      </c>
      <c r="FF13">
        <v>8.4819533876945923E-16</v>
      </c>
      <c r="FG13">
        <v>3.569765809896758</v>
      </c>
      <c r="FH13">
        <v>0.14684340918163702</v>
      </c>
      <c r="FI13">
        <v>3.539028582834338E-2</v>
      </c>
      <c r="FJ13">
        <v>6.2186244483985575E-4</v>
      </c>
      <c r="FK13">
        <v>0.26279515813661997</v>
      </c>
      <c r="FL13">
        <v>5.4844996387907281E-3</v>
      </c>
      <c r="FM13">
        <v>4.5368492307692257E-3</v>
      </c>
      <c r="FN13">
        <v>2.6948032289770583E-2</v>
      </c>
      <c r="FO13">
        <v>1.6534776723366178</v>
      </c>
      <c r="FP13">
        <v>8.5062762404404732E-3</v>
      </c>
      <c r="FQ13">
        <v>1.0474034184765946E-2</v>
      </c>
      <c r="FR13">
        <v>3.9947141824440676E-4</v>
      </c>
      <c r="FS13">
        <v>5.1305592231192061E-3</v>
      </c>
      <c r="FT13">
        <v>8.0822535653960164E-4</v>
      </c>
      <c r="FU13">
        <v>1.9921719607395545E-4</v>
      </c>
      <c r="FV13">
        <v>5.0959225441457607E-5</v>
      </c>
      <c r="FW13">
        <v>5.2459138697654132E-8</v>
      </c>
      <c r="FX13">
        <v>5.7824075513938304E-4</v>
      </c>
      <c r="FY13">
        <v>5.2737835658327137E-5</v>
      </c>
      <c r="FZ13">
        <v>2.6667736945071394E-4</v>
      </c>
      <c r="GA13">
        <v>1.5284557101238097E-2</v>
      </c>
      <c r="GB13">
        <v>2.3889185313174922E-6</v>
      </c>
      <c r="GC13">
        <v>2.7219728034682073E-6</v>
      </c>
      <c r="GD13">
        <v>6.8756626370757434E-6</v>
      </c>
      <c r="GE13">
        <v>6.5656994594594763E-5</v>
      </c>
      <c r="GF13">
        <v>0</v>
      </c>
      <c r="GG13">
        <v>0</v>
      </c>
      <c r="GH13">
        <v>0.12295008912655998</v>
      </c>
      <c r="GI13">
        <v>0.17163392636520899</v>
      </c>
      <c r="GJ13">
        <v>0.23348997270677638</v>
      </c>
      <c r="GK13">
        <v>9.7372122762148433E-2</v>
      </c>
      <c r="GL13">
        <v>0.1293069772299979</v>
      </c>
    </row>
    <row r="14" spans="1:194">
      <c r="A14" s="75"/>
      <c r="B14" s="75"/>
      <c r="C14" s="75"/>
      <c r="D14" s="75"/>
      <c r="E14" s="75"/>
      <c r="H14" t="s">
        <v>305</v>
      </c>
      <c r="I14" t="s">
        <v>78</v>
      </c>
      <c r="J14">
        <f t="shared" si="5"/>
        <v>-1.9337259871080035</v>
      </c>
      <c r="K14">
        <v>-2.3593999999999999</v>
      </c>
      <c r="L14">
        <v>-1.7282999999999999</v>
      </c>
      <c r="M14">
        <f t="shared" si="6"/>
        <v>0.39768903339713835</v>
      </c>
      <c r="N14">
        <f t="shared" si="7"/>
        <v>4.6482000000000006E-9</v>
      </c>
      <c r="O14">
        <f t="shared" si="0"/>
        <v>483.24574452003412</v>
      </c>
      <c r="Q14">
        <v>34515.5</v>
      </c>
      <c r="R14">
        <v>34017.699999999997</v>
      </c>
      <c r="S14">
        <v>7915.26</v>
      </c>
      <c r="T14">
        <v>82693.2</v>
      </c>
      <c r="U14">
        <v>54600</v>
      </c>
      <c r="V14">
        <v>10900</v>
      </c>
      <c r="W14">
        <v>172700</v>
      </c>
      <c r="X14">
        <v>3.4515500000000001</v>
      </c>
      <c r="Y14">
        <v>3.4017699999999995</v>
      </c>
      <c r="Z14">
        <v>0.79152600000000006</v>
      </c>
      <c r="AA14">
        <v>8.2693200000000004</v>
      </c>
      <c r="AB14">
        <v>5.46</v>
      </c>
      <c r="AC14">
        <v>1.0900000000000001</v>
      </c>
      <c r="AD14">
        <v>17.27</v>
      </c>
      <c r="AE14">
        <f t="shared" si="1"/>
        <v>227300</v>
      </c>
      <c r="AF14">
        <f t="shared" si="2"/>
        <v>137293.20000000001</v>
      </c>
      <c r="AG14">
        <f t="shared" si="3"/>
        <v>0.2402111746590409</v>
      </c>
      <c r="AH14">
        <f t="shared" si="4"/>
        <v>0.39768903339713835</v>
      </c>
      <c r="AJ14">
        <v>5.5738445974695594</v>
      </c>
      <c r="AK14">
        <v>2.426155402530441</v>
      </c>
      <c r="AM14">
        <v>0.83782129288045226</v>
      </c>
      <c r="AN14">
        <v>0.14460838446188548</v>
      </c>
      <c r="AO14">
        <v>2.7045795440646843</v>
      </c>
      <c r="AP14">
        <v>1.9646660204646358</v>
      </c>
      <c r="AR14">
        <v>2.7506606628242034E-2</v>
      </c>
      <c r="AS14">
        <v>8.4864207612004958E-2</v>
      </c>
      <c r="AT14">
        <v>5.722997942810113</v>
      </c>
      <c r="AU14">
        <v>5.6404579716107701</v>
      </c>
      <c r="AV14">
        <v>19.026336075902492</v>
      </c>
      <c r="AW14">
        <v>33.500870238519092</v>
      </c>
      <c r="AX14">
        <v>0</v>
      </c>
      <c r="AY14">
        <v>4.7236766067864366E-2</v>
      </c>
      <c r="AZ14">
        <v>3.436128327402125E-3</v>
      </c>
      <c r="BA14">
        <v>1.3206430252767913</v>
      </c>
      <c r="BB14">
        <v>4.8073947467608895E-2</v>
      </c>
      <c r="BC14">
        <v>4.6118115384615334E-2</v>
      </c>
      <c r="BD14">
        <v>0.21099162286130263</v>
      </c>
      <c r="BE14">
        <v>10.637800139672285</v>
      </c>
      <c r="BF14">
        <v>5.587275965126931E-2</v>
      </c>
      <c r="BG14">
        <v>5.4739563689201402E-2</v>
      </c>
      <c r="BH14">
        <v>4.6543970567986285E-3</v>
      </c>
      <c r="BI14">
        <v>4.4893377442377293E-2</v>
      </c>
      <c r="BJ14">
        <v>0</v>
      </c>
      <c r="BK14">
        <v>2.8326505501027123E-4</v>
      </c>
      <c r="BL14">
        <v>1.5727521032504763E-5</v>
      </c>
      <c r="BM14">
        <v>1.0236458949791735E-5</v>
      </c>
      <c r="BN14">
        <v>1.2999959859003357E-3</v>
      </c>
      <c r="BO14">
        <v>3.037598073456322E-4</v>
      </c>
      <c r="BP14">
        <v>1.816104522197135E-3</v>
      </c>
      <c r="BQ14">
        <v>0.10448505950473369</v>
      </c>
      <c r="BR14">
        <v>9.1060865442764466E-7</v>
      </c>
      <c r="BS14">
        <v>3.7639306358381488E-8</v>
      </c>
      <c r="BT14">
        <v>3.7936308093994772E-5</v>
      </c>
      <c r="BU14">
        <v>2.7126017374517444E-4</v>
      </c>
      <c r="BW14">
        <v>9.0531989302612494</v>
      </c>
      <c r="BX14">
        <v>19.026336075902492</v>
      </c>
      <c r="BY14">
        <v>38.290678629922319</v>
      </c>
      <c r="BZ14">
        <v>9.6011816461200201</v>
      </c>
      <c r="CA14">
        <v>1.8186400668477125</v>
      </c>
      <c r="CB14">
        <v>22.216434774823121</v>
      </c>
      <c r="CD14">
        <v>13.752800000000001</v>
      </c>
      <c r="CE14">
        <v>96.595699999999994</v>
      </c>
      <c r="CF14">
        <v>2593.38</v>
      </c>
      <c r="CG14">
        <v>2049.09</v>
      </c>
      <c r="CH14">
        <v>4.2799800000000001E-12</v>
      </c>
      <c r="CI14">
        <v>13572.4</v>
      </c>
      <c r="CJ14">
        <v>504.625</v>
      </c>
      <c r="CK14">
        <v>167.94800000000001</v>
      </c>
      <c r="CL14">
        <v>3.3527</v>
      </c>
      <c r="CM14">
        <v>983.63199999999995</v>
      </c>
      <c r="CN14">
        <v>25.1417</v>
      </c>
      <c r="CO14">
        <v>30.5928</v>
      </c>
      <c r="CP14">
        <v>173.364</v>
      </c>
      <c r="CQ14">
        <v>9960.6299999999992</v>
      </c>
      <c r="CR14">
        <v>60.983699999999999</v>
      </c>
      <c r="CS14">
        <v>58.9559</v>
      </c>
      <c r="CT14">
        <v>2.7013099999999999</v>
      </c>
      <c r="CU14">
        <v>44.806199999999997</v>
      </c>
      <c r="CV14">
        <v>6.0472599999999996</v>
      </c>
      <c r="CW14">
        <v>0.37341000000000002</v>
      </c>
      <c r="CX14">
        <v>8.4413600000000005E-2</v>
      </c>
      <c r="CY14">
        <v>0.105988</v>
      </c>
      <c r="CZ14">
        <v>0.98883399999999999</v>
      </c>
      <c r="DA14">
        <v>0.325984</v>
      </c>
      <c r="DB14">
        <v>1.9071800000000001</v>
      </c>
      <c r="DC14">
        <v>88.091399999999993</v>
      </c>
      <c r="DD14">
        <v>8.4765799999999992E-3</v>
      </c>
      <c r="DE14">
        <v>5.7556300000000003E-5</v>
      </c>
      <c r="DF14">
        <v>9.6524100000000002E-2</v>
      </c>
      <c r="DG14">
        <v>0.45196900000000001</v>
      </c>
      <c r="DI14">
        <v>741.66666666666697</v>
      </c>
      <c r="DJ14">
        <v>908.33333333333405</v>
      </c>
      <c r="DK14">
        <v>1091.6666666666699</v>
      </c>
      <c r="DL14">
        <v>808.33333333333394</v>
      </c>
      <c r="DM14">
        <v>775</v>
      </c>
      <c r="DN14">
        <v>1766.6666666666699</v>
      </c>
      <c r="DO14">
        <v>1.37528E-3</v>
      </c>
      <c r="DP14">
        <v>9.6595699999999993E-3</v>
      </c>
      <c r="DQ14">
        <v>0.25933800000000001</v>
      </c>
      <c r="DR14">
        <v>0.20490900000000001</v>
      </c>
      <c r="DS14">
        <v>4.2799800000000002E-16</v>
      </c>
      <c r="DT14">
        <v>1.35724</v>
      </c>
      <c r="DU14">
        <v>5.04625E-2</v>
      </c>
      <c r="DV14">
        <v>1.6794800000000002E-2</v>
      </c>
      <c r="DW14">
        <v>3.3526999999999998E-4</v>
      </c>
      <c r="DX14">
        <v>9.8363199999999998E-2</v>
      </c>
      <c r="DY14">
        <v>2.51417E-3</v>
      </c>
      <c r="DZ14">
        <v>3.0592800000000002E-3</v>
      </c>
      <c r="EA14">
        <v>1.7336400000000002E-2</v>
      </c>
      <c r="EB14">
        <v>0.99606299999999992</v>
      </c>
      <c r="EC14">
        <v>6.0983699999999997E-3</v>
      </c>
      <c r="ED14">
        <v>5.89559E-3</v>
      </c>
      <c r="EE14">
        <v>2.7013100000000001E-4</v>
      </c>
      <c r="EF14">
        <v>4.4806199999999994E-3</v>
      </c>
      <c r="EG14">
        <v>6.0472599999999998E-4</v>
      </c>
      <c r="EH14">
        <v>3.7341E-5</v>
      </c>
      <c r="EI14">
        <v>8.4413600000000008E-6</v>
      </c>
      <c r="EJ14">
        <v>1.0598799999999999E-5</v>
      </c>
      <c r="EK14">
        <v>9.8883399999999996E-5</v>
      </c>
      <c r="EL14">
        <v>3.2598400000000003E-5</v>
      </c>
      <c r="EM14">
        <v>1.9071800000000001E-4</v>
      </c>
      <c r="EN14">
        <v>8.80914E-3</v>
      </c>
      <c r="EO14">
        <v>8.4765799999999995E-7</v>
      </c>
      <c r="EP14">
        <v>5.7556300000000007E-9</v>
      </c>
      <c r="EQ14">
        <v>9.65241E-6</v>
      </c>
      <c r="ER14">
        <v>4.5196900000000001E-5</v>
      </c>
      <c r="EU14">
        <v>7.41666666666667E-2</v>
      </c>
      <c r="EV14">
        <v>9.0833333333333405E-2</v>
      </c>
      <c r="EW14">
        <v>0.10916666666666699</v>
      </c>
      <c r="EX14">
        <v>8.0833333333333396E-2</v>
      </c>
      <c r="EY14">
        <v>7.7499999999999999E-2</v>
      </c>
      <c r="EZ14">
        <v>0.176666666666667</v>
      </c>
      <c r="FB14">
        <v>2.9606171757925025E-3</v>
      </c>
      <c r="FC14">
        <v>1.3020881874728099E-2</v>
      </c>
      <c r="FD14">
        <v>0.42991860962566919</v>
      </c>
      <c r="FE14">
        <v>0.33968871657754068</v>
      </c>
      <c r="FF14">
        <v>8.0872268495181644E-16</v>
      </c>
      <c r="FG14">
        <v>2.9029184478462065</v>
      </c>
      <c r="FH14">
        <v>7.060721057884245E-2</v>
      </c>
      <c r="FI14">
        <v>2.3499310978043961E-2</v>
      </c>
      <c r="FJ14">
        <v>5.1423975088967812E-4</v>
      </c>
      <c r="FK14">
        <v>0.16411674919573843</v>
      </c>
      <c r="FL14">
        <v>4.4883906517471485E-3</v>
      </c>
      <c r="FM14">
        <v>4.4712553846153798E-3</v>
      </c>
      <c r="FN14">
        <v>2.2385224171823745E-2</v>
      </c>
      <c r="FO14">
        <v>1.2812384229185332</v>
      </c>
      <c r="FP14">
        <v>7.5907823585193981E-3</v>
      </c>
      <c r="FQ14">
        <v>7.3383773967573927E-3</v>
      </c>
      <c r="FR14">
        <v>3.6311929604130862E-4</v>
      </c>
      <c r="FS14">
        <v>4.9000064513864345E-3</v>
      </c>
      <c r="FT14">
        <v>7.1515302579319684E-4</v>
      </c>
      <c r="FU14">
        <v>4.415971718785659E-5</v>
      </c>
      <c r="FV14">
        <v>1.0719986026318739E-5</v>
      </c>
      <c r="FW14">
        <v>1.4316861828546399E-5</v>
      </c>
      <c r="FX14">
        <v>1.4145509303627188E-4</v>
      </c>
      <c r="FY14">
        <v>4.1385770903883512E-5</v>
      </c>
      <c r="FZ14">
        <v>2.0219839127163218E-4</v>
      </c>
      <c r="GA14">
        <v>9.835696737072061E-3</v>
      </c>
      <c r="GB14">
        <v>9.9412158531317369E-7</v>
      </c>
      <c r="GC14">
        <v>3.7095534393063577E-9</v>
      </c>
      <c r="GD14">
        <v>1.2172621488250697E-5</v>
      </c>
      <c r="GE14">
        <v>4.868700810810823E-5</v>
      </c>
      <c r="GF14">
        <v>0</v>
      </c>
      <c r="GG14">
        <v>0</v>
      </c>
      <c r="GH14">
        <v>0.12295008912655998</v>
      </c>
      <c r="GI14">
        <v>0.17163392636520899</v>
      </c>
      <c r="GJ14">
        <v>0.23348997270677638</v>
      </c>
      <c r="GK14">
        <v>9.7372122762148433E-2</v>
      </c>
      <c r="GL14">
        <v>0.1293069772299979</v>
      </c>
    </row>
    <row r="15" spans="1:194">
      <c r="A15" s="75"/>
      <c r="B15" s="75"/>
      <c r="C15" s="75"/>
      <c r="D15" s="75"/>
      <c r="E15" s="75"/>
      <c r="H15" t="s">
        <v>305</v>
      </c>
      <c r="I15" t="s">
        <v>79</v>
      </c>
      <c r="J15">
        <f t="shared" si="5"/>
        <v>-1.2098418920283551</v>
      </c>
      <c r="K15">
        <v>-2.3593999999999999</v>
      </c>
      <c r="L15">
        <v>-1.7282999999999999</v>
      </c>
      <c r="M15">
        <f t="shared" si="6"/>
        <v>0.33930786446061861</v>
      </c>
      <c r="N15">
        <f t="shared" si="7"/>
        <v>4.6482000000000006E-9</v>
      </c>
      <c r="O15">
        <f t="shared" si="0"/>
        <v>635.63034341412367</v>
      </c>
      <c r="Q15">
        <v>40282.400000000001</v>
      </c>
      <c r="R15">
        <v>39223.9</v>
      </c>
      <c r="S15">
        <v>16307.4</v>
      </c>
      <c r="T15">
        <v>100669</v>
      </c>
      <c r="U15">
        <v>51700</v>
      </c>
      <c r="V15">
        <v>18900</v>
      </c>
      <c r="W15">
        <v>173800</v>
      </c>
      <c r="X15">
        <v>4.0282400000000003</v>
      </c>
      <c r="Y15">
        <v>3.92239</v>
      </c>
      <c r="Z15">
        <v>1.6307399999999999</v>
      </c>
      <c r="AA15">
        <v>10.0669</v>
      </c>
      <c r="AB15">
        <v>5.17</v>
      </c>
      <c r="AC15">
        <v>1.89</v>
      </c>
      <c r="AD15">
        <v>17.38</v>
      </c>
      <c r="AE15">
        <f t="shared" si="1"/>
        <v>225500</v>
      </c>
      <c r="AF15">
        <f t="shared" si="2"/>
        <v>152369</v>
      </c>
      <c r="AG15">
        <f t="shared" si="3"/>
        <v>0.22926829268292684</v>
      </c>
      <c r="AH15">
        <f t="shared" si="4"/>
        <v>0.33930786446061861</v>
      </c>
      <c r="AJ15">
        <v>5.5173993657654981</v>
      </c>
      <c r="AK15">
        <v>2.4826006342345015</v>
      </c>
      <c r="AM15">
        <v>0.70371207334427588</v>
      </c>
      <c r="AN15">
        <v>0.2982444305242718</v>
      </c>
      <c r="AO15">
        <v>2.7246863911969244</v>
      </c>
      <c r="AP15">
        <v>1.8622842206428434</v>
      </c>
      <c r="AR15">
        <v>3.4477602017291012E-2</v>
      </c>
      <c r="AS15">
        <v>0.11167925206611536</v>
      </c>
      <c r="AT15">
        <v>6.6792047726805084</v>
      </c>
      <c r="AU15">
        <v>6.5036954124665609</v>
      </c>
      <c r="AV15">
        <v>18.553984137573234</v>
      </c>
      <c r="AW15">
        <v>34.371522783908908</v>
      </c>
      <c r="AX15">
        <v>0</v>
      </c>
      <c r="AY15">
        <v>3.0714294011976107E-2</v>
      </c>
      <c r="AZ15">
        <v>3.6904643416369996E-3</v>
      </c>
      <c r="BA15">
        <v>2.7208523877167323</v>
      </c>
      <c r="BB15">
        <v>4.6592557361601825E-2</v>
      </c>
      <c r="BC15">
        <v>2.0713069230769206E-2</v>
      </c>
      <c r="BD15">
        <v>0.25364471751001022</v>
      </c>
      <c r="BE15">
        <v>12.950238982899068</v>
      </c>
      <c r="BF15">
        <v>6.4491222789843761E-2</v>
      </c>
      <c r="BG15">
        <v>5.9311431844600589E-2</v>
      </c>
      <c r="BH15">
        <v>4.9732359380378725E-3</v>
      </c>
      <c r="BI15">
        <v>5.6387223786123597E-2</v>
      </c>
      <c r="BJ15">
        <v>0</v>
      </c>
      <c r="BK15">
        <v>1.3066148504907536E-4</v>
      </c>
      <c r="BL15">
        <v>5.9153613766730344E-6</v>
      </c>
      <c r="BM15">
        <v>2.087634790616097E-5</v>
      </c>
      <c r="BN15">
        <v>7.2183963168657959E-3</v>
      </c>
      <c r="BO15">
        <v>3.029549034622188E-4</v>
      </c>
      <c r="BP15">
        <v>2.2391013769751627E-3</v>
      </c>
      <c r="BQ15">
        <v>0.13425417771303655</v>
      </c>
      <c r="BR15">
        <v>6.653262894168459E-12</v>
      </c>
      <c r="BS15">
        <v>0</v>
      </c>
      <c r="BT15">
        <v>2.9284050391644907E-5</v>
      </c>
      <c r="BU15">
        <v>5.1307776833976965E-4</v>
      </c>
      <c r="BW15">
        <v>8.5723513680312564</v>
      </c>
      <c r="BX15">
        <v>18.553984137573234</v>
      </c>
      <c r="BY15">
        <v>37.862849818414809</v>
      </c>
      <c r="BZ15">
        <v>9.5048084300987412</v>
      </c>
      <c r="CA15">
        <v>3.1534217672864</v>
      </c>
      <c r="CB15">
        <v>22.357940728802888</v>
      </c>
      <c r="CD15">
        <v>25.955200000000001</v>
      </c>
      <c r="CE15">
        <v>132.90100000000001</v>
      </c>
      <c r="CF15">
        <v>4228.3900000000003</v>
      </c>
      <c r="CG15">
        <v>2730.44</v>
      </c>
      <c r="CH15">
        <v>3.9226600000000002E-12</v>
      </c>
      <c r="CI15">
        <v>12740.4</v>
      </c>
      <c r="CJ15">
        <v>719.91300000000001</v>
      </c>
      <c r="CK15">
        <v>131.87299999999999</v>
      </c>
      <c r="CL15">
        <v>5.7748999999999997</v>
      </c>
      <c r="CM15">
        <v>2981.48</v>
      </c>
      <c r="CN15">
        <v>38.998399999999997</v>
      </c>
      <c r="CO15">
        <v>15.4114</v>
      </c>
      <c r="CP15">
        <v>354.68099999999998</v>
      </c>
      <c r="CQ15">
        <v>18535.099999999999</v>
      </c>
      <c r="CR15">
        <v>88.214600000000004</v>
      </c>
      <c r="CS15">
        <v>103.681</v>
      </c>
      <c r="CT15">
        <v>3.42944</v>
      </c>
      <c r="CU15">
        <v>94.338899999999995</v>
      </c>
      <c r="CV15">
        <v>4.0122999999999998</v>
      </c>
      <c r="CW15">
        <v>0.33272699999999999</v>
      </c>
      <c r="CX15">
        <v>6.4807500000000004E-2</v>
      </c>
      <c r="CY15">
        <v>0.16966600000000001</v>
      </c>
      <c r="CZ15">
        <v>6.3022799999999997</v>
      </c>
      <c r="DA15">
        <v>0.46518300000000001</v>
      </c>
      <c r="DB15">
        <v>2.6351900000000001</v>
      </c>
      <c r="DC15">
        <v>200.96600000000001</v>
      </c>
      <c r="DD15">
        <v>1.03321E-8</v>
      </c>
      <c r="DE15">
        <v>5.6556100000000002E-4</v>
      </c>
      <c r="DF15">
        <v>9.6160599999999999E-2</v>
      </c>
      <c r="DG15">
        <v>0.77286900000000003</v>
      </c>
      <c r="DI15">
        <v>741.66666666666697</v>
      </c>
      <c r="DJ15">
        <v>908.33333333333405</v>
      </c>
      <c r="DK15">
        <v>1091.6666666666699</v>
      </c>
      <c r="DL15">
        <v>808.33333333333394</v>
      </c>
      <c r="DM15">
        <v>775</v>
      </c>
      <c r="DN15">
        <v>1766.6666666666699</v>
      </c>
      <c r="DO15">
        <v>2.59552E-3</v>
      </c>
      <c r="DP15">
        <v>1.3290100000000001E-2</v>
      </c>
      <c r="DQ15">
        <v>0.42283900000000002</v>
      </c>
      <c r="DR15">
        <v>0.27304400000000001</v>
      </c>
      <c r="DS15">
        <v>3.9226599999999999E-16</v>
      </c>
      <c r="DT15">
        <v>1.2740400000000001</v>
      </c>
      <c r="DU15">
        <v>7.1991299999999994E-2</v>
      </c>
      <c r="DV15">
        <v>1.3187299999999999E-2</v>
      </c>
      <c r="DW15">
        <v>5.7748999999999995E-4</v>
      </c>
      <c r="DX15">
        <v>0.29814800000000002</v>
      </c>
      <c r="DY15">
        <v>3.8998399999999995E-3</v>
      </c>
      <c r="DZ15">
        <v>1.5411400000000001E-3</v>
      </c>
      <c r="EA15">
        <v>3.5468099999999995E-2</v>
      </c>
      <c r="EB15">
        <v>1.8535099999999998</v>
      </c>
      <c r="EC15">
        <v>8.8214599999999997E-3</v>
      </c>
      <c r="ED15">
        <v>1.03681E-2</v>
      </c>
      <c r="EE15">
        <v>3.4294400000000003E-4</v>
      </c>
      <c r="EF15">
        <v>9.4338900000000003E-3</v>
      </c>
      <c r="EG15">
        <v>4.0122999999999998E-4</v>
      </c>
      <c r="EH15">
        <v>3.3272699999999997E-5</v>
      </c>
      <c r="EI15">
        <v>6.4807500000000006E-6</v>
      </c>
      <c r="EJ15">
        <v>1.6966600000000001E-5</v>
      </c>
      <c r="EK15">
        <v>6.3022799999999993E-4</v>
      </c>
      <c r="EL15">
        <v>4.6518299999999998E-5</v>
      </c>
      <c r="EM15">
        <v>2.6351900000000004E-4</v>
      </c>
      <c r="EN15">
        <v>2.0096599999999999E-2</v>
      </c>
      <c r="EO15">
        <v>1.03321E-12</v>
      </c>
      <c r="EP15">
        <v>5.6556099999999999E-8</v>
      </c>
      <c r="EQ15">
        <v>9.6160599999999999E-6</v>
      </c>
      <c r="ER15">
        <v>7.72869E-5</v>
      </c>
      <c r="EU15">
        <v>7.41666666666667E-2</v>
      </c>
      <c r="EV15">
        <v>9.0833333333333405E-2</v>
      </c>
      <c r="EW15">
        <v>0.10916666666666699</v>
      </c>
      <c r="EX15">
        <v>8.0833333333333396E-2</v>
      </c>
      <c r="EY15">
        <v>7.7499999999999999E-2</v>
      </c>
      <c r="EZ15">
        <v>0.176666666666667</v>
      </c>
      <c r="FB15">
        <v>5.5874738904899048E-3</v>
      </c>
      <c r="FC15">
        <v>1.7914754197477106E-2</v>
      </c>
      <c r="FD15">
        <v>0.70096304812834354</v>
      </c>
      <c r="FE15">
        <v>0.45263978609625749</v>
      </c>
      <c r="FF15">
        <v>7.4120536249073415E-16</v>
      </c>
      <c r="FG15">
        <v>2.724967006051974</v>
      </c>
      <c r="FH15">
        <v>0.10073034191616785</v>
      </c>
      <c r="FI15">
        <v>1.8451691217564906E-2</v>
      </c>
      <c r="FJ15">
        <v>8.8575868327401858E-4</v>
      </c>
      <c r="FK15">
        <v>0.49745311802799247</v>
      </c>
      <c r="FL15">
        <v>6.9621407459756488E-3</v>
      </c>
      <c r="FM15">
        <v>2.2524353846153822E-3</v>
      </c>
      <c r="FN15">
        <v>4.5797361012012969E-2</v>
      </c>
      <c r="FO15">
        <v>2.3841747251566723</v>
      </c>
      <c r="FP15">
        <v>1.0980275539920427E-2</v>
      </c>
      <c r="FQ15">
        <v>1.2905414163352662E-2</v>
      </c>
      <c r="FR15">
        <v>4.6099701204819343E-4</v>
      </c>
      <c r="FS15">
        <v>1.0316902987012953E-2</v>
      </c>
      <c r="FT15">
        <v>4.7449729057292785E-4</v>
      </c>
      <c r="FU15">
        <v>3.9348518306322696E-5</v>
      </c>
      <c r="FV15">
        <v>8.2301370205826047E-6</v>
      </c>
      <c r="FW15">
        <v>2.2918487743915856E-5</v>
      </c>
      <c r="FX15">
        <v>9.015563823054582E-4</v>
      </c>
      <c r="FY15">
        <v>5.9057981576952369E-5</v>
      </c>
      <c r="FZ15">
        <v>2.7938169375470195E-4</v>
      </c>
      <c r="GA15">
        <v>2.2438519883466762E-2</v>
      </c>
      <c r="GB15">
        <v>1.2117344060475147E-12</v>
      </c>
      <c r="GC15">
        <v>3.6450896820809237E-8</v>
      </c>
      <c r="GD15">
        <v>1.2126780626631899E-5</v>
      </c>
      <c r="GE15">
        <v>8.3255000386100604E-5</v>
      </c>
      <c r="GF15">
        <v>0</v>
      </c>
      <c r="GG15">
        <v>0</v>
      </c>
      <c r="GH15">
        <v>0.12295008912655998</v>
      </c>
      <c r="GI15">
        <v>0.17163392636520899</v>
      </c>
      <c r="GJ15">
        <v>0.23348997270677638</v>
      </c>
      <c r="GK15">
        <v>9.7372122762148433E-2</v>
      </c>
      <c r="GL15">
        <v>0.1293069772299979</v>
      </c>
    </row>
    <row r="16" spans="1:194">
      <c r="A16" s="75"/>
      <c r="B16" s="75"/>
      <c r="C16" s="75"/>
      <c r="D16" s="75"/>
      <c r="E16" s="75"/>
      <c r="H16" t="s">
        <v>305</v>
      </c>
      <c r="I16" t="s">
        <v>80</v>
      </c>
      <c r="J16">
        <f t="shared" si="5"/>
        <v>-1.6101621364859078</v>
      </c>
      <c r="K16">
        <v>-2.3593999999999999</v>
      </c>
      <c r="L16">
        <v>-1.7282999999999999</v>
      </c>
      <c r="M16">
        <f t="shared" si="6"/>
        <v>0.34123551676938002</v>
      </c>
      <c r="N16">
        <f t="shared" si="7"/>
        <v>4.6482000000000006E-9</v>
      </c>
      <c r="O16">
        <f t="shared" si="0"/>
        <v>556.8332138027265</v>
      </c>
      <c r="Q16">
        <v>42612.9</v>
      </c>
      <c r="R16">
        <v>40386.400000000001</v>
      </c>
      <c r="S16">
        <v>10996.4</v>
      </c>
      <c r="T16">
        <v>102511</v>
      </c>
      <c r="U16">
        <v>53099.999999999993</v>
      </c>
      <c r="V16">
        <v>11600</v>
      </c>
      <c r="W16">
        <v>169500</v>
      </c>
      <c r="X16">
        <v>4.2612899999999998</v>
      </c>
      <c r="Y16">
        <v>4.03864</v>
      </c>
      <c r="Z16">
        <v>1.09964</v>
      </c>
      <c r="AA16">
        <v>10.251099999999999</v>
      </c>
      <c r="AB16">
        <v>5.31</v>
      </c>
      <c r="AC16">
        <v>1.1599999999999999</v>
      </c>
      <c r="AD16">
        <v>16.95</v>
      </c>
      <c r="AE16">
        <f t="shared" si="1"/>
        <v>222600</v>
      </c>
      <c r="AF16">
        <f t="shared" si="2"/>
        <v>155611</v>
      </c>
      <c r="AG16">
        <f t="shared" si="3"/>
        <v>0.23854447439353096</v>
      </c>
      <c r="AH16">
        <f t="shared" si="4"/>
        <v>0.34123551676938002</v>
      </c>
      <c r="AJ16">
        <v>5.5015040551410159</v>
      </c>
      <c r="AK16">
        <v>2.4984959448589845</v>
      </c>
      <c r="AM16">
        <v>0.86136998958329869</v>
      </c>
      <c r="AN16">
        <v>0.19985520762702669</v>
      </c>
      <c r="AO16">
        <v>2.6406678304322684</v>
      </c>
      <c r="AP16">
        <v>1.9007599087056817</v>
      </c>
      <c r="AR16">
        <v>3.6827961095100802E-2</v>
      </c>
      <c r="AS16">
        <v>9.5315480643757861E-2</v>
      </c>
      <c r="AT16">
        <v>7.0656238222587833</v>
      </c>
      <c r="AU16">
        <v>6.6964489611191009</v>
      </c>
      <c r="AV16">
        <v>19.687628789563451</v>
      </c>
      <c r="AW16">
        <v>37.371316553933838</v>
      </c>
      <c r="AX16">
        <v>0</v>
      </c>
      <c r="AY16">
        <v>0</v>
      </c>
      <c r="AZ16">
        <v>3.3256481494661825E-3</v>
      </c>
      <c r="BA16">
        <v>1.8347241863379984</v>
      </c>
      <c r="BB16">
        <v>4.9993791912053338E-2</v>
      </c>
      <c r="BC16">
        <v>1.6953699999999981E-2</v>
      </c>
      <c r="BD16">
        <v>0.27184326792864866</v>
      </c>
      <c r="BE16">
        <v>13.187197134927001</v>
      </c>
      <c r="BF16">
        <v>7.1148873539308419E-2</v>
      </c>
      <c r="BG16">
        <v>7.9536938421535364E-2</v>
      </c>
      <c r="BH16">
        <v>5.6477591566265134E-3</v>
      </c>
      <c r="BI16">
        <v>5.7839305990405807E-2</v>
      </c>
      <c r="BJ16">
        <v>0</v>
      </c>
      <c r="BK16">
        <v>1.4784003013010706E-4</v>
      </c>
      <c r="BL16">
        <v>8.8040337487346663E-6</v>
      </c>
      <c r="BM16">
        <v>2.0169203968428017E-5</v>
      </c>
      <c r="BN16">
        <v>1.9567567818318836E-3</v>
      </c>
      <c r="BO16">
        <v>2.9790965419930926E-4</v>
      </c>
      <c r="BP16">
        <v>2.3908895861549963E-3</v>
      </c>
      <c r="BQ16">
        <v>0.12966634304442767</v>
      </c>
      <c r="BR16">
        <v>1.9625873002159804E-6</v>
      </c>
      <c r="BS16">
        <v>2.0755112716763E-7</v>
      </c>
      <c r="BT16">
        <v>1.6047202088772847E-5</v>
      </c>
      <c r="BU16">
        <v>3.5026995752895836E-4</v>
      </c>
      <c r="BW16">
        <v>8.8044846739353897</v>
      </c>
      <c r="BX16">
        <v>19.687628789563451</v>
      </c>
      <c r="BY16">
        <v>37.991198461867072</v>
      </c>
      <c r="BZ16">
        <v>9.7698347741572604</v>
      </c>
      <c r="CA16">
        <v>1.9354334656360974</v>
      </c>
      <c r="CB16">
        <v>21.80478109051835</v>
      </c>
      <c r="CD16">
        <v>24.689399999999999</v>
      </c>
      <c r="CE16">
        <v>78.243899999999996</v>
      </c>
      <c r="CF16">
        <v>4265.18</v>
      </c>
      <c r="CG16">
        <v>3009.9</v>
      </c>
      <c r="CH16">
        <v>6.5470999999999998E-12</v>
      </c>
      <c r="CI16">
        <v>24856.6</v>
      </c>
      <c r="CJ16">
        <v>884.85799999999995</v>
      </c>
      <c r="CK16">
        <v>164.50200000000001</v>
      </c>
      <c r="CL16">
        <v>4.5960599999999996</v>
      </c>
      <c r="CM16">
        <v>2162.58</v>
      </c>
      <c r="CN16">
        <v>41.8307</v>
      </c>
      <c r="CO16">
        <v>17.9922</v>
      </c>
      <c r="CP16">
        <v>397.99099999999999</v>
      </c>
      <c r="CQ16">
        <v>18661.599999999999</v>
      </c>
      <c r="CR16">
        <v>103.048</v>
      </c>
      <c r="CS16">
        <v>144.18700000000001</v>
      </c>
      <c r="CT16">
        <v>5.7540199999999997</v>
      </c>
      <c r="CU16">
        <v>96.3078</v>
      </c>
      <c r="CV16">
        <v>4.9330400000000001</v>
      </c>
      <c r="CW16">
        <v>0.42671100000000001</v>
      </c>
      <c r="CX16">
        <v>7.6162900000000006E-2</v>
      </c>
      <c r="CY16">
        <v>0.16314500000000001</v>
      </c>
      <c r="CZ16">
        <v>1.8119099999999999</v>
      </c>
      <c r="DA16">
        <v>0.38889400000000002</v>
      </c>
      <c r="DB16">
        <v>2.9545699999999999</v>
      </c>
      <c r="DC16">
        <v>237.10400000000001</v>
      </c>
      <c r="DD16">
        <v>1.3240099999999999E-2</v>
      </c>
      <c r="DE16">
        <v>1.0684000000000001E-2</v>
      </c>
      <c r="DF16">
        <v>5.8887799999999997E-2</v>
      </c>
      <c r="DG16">
        <v>0.74595800000000001</v>
      </c>
      <c r="DI16">
        <v>741.66666666666697</v>
      </c>
      <c r="DJ16">
        <v>908.33333333333405</v>
      </c>
      <c r="DK16">
        <v>1091.6666666666699</v>
      </c>
      <c r="DL16">
        <v>808.33333333333394</v>
      </c>
      <c r="DM16">
        <v>775</v>
      </c>
      <c r="DN16">
        <v>1766.6666666666699</v>
      </c>
      <c r="DO16">
        <v>2.4689399999999998E-3</v>
      </c>
      <c r="DP16">
        <v>7.8243900000000005E-3</v>
      </c>
      <c r="DQ16">
        <v>0.42651800000000001</v>
      </c>
      <c r="DR16">
        <v>0.30099000000000004</v>
      </c>
      <c r="DS16">
        <v>6.5470999999999994E-16</v>
      </c>
      <c r="DT16">
        <v>2.4856599999999998</v>
      </c>
      <c r="DU16">
        <v>8.8485799999999989E-2</v>
      </c>
      <c r="DV16">
        <v>1.6450200000000002E-2</v>
      </c>
      <c r="DW16">
        <v>4.5960599999999994E-4</v>
      </c>
      <c r="DX16">
        <v>0.21625800000000001</v>
      </c>
      <c r="DY16">
        <v>4.1830699999999997E-3</v>
      </c>
      <c r="DZ16">
        <v>1.79922E-3</v>
      </c>
      <c r="EA16">
        <v>3.9799099999999997E-2</v>
      </c>
      <c r="EB16">
        <v>1.8661599999999998</v>
      </c>
      <c r="EC16">
        <v>1.0304799999999999E-2</v>
      </c>
      <c r="ED16">
        <v>1.4418700000000001E-2</v>
      </c>
      <c r="EE16">
        <v>5.7540199999999992E-4</v>
      </c>
      <c r="EF16">
        <v>9.6307800000000002E-3</v>
      </c>
      <c r="EG16">
        <v>4.9330399999999996E-4</v>
      </c>
      <c r="EH16">
        <v>4.2671099999999999E-5</v>
      </c>
      <c r="EI16">
        <v>7.6162900000000004E-6</v>
      </c>
      <c r="EJ16">
        <v>1.6314500000000001E-5</v>
      </c>
      <c r="EK16">
        <v>1.8119099999999998E-4</v>
      </c>
      <c r="EL16">
        <v>3.8889400000000001E-5</v>
      </c>
      <c r="EM16">
        <v>2.95457E-4</v>
      </c>
      <c r="EN16">
        <v>2.3710400000000003E-2</v>
      </c>
      <c r="EO16">
        <v>1.32401E-6</v>
      </c>
      <c r="EP16">
        <v>1.0684E-6</v>
      </c>
      <c r="EQ16">
        <v>5.8887799999999997E-6</v>
      </c>
      <c r="ER16">
        <v>7.4595800000000002E-5</v>
      </c>
      <c r="EU16">
        <v>7.41666666666667E-2</v>
      </c>
      <c r="EV16">
        <v>9.0833333333333405E-2</v>
      </c>
      <c r="EW16">
        <v>0.10916666666666699</v>
      </c>
      <c r="EX16">
        <v>8.0833333333333396E-2</v>
      </c>
      <c r="EY16">
        <v>7.7499999999999999E-2</v>
      </c>
      <c r="EZ16">
        <v>0.176666666666667</v>
      </c>
      <c r="FB16">
        <v>5.3149803458213173E-3</v>
      </c>
      <c r="FC16">
        <v>1.0547100743801619E-2</v>
      </c>
      <c r="FD16">
        <v>0.70706192513369104</v>
      </c>
      <c r="FE16">
        <v>0.49896737967914528</v>
      </c>
      <c r="FF16">
        <v>1.237105848776872E-15</v>
      </c>
      <c r="FG16">
        <v>5.31642765396938</v>
      </c>
      <c r="FH16">
        <v>0.12380947265469085</v>
      </c>
      <c r="FI16">
        <v>2.3017146107784478E-2</v>
      </c>
      <c r="FJ16">
        <v>7.0494728113878785E-4</v>
      </c>
      <c r="FK16">
        <v>0.36082152621683722</v>
      </c>
      <c r="FL16">
        <v>7.467773572830772E-3</v>
      </c>
      <c r="FM16">
        <v>2.629629230769228E-3</v>
      </c>
      <c r="FN16">
        <v>5.1389664251911028E-2</v>
      </c>
      <c r="FO16">
        <v>2.4004464529991072</v>
      </c>
      <c r="FP16">
        <v>1.2826623187519074E-2</v>
      </c>
      <c r="FQ16">
        <v>1.7947289782808136E-2</v>
      </c>
      <c r="FR16">
        <v>7.7347497762478583E-4</v>
      </c>
      <c r="FS16">
        <v>1.0532221909441876E-2</v>
      </c>
      <c r="FT16">
        <v>5.8338462086281585E-4</v>
      </c>
      <c r="FU16">
        <v>5.0463129217073654E-5</v>
      </c>
      <c r="FV16">
        <v>9.6722000213699148E-6</v>
      </c>
      <c r="FW16">
        <v>2.2037630892348216E-5</v>
      </c>
      <c r="FX16">
        <v>2.5919810364869264E-4</v>
      </c>
      <c r="FY16">
        <v>4.9372601078258057E-5</v>
      </c>
      <c r="FZ16">
        <v>3.1324222197140608E-4</v>
      </c>
      <c r="GA16">
        <v>2.6473447341587651E-2</v>
      </c>
      <c r="GB16">
        <v>1.55278062634989E-6</v>
      </c>
      <c r="GC16">
        <v>6.8859306358381481E-7</v>
      </c>
      <c r="GD16">
        <v>7.4263204699739176E-6</v>
      </c>
      <c r="GE16">
        <v>8.0356093436293643E-5</v>
      </c>
      <c r="GF16">
        <v>0</v>
      </c>
      <c r="GG16">
        <v>0</v>
      </c>
      <c r="GH16">
        <v>0.12295008912655998</v>
      </c>
      <c r="GI16">
        <v>0.17163392636520899</v>
      </c>
      <c r="GJ16">
        <v>0.23348997270677638</v>
      </c>
      <c r="GK16">
        <v>9.7372122762148433E-2</v>
      </c>
      <c r="GL16">
        <v>0.1293069772299979</v>
      </c>
    </row>
    <row r="17" spans="1:194">
      <c r="A17" s="75"/>
      <c r="B17" s="75"/>
      <c r="C17" s="75"/>
      <c r="D17" s="75"/>
      <c r="E17" s="75"/>
      <c r="H17" t="s">
        <v>305</v>
      </c>
      <c r="I17" t="s">
        <v>81</v>
      </c>
      <c r="J17">
        <f t="shared" si="5"/>
        <v>-1.7487611091953164</v>
      </c>
      <c r="K17">
        <v>-2.3593999999999999</v>
      </c>
      <c r="L17">
        <v>-1.7282999999999999</v>
      </c>
      <c r="M17">
        <f t="shared" si="6"/>
        <v>0.37220523450967397</v>
      </c>
      <c r="N17">
        <f t="shared" si="7"/>
        <v>4.6482000000000006E-9</v>
      </c>
      <c r="O17">
        <f t="shared" si="0"/>
        <v>528.64194544782856</v>
      </c>
      <c r="Q17">
        <v>36552.800000000003</v>
      </c>
      <c r="R17">
        <v>37239.699999999997</v>
      </c>
      <c r="S17">
        <v>9495.0499999999993</v>
      </c>
      <c r="T17">
        <v>92430.6</v>
      </c>
      <c r="U17">
        <v>54800.000000000007</v>
      </c>
      <c r="V17">
        <v>11600</v>
      </c>
      <c r="W17">
        <v>172900</v>
      </c>
      <c r="X17">
        <v>3.6552800000000003</v>
      </c>
      <c r="Y17">
        <v>3.7239699999999996</v>
      </c>
      <c r="Z17">
        <v>0.94950499999999993</v>
      </c>
      <c r="AA17">
        <v>9.2430599999999998</v>
      </c>
      <c r="AB17">
        <v>5.48</v>
      </c>
      <c r="AC17">
        <v>1.1599999999999999</v>
      </c>
      <c r="AD17">
        <v>17.29</v>
      </c>
      <c r="AE17">
        <f t="shared" si="1"/>
        <v>227700</v>
      </c>
      <c r="AF17">
        <f t="shared" si="2"/>
        <v>147230.6</v>
      </c>
      <c r="AG17">
        <f t="shared" si="3"/>
        <v>0.24066754501537113</v>
      </c>
      <c r="AH17">
        <f t="shared" si="4"/>
        <v>0.37220523450967397</v>
      </c>
      <c r="AJ17">
        <v>5.5093144492817157</v>
      </c>
      <c r="AK17">
        <v>2.4906855507182848</v>
      </c>
      <c r="AM17">
        <v>0.77980361171027468</v>
      </c>
      <c r="AN17">
        <v>0.17398936380467434</v>
      </c>
      <c r="AO17">
        <v>2.7158111658803317</v>
      </c>
      <c r="AP17">
        <v>1.9777609816188075</v>
      </c>
      <c r="AR17">
        <v>3.0938931700288136E-2</v>
      </c>
      <c r="AS17">
        <v>6.1176335885167271E-2</v>
      </c>
      <c r="AT17">
        <v>6.0608016457518943</v>
      </c>
      <c r="AU17">
        <v>6.174696194198714</v>
      </c>
      <c r="AV17">
        <v>19.007441998369323</v>
      </c>
      <c r="AW17">
        <v>28.668427732289111</v>
      </c>
      <c r="AX17">
        <v>0</v>
      </c>
      <c r="AY17">
        <v>4.218508862275458E-2</v>
      </c>
      <c r="AZ17">
        <v>2.0015425266903856E-3</v>
      </c>
      <c r="BA17">
        <v>1.5842273730937955</v>
      </c>
      <c r="BB17">
        <v>4.7659415312131859E-2</v>
      </c>
      <c r="BC17">
        <v>3.7670861538461498E-2</v>
      </c>
      <c r="BD17">
        <v>0.22940322570076385</v>
      </c>
      <c r="BE17">
        <v>11.890436572656434</v>
      </c>
      <c r="BF17">
        <v>6.1345060538390728E-2</v>
      </c>
      <c r="BG17">
        <v>5.877483169164862E-2</v>
      </c>
      <c r="BH17">
        <v>4.4934250258175622E-3</v>
      </c>
      <c r="BI17">
        <v>4.823563804843789E-2</v>
      </c>
      <c r="BJ17">
        <v>0</v>
      </c>
      <c r="BK17">
        <v>6.7960386806665047E-5</v>
      </c>
      <c r="BL17">
        <v>0</v>
      </c>
      <c r="BM17">
        <v>2.3718161499671177E-9</v>
      </c>
      <c r="BN17">
        <v>2.4745493079324117E-3</v>
      </c>
      <c r="BO17">
        <v>2.9755163701457332E-4</v>
      </c>
      <c r="BP17">
        <v>2.083538871331822E-3</v>
      </c>
      <c r="BQ17">
        <v>0.12039018572468993</v>
      </c>
      <c r="BR17">
        <v>9.1956639524837899E-7</v>
      </c>
      <c r="BS17">
        <v>1.8145883815028894E-8</v>
      </c>
      <c r="BT17">
        <v>2.0111968668407311E-5</v>
      </c>
      <c r="BU17">
        <v>2.6261871428571499E-4</v>
      </c>
      <c r="BW17">
        <v>9.0863608311046971</v>
      </c>
      <c r="BX17">
        <v>19.007441998369323</v>
      </c>
      <c r="BY17">
        <v>37.73450117496256</v>
      </c>
      <c r="BZ17">
        <v>9.9987211622078025</v>
      </c>
      <c r="CA17">
        <v>1.9354334656360974</v>
      </c>
      <c r="CB17">
        <v>22.24216313009217</v>
      </c>
      <c r="CD17">
        <v>23.173200000000001</v>
      </c>
      <c r="CE17">
        <v>129.315</v>
      </c>
      <c r="CF17">
        <v>3345.26</v>
      </c>
      <c r="CG17">
        <v>2851.25</v>
      </c>
      <c r="CH17">
        <v>4.3225599999999997E-12</v>
      </c>
      <c r="CI17">
        <v>6954.62</v>
      </c>
      <c r="CJ17">
        <v>883.36400000000003</v>
      </c>
      <c r="CK17">
        <v>159.56899999999999</v>
      </c>
      <c r="CL17">
        <v>2.12642</v>
      </c>
      <c r="CM17">
        <v>2303.67</v>
      </c>
      <c r="CN17">
        <v>37.441800000000001</v>
      </c>
      <c r="CO17">
        <v>29.190300000000001</v>
      </c>
      <c r="CP17">
        <v>336.45600000000002</v>
      </c>
      <c r="CQ17">
        <v>19801.7</v>
      </c>
      <c r="CR17">
        <v>93.034300000000002</v>
      </c>
      <c r="CS17">
        <v>78.261499999999998</v>
      </c>
      <c r="CT17">
        <v>3.887</v>
      </c>
      <c r="CU17">
        <v>82.058400000000006</v>
      </c>
      <c r="CV17">
        <v>4.7947199999999999</v>
      </c>
      <c r="CW17">
        <v>0.222632</v>
      </c>
      <c r="CX17">
        <v>4.0249999999999996E-6</v>
      </c>
      <c r="CY17">
        <v>2.2522100000000001E-6</v>
      </c>
      <c r="CZ17">
        <v>2.0540099999999999</v>
      </c>
      <c r="DA17">
        <v>0.46115</v>
      </c>
      <c r="DB17">
        <v>3.09849</v>
      </c>
      <c r="DC17">
        <v>187.245</v>
      </c>
      <c r="DD17">
        <v>7.2744200000000002E-3</v>
      </c>
      <c r="DE17">
        <v>4.4567400000000003E-5</v>
      </c>
      <c r="DF17">
        <v>6.3351599999999994E-2</v>
      </c>
      <c r="DG17">
        <v>0.600688</v>
      </c>
      <c r="DI17">
        <v>741.66666666666697</v>
      </c>
      <c r="DJ17">
        <v>908.33333333333405</v>
      </c>
      <c r="DK17">
        <v>1091.6666666666699</v>
      </c>
      <c r="DL17">
        <v>808.33333333333394</v>
      </c>
      <c r="DM17">
        <v>775</v>
      </c>
      <c r="DN17">
        <v>1766.6666666666699</v>
      </c>
      <c r="DO17">
        <v>2.3173200000000003E-3</v>
      </c>
      <c r="DP17">
        <v>1.29315E-2</v>
      </c>
      <c r="DQ17">
        <v>0.33452600000000005</v>
      </c>
      <c r="DR17">
        <v>0.28512500000000002</v>
      </c>
      <c r="DS17">
        <v>4.3225599999999998E-16</v>
      </c>
      <c r="DT17">
        <v>0.69546200000000002</v>
      </c>
      <c r="DU17">
        <v>8.8336400000000009E-2</v>
      </c>
      <c r="DV17">
        <v>1.59569E-2</v>
      </c>
      <c r="DW17">
        <v>2.12642E-4</v>
      </c>
      <c r="DX17">
        <v>0.23036700000000002</v>
      </c>
      <c r="DY17">
        <v>3.7441800000000002E-3</v>
      </c>
      <c r="DZ17">
        <v>2.91903E-3</v>
      </c>
      <c r="EA17">
        <v>3.3645600000000005E-2</v>
      </c>
      <c r="EB17">
        <v>1.98017</v>
      </c>
      <c r="EC17">
        <v>9.3034299999999997E-3</v>
      </c>
      <c r="ED17">
        <v>7.8261500000000005E-3</v>
      </c>
      <c r="EE17">
        <v>3.8870000000000002E-4</v>
      </c>
      <c r="EF17">
        <v>8.2058400000000007E-3</v>
      </c>
      <c r="EG17">
        <v>4.7947199999999999E-4</v>
      </c>
      <c r="EH17">
        <v>2.2263200000000001E-5</v>
      </c>
      <c r="EI17">
        <v>4.0249999999999995E-10</v>
      </c>
      <c r="EJ17">
        <v>2.2522100000000001E-10</v>
      </c>
      <c r="EK17">
        <v>2.0540099999999999E-4</v>
      </c>
      <c r="EL17">
        <v>4.6115000000000001E-5</v>
      </c>
      <c r="EM17">
        <v>3.0984900000000001E-4</v>
      </c>
      <c r="EN17">
        <v>1.8724500000000002E-2</v>
      </c>
      <c r="EO17">
        <v>7.2744200000000001E-7</v>
      </c>
      <c r="EP17">
        <v>4.4567400000000005E-9</v>
      </c>
      <c r="EQ17">
        <v>6.3351599999999997E-6</v>
      </c>
      <c r="ER17">
        <v>6.0068800000000003E-5</v>
      </c>
      <c r="EU17">
        <v>7.41666666666667E-2</v>
      </c>
      <c r="EV17">
        <v>9.0833333333333405E-2</v>
      </c>
      <c r="EW17">
        <v>0.10916666666666699</v>
      </c>
      <c r="EX17">
        <v>8.0833333333333396E-2</v>
      </c>
      <c r="EY17">
        <v>7.7499999999999999E-2</v>
      </c>
      <c r="EZ17">
        <v>0.176666666666667</v>
      </c>
      <c r="FB17">
        <v>4.98858224783861E-3</v>
      </c>
      <c r="FC17">
        <v>1.7431369508481894E-2</v>
      </c>
      <c r="FD17">
        <v>0.55456181818181927</v>
      </c>
      <c r="FE17">
        <v>0.47266711229946606</v>
      </c>
      <c r="FF17">
        <v>8.1676837954040052E-16</v>
      </c>
      <c r="FG17">
        <v>1.4874815578497675</v>
      </c>
      <c r="FH17">
        <v>0.12360043193612801</v>
      </c>
      <c r="FI17">
        <v>2.2326919960079884E-2</v>
      </c>
      <c r="FJ17">
        <v>3.2615196441281041E-4</v>
      </c>
      <c r="FK17">
        <v>0.38436206998119904</v>
      </c>
      <c r="FL17">
        <v>6.6842506713780843E-3</v>
      </c>
      <c r="FM17">
        <v>4.2662746153846109E-3</v>
      </c>
      <c r="FN17">
        <v>4.344410018201663E-2</v>
      </c>
      <c r="FO17">
        <v>2.547097811996422</v>
      </c>
      <c r="FP17">
        <v>1.1580194759865362E-2</v>
      </c>
      <c r="FQ17">
        <v>9.7413901345977036E-3</v>
      </c>
      <c r="FR17">
        <v>5.2250378657487165E-4</v>
      </c>
      <c r="FS17">
        <v>8.9739073920673627E-3</v>
      </c>
      <c r="FT17">
        <v>5.6702680483907699E-4</v>
      </c>
      <c r="FU17">
        <v>2.6328609723807311E-5</v>
      </c>
      <c r="FV17">
        <v>5.1114919581599317E-10</v>
      </c>
      <c r="FW17">
        <v>3.0422858605569018E-10</v>
      </c>
      <c r="FX17">
        <v>2.9383109363900593E-4</v>
      </c>
      <c r="FY17">
        <v>5.8545966220200626E-5</v>
      </c>
      <c r="FZ17">
        <v>3.2850055756207574E-4</v>
      </c>
      <c r="GA17">
        <v>2.0906524763291971E-2</v>
      </c>
      <c r="GB17">
        <v>8.531339222462193E-7</v>
      </c>
      <c r="GC17">
        <v>2.8724075722543345E-9</v>
      </c>
      <c r="GD17">
        <v>7.9892487728459826E-6</v>
      </c>
      <c r="GE17">
        <v>6.4707317374517538E-5</v>
      </c>
      <c r="GF17">
        <v>0</v>
      </c>
      <c r="GG17">
        <v>0</v>
      </c>
      <c r="GH17">
        <v>0.12295008912655998</v>
      </c>
      <c r="GI17">
        <v>0.17163392636520899</v>
      </c>
      <c r="GJ17">
        <v>0.23348997270677638</v>
      </c>
      <c r="GK17">
        <v>9.7372122762148433E-2</v>
      </c>
      <c r="GL17">
        <v>0.1293069772299979</v>
      </c>
    </row>
    <row r="18" spans="1:194">
      <c r="A18" s="75"/>
      <c r="B18" s="75"/>
      <c r="C18" s="75"/>
      <c r="D18" s="75"/>
      <c r="E18" s="75"/>
      <c r="H18" t="s">
        <v>305</v>
      </c>
      <c r="I18" t="s">
        <v>82</v>
      </c>
      <c r="J18">
        <f t="shared" si="5"/>
        <v>-1.7626546188044772</v>
      </c>
      <c r="K18">
        <v>-2.3593999999999999</v>
      </c>
      <c r="L18">
        <v>-1.7282999999999999</v>
      </c>
      <c r="M18">
        <f t="shared" si="6"/>
        <v>0.35719903523489932</v>
      </c>
      <c r="N18">
        <f t="shared" si="7"/>
        <v>4.6482000000000006E-9</v>
      </c>
      <c r="O18">
        <f t="shared" si="0"/>
        <v>522.47109958578369</v>
      </c>
      <c r="Q18">
        <v>40327.699999999997</v>
      </c>
      <c r="R18">
        <v>39342.199999999997</v>
      </c>
      <c r="S18">
        <v>9425.9</v>
      </c>
      <c r="T18">
        <v>98076</v>
      </c>
      <c r="U18">
        <v>54500</v>
      </c>
      <c r="V18">
        <v>11299.999999999998</v>
      </c>
      <c r="W18">
        <v>170500</v>
      </c>
      <c r="X18">
        <v>4.0327699999999993</v>
      </c>
      <c r="Y18">
        <v>3.9342199999999998</v>
      </c>
      <c r="Z18">
        <v>0.94258999999999993</v>
      </c>
      <c r="AA18">
        <v>9.8076000000000008</v>
      </c>
      <c r="AB18">
        <v>5.45</v>
      </c>
      <c r="AC18">
        <v>1.1299999999999999</v>
      </c>
      <c r="AD18">
        <v>17.05</v>
      </c>
      <c r="AE18">
        <f t="shared" si="1"/>
        <v>225000</v>
      </c>
      <c r="AF18">
        <f t="shared" si="2"/>
        <v>152576</v>
      </c>
      <c r="AG18">
        <f t="shared" si="3"/>
        <v>0.24222222222222223</v>
      </c>
      <c r="AH18">
        <f t="shared" si="4"/>
        <v>0.35719903523489932</v>
      </c>
      <c r="AJ18">
        <v>5.5538297753900281</v>
      </c>
      <c r="AK18">
        <v>2.4461702246099715</v>
      </c>
      <c r="AM18">
        <v>0.85453076121546978</v>
      </c>
      <c r="AN18">
        <v>0.1715887559564413</v>
      </c>
      <c r="AO18">
        <v>2.6605382869593188</v>
      </c>
      <c r="AP18">
        <v>1.9540258372481092</v>
      </c>
      <c r="AR18">
        <v>3.0328415273775174E-2</v>
      </c>
      <c r="AS18">
        <v>7.0340560113092421E-2</v>
      </c>
      <c r="AT18">
        <v>6.6867159432215475</v>
      </c>
      <c r="AU18">
        <v>6.5233106768154592</v>
      </c>
      <c r="AV18">
        <v>19.309747238900048</v>
      </c>
      <c r="AW18">
        <v>34.145195906016426</v>
      </c>
      <c r="AX18">
        <v>0</v>
      </c>
      <c r="AY18">
        <v>0</v>
      </c>
      <c r="AZ18">
        <v>1.9807747686832679E-3</v>
      </c>
      <c r="BA18">
        <v>1.5726898537706284</v>
      </c>
      <c r="BB18">
        <v>5.2803934314880188E-2</v>
      </c>
      <c r="BC18">
        <v>2.1734830769230745E-2</v>
      </c>
      <c r="BD18">
        <v>0.26490808882417105</v>
      </c>
      <c r="BE18">
        <v>12.616670856835858</v>
      </c>
      <c r="BF18">
        <v>6.2661230804527165E-2</v>
      </c>
      <c r="BG18">
        <v>6.836579703273149E-2</v>
      </c>
      <c r="BH18">
        <v>4.9381514285714353E-3</v>
      </c>
      <c r="BI18">
        <v>5.2937243570843402E-2</v>
      </c>
      <c r="BJ18">
        <v>0</v>
      </c>
      <c r="BK18">
        <v>4.7042202784752275E-5</v>
      </c>
      <c r="BL18">
        <v>1.0346904260488124E-5</v>
      </c>
      <c r="BM18">
        <v>1.8490834641526019E-5</v>
      </c>
      <c r="BN18">
        <v>1.0859352111721038E-3</v>
      </c>
      <c r="BO18">
        <v>2.980823149692528E-4</v>
      </c>
      <c r="BP18">
        <v>2.2600826486079686E-3</v>
      </c>
      <c r="BQ18">
        <v>9.7001161179897613E-2</v>
      </c>
      <c r="BR18">
        <v>6.5201868466522588E-7</v>
      </c>
      <c r="BS18">
        <v>3.7580204913294781E-8</v>
      </c>
      <c r="BT18">
        <v>1.1611181279373368E-5</v>
      </c>
      <c r="BU18">
        <v>3.4514346718146806E-4</v>
      </c>
      <c r="BW18">
        <v>9.0366179798395248</v>
      </c>
      <c r="BX18">
        <v>19.309747238900048</v>
      </c>
      <c r="BY18">
        <v>38.290678629922319</v>
      </c>
      <c r="BZ18">
        <v>9.5409483861067201</v>
      </c>
      <c r="CA18">
        <v>1.8853791518696466</v>
      </c>
      <c r="CB18">
        <v>21.933422866863594</v>
      </c>
      <c r="CD18">
        <v>17.454799999999999</v>
      </c>
      <c r="CE18">
        <v>68.962299999999999</v>
      </c>
      <c r="CF18">
        <v>3879.95</v>
      </c>
      <c r="CG18">
        <v>2633.55</v>
      </c>
      <c r="CH18">
        <v>3.9226600000000002E-12</v>
      </c>
      <c r="CI18">
        <v>13464.4</v>
      </c>
      <c r="CJ18">
        <v>844.88800000000003</v>
      </c>
      <c r="CK18">
        <v>147.953</v>
      </c>
      <c r="CL18">
        <v>1.52796</v>
      </c>
      <c r="CM18">
        <v>1162.76</v>
      </c>
      <c r="CN18">
        <v>33.057200000000002</v>
      </c>
      <c r="CO18">
        <v>15.806100000000001</v>
      </c>
      <c r="CP18">
        <v>228.46</v>
      </c>
      <c r="CQ18">
        <v>9521.18</v>
      </c>
      <c r="CR18">
        <v>61.294800000000002</v>
      </c>
      <c r="CS18">
        <v>77.768900000000002</v>
      </c>
      <c r="CT18">
        <v>3.5916299999999999</v>
      </c>
      <c r="CU18">
        <v>55.961599999999997</v>
      </c>
      <c r="CV18">
        <v>6.1284999999999998</v>
      </c>
      <c r="CW18">
        <v>0.17896999999999999</v>
      </c>
      <c r="CX18">
        <v>7.3746900000000004E-2</v>
      </c>
      <c r="CY18">
        <v>0.15077199999999999</v>
      </c>
      <c r="CZ18">
        <v>0.85196400000000005</v>
      </c>
      <c r="DA18">
        <v>0.46507599999999999</v>
      </c>
      <c r="DB18">
        <v>2.7802500000000001</v>
      </c>
      <c r="DC18">
        <v>104.223</v>
      </c>
      <c r="DD18">
        <v>7.6201300000000001E-3</v>
      </c>
      <c r="DE18">
        <v>6.8053199999999994E-5</v>
      </c>
      <c r="DF18">
        <v>6.8936800000000006E-2</v>
      </c>
      <c r="DG18">
        <v>0.75675000000000003</v>
      </c>
      <c r="DI18">
        <v>741.66666666666697</v>
      </c>
      <c r="DJ18">
        <v>908.33333333333405</v>
      </c>
      <c r="DK18">
        <v>1091.6666666666699</v>
      </c>
      <c r="DL18">
        <v>808.33333333333394</v>
      </c>
      <c r="DM18">
        <v>775</v>
      </c>
      <c r="DN18">
        <v>1766.6666666666699</v>
      </c>
      <c r="DO18">
        <v>1.7454799999999998E-3</v>
      </c>
      <c r="DP18">
        <v>6.8962299999999997E-3</v>
      </c>
      <c r="DQ18">
        <v>0.38799499999999998</v>
      </c>
      <c r="DR18">
        <v>0.26335500000000001</v>
      </c>
      <c r="DS18">
        <v>3.9226599999999999E-16</v>
      </c>
      <c r="DT18">
        <v>1.3464399999999999</v>
      </c>
      <c r="DU18">
        <v>8.4488800000000003E-2</v>
      </c>
      <c r="DV18">
        <v>1.4795300000000001E-2</v>
      </c>
      <c r="DW18">
        <v>1.5279599999999999E-4</v>
      </c>
      <c r="DX18">
        <v>0.116276</v>
      </c>
      <c r="DY18">
        <v>3.3057200000000003E-3</v>
      </c>
      <c r="DZ18">
        <v>1.5806100000000001E-3</v>
      </c>
      <c r="EA18">
        <v>2.2846000000000002E-2</v>
      </c>
      <c r="EB18">
        <v>0.95211800000000002</v>
      </c>
      <c r="EC18">
        <v>6.1294800000000005E-3</v>
      </c>
      <c r="ED18">
        <v>7.7768899999999998E-3</v>
      </c>
      <c r="EE18">
        <v>3.5916299999999996E-4</v>
      </c>
      <c r="EF18">
        <v>5.5961599999999993E-3</v>
      </c>
      <c r="EG18">
        <v>6.1284999999999996E-4</v>
      </c>
      <c r="EH18">
        <v>1.7896999999999998E-5</v>
      </c>
      <c r="EI18">
        <v>7.37469E-6</v>
      </c>
      <c r="EJ18">
        <v>1.5077199999999999E-5</v>
      </c>
      <c r="EK18">
        <v>8.5196400000000003E-5</v>
      </c>
      <c r="EL18">
        <v>4.6507600000000002E-5</v>
      </c>
      <c r="EM18">
        <v>2.78025E-4</v>
      </c>
      <c r="EN18">
        <v>1.0422300000000001E-2</v>
      </c>
      <c r="EO18">
        <v>7.6201300000000001E-7</v>
      </c>
      <c r="EP18">
        <v>6.8053199999999998E-9</v>
      </c>
      <c r="EQ18">
        <v>6.8936800000000009E-6</v>
      </c>
      <c r="ER18">
        <v>7.567500000000001E-5</v>
      </c>
      <c r="EU18">
        <v>7.41666666666667E-2</v>
      </c>
      <c r="EV18">
        <v>9.0833333333333405E-2</v>
      </c>
      <c r="EW18">
        <v>0.10916666666666699</v>
      </c>
      <c r="EX18">
        <v>8.0833333333333396E-2</v>
      </c>
      <c r="EY18">
        <v>7.7499999999999999E-2</v>
      </c>
      <c r="EZ18">
        <v>0.176666666666667</v>
      </c>
      <c r="FB18">
        <v>3.7575606916426451E-3</v>
      </c>
      <c r="FC18">
        <v>9.2959620574162381E-3</v>
      </c>
      <c r="FD18">
        <v>0.64320026737968017</v>
      </c>
      <c r="FE18">
        <v>0.43657780748663177</v>
      </c>
      <c r="FF18">
        <v>7.4120536249073415E-16</v>
      </c>
      <c r="FG18">
        <v>2.8798189818440703</v>
      </c>
      <c r="FH18">
        <v>0.11821686387225573</v>
      </c>
      <c r="FI18">
        <v>2.0701607385229585E-2</v>
      </c>
      <c r="FJ18">
        <v>2.3435970106761494E-4</v>
      </c>
      <c r="FK18">
        <v>0.1940038462502611</v>
      </c>
      <c r="FL18">
        <v>5.9014954220651681E-3</v>
      </c>
      <c r="FM18">
        <v>2.3101223076923052E-3</v>
      </c>
      <c r="FN18">
        <v>2.9499367309792419E-2</v>
      </c>
      <c r="FO18">
        <v>1.2247118553267697</v>
      </c>
      <c r="FP18">
        <v>7.6295056959314513E-3</v>
      </c>
      <c r="FQ18">
        <v>9.6800750718873934E-3</v>
      </c>
      <c r="FR18">
        <v>4.8279914457831385E-4</v>
      </c>
      <c r="FS18">
        <v>6.119961099801079E-3</v>
      </c>
      <c r="FT18">
        <v>7.2476052271170852E-4</v>
      </c>
      <c r="FU18">
        <v>2.1165112303127106E-5</v>
      </c>
      <c r="FV18">
        <v>9.3653835102912962E-6</v>
      </c>
      <c r="FW18">
        <v>2.0366285726814334E-5</v>
      </c>
      <c r="FX18">
        <v>1.2187550881498244E-4</v>
      </c>
      <c r="FY18">
        <v>5.9044397236964167E-5</v>
      </c>
      <c r="FZ18">
        <v>2.9476089164785459E-4</v>
      </c>
      <c r="GA18">
        <v>1.1636843335761057E-2</v>
      </c>
      <c r="GB18">
        <v>8.9367831317494493E-7</v>
      </c>
      <c r="GC18">
        <v>4.3860877456647383E-9</v>
      </c>
      <c r="GD18">
        <v>8.6935964490861943E-6</v>
      </c>
      <c r="GE18">
        <v>8.1518629343629566E-5</v>
      </c>
      <c r="GF18">
        <v>0</v>
      </c>
      <c r="GG18">
        <v>0</v>
      </c>
      <c r="GH18">
        <v>0.12295008912655998</v>
      </c>
      <c r="GI18">
        <v>0.17163392636520899</v>
      </c>
      <c r="GJ18">
        <v>0.23348997270677638</v>
      </c>
      <c r="GK18">
        <v>9.7372122762148433E-2</v>
      </c>
      <c r="GL18">
        <v>0.1293069772299979</v>
      </c>
    </row>
    <row r="19" spans="1:194">
      <c r="A19" s="75"/>
      <c r="B19" s="75"/>
      <c r="C19" s="75"/>
      <c r="D19" s="75"/>
      <c r="E19" s="75"/>
      <c r="H19" t="s">
        <v>305</v>
      </c>
      <c r="I19" t="s">
        <v>83</v>
      </c>
      <c r="J19">
        <f t="shared" si="5"/>
        <v>-1.6167713251202069</v>
      </c>
      <c r="K19">
        <v>-2.3593999999999999</v>
      </c>
      <c r="L19">
        <v>-1.7282999999999999</v>
      </c>
      <c r="M19">
        <f t="shared" si="6"/>
        <v>0.34691199033822379</v>
      </c>
      <c r="N19">
        <f t="shared" si="7"/>
        <v>4.6482000000000006E-9</v>
      </c>
      <c r="O19">
        <f t="shared" si="0"/>
        <v>556.1239069480215</v>
      </c>
      <c r="Q19">
        <v>43062.7</v>
      </c>
      <c r="R19">
        <v>43670.2</v>
      </c>
      <c r="S19">
        <v>11051.7</v>
      </c>
      <c r="T19">
        <v>105989</v>
      </c>
      <c r="U19">
        <v>56300</v>
      </c>
      <c r="V19">
        <v>0</v>
      </c>
      <c r="W19">
        <v>176600</v>
      </c>
      <c r="X19">
        <v>4.3062699999999996</v>
      </c>
      <c r="Y19">
        <v>4.3670200000000001</v>
      </c>
      <c r="Z19">
        <v>1.10517</v>
      </c>
      <c r="AA19">
        <v>10.5989</v>
      </c>
      <c r="AB19">
        <v>5.63</v>
      </c>
      <c r="AC19">
        <v>0</v>
      </c>
      <c r="AD19">
        <v>17.66</v>
      </c>
      <c r="AE19">
        <f t="shared" si="1"/>
        <v>232900</v>
      </c>
      <c r="AF19">
        <f t="shared" si="2"/>
        <v>162289</v>
      </c>
      <c r="AG19">
        <f t="shared" si="3"/>
        <v>0.24173465006440534</v>
      </c>
      <c r="AH19">
        <f t="shared" si="4"/>
        <v>0.34691199033822379</v>
      </c>
      <c r="AJ19">
        <v>5.5205876594233088</v>
      </c>
      <c r="AK19">
        <v>2.4794123405766908</v>
      </c>
      <c r="AM19">
        <v>0.72050713702853564</v>
      </c>
      <c r="AN19">
        <v>0.19853868223490156</v>
      </c>
      <c r="AO19">
        <v>2.7194800615037864</v>
      </c>
      <c r="AP19">
        <v>1.9920133494038996</v>
      </c>
      <c r="AR19">
        <v>3.7009221613832799E-2</v>
      </c>
      <c r="AS19">
        <v>5.4503173858199049E-2</v>
      </c>
      <c r="AT19">
        <v>7.1402049372556968</v>
      </c>
      <c r="AU19">
        <v>7.2409342110676702</v>
      </c>
      <c r="AV19">
        <v>18.969653843302979</v>
      </c>
      <c r="AW19">
        <v>35.833021110715606</v>
      </c>
      <c r="AX19">
        <v>0</v>
      </c>
      <c r="AY19">
        <v>0</v>
      </c>
      <c r="AZ19">
        <v>2.3741197864768611E-3</v>
      </c>
      <c r="BA19">
        <v>1.8439508648422809</v>
      </c>
      <c r="BB19">
        <v>5.1550697565763588E-2</v>
      </c>
      <c r="BC19">
        <v>2.8390823076923043E-2</v>
      </c>
      <c r="BD19">
        <v>0.25089440444120786</v>
      </c>
      <c r="BE19">
        <v>13.634613233055751</v>
      </c>
      <c r="BF19">
        <v>7.1731528449066745E-2</v>
      </c>
      <c r="BG19">
        <v>7.0060612083205631E-2</v>
      </c>
      <c r="BH19">
        <v>5.2011911531841719E-3</v>
      </c>
      <c r="BI19">
        <v>5.6227776892476711E-2</v>
      </c>
      <c r="BJ19">
        <v>0</v>
      </c>
      <c r="BK19">
        <v>1.0496687078292612E-4</v>
      </c>
      <c r="BL19">
        <v>0</v>
      </c>
      <c r="BM19">
        <v>2.1429635693926812E-10</v>
      </c>
      <c r="BN19">
        <v>1.8955303476482649E-3</v>
      </c>
      <c r="BO19">
        <v>2.4404965049279755E-4</v>
      </c>
      <c r="BP19">
        <v>2.1254696087283603E-3</v>
      </c>
      <c r="BQ19">
        <v>0.13981674581208969</v>
      </c>
      <c r="BR19">
        <v>1.0046825248380119E-6</v>
      </c>
      <c r="BS19">
        <v>0</v>
      </c>
      <c r="BT19">
        <v>7.5890397650130551E-6</v>
      </c>
      <c r="BU19">
        <v>2.6293972586872657E-4</v>
      </c>
      <c r="BW19">
        <v>9.335075087430555</v>
      </c>
      <c r="BX19">
        <v>18.969653843302979</v>
      </c>
      <c r="BY19">
        <v>38.568767357402209</v>
      </c>
      <c r="BZ19">
        <v>10.408307330298241</v>
      </c>
      <c r="CA19">
        <v>0</v>
      </c>
      <c r="CB19">
        <v>22.718137702569564</v>
      </c>
      <c r="CD19">
        <v>29.726199999999999</v>
      </c>
      <c r="CE19">
        <v>72.003100000000003</v>
      </c>
      <c r="CF19">
        <v>4689.13</v>
      </c>
      <c r="CG19">
        <v>4248.84</v>
      </c>
      <c r="CH19">
        <v>2.4110099999999998E-12</v>
      </c>
      <c r="CI19">
        <v>14282.9</v>
      </c>
      <c r="CJ19">
        <v>817.53800000000001</v>
      </c>
      <c r="CK19">
        <v>109.68600000000001</v>
      </c>
      <c r="CL19">
        <v>2.33561</v>
      </c>
      <c r="CM19">
        <v>1893.56</v>
      </c>
      <c r="CN19">
        <v>48.587200000000003</v>
      </c>
      <c r="CO19">
        <v>22.1081</v>
      </c>
      <c r="CP19">
        <v>349.82799999999997</v>
      </c>
      <c r="CQ19">
        <v>20853.099999999999</v>
      </c>
      <c r="CR19">
        <v>122.501</v>
      </c>
      <c r="CS19">
        <v>126.779</v>
      </c>
      <c r="CT19">
        <v>5.4854000000000003</v>
      </c>
      <c r="CU19">
        <v>96.414299999999997</v>
      </c>
      <c r="CV19">
        <v>5.4447799999999997</v>
      </c>
      <c r="CW19">
        <v>0.26620899999999997</v>
      </c>
      <c r="CX19">
        <v>4.4715700000000001E-7</v>
      </c>
      <c r="CY19">
        <v>2.5680200000000003E-7</v>
      </c>
      <c r="CZ19">
        <v>1.94763</v>
      </c>
      <c r="DA19">
        <v>0.369838</v>
      </c>
      <c r="DB19">
        <v>1.8434600000000001</v>
      </c>
      <c r="DC19">
        <v>144.16800000000001</v>
      </c>
      <c r="DD19">
        <v>9.4182199999999997E-3</v>
      </c>
      <c r="DE19">
        <v>6.0719300000000001E-4</v>
      </c>
      <c r="DF19">
        <v>3.2622600000000002E-2</v>
      </c>
      <c r="DG19">
        <v>0.57276099999999996</v>
      </c>
      <c r="DI19">
        <v>741.66666666666697</v>
      </c>
      <c r="DJ19">
        <v>908.33333333333405</v>
      </c>
      <c r="DK19">
        <v>1091.6666666666699</v>
      </c>
      <c r="DL19">
        <v>808.33333333333394</v>
      </c>
      <c r="DM19">
        <v>775</v>
      </c>
      <c r="DN19">
        <v>1766.6666666666699</v>
      </c>
      <c r="DO19">
        <v>2.97262E-3</v>
      </c>
      <c r="DP19">
        <v>7.2003100000000006E-3</v>
      </c>
      <c r="DQ19">
        <v>0.46891300000000002</v>
      </c>
      <c r="DR19">
        <v>0.42488400000000004</v>
      </c>
      <c r="DS19">
        <v>2.4110099999999998E-16</v>
      </c>
      <c r="DT19">
        <v>1.4282900000000001</v>
      </c>
      <c r="DU19">
        <v>8.1753800000000001E-2</v>
      </c>
      <c r="DV19">
        <v>1.09686E-2</v>
      </c>
      <c r="DW19">
        <v>2.33561E-4</v>
      </c>
      <c r="DX19">
        <v>0.189356</v>
      </c>
      <c r="DY19">
        <v>4.8587200000000004E-3</v>
      </c>
      <c r="DZ19">
        <v>2.2108100000000001E-3</v>
      </c>
      <c r="EA19">
        <v>3.4982799999999994E-2</v>
      </c>
      <c r="EB19">
        <v>2.0853099999999998</v>
      </c>
      <c r="EC19">
        <v>1.22501E-2</v>
      </c>
      <c r="ED19">
        <v>1.2677899999999999E-2</v>
      </c>
      <c r="EE19">
        <v>5.4854000000000003E-4</v>
      </c>
      <c r="EF19">
        <v>9.6414299999999994E-3</v>
      </c>
      <c r="EG19">
        <v>5.4447799999999993E-4</v>
      </c>
      <c r="EH19">
        <v>2.6620899999999998E-5</v>
      </c>
      <c r="EI19">
        <v>4.4715700000000001E-11</v>
      </c>
      <c r="EJ19">
        <v>2.5680200000000001E-11</v>
      </c>
      <c r="EK19">
        <v>1.9476300000000001E-4</v>
      </c>
      <c r="EL19">
        <v>3.6983800000000003E-5</v>
      </c>
      <c r="EM19">
        <v>1.84346E-4</v>
      </c>
      <c r="EN19">
        <v>1.44168E-2</v>
      </c>
      <c r="EO19">
        <v>9.41822E-7</v>
      </c>
      <c r="EP19">
        <v>6.0719300000000006E-8</v>
      </c>
      <c r="EQ19">
        <v>3.2622600000000003E-6</v>
      </c>
      <c r="ER19">
        <v>5.7276099999999999E-5</v>
      </c>
      <c r="EU19">
        <v>7.41666666666667E-2</v>
      </c>
      <c r="EV19">
        <v>9.0833333333333405E-2</v>
      </c>
      <c r="EW19">
        <v>0.10916666666666699</v>
      </c>
      <c r="EX19">
        <v>8.0833333333333396E-2</v>
      </c>
      <c r="EY19">
        <v>7.7499999999999999E-2</v>
      </c>
      <c r="EZ19">
        <v>0.176666666666667</v>
      </c>
      <c r="FB19">
        <v>6.3992712968299614E-3</v>
      </c>
      <c r="FC19">
        <v>9.7058550195736979E-3</v>
      </c>
      <c r="FD19">
        <v>0.77734240641711372</v>
      </c>
      <c r="FE19">
        <v>0.70435315508021523</v>
      </c>
      <c r="FF19">
        <v>4.5557186730911803E-16</v>
      </c>
      <c r="FG19">
        <v>3.0548829903880361</v>
      </c>
      <c r="FH19">
        <v>0.11439004750499025</v>
      </c>
      <c r="FI19">
        <v>1.534728263473057E-2</v>
      </c>
      <c r="FJ19">
        <v>3.58237690391458E-4</v>
      </c>
      <c r="FK19">
        <v>0.31593615458533525</v>
      </c>
      <c r="FL19">
        <v>8.6739693129171472E-3</v>
      </c>
      <c r="FM19">
        <v>3.2311838461538426E-3</v>
      </c>
      <c r="FN19">
        <v>4.517072864943561E-2</v>
      </c>
      <c r="FO19">
        <v>2.6823396669650879</v>
      </c>
      <c r="FP19">
        <v>1.5247983144692513E-2</v>
      </c>
      <c r="FQ19">
        <v>1.5780475711226618E-2</v>
      </c>
      <c r="FR19">
        <v>7.3736616179001827E-4</v>
      </c>
      <c r="FS19">
        <v>1.0543868750438716E-2</v>
      </c>
      <c r="FT19">
        <v>6.4390333668112203E-4</v>
      </c>
      <c r="FU19">
        <v>3.1482054987445743E-5</v>
      </c>
      <c r="FV19">
        <v>5.6786072286581879E-11</v>
      </c>
      <c r="FW19">
        <v>3.468882091646576E-11</v>
      </c>
      <c r="FX19">
        <v>2.7861317759121776E-4</v>
      </c>
      <c r="FY19">
        <v>4.6953318995872404E-5</v>
      </c>
      <c r="FZ19">
        <v>1.9544282468021007E-4</v>
      </c>
      <c r="GA19">
        <v>1.6096834959941665E-2</v>
      </c>
      <c r="GB19">
        <v>1.1045558228941672E-6</v>
      </c>
      <c r="GC19">
        <v>3.9134115317919065E-8</v>
      </c>
      <c r="GD19">
        <v>4.1140250130548461E-6</v>
      </c>
      <c r="GE19">
        <v>6.1698964864865025E-5</v>
      </c>
      <c r="GF19">
        <v>0</v>
      </c>
      <c r="GG19">
        <v>0</v>
      </c>
      <c r="GH19">
        <v>0.12295008912655998</v>
      </c>
      <c r="GI19">
        <v>0.17163392636520899</v>
      </c>
      <c r="GJ19">
        <v>0.23348997270677638</v>
      </c>
      <c r="GK19">
        <v>9.7372122762148433E-2</v>
      </c>
      <c r="GL19">
        <v>0.1293069772299979</v>
      </c>
    </row>
    <row r="20" spans="1:194">
      <c r="A20" s="75"/>
      <c r="B20" s="75"/>
      <c r="C20" s="75"/>
      <c r="D20" s="75"/>
      <c r="E20" s="75"/>
      <c r="H20" t="s">
        <v>305</v>
      </c>
      <c r="I20" t="s">
        <v>84</v>
      </c>
      <c r="J20">
        <f t="shared" si="5"/>
        <v>-1.5537271569304305</v>
      </c>
      <c r="K20">
        <v>-2.3593999999999999</v>
      </c>
      <c r="L20">
        <v>-1.7282999999999999</v>
      </c>
      <c r="M20">
        <f t="shared" si="6"/>
        <v>0.3001300762557132</v>
      </c>
      <c r="N20">
        <f t="shared" si="7"/>
        <v>4.6482000000000006E-9</v>
      </c>
      <c r="O20">
        <f t="shared" si="0"/>
        <v>564.54430377581059</v>
      </c>
      <c r="Q20">
        <v>45489.4</v>
      </c>
      <c r="R20">
        <v>43974.5</v>
      </c>
      <c r="S20">
        <v>11722.4</v>
      </c>
      <c r="T20">
        <v>117294</v>
      </c>
      <c r="U20">
        <v>50300</v>
      </c>
      <c r="V20">
        <v>0</v>
      </c>
      <c r="W20">
        <v>170300</v>
      </c>
      <c r="X20">
        <v>4.54894</v>
      </c>
      <c r="Y20">
        <v>4.3974500000000001</v>
      </c>
      <c r="Z20">
        <v>1.1722399999999999</v>
      </c>
      <c r="AA20">
        <v>11.7294</v>
      </c>
      <c r="AB20">
        <v>5.03</v>
      </c>
      <c r="AC20">
        <v>0</v>
      </c>
      <c r="AD20">
        <v>17.03</v>
      </c>
      <c r="AE20">
        <f t="shared" si="1"/>
        <v>220600</v>
      </c>
      <c r="AF20">
        <f t="shared" si="2"/>
        <v>167594</v>
      </c>
      <c r="AG20">
        <f t="shared" si="3"/>
        <v>0.22801450589301903</v>
      </c>
      <c r="AH20">
        <f t="shared" si="4"/>
        <v>0.3001300762557132</v>
      </c>
      <c r="AJ20">
        <v>5.5526412450852396</v>
      </c>
      <c r="AK20">
        <v>2.4473587549147608</v>
      </c>
      <c r="AM20">
        <v>0.92261092496547015</v>
      </c>
      <c r="AN20">
        <v>0.21145836473271257</v>
      </c>
      <c r="AO20">
        <v>2.6333107552387989</v>
      </c>
      <c r="AP20">
        <v>1.7870805161054373</v>
      </c>
      <c r="AR20">
        <v>4.6125850720461027E-2</v>
      </c>
      <c r="AS20">
        <v>8.2058392692474724E-2</v>
      </c>
      <c r="AT20">
        <v>7.5425748611396717</v>
      </c>
      <c r="AU20">
        <v>7.2913900432009759</v>
      </c>
      <c r="AV20">
        <v>19.895463642428325</v>
      </c>
      <c r="AW20">
        <v>36.998882627269545</v>
      </c>
      <c r="AX20">
        <v>0</v>
      </c>
      <c r="AY20">
        <v>0.21071416367265511</v>
      </c>
      <c r="AZ20">
        <v>3.4670652313167154E-3</v>
      </c>
      <c r="BA20">
        <v>1.9558556256528092</v>
      </c>
      <c r="BB20">
        <v>5.5636035139379592E-2</v>
      </c>
      <c r="BC20">
        <v>1.7174099999999984E-2</v>
      </c>
      <c r="BD20">
        <v>0.28794357480888161</v>
      </c>
      <c r="BE20">
        <v>15.0889085146387</v>
      </c>
      <c r="BF20">
        <v>7.2145772315692636E-2</v>
      </c>
      <c r="BG20">
        <v>7.263320590394591E-2</v>
      </c>
      <c r="BH20">
        <v>6.4230461617900267E-3</v>
      </c>
      <c r="BI20">
        <v>6.1995095706095502E-2</v>
      </c>
      <c r="BJ20">
        <v>0</v>
      </c>
      <c r="BK20">
        <v>1.140671476831772E-3</v>
      </c>
      <c r="BL20">
        <v>1.617885624789111E-3</v>
      </c>
      <c r="BM20">
        <v>1.32731524972594E-5</v>
      </c>
      <c r="BN20">
        <v>4.2719170875040431E-3</v>
      </c>
      <c r="BO20">
        <v>6.4718969615028222E-4</v>
      </c>
      <c r="BP20">
        <v>2.7161576072234675E-3</v>
      </c>
      <c r="BQ20">
        <v>9.3929131900946414E-2</v>
      </c>
      <c r="BR20">
        <v>1.4974837580993505E-2</v>
      </c>
      <c r="BS20">
        <v>4.143784710982657E-5</v>
      </c>
      <c r="BT20">
        <v>2.2447015143603131E-5</v>
      </c>
      <c r="BU20">
        <v>9.0399985714285957E-4</v>
      </c>
      <c r="BW20">
        <v>8.3402180621271214</v>
      </c>
      <c r="BX20">
        <v>19.895463642428325</v>
      </c>
      <c r="BY20">
        <v>38.632941679128329</v>
      </c>
      <c r="BZ20">
        <v>9.2638753900455413</v>
      </c>
      <c r="CA20">
        <v>0</v>
      </c>
      <c r="CB20">
        <v>21.907694511594546</v>
      </c>
      <c r="CD20">
        <v>33.635599999999997</v>
      </c>
      <c r="CE20">
        <v>127.327</v>
      </c>
      <c r="CF20">
        <v>4783.74</v>
      </c>
      <c r="CG20">
        <v>3461.57</v>
      </c>
      <c r="CH20">
        <v>4.9173199999999999E-12</v>
      </c>
      <c r="CI20">
        <v>14761</v>
      </c>
      <c r="CJ20">
        <v>1400.2</v>
      </c>
      <c r="CK20">
        <v>289.99799999999999</v>
      </c>
      <c r="CL20">
        <v>4.0576699999999999</v>
      </c>
      <c r="CM20">
        <v>1951.05</v>
      </c>
      <c r="CN20">
        <v>41.057200000000002</v>
      </c>
      <c r="CO20">
        <v>18.122399999999999</v>
      </c>
      <c r="CP20">
        <v>412.36599999999999</v>
      </c>
      <c r="CQ20">
        <v>23870.1</v>
      </c>
      <c r="CR20">
        <v>108.48699999999999</v>
      </c>
      <c r="CS20">
        <v>109.425</v>
      </c>
      <c r="CT20">
        <v>4.77264</v>
      </c>
      <c r="CU20">
        <v>107.166</v>
      </c>
      <c r="CV20">
        <v>6.5146600000000001</v>
      </c>
      <c r="CW20">
        <v>1.4926200000000001</v>
      </c>
      <c r="CX20">
        <v>1.90405</v>
      </c>
      <c r="CY20">
        <v>0.13471</v>
      </c>
      <c r="CZ20">
        <v>3.7323</v>
      </c>
      <c r="DA20">
        <v>0.72585</v>
      </c>
      <c r="DB20">
        <v>3.7209500000000002</v>
      </c>
      <c r="DC20">
        <v>125.67700000000001</v>
      </c>
      <c r="DD20">
        <v>14.7902</v>
      </c>
      <c r="DE20">
        <v>0.14285300000000001</v>
      </c>
      <c r="DF20">
        <v>0.104695</v>
      </c>
      <c r="DG20">
        <v>1.5409299999999999</v>
      </c>
      <c r="DI20">
        <v>741.66666666666697</v>
      </c>
      <c r="DJ20">
        <v>908.33333333333405</v>
      </c>
      <c r="DK20">
        <v>1091.6666666666699</v>
      </c>
      <c r="DL20">
        <v>808.33333333333394</v>
      </c>
      <c r="DM20">
        <v>775</v>
      </c>
      <c r="DN20">
        <v>1766.6666666666699</v>
      </c>
      <c r="DO20">
        <v>3.3635599999999998E-3</v>
      </c>
      <c r="DP20">
        <v>1.27327E-2</v>
      </c>
      <c r="DQ20">
        <v>0.47837399999999997</v>
      </c>
      <c r="DR20">
        <v>0.34615699999999999</v>
      </c>
      <c r="DS20">
        <v>4.9173199999999994E-16</v>
      </c>
      <c r="DT20">
        <v>1.4761</v>
      </c>
      <c r="DU20">
        <v>0.14002000000000001</v>
      </c>
      <c r="DV20">
        <v>2.8999799999999999E-2</v>
      </c>
      <c r="DW20">
        <v>4.0576699999999997E-4</v>
      </c>
      <c r="DX20">
        <v>0.195105</v>
      </c>
      <c r="DY20">
        <v>4.1057200000000002E-3</v>
      </c>
      <c r="DZ20">
        <v>1.8122399999999999E-3</v>
      </c>
      <c r="EA20">
        <v>4.1236599999999998E-2</v>
      </c>
      <c r="EB20">
        <v>2.3870100000000001</v>
      </c>
      <c r="EC20">
        <v>1.0848699999999999E-2</v>
      </c>
      <c r="ED20">
        <v>1.0942499999999999E-2</v>
      </c>
      <c r="EE20">
        <v>4.7726399999999998E-4</v>
      </c>
      <c r="EF20">
        <v>1.07166E-2</v>
      </c>
      <c r="EG20">
        <v>6.5146599999999996E-4</v>
      </c>
      <c r="EH20">
        <v>1.4926199999999999E-4</v>
      </c>
      <c r="EI20">
        <v>1.9040499999999999E-4</v>
      </c>
      <c r="EJ20">
        <v>1.3471E-5</v>
      </c>
      <c r="EK20">
        <v>3.7323E-4</v>
      </c>
      <c r="EL20">
        <v>7.2584999999999997E-5</v>
      </c>
      <c r="EM20">
        <v>3.7209500000000002E-4</v>
      </c>
      <c r="EN20">
        <v>1.2567700000000001E-2</v>
      </c>
      <c r="EO20">
        <v>1.4790199999999999E-3</v>
      </c>
      <c r="EP20">
        <v>1.42853E-5</v>
      </c>
      <c r="EQ20">
        <v>1.04695E-5</v>
      </c>
      <c r="ER20">
        <v>1.54093E-4</v>
      </c>
      <c r="EU20">
        <v>7.41666666666667E-2</v>
      </c>
      <c r="EV20">
        <v>9.0833333333333405E-2</v>
      </c>
      <c r="EW20">
        <v>0.10916666666666699</v>
      </c>
      <c r="EX20">
        <v>8.0833333333333396E-2</v>
      </c>
      <c r="EY20">
        <v>7.7499999999999999E-2</v>
      </c>
      <c r="EZ20">
        <v>0.176666666666667</v>
      </c>
      <c r="FB20">
        <v>7.2408625936599309E-3</v>
      </c>
      <c r="FC20">
        <v>1.7163391605045614E-2</v>
      </c>
      <c r="FD20">
        <v>0.79302641711230082</v>
      </c>
      <c r="FE20">
        <v>0.57384315508021488</v>
      </c>
      <c r="FF20">
        <v>9.2915112527798385E-16</v>
      </c>
      <c r="FG20">
        <v>3.1571409042363805</v>
      </c>
      <c r="FH20">
        <v>0.19591620758483075</v>
      </c>
      <c r="FI20">
        <v>4.057656646706595E-2</v>
      </c>
      <c r="FJ20">
        <v>6.2236860142348565E-4</v>
      </c>
      <c r="FK20">
        <v>0.32552822958011274</v>
      </c>
      <c r="FL20">
        <v>7.3296854495484799E-3</v>
      </c>
      <c r="FM20">
        <v>2.6486584615384584E-3</v>
      </c>
      <c r="FN20">
        <v>5.3245802766654381E-2</v>
      </c>
      <c r="FO20">
        <v>3.0704171602506753</v>
      </c>
      <c r="FP20">
        <v>1.3503628112572604E-2</v>
      </c>
      <c r="FQ20">
        <v>1.3620383144692518E-2</v>
      </c>
      <c r="FR20">
        <v>6.4155453356282361E-4</v>
      </c>
      <c r="FS20">
        <v>1.1719674763074724E-2</v>
      </c>
      <c r="FT20">
        <v>7.7042806345583084E-4</v>
      </c>
      <c r="FU20">
        <v>1.765182428669251E-4</v>
      </c>
      <c r="FV20">
        <v>2.4180214317849486E-4</v>
      </c>
      <c r="FW20">
        <v>1.8196630344222795E-5</v>
      </c>
      <c r="FX20">
        <v>5.3391453341943896E-4</v>
      </c>
      <c r="FY20">
        <v>9.2151338134950926E-5</v>
      </c>
      <c r="FZ20">
        <v>3.9449349510910339E-4</v>
      </c>
      <c r="GA20">
        <v>1.4032253532410719E-2</v>
      </c>
      <c r="GB20">
        <v>1.7345742116630647E-3</v>
      </c>
      <c r="GC20">
        <v>9.2069997109826549E-6</v>
      </c>
      <c r="GD20">
        <v>1.3203050913838169E-5</v>
      </c>
      <c r="GE20">
        <v>1.6599207335907379E-4</v>
      </c>
      <c r="GF20">
        <v>0</v>
      </c>
      <c r="GG20">
        <v>0</v>
      </c>
      <c r="GH20">
        <v>0.12295008912655998</v>
      </c>
      <c r="GI20">
        <v>0.17163392636520899</v>
      </c>
      <c r="GJ20">
        <v>0.23348997270677638</v>
      </c>
      <c r="GK20">
        <v>9.7372122762148433E-2</v>
      </c>
      <c r="GL20">
        <v>0.1293069772299979</v>
      </c>
    </row>
    <row r="21" spans="1:194">
      <c r="H21" t="s">
        <v>305</v>
      </c>
      <c r="I21" t="s">
        <v>85</v>
      </c>
      <c r="J21">
        <f t="shared" si="5"/>
        <v>-1.6790201187027582</v>
      </c>
      <c r="K21">
        <v>-2.3593999999999999</v>
      </c>
      <c r="L21">
        <v>-1.7282999999999999</v>
      </c>
      <c r="M21">
        <f t="shared" si="6"/>
        <v>0.3411831723368926</v>
      </c>
      <c r="N21">
        <f t="shared" si="7"/>
        <v>4.6482000000000006E-9</v>
      </c>
      <c r="O21">
        <f t="shared" si="0"/>
        <v>540.75505237071047</v>
      </c>
      <c r="Q21">
        <v>44339.4</v>
      </c>
      <c r="R21">
        <v>42878.9</v>
      </c>
      <c r="S21">
        <v>10374.299999999999</v>
      </c>
      <c r="T21">
        <v>108714</v>
      </c>
      <c r="U21">
        <v>56300</v>
      </c>
      <c r="V21">
        <v>0</v>
      </c>
      <c r="W21">
        <v>179400</v>
      </c>
      <c r="X21">
        <v>4.4339399999999998</v>
      </c>
      <c r="Y21">
        <v>4.28789</v>
      </c>
      <c r="Z21">
        <v>1.0374299999999999</v>
      </c>
      <c r="AA21">
        <v>10.8714</v>
      </c>
      <c r="AB21">
        <v>5.63</v>
      </c>
      <c r="AC21">
        <v>0</v>
      </c>
      <c r="AD21">
        <v>17.940000000000001</v>
      </c>
      <c r="AE21">
        <f t="shared" si="1"/>
        <v>235700</v>
      </c>
      <c r="AF21">
        <f t="shared" si="2"/>
        <v>165014</v>
      </c>
      <c r="AG21">
        <f t="shared" si="3"/>
        <v>0.23886296139159949</v>
      </c>
      <c r="AH21">
        <f t="shared" si="4"/>
        <v>0.3411831723368926</v>
      </c>
      <c r="AJ21">
        <v>5.5200024900037112</v>
      </c>
      <c r="AK21">
        <v>2.4799975099962879</v>
      </c>
      <c r="AM21">
        <v>0.71356478310418581</v>
      </c>
      <c r="AN21">
        <v>0.18655668991715968</v>
      </c>
      <c r="AO21">
        <v>2.7653722200376634</v>
      </c>
      <c r="AP21">
        <v>1.9940140853650299</v>
      </c>
      <c r="AR21">
        <v>3.9536751008645468E-2</v>
      </c>
      <c r="AS21">
        <v>0.10219730956937766</v>
      </c>
      <c r="AT21">
        <v>7.3518939312898457</v>
      </c>
      <c r="AU21">
        <v>7.1097291503805691</v>
      </c>
      <c r="AV21">
        <v>18.912971610703469</v>
      </c>
      <c r="AW21">
        <v>34.844284976860138</v>
      </c>
      <c r="AX21">
        <v>0</v>
      </c>
      <c r="AY21">
        <v>0</v>
      </c>
      <c r="AZ21">
        <v>2.9698660854092437E-3</v>
      </c>
      <c r="BA21">
        <v>1.7309282243576347</v>
      </c>
      <c r="BB21">
        <v>4.6877838319591622E-2</v>
      </c>
      <c r="BC21">
        <v>2.4020384615384586E-2</v>
      </c>
      <c r="BD21">
        <v>0.24209082016745473</v>
      </c>
      <c r="BE21">
        <v>13.985162073596531</v>
      </c>
      <c r="BF21">
        <v>6.6977308351177503E-2</v>
      </c>
      <c r="BG21">
        <v>6.8492385377791135E-2</v>
      </c>
      <c r="BH21">
        <v>5.3384105679862388E-3</v>
      </c>
      <c r="BI21">
        <v>5.8542709570609384E-2</v>
      </c>
      <c r="BJ21">
        <v>0</v>
      </c>
      <c r="BK21">
        <v>5.1481353595069549E-5</v>
      </c>
      <c r="BL21">
        <v>2.3355517950736675E-14</v>
      </c>
      <c r="BM21">
        <v>0</v>
      </c>
      <c r="BN21">
        <v>3.7045998148746155E-3</v>
      </c>
      <c r="BO21">
        <v>3.0794556145227866E-4</v>
      </c>
      <c r="BP21">
        <v>2.6766335139202326E-3</v>
      </c>
      <c r="BQ21">
        <v>0.10236297662053852</v>
      </c>
      <c r="BR21">
        <v>0</v>
      </c>
      <c r="BS21">
        <v>0</v>
      </c>
      <c r="BT21">
        <v>1.0596906501305484E-5</v>
      </c>
      <c r="BU21">
        <v>3.2593447876447961E-4</v>
      </c>
      <c r="BW21">
        <v>9.335075087430555</v>
      </c>
      <c r="BX21">
        <v>18.912971610703469</v>
      </c>
      <c r="BY21">
        <v>38.525984476251459</v>
      </c>
      <c r="BZ21">
        <v>10.155327638242381</v>
      </c>
      <c r="CA21">
        <v>0</v>
      </c>
      <c r="CB21">
        <v>23.07833467633624</v>
      </c>
      <c r="CD21">
        <v>28.085899999999999</v>
      </c>
      <c r="CE21">
        <v>159.845</v>
      </c>
      <c r="CF21">
        <v>6284.15</v>
      </c>
      <c r="CG21">
        <v>3952.74</v>
      </c>
      <c r="CH21">
        <v>3.7312000000000001E-12</v>
      </c>
      <c r="CI21">
        <v>14358.7</v>
      </c>
      <c r="CJ21">
        <v>1200.6099999999999</v>
      </c>
      <c r="CK21">
        <v>119.551</v>
      </c>
      <c r="CL21">
        <v>3.5183200000000001</v>
      </c>
      <c r="CM21">
        <v>1849.29</v>
      </c>
      <c r="CN21">
        <v>37.145000000000003</v>
      </c>
      <c r="CO21">
        <v>19.703199999999999</v>
      </c>
      <c r="CP21">
        <v>326.43400000000003</v>
      </c>
      <c r="CQ21">
        <v>19861.2</v>
      </c>
      <c r="CR21">
        <v>96.677499999999995</v>
      </c>
      <c r="CS21">
        <v>111.16500000000001</v>
      </c>
      <c r="CT21">
        <v>5.38218</v>
      </c>
      <c r="CU21">
        <v>73.124300000000005</v>
      </c>
      <c r="CV21">
        <v>4.0947100000000001</v>
      </c>
      <c r="CW21">
        <v>0.26156000000000001</v>
      </c>
      <c r="CX21">
        <v>2.5631200000000001E-11</v>
      </c>
      <c r="CY21">
        <v>1.9571200000000001E-11</v>
      </c>
      <c r="CZ21">
        <v>2.8055500000000002</v>
      </c>
      <c r="DA21">
        <v>0.48922399999999999</v>
      </c>
      <c r="DB21">
        <v>3.0909300000000002</v>
      </c>
      <c r="DC21">
        <v>146.178</v>
      </c>
      <c r="DD21">
        <v>1.41879E-4</v>
      </c>
      <c r="DE21">
        <v>1.9621000000000001E-7</v>
      </c>
      <c r="DF21">
        <v>4.4204300000000002E-2</v>
      </c>
      <c r="DG21">
        <v>0.49259999999999998</v>
      </c>
      <c r="DI21">
        <v>741.66666666666697</v>
      </c>
      <c r="DJ21">
        <v>908.33333333333405</v>
      </c>
      <c r="DK21">
        <v>1091.6666666666699</v>
      </c>
      <c r="DL21">
        <v>808.33333333333394</v>
      </c>
      <c r="DM21">
        <v>775</v>
      </c>
      <c r="DN21">
        <v>1766.6666666666699</v>
      </c>
      <c r="DO21">
        <v>2.8085899999999997E-3</v>
      </c>
      <c r="DP21">
        <v>1.5984499999999999E-2</v>
      </c>
      <c r="DQ21">
        <v>0.62841499999999995</v>
      </c>
      <c r="DR21">
        <v>0.39527399999999996</v>
      </c>
      <c r="DS21">
        <v>3.7311999999999999E-16</v>
      </c>
      <c r="DT21">
        <v>1.43587</v>
      </c>
      <c r="DU21">
        <v>0.12006099999999999</v>
      </c>
      <c r="DV21">
        <v>1.19551E-2</v>
      </c>
      <c r="DW21">
        <v>3.51832E-4</v>
      </c>
      <c r="DX21">
        <v>0.18492900000000001</v>
      </c>
      <c r="DY21">
        <v>3.7145000000000004E-3</v>
      </c>
      <c r="DZ21">
        <v>1.9703199999999998E-3</v>
      </c>
      <c r="EA21">
        <v>3.2643400000000003E-2</v>
      </c>
      <c r="EB21">
        <v>1.9861200000000001</v>
      </c>
      <c r="EC21">
        <v>9.6677499999999993E-3</v>
      </c>
      <c r="ED21">
        <v>1.1116500000000001E-2</v>
      </c>
      <c r="EE21">
        <v>5.3821800000000003E-4</v>
      </c>
      <c r="EF21">
        <v>7.3124300000000008E-3</v>
      </c>
      <c r="EG21">
        <v>4.0947100000000001E-4</v>
      </c>
      <c r="EH21">
        <v>2.6156000000000002E-5</v>
      </c>
      <c r="EI21">
        <v>2.5631200000000001E-15</v>
      </c>
      <c r="EJ21">
        <v>1.9571200000000001E-15</v>
      </c>
      <c r="EK21">
        <v>2.8055500000000004E-4</v>
      </c>
      <c r="EL21">
        <v>4.8922399999999998E-5</v>
      </c>
      <c r="EM21">
        <v>3.0909300000000003E-4</v>
      </c>
      <c r="EN21">
        <v>1.46178E-2</v>
      </c>
      <c r="EO21">
        <v>1.4187900000000001E-8</v>
      </c>
      <c r="EP21">
        <v>1.9621000000000001E-11</v>
      </c>
      <c r="EQ21">
        <v>4.4204300000000005E-6</v>
      </c>
      <c r="ER21">
        <v>4.9259999999999999E-5</v>
      </c>
      <c r="EU21">
        <v>7.41666666666667E-2</v>
      </c>
      <c r="EV21">
        <v>9.0833333333333405E-2</v>
      </c>
      <c r="EW21">
        <v>0.10916666666666699</v>
      </c>
      <c r="EX21">
        <v>8.0833333333333396E-2</v>
      </c>
      <c r="EY21">
        <v>7.7499999999999999E-2</v>
      </c>
      <c r="EZ21">
        <v>0.176666666666667</v>
      </c>
      <c r="FB21">
        <v>6.0461577233429297E-3</v>
      </c>
      <c r="FC21">
        <v>2.1546744454110412E-2</v>
      </c>
      <c r="FD21">
        <v>1.0417574866310177</v>
      </c>
      <c r="FE21">
        <v>0.65526705882353042</v>
      </c>
      <c r="FF21">
        <v>7.050280800593034E-16</v>
      </c>
      <c r="FG21">
        <v>3.0710953933784242</v>
      </c>
      <c r="FH21">
        <v>0.16798954291417198</v>
      </c>
      <c r="FI21">
        <v>1.6727595009980074E-2</v>
      </c>
      <c r="FJ21">
        <v>5.3964267615658201E-4</v>
      </c>
      <c r="FK21">
        <v>0.30854980635053264</v>
      </c>
      <c r="FL21">
        <v>6.6312648213584539E-3</v>
      </c>
      <c r="FM21">
        <v>2.879698461538458E-3</v>
      </c>
      <c r="FN21">
        <v>4.2150032690207381E-2</v>
      </c>
      <c r="FO21">
        <v>2.5547513124440497</v>
      </c>
      <c r="FP21">
        <v>1.2033672300397633E-2</v>
      </c>
      <c r="FQ21">
        <v>1.3836964973998118E-2</v>
      </c>
      <c r="FR21">
        <v>7.2349097762478595E-4</v>
      </c>
      <c r="FS21">
        <v>7.9968741324441071E-3</v>
      </c>
      <c r="FT21">
        <v>4.8424315247660283E-4</v>
      </c>
      <c r="FU21">
        <v>3.0932261127596395E-5</v>
      </c>
      <c r="FV21">
        <v>3.2549980789562445E-15</v>
      </c>
      <c r="FW21">
        <v>2.6436782109186636E-15</v>
      </c>
      <c r="FX21">
        <v>4.0134070659778346E-4</v>
      </c>
      <c r="FY21">
        <v>6.2110141555050261E-5</v>
      </c>
      <c r="FZ21">
        <v>3.2769904966139856E-4</v>
      </c>
      <c r="GA21">
        <v>1.632125812090306E-2</v>
      </c>
      <c r="GB21">
        <v>1.6639373002159809E-8</v>
      </c>
      <c r="GC21">
        <v>1.2645904624277453E-11</v>
      </c>
      <c r="GD21">
        <v>5.5745892689295251E-6</v>
      </c>
      <c r="GE21">
        <v>5.3063861003861141E-5</v>
      </c>
      <c r="GF21">
        <v>0</v>
      </c>
      <c r="GG21">
        <v>0</v>
      </c>
      <c r="GH21">
        <v>0.12295008912655998</v>
      </c>
      <c r="GI21">
        <v>0.17163392636520899</v>
      </c>
      <c r="GJ21">
        <v>0.23348997270677638</v>
      </c>
      <c r="GK21">
        <v>9.7372122762148433E-2</v>
      </c>
      <c r="GL21">
        <v>0.1293069772299979</v>
      </c>
    </row>
    <row r="22" spans="1:194">
      <c r="H22" t="s">
        <v>305</v>
      </c>
      <c r="I22" t="s">
        <v>86</v>
      </c>
      <c r="J22">
        <f t="shared" si="5"/>
        <v>-1.8077029361134318</v>
      </c>
      <c r="K22">
        <v>-2.3593999999999999</v>
      </c>
      <c r="L22">
        <v>-1.7282999999999999</v>
      </c>
      <c r="M22">
        <f t="shared" si="6"/>
        <v>0.37335812591586282</v>
      </c>
      <c r="N22">
        <f t="shared" si="7"/>
        <v>4.6482000000000006E-9</v>
      </c>
      <c r="O22">
        <f t="shared" si="0"/>
        <v>513.59827268251627</v>
      </c>
      <c r="Q22">
        <v>40158.1</v>
      </c>
      <c r="R22">
        <v>41815</v>
      </c>
      <c r="S22">
        <v>9117.49</v>
      </c>
      <c r="T22">
        <v>93822.2</v>
      </c>
      <c r="U22">
        <v>55900</v>
      </c>
      <c r="V22">
        <v>0</v>
      </c>
      <c r="W22">
        <v>176300</v>
      </c>
      <c r="X22">
        <v>4.0158100000000001</v>
      </c>
      <c r="Y22">
        <v>4.1814999999999998</v>
      </c>
      <c r="Z22">
        <v>0.91174900000000003</v>
      </c>
      <c r="AA22">
        <v>9.3822200000000002</v>
      </c>
      <c r="AB22">
        <v>5.59</v>
      </c>
      <c r="AC22">
        <v>0</v>
      </c>
      <c r="AD22">
        <v>17.63</v>
      </c>
      <c r="AE22">
        <f t="shared" si="1"/>
        <v>232200</v>
      </c>
      <c r="AF22">
        <f t="shared" si="2"/>
        <v>149722.20000000001</v>
      </c>
      <c r="AG22">
        <f t="shared" si="3"/>
        <v>0.24074074074074073</v>
      </c>
      <c r="AH22">
        <f t="shared" si="4"/>
        <v>0.37335812591586282</v>
      </c>
      <c r="AJ22">
        <v>5.5409085551367614</v>
      </c>
      <c r="AK22">
        <v>2.4590914448632382</v>
      </c>
      <c r="AM22">
        <v>0.76464818110658328</v>
      </c>
      <c r="AN22">
        <v>0.16403049290175586</v>
      </c>
      <c r="AO22">
        <v>2.7188217703438049</v>
      </c>
      <c r="AP22">
        <v>1.980746532072643</v>
      </c>
      <c r="AR22">
        <v>3.7606175792507142E-2</v>
      </c>
      <c r="AS22">
        <v>0.13579793736407089</v>
      </c>
      <c r="AT22">
        <v>6.6585946513063057</v>
      </c>
      <c r="AU22">
        <v>6.9333244188438483</v>
      </c>
      <c r="AV22">
        <v>19.083018308502002</v>
      </c>
      <c r="AW22">
        <v>35.291162904948429</v>
      </c>
      <c r="AX22">
        <v>0</v>
      </c>
      <c r="AY22">
        <v>0</v>
      </c>
      <c r="AZ22">
        <v>2.3930776512455444E-3</v>
      </c>
      <c r="BA22">
        <v>1.5212323507415917</v>
      </c>
      <c r="BB22">
        <v>5.2341379269729031E-2</v>
      </c>
      <c r="BC22">
        <v>1.9443723076923054E-2</v>
      </c>
      <c r="BD22">
        <v>0.21660329450309368</v>
      </c>
      <c r="BE22">
        <v>12.069454468618471</v>
      </c>
      <c r="BF22">
        <v>6.149654334658896E-2</v>
      </c>
      <c r="BG22">
        <v>6.4491347262159465E-2</v>
      </c>
      <c r="BH22">
        <v>4.6320558864027606E-3</v>
      </c>
      <c r="BI22">
        <v>5.1057235649935487E-2</v>
      </c>
      <c r="BJ22">
        <v>0</v>
      </c>
      <c r="BK22">
        <v>4.9494456060260143E-4</v>
      </c>
      <c r="BL22">
        <v>9.7358111101113381E-6</v>
      </c>
      <c r="BM22">
        <v>1.074222558430171E-5</v>
      </c>
      <c r="BN22">
        <v>2.0535174362286118E-3</v>
      </c>
      <c r="BO22">
        <v>2.3978391382360376E-4</v>
      </c>
      <c r="BP22">
        <v>2.3609390594431828E-3</v>
      </c>
      <c r="BQ22">
        <v>9.7037225200290927E-2</v>
      </c>
      <c r="BR22">
        <v>8.8836911015118681E-7</v>
      </c>
      <c r="BS22">
        <v>1.8444097976878604E-10</v>
      </c>
      <c r="BT22">
        <v>7.9567881462140992E-6</v>
      </c>
      <c r="BU22">
        <v>3.4384972586872669E-4</v>
      </c>
      <c r="BW22">
        <v>9.2687512857436598</v>
      </c>
      <c r="BX22">
        <v>19.083018308502002</v>
      </c>
      <c r="BY22">
        <v>38.654333119703708</v>
      </c>
      <c r="BZ22">
        <v>10.299887462274302</v>
      </c>
      <c r="CA22">
        <v>0</v>
      </c>
      <c r="CB22">
        <v>22.679545169665989</v>
      </c>
      <c r="CD22">
        <v>22.1081</v>
      </c>
      <c r="CE22">
        <v>155.184</v>
      </c>
      <c r="CF22">
        <v>4348.6499999999996</v>
      </c>
      <c r="CG22">
        <v>3526.33</v>
      </c>
      <c r="CH22">
        <v>4.8422400000000002E-12</v>
      </c>
      <c r="CI22">
        <v>14530.9</v>
      </c>
      <c r="CJ22">
        <v>1105.47</v>
      </c>
      <c r="CK22">
        <v>223.91900000000001</v>
      </c>
      <c r="CL22">
        <v>2.1793</v>
      </c>
      <c r="CM22">
        <v>1050.1500000000001</v>
      </c>
      <c r="CN22">
        <v>31.193999999999999</v>
      </c>
      <c r="CO22">
        <v>16.610499999999998</v>
      </c>
      <c r="CP22">
        <v>162.84100000000001</v>
      </c>
      <c r="CQ22">
        <v>9336.3700000000008</v>
      </c>
      <c r="CR22">
        <v>45.749699999999997</v>
      </c>
      <c r="CS22">
        <v>59.743499999999997</v>
      </c>
      <c r="CT22">
        <v>4.0227399999999998</v>
      </c>
      <c r="CU22">
        <v>40.365000000000002</v>
      </c>
      <c r="CV22">
        <v>6.3087200000000001</v>
      </c>
      <c r="CW22">
        <v>0.97585500000000003</v>
      </c>
      <c r="CX22">
        <v>8.3995200000000006E-2</v>
      </c>
      <c r="CY22">
        <v>0.109455</v>
      </c>
      <c r="CZ22">
        <v>1.2824</v>
      </c>
      <c r="DA22">
        <v>0.32643100000000003</v>
      </c>
      <c r="DB22">
        <v>3.0309699999999999</v>
      </c>
      <c r="DC22">
        <v>77.929900000000004</v>
      </c>
      <c r="DD22">
        <v>9.6712199999999995E-3</v>
      </c>
      <c r="DE22">
        <v>3.41002E-7</v>
      </c>
      <c r="DF22">
        <v>5.4331999999999998E-2</v>
      </c>
      <c r="DG22">
        <v>0.709094</v>
      </c>
      <c r="DI22">
        <v>741.66666666666697</v>
      </c>
      <c r="DJ22">
        <v>908.33333333333405</v>
      </c>
      <c r="DK22">
        <v>1091.6666666666699</v>
      </c>
      <c r="DL22">
        <v>808.33333333333394</v>
      </c>
      <c r="DM22">
        <v>775</v>
      </c>
      <c r="DN22">
        <v>1766.6666666666699</v>
      </c>
      <c r="DO22">
        <v>2.2108100000000001E-3</v>
      </c>
      <c r="DP22">
        <v>1.55184E-2</v>
      </c>
      <c r="DQ22">
        <v>0.43486499999999995</v>
      </c>
      <c r="DR22">
        <v>0.35263299999999997</v>
      </c>
      <c r="DS22">
        <v>4.8422399999999998E-16</v>
      </c>
      <c r="DT22">
        <v>1.45309</v>
      </c>
      <c r="DU22">
        <v>0.11054700000000001</v>
      </c>
      <c r="DV22">
        <v>2.2391900000000003E-2</v>
      </c>
      <c r="DW22">
        <v>2.1793E-4</v>
      </c>
      <c r="DX22">
        <v>0.10501500000000001</v>
      </c>
      <c r="DY22">
        <v>3.1194E-3</v>
      </c>
      <c r="DZ22">
        <v>1.6610499999999999E-3</v>
      </c>
      <c r="EA22">
        <v>1.6284099999999999E-2</v>
      </c>
      <c r="EB22">
        <v>0.93363700000000005</v>
      </c>
      <c r="EC22">
        <v>4.5749699999999994E-3</v>
      </c>
      <c r="ED22">
        <v>5.9743499999999998E-3</v>
      </c>
      <c r="EE22">
        <v>4.0227399999999999E-4</v>
      </c>
      <c r="EF22">
        <v>4.0365000000000002E-3</v>
      </c>
      <c r="EG22">
        <v>6.3087199999999999E-4</v>
      </c>
      <c r="EH22">
        <v>9.7585500000000003E-5</v>
      </c>
      <c r="EI22">
        <v>8.3995200000000012E-6</v>
      </c>
      <c r="EJ22">
        <v>1.09455E-5</v>
      </c>
      <c r="EK22">
        <v>1.2824000000000001E-4</v>
      </c>
      <c r="EL22">
        <v>3.2643100000000006E-5</v>
      </c>
      <c r="EM22">
        <v>3.03097E-4</v>
      </c>
      <c r="EN22">
        <v>7.7929900000000005E-3</v>
      </c>
      <c r="EO22">
        <v>9.67122E-7</v>
      </c>
      <c r="EP22">
        <v>3.4100200000000003E-11</v>
      </c>
      <c r="EQ22">
        <v>5.4331999999999999E-6</v>
      </c>
      <c r="ER22">
        <v>7.0909399999999996E-5</v>
      </c>
      <c r="EU22">
        <v>7.41666666666667E-2</v>
      </c>
      <c r="EV22">
        <v>9.0833333333333405E-2</v>
      </c>
      <c r="EW22">
        <v>0.10916666666666699</v>
      </c>
      <c r="EX22">
        <v>8.0833333333333396E-2</v>
      </c>
      <c r="EY22">
        <v>7.7499999999999999E-2</v>
      </c>
      <c r="EZ22">
        <v>0.176666666666667</v>
      </c>
      <c r="FB22">
        <v>4.759294149855901E-3</v>
      </c>
      <c r="FC22">
        <v>2.0918452196607151E-2</v>
      </c>
      <c r="FD22">
        <v>0.72089919786096368</v>
      </c>
      <c r="FE22">
        <v>0.58457877005347691</v>
      </c>
      <c r="FF22">
        <v>9.1496440029651623E-16</v>
      </c>
      <c r="FG22">
        <v>3.1079262086151633</v>
      </c>
      <c r="FH22">
        <v>0.15467753892215599</v>
      </c>
      <c r="FI22">
        <v>3.1330782235529007E-2</v>
      </c>
      <c r="FJ22">
        <v>3.3426274021352214E-4</v>
      </c>
      <c r="FK22">
        <v>0.17521512533946104</v>
      </c>
      <c r="FL22">
        <v>5.5688699646643048E-3</v>
      </c>
      <c r="FM22">
        <v>2.4276884615384584E-3</v>
      </c>
      <c r="FN22">
        <v>2.1026466217691966E-2</v>
      </c>
      <c r="FO22">
        <v>1.2009396970456596</v>
      </c>
      <c r="FP22">
        <v>5.6945711012541854E-3</v>
      </c>
      <c r="FQ22">
        <v>7.4364117925970986E-3</v>
      </c>
      <c r="FR22">
        <v>5.4075041996557729E-4</v>
      </c>
      <c r="FS22">
        <v>4.4143167778167638E-3</v>
      </c>
      <c r="FT22">
        <v>7.4607346085368528E-4</v>
      </c>
      <c r="FU22">
        <v>1.1540526717644356E-4</v>
      </c>
      <c r="FV22">
        <v>1.0666851908671681E-5</v>
      </c>
      <c r="FW22">
        <v>1.4785184279763241E-5</v>
      </c>
      <c r="FX22">
        <v>1.8345041868474897E-4</v>
      </c>
      <c r="FY22">
        <v>4.1442520436357611E-5</v>
      </c>
      <c r="FZ22">
        <v>3.2134211662904341E-4</v>
      </c>
      <c r="GA22">
        <v>8.7011315877639824E-3</v>
      </c>
      <c r="GB22">
        <v>1.1342273131749447E-6</v>
      </c>
      <c r="GC22">
        <v>2.1977874566473981E-11</v>
      </c>
      <c r="GD22">
        <v>6.8517900783290071E-6</v>
      </c>
      <c r="GE22">
        <v>7.6385029343629531E-5</v>
      </c>
      <c r="GF22">
        <v>0</v>
      </c>
      <c r="GG22">
        <v>0</v>
      </c>
      <c r="GH22">
        <v>0.12295008912655998</v>
      </c>
      <c r="GI22">
        <v>0.17163392636520899</v>
      </c>
      <c r="GJ22">
        <v>0.23348997270677638</v>
      </c>
      <c r="GK22">
        <v>9.7372122762148433E-2</v>
      </c>
      <c r="GL22">
        <v>0.1293069772299979</v>
      </c>
    </row>
    <row r="23" spans="1:194">
      <c r="H23" t="s">
        <v>305</v>
      </c>
      <c r="I23" t="s">
        <v>87</v>
      </c>
      <c r="J23">
        <f t="shared" si="5"/>
        <v>-1.4352927084546732</v>
      </c>
      <c r="K23">
        <v>-2.3593999999999999</v>
      </c>
      <c r="L23">
        <v>-1.7282999999999999</v>
      </c>
      <c r="M23">
        <f t="shared" si="6"/>
        <v>0.34599375650364206</v>
      </c>
      <c r="N23">
        <f t="shared" si="7"/>
        <v>4.6482000000000006E-9</v>
      </c>
      <c r="O23">
        <f t="shared" si="0"/>
        <v>594.52466642153536</v>
      </c>
      <c r="Q23">
        <v>38082.199999999997</v>
      </c>
      <c r="R23">
        <v>39364.5</v>
      </c>
      <c r="S23">
        <v>12984.6</v>
      </c>
      <c r="T23">
        <v>100560</v>
      </c>
      <c r="U23">
        <v>53200</v>
      </c>
      <c r="V23">
        <v>13899.999999999998</v>
      </c>
      <c r="W23">
        <v>174700</v>
      </c>
      <c r="X23">
        <v>3.8082199999999995</v>
      </c>
      <c r="Y23">
        <v>3.9364499999999998</v>
      </c>
      <c r="Z23">
        <v>1.2984599999999999</v>
      </c>
      <c r="AA23">
        <v>10.055999999999999</v>
      </c>
      <c r="AB23">
        <v>5.32</v>
      </c>
      <c r="AC23">
        <v>1.39</v>
      </c>
      <c r="AD23">
        <v>17.47</v>
      </c>
      <c r="AE23">
        <f t="shared" si="1"/>
        <v>227900</v>
      </c>
      <c r="AF23">
        <f t="shared" si="2"/>
        <v>153760</v>
      </c>
      <c r="AG23">
        <f t="shared" si="3"/>
        <v>0.23343571741992103</v>
      </c>
      <c r="AH23">
        <f t="shared" si="4"/>
        <v>0.34599375650364206</v>
      </c>
      <c r="AJ23">
        <v>5.4963084461630096</v>
      </c>
      <c r="AK23">
        <v>2.5036915538369899</v>
      </c>
      <c r="AM23">
        <v>0.70330081019349144</v>
      </c>
      <c r="AN23">
        <v>0.23804567583410974</v>
      </c>
      <c r="AO23">
        <v>2.7453881739295762</v>
      </c>
      <c r="AP23">
        <v>1.9209283041392795</v>
      </c>
      <c r="AR23">
        <v>3.5934574927953843E-2</v>
      </c>
      <c r="AS23">
        <v>9.7075534710743497E-2</v>
      </c>
      <c r="AT23">
        <v>6.314390701501738</v>
      </c>
      <c r="AU23">
        <v>6.5270082287595041</v>
      </c>
      <c r="AV23">
        <v>18.629560447705913</v>
      </c>
      <c r="AW23">
        <v>35.912813100747648</v>
      </c>
      <c r="AX23">
        <v>0</v>
      </c>
      <c r="AY23">
        <v>0</v>
      </c>
      <c r="AZ23">
        <v>2.8110862989323758E-3</v>
      </c>
      <c r="BA23">
        <v>2.1664508084395235</v>
      </c>
      <c r="BB23">
        <v>5.7456084805653639E-2</v>
      </c>
      <c r="BC23">
        <v>2.6113015384615357E-2</v>
      </c>
      <c r="BD23">
        <v>0.25019068583909648</v>
      </c>
      <c r="BE23">
        <v>12.936217029277435</v>
      </c>
      <c r="BF23">
        <v>5.8435271214438464E-2</v>
      </c>
      <c r="BG23">
        <v>6.6465478189048396E-2</v>
      </c>
      <c r="BH23">
        <v>5.0220854044750497E-3</v>
      </c>
      <c r="BI23">
        <v>5.2032836293436122E-2</v>
      </c>
      <c r="BJ23">
        <v>0</v>
      </c>
      <c r="BK23">
        <v>1.752256537320244E-4</v>
      </c>
      <c r="BL23">
        <v>9.8444541255201789E-6</v>
      </c>
      <c r="BM23">
        <v>0</v>
      </c>
      <c r="BN23">
        <v>2.7544742761812548E-3</v>
      </c>
      <c r="BO23">
        <v>2.6040037149355574E-4</v>
      </c>
      <c r="BP23">
        <v>2.3225599774266293E-3</v>
      </c>
      <c r="BQ23">
        <v>9.6223384195192579E-2</v>
      </c>
      <c r="BR23">
        <v>0</v>
      </c>
      <c r="BS23">
        <v>6.6544875722543333E-7</v>
      </c>
      <c r="BT23">
        <v>1.1246951357702349E-5</v>
      </c>
      <c r="BU23">
        <v>2.8402523166023237E-4</v>
      </c>
      <c r="BW23">
        <v>8.8210656243571144</v>
      </c>
      <c r="BX23">
        <v>18.629560447705913</v>
      </c>
      <c r="BY23">
        <v>37.627543972085682</v>
      </c>
      <c r="BZ23">
        <v>10.13123433423706</v>
      </c>
      <c r="CA23">
        <v>2.3191832045122203</v>
      </c>
      <c r="CB23">
        <v>22.473718327513602</v>
      </c>
      <c r="CD23">
        <v>23.977499999999999</v>
      </c>
      <c r="CE23">
        <v>96.311300000000003</v>
      </c>
      <c r="CF23">
        <v>3960.12</v>
      </c>
      <c r="CG23">
        <v>2836.7</v>
      </c>
      <c r="CH23">
        <v>4.4888800000000002E-12</v>
      </c>
      <c r="CI23">
        <v>12633</v>
      </c>
      <c r="CJ23">
        <v>585.66099999999994</v>
      </c>
      <c r="CK23">
        <v>212.24</v>
      </c>
      <c r="CL23">
        <v>2.9199199999999998</v>
      </c>
      <c r="CM23">
        <v>1879.13</v>
      </c>
      <c r="CN23">
        <v>33.773400000000002</v>
      </c>
      <c r="CO23">
        <v>19.597100000000001</v>
      </c>
      <c r="CP23">
        <v>241.33099999999999</v>
      </c>
      <c r="CQ23">
        <v>11679.9</v>
      </c>
      <c r="CR23">
        <v>47.386200000000002</v>
      </c>
      <c r="CS23">
        <v>67.178399999999996</v>
      </c>
      <c r="CT23">
        <v>3.8917999999999999</v>
      </c>
      <c r="CU23">
        <v>51.5441</v>
      </c>
      <c r="CV23">
        <v>5.2683600000000004</v>
      </c>
      <c r="CW23">
        <v>0.40245399999999998</v>
      </c>
      <c r="CX23">
        <v>8.1470699999999993E-2</v>
      </c>
      <c r="CY23">
        <v>1.29288E-12</v>
      </c>
      <c r="CZ23">
        <v>2.0606399999999998</v>
      </c>
      <c r="DA23">
        <v>0.345441</v>
      </c>
      <c r="DB23">
        <v>3.5283600000000002</v>
      </c>
      <c r="DC23">
        <v>126.03</v>
      </c>
      <c r="DD23">
        <v>5.4224900000000003E-3</v>
      </c>
      <c r="DE23">
        <v>1.41972E-2</v>
      </c>
      <c r="DF23">
        <v>3.8293199999999999E-2</v>
      </c>
      <c r="DG23">
        <v>0.62124500000000005</v>
      </c>
      <c r="DI23">
        <v>741.66666666666697</v>
      </c>
      <c r="DJ23">
        <v>908.33333333333405</v>
      </c>
      <c r="DK23">
        <v>1091.6666666666699</v>
      </c>
      <c r="DL23">
        <v>808.33333333333394</v>
      </c>
      <c r="DM23">
        <v>775</v>
      </c>
      <c r="DN23">
        <v>1766.6666666666699</v>
      </c>
      <c r="DO23">
        <v>2.3977499999999997E-3</v>
      </c>
      <c r="DP23">
        <v>9.6311299999999999E-3</v>
      </c>
      <c r="DQ23">
        <v>0.39601199999999998</v>
      </c>
      <c r="DR23">
        <v>0.28366999999999998</v>
      </c>
      <c r="DS23">
        <v>4.4888800000000005E-16</v>
      </c>
      <c r="DT23">
        <v>1.2633000000000001</v>
      </c>
      <c r="DU23">
        <v>5.8566099999999996E-2</v>
      </c>
      <c r="DV23">
        <v>2.1224E-2</v>
      </c>
      <c r="DW23">
        <v>2.9199199999999998E-4</v>
      </c>
      <c r="DX23">
        <v>0.18791300000000002</v>
      </c>
      <c r="DY23">
        <v>3.3773400000000004E-3</v>
      </c>
      <c r="DZ23">
        <v>1.9597099999999999E-3</v>
      </c>
      <c r="EA23">
        <v>2.4133099999999998E-2</v>
      </c>
      <c r="EB23">
        <v>1.1679899999999999</v>
      </c>
      <c r="EC23">
        <v>4.7386199999999998E-3</v>
      </c>
      <c r="ED23">
        <v>6.7178399999999992E-3</v>
      </c>
      <c r="EE23">
        <v>3.8917999999999998E-4</v>
      </c>
      <c r="EF23">
        <v>5.1544099999999999E-3</v>
      </c>
      <c r="EG23">
        <v>5.2683600000000004E-4</v>
      </c>
      <c r="EH23">
        <v>4.0245399999999999E-5</v>
      </c>
      <c r="EI23">
        <v>8.1470699999999999E-6</v>
      </c>
      <c r="EJ23">
        <v>1.2928799999999999E-16</v>
      </c>
      <c r="EK23">
        <v>2.0606399999999997E-4</v>
      </c>
      <c r="EL23">
        <v>3.45441E-5</v>
      </c>
      <c r="EM23">
        <v>3.5283600000000004E-4</v>
      </c>
      <c r="EN23">
        <v>1.2603E-2</v>
      </c>
      <c r="EO23">
        <v>5.4224900000000005E-7</v>
      </c>
      <c r="EP23">
        <v>1.4197200000000001E-6</v>
      </c>
      <c r="EQ23">
        <v>3.8293199999999996E-6</v>
      </c>
      <c r="ER23">
        <v>6.2124500000000011E-5</v>
      </c>
      <c r="EU23">
        <v>7.41666666666667E-2</v>
      </c>
      <c r="EV23">
        <v>9.0833333333333405E-2</v>
      </c>
      <c r="EW23">
        <v>0.10916666666666699</v>
      </c>
      <c r="EX23">
        <v>8.0833333333333396E-2</v>
      </c>
      <c r="EY23">
        <v>7.7499999999999999E-2</v>
      </c>
      <c r="EZ23">
        <v>0.176666666666667</v>
      </c>
      <c r="FB23">
        <v>5.1617269452449484E-3</v>
      </c>
      <c r="FC23">
        <v>1.2982545397999088E-2</v>
      </c>
      <c r="FD23">
        <v>0.65649048128342358</v>
      </c>
      <c r="FE23">
        <v>0.4702550802139045</v>
      </c>
      <c r="FF23">
        <v>8.4819533876945923E-16</v>
      </c>
      <c r="FG23">
        <v>2.7019958704165163</v>
      </c>
      <c r="FH23">
        <v>8.1945780638722709E-2</v>
      </c>
      <c r="FI23">
        <v>2.9696654690618822E-2</v>
      </c>
      <c r="FJ23">
        <v>4.4785961565836164E-4</v>
      </c>
      <c r="FK23">
        <v>0.31352854209316899</v>
      </c>
      <c r="FL23">
        <v>6.0293541342756121E-3</v>
      </c>
      <c r="FM23">
        <v>2.8641915384615352E-3</v>
      </c>
      <c r="FN23">
        <v>3.1161305314888879E-2</v>
      </c>
      <c r="FO23">
        <v>1.5023885693822756</v>
      </c>
      <c r="FP23">
        <v>5.8982700458855711E-3</v>
      </c>
      <c r="FQ23">
        <v>8.3618510125420317E-3</v>
      </c>
      <c r="FR23">
        <v>5.2314901893287511E-4</v>
      </c>
      <c r="FS23">
        <v>5.6368632584532403E-3</v>
      </c>
      <c r="FT23">
        <v>6.2303978908924819E-4</v>
      </c>
      <c r="FU23">
        <v>4.7594480118694292E-5</v>
      </c>
      <c r="FV23">
        <v>1.0346256593184108E-5</v>
      </c>
      <c r="FW23">
        <v>1.7464226441569867E-16</v>
      </c>
      <c r="FX23">
        <v>2.9477953115918673E-4</v>
      </c>
      <c r="FY23">
        <v>4.3855962522112814E-5</v>
      </c>
      <c r="FZ23">
        <v>3.7407518735891535E-4</v>
      </c>
      <c r="GA23">
        <v>1.4071667152221351E-2</v>
      </c>
      <c r="GB23">
        <v>6.3594213174945937E-7</v>
      </c>
      <c r="GC23">
        <v>9.1502184971098239E-7</v>
      </c>
      <c r="GD23">
        <v>4.8291424543081109E-6</v>
      </c>
      <c r="GE23">
        <v>6.6921758687258869E-5</v>
      </c>
      <c r="GF23">
        <v>0</v>
      </c>
      <c r="GG23">
        <v>0</v>
      </c>
      <c r="GH23">
        <v>0.12295008912655998</v>
      </c>
      <c r="GI23">
        <v>0.17163392636520899</v>
      </c>
      <c r="GJ23">
        <v>0.23348997270677638</v>
      </c>
      <c r="GK23">
        <v>9.7372122762148433E-2</v>
      </c>
      <c r="GL23">
        <v>0.1293069772299979</v>
      </c>
    </row>
    <row r="24" spans="1:194">
      <c r="H24" t="s">
        <v>305</v>
      </c>
      <c r="I24" t="s">
        <v>88</v>
      </c>
      <c r="J24">
        <f t="shared" si="5"/>
        <v>-1.5076157041345879</v>
      </c>
      <c r="K24">
        <v>-2.3593999999999999</v>
      </c>
      <c r="L24">
        <v>-1.7282999999999999</v>
      </c>
      <c r="M24">
        <f t="shared" si="6"/>
        <v>0.34226531287375628</v>
      </c>
      <c r="N24">
        <f t="shared" si="7"/>
        <v>4.6482000000000006E-9</v>
      </c>
      <c r="O24">
        <f t="shared" si="0"/>
        <v>579.30224945095301</v>
      </c>
      <c r="Q24">
        <v>38033.9</v>
      </c>
      <c r="R24">
        <v>38136</v>
      </c>
      <c r="S24">
        <v>12025.3</v>
      </c>
      <c r="T24">
        <v>103388</v>
      </c>
      <c r="U24">
        <v>53800</v>
      </c>
      <c r="V24">
        <v>15000</v>
      </c>
      <c r="W24">
        <v>177000</v>
      </c>
      <c r="X24">
        <v>3.8033900000000003</v>
      </c>
      <c r="Y24">
        <v>3.8136000000000001</v>
      </c>
      <c r="Z24">
        <v>1.2025299999999999</v>
      </c>
      <c r="AA24">
        <v>10.338800000000001</v>
      </c>
      <c r="AB24">
        <v>5.38</v>
      </c>
      <c r="AC24">
        <v>1.5</v>
      </c>
      <c r="AD24">
        <v>17.7</v>
      </c>
      <c r="AE24">
        <f t="shared" si="1"/>
        <v>230800</v>
      </c>
      <c r="AF24">
        <f t="shared" si="2"/>
        <v>157188</v>
      </c>
      <c r="AG24">
        <f t="shared" si="3"/>
        <v>0.23310225303292895</v>
      </c>
      <c r="AH24">
        <f t="shared" si="4"/>
        <v>0.34226531287375628</v>
      </c>
      <c r="AJ24">
        <v>5.4893161561563018</v>
      </c>
      <c r="AK24">
        <v>2.5106838438436987</v>
      </c>
      <c r="AM24">
        <v>0.68440577000272818</v>
      </c>
      <c r="AN24">
        <v>0.22143732112770001</v>
      </c>
      <c r="AO24">
        <v>2.7938770983047574</v>
      </c>
      <c r="AP24">
        <v>1.9512143302800486</v>
      </c>
      <c r="AR24">
        <v>3.4372978962535966E-2</v>
      </c>
      <c r="AS24">
        <v>8.9998788255763087E-2</v>
      </c>
      <c r="AT24">
        <v>6.3063821024480466</v>
      </c>
      <c r="AU24">
        <v>6.3233112528286259</v>
      </c>
      <c r="AV24">
        <v>18.478407827440552</v>
      </c>
      <c r="AW24">
        <v>33.877796475614147</v>
      </c>
      <c r="AX24">
        <v>0</v>
      </c>
      <c r="AY24">
        <v>0</v>
      </c>
      <c r="AZ24">
        <v>3.5253652669039043E-3</v>
      </c>
      <c r="BA24">
        <v>2.0063937977856692</v>
      </c>
      <c r="BB24">
        <v>6.5451271103258657E-2</v>
      </c>
      <c r="BC24">
        <v>3.0660299999999963E-2</v>
      </c>
      <c r="BD24">
        <v>0.24262926174007937</v>
      </c>
      <c r="BE24">
        <v>13.300015972781779</v>
      </c>
      <c r="BF24">
        <v>6.1925350474150896E-2</v>
      </c>
      <c r="BG24">
        <v>6.6631150841235623E-2</v>
      </c>
      <c r="BH24">
        <v>4.8871646299483715E-3</v>
      </c>
      <c r="BI24">
        <v>4.5842512963612816E-2</v>
      </c>
      <c r="BJ24">
        <v>0</v>
      </c>
      <c r="BK24">
        <v>7.704990198584787E-5</v>
      </c>
      <c r="BL24">
        <v>1.3314134866719141E-5</v>
      </c>
      <c r="BM24">
        <v>4.0292210567858009E-16</v>
      </c>
      <c r="BN24">
        <v>4.1448293208481389E-3</v>
      </c>
      <c r="BO24">
        <v>2.3469042111026872E-4</v>
      </c>
      <c r="BP24">
        <v>2.0937697592174503E-3</v>
      </c>
      <c r="BQ24">
        <v>0.15295945739257036</v>
      </c>
      <c r="BR24">
        <v>6.5291234773218061E-7</v>
      </c>
      <c r="BS24">
        <v>2.1313450578034674E-9</v>
      </c>
      <c r="BT24">
        <v>4.8769506266318534E-5</v>
      </c>
      <c r="BU24">
        <v>3.4753812741312827E-4</v>
      </c>
      <c r="BW24">
        <v>8.9205513268874572</v>
      </c>
      <c r="BX24">
        <v>18.478407827440552</v>
      </c>
      <c r="BY24">
        <v>37.41362956633192</v>
      </c>
      <c r="BZ24">
        <v>9.9023479461865218</v>
      </c>
      <c r="CA24">
        <v>2.5027156883225397</v>
      </c>
      <c r="CB24">
        <v>22.769594413107658</v>
      </c>
      <c r="CD24">
        <v>19.927900000000001</v>
      </c>
      <c r="CE24">
        <v>124.20399999999999</v>
      </c>
      <c r="CF24">
        <v>3361.93</v>
      </c>
      <c r="CG24">
        <v>3355.04</v>
      </c>
      <c r="CH24">
        <v>4.2369600000000002E-12</v>
      </c>
      <c r="CI24">
        <v>11437.5</v>
      </c>
      <c r="CJ24">
        <v>1106.47</v>
      </c>
      <c r="CK24">
        <v>149.08699999999999</v>
      </c>
      <c r="CL24">
        <v>4.09192</v>
      </c>
      <c r="CM24">
        <v>1578.33</v>
      </c>
      <c r="CN24">
        <v>44.773400000000002</v>
      </c>
      <c r="CO24">
        <v>22.537700000000001</v>
      </c>
      <c r="CP24">
        <v>269.31299999999999</v>
      </c>
      <c r="CQ24">
        <v>14544.3</v>
      </c>
      <c r="CR24">
        <v>79.714100000000002</v>
      </c>
      <c r="CS24">
        <v>75.206500000000005</v>
      </c>
      <c r="CT24">
        <v>4.1954500000000001</v>
      </c>
      <c r="CU24">
        <v>59.967799999999997</v>
      </c>
      <c r="CV24">
        <v>6.5553800000000004</v>
      </c>
      <c r="CW24">
        <v>0.28362100000000001</v>
      </c>
      <c r="CX24">
        <v>9.5808599999999994E-2</v>
      </c>
      <c r="CY24">
        <v>3.53905E-13</v>
      </c>
      <c r="CZ24">
        <v>3.23943</v>
      </c>
      <c r="DA24">
        <v>0.26507999999999998</v>
      </c>
      <c r="DB24">
        <v>2.3758300000000001</v>
      </c>
      <c r="DC24">
        <v>118.46599999999999</v>
      </c>
      <c r="DD24">
        <v>7.3713900000000002E-3</v>
      </c>
      <c r="DE24">
        <v>4.2753000000000004E-6</v>
      </c>
      <c r="DF24">
        <v>0.10971499999999999</v>
      </c>
      <c r="DG24">
        <v>0.43164200000000003</v>
      </c>
      <c r="DI24">
        <v>741.66666666666697</v>
      </c>
      <c r="DJ24">
        <v>908.33333333333405</v>
      </c>
      <c r="DK24">
        <v>1091.6666666666699</v>
      </c>
      <c r="DL24">
        <v>808.33333333333394</v>
      </c>
      <c r="DM24">
        <v>775</v>
      </c>
      <c r="DN24">
        <v>1766.6666666666699</v>
      </c>
      <c r="DO24">
        <v>1.9927899999999999E-3</v>
      </c>
      <c r="DP24">
        <v>1.24204E-2</v>
      </c>
      <c r="DQ24">
        <v>0.33619299999999996</v>
      </c>
      <c r="DR24">
        <v>0.33550399999999997</v>
      </c>
      <c r="DS24">
        <v>4.2369599999999999E-16</v>
      </c>
      <c r="DT24">
        <v>1.14375</v>
      </c>
      <c r="DU24">
        <v>0.11064700000000001</v>
      </c>
      <c r="DV24">
        <v>1.4908699999999999E-2</v>
      </c>
      <c r="DW24">
        <v>4.0919200000000001E-4</v>
      </c>
      <c r="DX24">
        <v>0.157833</v>
      </c>
      <c r="DY24">
        <v>4.4773400000000007E-3</v>
      </c>
      <c r="DZ24">
        <v>2.25377E-3</v>
      </c>
      <c r="EA24">
        <v>2.6931299999999998E-2</v>
      </c>
      <c r="EB24">
        <v>1.4544299999999999</v>
      </c>
      <c r="EC24">
        <v>7.97141E-3</v>
      </c>
      <c r="ED24">
        <v>7.5206500000000003E-3</v>
      </c>
      <c r="EE24">
        <v>4.1954500000000001E-4</v>
      </c>
      <c r="EF24">
        <v>5.9967799999999993E-3</v>
      </c>
      <c r="EG24">
        <v>6.55538E-4</v>
      </c>
      <c r="EH24">
        <v>2.8362100000000001E-5</v>
      </c>
      <c r="EI24">
        <v>9.5808599999999989E-6</v>
      </c>
      <c r="EJ24">
        <v>3.5390499999999997E-17</v>
      </c>
      <c r="EK24">
        <v>3.2394299999999998E-4</v>
      </c>
      <c r="EL24">
        <v>2.6507999999999998E-5</v>
      </c>
      <c r="EM24">
        <v>2.3758300000000001E-4</v>
      </c>
      <c r="EN24">
        <v>1.1846599999999999E-2</v>
      </c>
      <c r="EO24">
        <v>7.3713900000000002E-7</v>
      </c>
      <c r="EP24">
        <v>4.2753000000000002E-10</v>
      </c>
      <c r="EQ24">
        <v>1.09715E-5</v>
      </c>
      <c r="ER24">
        <v>4.3164200000000003E-5</v>
      </c>
      <c r="EU24">
        <v>7.41666666666667E-2</v>
      </c>
      <c r="EV24">
        <v>9.0833333333333405E-2</v>
      </c>
      <c r="EW24">
        <v>0.10916666666666699</v>
      </c>
      <c r="EX24">
        <v>8.0833333333333396E-2</v>
      </c>
      <c r="EY24">
        <v>7.7499999999999999E-2</v>
      </c>
      <c r="EZ24">
        <v>0.176666666666667</v>
      </c>
      <c r="FB24">
        <v>4.2899542651296764E-3</v>
      </c>
      <c r="FC24">
        <v>1.6742418268812474E-2</v>
      </c>
      <c r="FD24">
        <v>0.55732529411764797</v>
      </c>
      <c r="FE24">
        <v>0.55618310160427897</v>
      </c>
      <c r="FF24">
        <v>8.0059385025945167E-16</v>
      </c>
      <c r="FG24">
        <v>2.4462976148095392</v>
      </c>
      <c r="FH24">
        <v>0.15481745908183664</v>
      </c>
      <c r="FI24">
        <v>2.0860276846307424E-2</v>
      </c>
      <c r="FJ24">
        <v>6.276218932384323E-4</v>
      </c>
      <c r="FK24">
        <v>0.2633407501566743</v>
      </c>
      <c r="FL24">
        <v>7.9931154220651661E-3</v>
      </c>
      <c r="FM24">
        <v>3.2939715384615346E-3</v>
      </c>
      <c r="FN24">
        <v>3.4774416126683555E-2</v>
      </c>
      <c r="FO24">
        <v>1.8708370850492411</v>
      </c>
      <c r="FP24">
        <v>9.9221986203731679E-3</v>
      </c>
      <c r="FQ24">
        <v>9.361127210155978E-3</v>
      </c>
      <c r="FR24">
        <v>5.6396668674698876E-4</v>
      </c>
      <c r="FS24">
        <v>6.5580791692991473E-3</v>
      </c>
      <c r="FT24">
        <v>7.7524363798219475E-4</v>
      </c>
      <c r="FU24">
        <v>3.3541209792284818E-5</v>
      </c>
      <c r="FV24">
        <v>1.2167077973231344E-5</v>
      </c>
      <c r="FW24">
        <v>4.7805496711247629E-17</v>
      </c>
      <c r="FX24">
        <v>4.6340828898934521E-4</v>
      </c>
      <c r="FY24">
        <v>3.3653615365175711E-5</v>
      </c>
      <c r="FZ24">
        <v>2.5188445974416777E-4</v>
      </c>
      <c r="GA24">
        <v>1.3227121485797464E-2</v>
      </c>
      <c r="GB24">
        <v>8.6450642980561449E-7</v>
      </c>
      <c r="GC24">
        <v>2.7554679190751439E-10</v>
      </c>
      <c r="GD24">
        <v>1.3836121409921722E-5</v>
      </c>
      <c r="GE24">
        <v>4.6497342857142978E-5</v>
      </c>
      <c r="GF24">
        <v>0</v>
      </c>
      <c r="GG24">
        <v>0</v>
      </c>
      <c r="GH24">
        <v>0.12295008912655998</v>
      </c>
      <c r="GI24">
        <v>0.17163392636520899</v>
      </c>
      <c r="GJ24">
        <v>0.23348997270677638</v>
      </c>
      <c r="GK24">
        <v>9.7372122762148433E-2</v>
      </c>
      <c r="GL24">
        <v>0.1293069772299979</v>
      </c>
    </row>
    <row r="25" spans="1:194">
      <c r="H25" t="s">
        <v>305</v>
      </c>
      <c r="I25" t="s">
        <v>89</v>
      </c>
      <c r="J25">
        <f t="shared" si="5"/>
        <v>-1.7170784053427082</v>
      </c>
      <c r="K25">
        <v>-2.3593999999999999</v>
      </c>
      <c r="L25">
        <v>-1.7282999999999999</v>
      </c>
      <c r="M25">
        <f t="shared" si="6"/>
        <v>0.35511410255905335</v>
      </c>
      <c r="N25">
        <f t="shared" si="7"/>
        <v>4.6482000000000006E-9</v>
      </c>
      <c r="O25">
        <f t="shared" si="0"/>
        <v>533.6165639165481</v>
      </c>
      <c r="Q25">
        <v>37207.199999999997</v>
      </c>
      <c r="R25">
        <v>37976.6</v>
      </c>
      <c r="S25">
        <v>9955.73</v>
      </c>
      <c r="T25">
        <v>98245.4</v>
      </c>
      <c r="U25">
        <v>54100</v>
      </c>
      <c r="V25">
        <v>0</v>
      </c>
      <c r="W25">
        <v>180700</v>
      </c>
      <c r="X25">
        <v>3.7207199999999996</v>
      </c>
      <c r="Y25">
        <v>3.79766</v>
      </c>
      <c r="Z25">
        <v>0.99557299999999993</v>
      </c>
      <c r="AA25">
        <v>9.8245399999999989</v>
      </c>
      <c r="AB25">
        <v>5.41</v>
      </c>
      <c r="AC25">
        <v>0</v>
      </c>
      <c r="AD25">
        <v>18.07</v>
      </c>
      <c r="AE25">
        <f t="shared" si="1"/>
        <v>234800</v>
      </c>
      <c r="AF25">
        <f t="shared" si="2"/>
        <v>152345.4</v>
      </c>
      <c r="AG25">
        <f t="shared" si="3"/>
        <v>0.23040885860306645</v>
      </c>
      <c r="AH25">
        <f t="shared" si="4"/>
        <v>0.35511410255905335</v>
      </c>
      <c r="AJ25">
        <v>5.4973104549419505</v>
      </c>
      <c r="AK25">
        <v>2.50268954505805</v>
      </c>
      <c r="AM25">
        <v>0.74887373966429038</v>
      </c>
      <c r="AN25">
        <v>0.17959007158616577</v>
      </c>
      <c r="AO25">
        <v>2.7941292926026038</v>
      </c>
      <c r="AP25">
        <v>1.9220924851288024</v>
      </c>
      <c r="AR25">
        <v>3.642905878962531E-2</v>
      </c>
      <c r="AS25">
        <v>7.9045932840365124E-2</v>
      </c>
      <c r="AT25">
        <v>6.1693073853116536</v>
      </c>
      <c r="AU25">
        <v>6.2968812178563986</v>
      </c>
      <c r="AV25">
        <v>19.196382773701025</v>
      </c>
      <c r="AW25">
        <v>34.862895977216141</v>
      </c>
      <c r="AX25">
        <v>0</v>
      </c>
      <c r="AY25">
        <v>0</v>
      </c>
      <c r="AZ25">
        <v>1.3195471459074694E-3</v>
      </c>
      <c r="BA25">
        <v>1.6610907773135573</v>
      </c>
      <c r="BB25">
        <v>7.1031031016882518E-2</v>
      </c>
      <c r="BC25">
        <v>4.0034899999999957E-2</v>
      </c>
      <c r="BD25">
        <v>0.20794820131051997</v>
      </c>
      <c r="BE25">
        <v>12.63846277374874</v>
      </c>
      <c r="BF25">
        <v>5.3598774915876231E-2</v>
      </c>
      <c r="BG25">
        <v>6.683105338023837E-2</v>
      </c>
      <c r="BH25">
        <v>3.7182590017211751E-3</v>
      </c>
      <c r="BI25">
        <v>3.9523910342810213E-2</v>
      </c>
      <c r="BJ25">
        <v>0</v>
      </c>
      <c r="BK25">
        <v>5.5552477196986908E-5</v>
      </c>
      <c r="BL25">
        <v>0</v>
      </c>
      <c r="BM25">
        <v>0</v>
      </c>
      <c r="BN25">
        <v>1.8547747142395894E-3</v>
      </c>
      <c r="BO25">
        <v>1.2940924707269816E-4</v>
      </c>
      <c r="BP25">
        <v>1.9500496388261789E-3</v>
      </c>
      <c r="BQ25">
        <v>0.11937749016751588</v>
      </c>
      <c r="BR25">
        <v>6.9906031101511798E-7</v>
      </c>
      <c r="BS25">
        <v>0</v>
      </c>
      <c r="BT25">
        <v>1.1531152088772847E-5</v>
      </c>
      <c r="BU25">
        <v>3.2516534362934442E-4</v>
      </c>
      <c r="BW25">
        <v>8.9702941781526295</v>
      </c>
      <c r="BX25">
        <v>19.196382773701025</v>
      </c>
      <c r="BY25">
        <v>38.247895748771569</v>
      </c>
      <c r="BZ25">
        <v>10.348074070284941</v>
      </c>
      <c r="CA25">
        <v>0</v>
      </c>
      <c r="CB25">
        <v>23.245568985585052</v>
      </c>
      <c r="CD25">
        <v>19.845500000000001</v>
      </c>
      <c r="CE25">
        <v>113.86199999999999</v>
      </c>
      <c r="CF25">
        <v>3873.81</v>
      </c>
      <c r="CG25">
        <v>3017.83</v>
      </c>
      <c r="CH25">
        <v>3.6379800000000002E-12</v>
      </c>
      <c r="CI25">
        <v>18810.099999999999</v>
      </c>
      <c r="CJ25">
        <v>723.58100000000002</v>
      </c>
      <c r="CK25">
        <v>126.983</v>
      </c>
      <c r="CL25">
        <v>2.26152</v>
      </c>
      <c r="CM25">
        <v>1449.78</v>
      </c>
      <c r="CN25">
        <v>61.548299999999998</v>
      </c>
      <c r="CO25">
        <v>31.8721</v>
      </c>
      <c r="CP25">
        <v>232.86500000000001</v>
      </c>
      <c r="CQ25">
        <v>18085.900000000001</v>
      </c>
      <c r="CR25">
        <v>55.2881</v>
      </c>
      <c r="CS25">
        <v>91.794899999999998</v>
      </c>
      <c r="CT25">
        <v>3.0335999999999999</v>
      </c>
      <c r="CU25">
        <v>58.588200000000001</v>
      </c>
      <c r="CV25">
        <v>4.7594700000000003</v>
      </c>
      <c r="CW25">
        <v>0.110903</v>
      </c>
      <c r="CX25">
        <v>2.0234400000000002E-9</v>
      </c>
      <c r="CY25">
        <v>1.1527500000000001E-13</v>
      </c>
      <c r="CZ25">
        <v>1.8600399999999999</v>
      </c>
      <c r="DA25">
        <v>0.18676499999999999</v>
      </c>
      <c r="DB25">
        <v>2.1875900000000001</v>
      </c>
      <c r="DC25">
        <v>144.93</v>
      </c>
      <c r="DD25">
        <v>7.8584199999999996E-3</v>
      </c>
      <c r="DE25">
        <v>1.48254E-5</v>
      </c>
      <c r="DF25">
        <v>4.2004800000000002E-2</v>
      </c>
      <c r="DG25">
        <v>0.64447100000000002</v>
      </c>
      <c r="DI25">
        <v>741.66666666666697</v>
      </c>
      <c r="DJ25">
        <v>908.33333333333405</v>
      </c>
      <c r="DK25">
        <v>1091.6666666666699</v>
      </c>
      <c r="DL25">
        <v>808.33333333333394</v>
      </c>
      <c r="DM25">
        <v>775</v>
      </c>
      <c r="DN25">
        <v>1766.6666666666699</v>
      </c>
      <c r="DO25">
        <v>1.9845500000000003E-3</v>
      </c>
      <c r="DP25">
        <v>1.1386199999999999E-2</v>
      </c>
      <c r="DQ25">
        <v>0.38738099999999998</v>
      </c>
      <c r="DR25">
        <v>0.30178299999999997</v>
      </c>
      <c r="DS25">
        <v>3.6379800000000003E-16</v>
      </c>
      <c r="DT25">
        <v>1.8810099999999998</v>
      </c>
      <c r="DU25">
        <v>7.2358100000000009E-2</v>
      </c>
      <c r="DV25">
        <v>1.2698300000000001E-2</v>
      </c>
      <c r="DW25">
        <v>2.26152E-4</v>
      </c>
      <c r="DX25">
        <v>0.144978</v>
      </c>
      <c r="DY25">
        <v>6.15483E-3</v>
      </c>
      <c r="DZ25">
        <v>3.1872099999999998E-3</v>
      </c>
      <c r="EA25">
        <v>2.3286500000000002E-2</v>
      </c>
      <c r="EB25">
        <v>1.8085900000000001</v>
      </c>
      <c r="EC25">
        <v>5.5288100000000003E-3</v>
      </c>
      <c r="ED25">
        <v>9.1794900000000002E-3</v>
      </c>
      <c r="EE25">
        <v>3.0335999999999997E-4</v>
      </c>
      <c r="EF25">
        <v>5.8588199999999998E-3</v>
      </c>
      <c r="EG25">
        <v>4.7594700000000006E-4</v>
      </c>
      <c r="EH25">
        <v>1.10903E-5</v>
      </c>
      <c r="EI25">
        <v>2.0234400000000001E-13</v>
      </c>
      <c r="EJ25">
        <v>1.1527500000000001E-17</v>
      </c>
      <c r="EK25">
        <v>1.86004E-4</v>
      </c>
      <c r="EL25">
        <v>1.86765E-5</v>
      </c>
      <c r="EM25">
        <v>2.1875900000000001E-4</v>
      </c>
      <c r="EN25">
        <v>1.4493000000000001E-2</v>
      </c>
      <c r="EO25">
        <v>7.8584199999999995E-7</v>
      </c>
      <c r="EP25">
        <v>1.4825400000000001E-9</v>
      </c>
      <c r="EQ25">
        <v>4.2004800000000001E-6</v>
      </c>
      <c r="ER25">
        <v>6.4447099999999995E-5</v>
      </c>
      <c r="EU25">
        <v>7.41666666666667E-2</v>
      </c>
      <c r="EV25">
        <v>9.0833333333333405E-2</v>
      </c>
      <c r="EW25">
        <v>0.10916666666666699</v>
      </c>
      <c r="EX25">
        <v>8.0833333333333396E-2</v>
      </c>
      <c r="EY25">
        <v>7.7499999999999999E-2</v>
      </c>
      <c r="EZ25">
        <v>0.176666666666667</v>
      </c>
      <c r="FB25">
        <v>4.2722157060518674E-3</v>
      </c>
      <c r="FC25">
        <v>1.5348340060895992E-2</v>
      </c>
      <c r="FD25">
        <v>0.64218240641711333</v>
      </c>
      <c r="FE25">
        <v>0.50028197860962642</v>
      </c>
      <c r="FF25">
        <v>6.8741371534470005E-16</v>
      </c>
      <c r="FG25">
        <v>4.0231783837664619</v>
      </c>
      <c r="FH25">
        <v>0.10124356906187645</v>
      </c>
      <c r="FI25">
        <v>1.7767481636726583E-2</v>
      </c>
      <c r="FJ25">
        <v>3.4687370818505236E-4</v>
      </c>
      <c r="FK25">
        <v>0.2418924767077501</v>
      </c>
      <c r="FL25">
        <v>1.0987833533568891E-2</v>
      </c>
      <c r="FM25">
        <v>4.6582299999999941E-3</v>
      </c>
      <c r="FN25">
        <v>3.0068152712049424E-2</v>
      </c>
      <c r="FO25">
        <v>2.3263940125335751</v>
      </c>
      <c r="FP25">
        <v>6.8818378372590772E-3</v>
      </c>
      <c r="FQ25">
        <v>1.1425923771795616E-2</v>
      </c>
      <c r="FR25">
        <v>4.0778685025817608E-4</v>
      </c>
      <c r="FS25">
        <v>6.4072061003860791E-3</v>
      </c>
      <c r="FT25">
        <v>5.6285811618351903E-4</v>
      </c>
      <c r="FU25">
        <v>1.3115463204747756E-5</v>
      </c>
      <c r="FV25">
        <v>2.5696390777190391E-13</v>
      </c>
      <c r="FW25">
        <v>1.5571350032887559E-17</v>
      </c>
      <c r="FX25">
        <v>2.6608321644602345E-4</v>
      </c>
      <c r="FY25">
        <v>2.3711021101844885E-5</v>
      </c>
      <c r="FZ25">
        <v>2.3192733709555984E-4</v>
      </c>
      <c r="GA25">
        <v>1.6181914785141954E-2</v>
      </c>
      <c r="GB25">
        <v>9.2162463498919969E-7</v>
      </c>
      <c r="GC25">
        <v>9.5550988439306341E-10</v>
      </c>
      <c r="GD25">
        <v>5.2972110704961034E-6</v>
      </c>
      <c r="GE25">
        <v>6.9423710038610213E-5</v>
      </c>
      <c r="GF25">
        <v>0</v>
      </c>
      <c r="GG25">
        <v>0</v>
      </c>
      <c r="GH25">
        <v>0.12295008912655998</v>
      </c>
      <c r="GI25">
        <v>0.17163392636520899</v>
      </c>
      <c r="GJ25">
        <v>0.23348997270677638</v>
      </c>
      <c r="GK25">
        <v>9.7372122762148433E-2</v>
      </c>
      <c r="GL25">
        <v>0.1293069772299979</v>
      </c>
    </row>
    <row r="26" spans="1:194">
      <c r="H26" t="s">
        <v>305</v>
      </c>
      <c r="I26" t="s">
        <v>90</v>
      </c>
      <c r="J26">
        <f t="shared" si="5"/>
        <v>-1.672176864706076</v>
      </c>
      <c r="K26">
        <v>-2.3593999999999999</v>
      </c>
      <c r="L26">
        <v>-1.7282999999999999</v>
      </c>
      <c r="M26">
        <f t="shared" si="6"/>
        <v>0.34252726106478509</v>
      </c>
      <c r="N26">
        <f t="shared" si="7"/>
        <v>4.6482000000000006E-9</v>
      </c>
      <c r="O26">
        <f t="shared" si="0"/>
        <v>542.58978817138222</v>
      </c>
      <c r="Q26">
        <v>37916.1</v>
      </c>
      <c r="R26">
        <v>38096.9</v>
      </c>
      <c r="S26">
        <v>10437.1</v>
      </c>
      <c r="T26">
        <v>102500</v>
      </c>
      <c r="U26">
        <v>53400</v>
      </c>
      <c r="V26">
        <v>0</v>
      </c>
      <c r="W26">
        <v>179300</v>
      </c>
      <c r="X26">
        <v>3.7916099999999999</v>
      </c>
      <c r="Y26">
        <v>3.8096900000000002</v>
      </c>
      <c r="Z26">
        <v>1.0437100000000001</v>
      </c>
      <c r="AA26">
        <v>10.25</v>
      </c>
      <c r="AB26">
        <v>5.34</v>
      </c>
      <c r="AC26">
        <v>0</v>
      </c>
      <c r="AD26">
        <v>17.93</v>
      </c>
      <c r="AE26">
        <f t="shared" si="1"/>
        <v>232700</v>
      </c>
      <c r="AF26">
        <f t="shared" si="2"/>
        <v>155900</v>
      </c>
      <c r="AG26">
        <f t="shared" si="3"/>
        <v>0.22948001718951438</v>
      </c>
      <c r="AH26">
        <f t="shared" si="4"/>
        <v>0.34252726106478509</v>
      </c>
      <c r="AJ26">
        <v>5.4968579193673826</v>
      </c>
      <c r="AK26">
        <v>2.5031420806326174</v>
      </c>
      <c r="AM26">
        <v>0.77282569134598944</v>
      </c>
      <c r="AN26">
        <v>0.18783772294900977</v>
      </c>
      <c r="AO26">
        <v>2.7660650681071419</v>
      </c>
      <c r="AP26">
        <v>1.8928318254958862</v>
      </c>
      <c r="AR26">
        <v>3.9234937175792448E-2</v>
      </c>
      <c r="AS26">
        <v>8.2152481513701359E-2</v>
      </c>
      <c r="AT26">
        <v>6.2868497428512553</v>
      </c>
      <c r="AU26">
        <v>6.3168281012137326</v>
      </c>
      <c r="AV26">
        <v>19.385323549032726</v>
      </c>
      <c r="AW26">
        <v>33.685054966180182</v>
      </c>
      <c r="AX26">
        <v>0</v>
      </c>
      <c r="AY26">
        <v>0</v>
      </c>
      <c r="AZ26">
        <v>1.0618674306049789E-3</v>
      </c>
      <c r="BA26">
        <v>1.741406260706079</v>
      </c>
      <c r="BB26">
        <v>7.727454224577926E-2</v>
      </c>
      <c r="BC26">
        <v>4.9159430769230711E-2</v>
      </c>
      <c r="BD26">
        <v>0.22337448780487743</v>
      </c>
      <c r="BE26">
        <v>13.185782075387204</v>
      </c>
      <c r="BF26">
        <v>5.843253282349322E-2</v>
      </c>
      <c r="BG26">
        <v>6.4982888436830616E-2</v>
      </c>
      <c r="BH26">
        <v>3.8197621170395924E-3</v>
      </c>
      <c r="BI26">
        <v>4.4497603568503422E-2</v>
      </c>
      <c r="BJ26">
        <v>0</v>
      </c>
      <c r="BK26">
        <v>8.0952740652818881E-5</v>
      </c>
      <c r="BL26">
        <v>1.913399706444717E-6</v>
      </c>
      <c r="BM26">
        <v>2.8544976079807119E-17</v>
      </c>
      <c r="BN26">
        <v>1.4175564616295362E-3</v>
      </c>
      <c r="BO26">
        <v>1.3240414969252801E-4</v>
      </c>
      <c r="BP26">
        <v>2.0853093980436354E-3</v>
      </c>
      <c r="BQ26">
        <v>0.10946100109249769</v>
      </c>
      <c r="BR26">
        <v>0</v>
      </c>
      <c r="BS26">
        <v>2.8502815895953747E-8</v>
      </c>
      <c r="BT26">
        <v>9.7655033420365524E-6</v>
      </c>
      <c r="BU26">
        <v>2.3662647104247164E-4</v>
      </c>
      <c r="BW26">
        <v>8.854227525200562</v>
      </c>
      <c r="BX26">
        <v>19.385323549032726</v>
      </c>
      <c r="BY26">
        <v>38.333461511073075</v>
      </c>
      <c r="BZ26">
        <v>10.360120722287601</v>
      </c>
      <c r="CA26">
        <v>0</v>
      </c>
      <c r="CB26">
        <v>23.065470498701714</v>
      </c>
      <c r="CD26">
        <v>21.727</v>
      </c>
      <c r="CE26">
        <v>124.414</v>
      </c>
      <c r="CF26">
        <v>3734.89</v>
      </c>
      <c r="CG26">
        <v>2547.9499999999998</v>
      </c>
      <c r="CH26">
        <v>5.83711E-12</v>
      </c>
      <c r="CI26">
        <v>9220.06</v>
      </c>
      <c r="CJ26">
        <v>603.99699999999996</v>
      </c>
      <c r="CK26">
        <v>168</v>
      </c>
      <c r="CL26">
        <v>1.5725899999999999</v>
      </c>
      <c r="CM26">
        <v>1397.5</v>
      </c>
      <c r="CN26">
        <v>44.270200000000003</v>
      </c>
      <c r="CO26">
        <v>35.286299999999997</v>
      </c>
      <c r="CP26">
        <v>222.28299999999999</v>
      </c>
      <c r="CQ26">
        <v>14262.1</v>
      </c>
      <c r="CR26">
        <v>66.257300000000001</v>
      </c>
      <c r="CS26">
        <v>60.682099999999998</v>
      </c>
      <c r="CT26">
        <v>2.7237900000000002</v>
      </c>
      <c r="CU26">
        <v>54.714100000000002</v>
      </c>
      <c r="CV26">
        <v>4.9034300000000002</v>
      </c>
      <c r="CW26">
        <v>0.29113</v>
      </c>
      <c r="CX26">
        <v>2.92339E-2</v>
      </c>
      <c r="CY26">
        <v>2.06317E-14</v>
      </c>
      <c r="CZ26">
        <v>1.25708</v>
      </c>
      <c r="DA26">
        <v>0.18518699999999999</v>
      </c>
      <c r="DB26">
        <v>2.2290700000000001</v>
      </c>
      <c r="DC26">
        <v>136.97999999999999</v>
      </c>
      <c r="DD26">
        <v>1.2201800000000001E-5</v>
      </c>
      <c r="DE26">
        <v>5.3140799999999998E-5</v>
      </c>
      <c r="DF26">
        <v>4.6664499999999998E-2</v>
      </c>
      <c r="DG26">
        <v>0.39834999999999998</v>
      </c>
      <c r="DI26">
        <v>741.66666666666697</v>
      </c>
      <c r="DJ26">
        <v>908.33333333333405</v>
      </c>
      <c r="DK26">
        <v>1091.6666666666699</v>
      </c>
      <c r="DL26">
        <v>808.33333333333394</v>
      </c>
      <c r="DM26">
        <v>775</v>
      </c>
      <c r="DN26">
        <v>1766.6666666666699</v>
      </c>
      <c r="DO26">
        <v>2.1727000000000001E-3</v>
      </c>
      <c r="DP26">
        <v>1.24414E-2</v>
      </c>
      <c r="DQ26">
        <v>0.37348899999999996</v>
      </c>
      <c r="DR26">
        <v>0.25479499999999999</v>
      </c>
      <c r="DS26">
        <v>5.8371099999999999E-16</v>
      </c>
      <c r="DT26">
        <v>0.92200599999999999</v>
      </c>
      <c r="DU26">
        <v>6.0399699999999994E-2</v>
      </c>
      <c r="DV26">
        <v>1.6799999999999999E-2</v>
      </c>
      <c r="DW26">
        <v>1.5725900000000001E-4</v>
      </c>
      <c r="DX26">
        <v>0.13975000000000001</v>
      </c>
      <c r="DY26">
        <v>4.4270200000000003E-3</v>
      </c>
      <c r="DZ26">
        <v>3.5286299999999996E-3</v>
      </c>
      <c r="EA26">
        <v>2.2228299999999999E-2</v>
      </c>
      <c r="EB26">
        <v>1.42621</v>
      </c>
      <c r="EC26">
        <v>6.6257299999999998E-3</v>
      </c>
      <c r="ED26">
        <v>6.0682100000000001E-3</v>
      </c>
      <c r="EE26">
        <v>2.72379E-4</v>
      </c>
      <c r="EF26">
        <v>5.4714100000000003E-3</v>
      </c>
      <c r="EG26">
        <v>4.9034299999999996E-4</v>
      </c>
      <c r="EH26">
        <v>2.9113000000000001E-5</v>
      </c>
      <c r="EI26">
        <v>2.92339E-6</v>
      </c>
      <c r="EJ26">
        <v>2.0631699999999999E-18</v>
      </c>
      <c r="EK26">
        <v>1.2570800000000001E-4</v>
      </c>
      <c r="EL26">
        <v>1.8518699999999999E-5</v>
      </c>
      <c r="EM26">
        <v>2.22907E-4</v>
      </c>
      <c r="EN26">
        <v>1.3697999999999998E-2</v>
      </c>
      <c r="EO26">
        <v>1.22018E-9</v>
      </c>
      <c r="EP26">
        <v>5.3140799999999995E-9</v>
      </c>
      <c r="EQ26">
        <v>4.66645E-6</v>
      </c>
      <c r="ER26">
        <v>3.9835000000000001E-5</v>
      </c>
      <c r="EU26">
        <v>7.41666666666667E-2</v>
      </c>
      <c r="EV26">
        <v>9.0833333333333405E-2</v>
      </c>
      <c r="EW26">
        <v>0.10916666666666699</v>
      </c>
      <c r="EX26">
        <v>8.0833333333333396E-2</v>
      </c>
      <c r="EY26">
        <v>7.7499999999999999E-2</v>
      </c>
      <c r="EZ26">
        <v>0.176666666666667</v>
      </c>
      <c r="FB26">
        <v>4.6772533141210305E-3</v>
      </c>
      <c r="FC26">
        <v>1.6770725793823348E-2</v>
      </c>
      <c r="FD26">
        <v>0.61915288770053578</v>
      </c>
      <c r="FE26">
        <v>0.42238743315508093</v>
      </c>
      <c r="FF26">
        <v>1.1029498435878433E-15</v>
      </c>
      <c r="FG26">
        <v>1.9720228009967946</v>
      </c>
      <c r="FH26">
        <v>8.4511356686626904E-2</v>
      </c>
      <c r="FI26">
        <v>2.3506586826347351E-2</v>
      </c>
      <c r="FJ26">
        <v>2.4120508540925194E-4</v>
      </c>
      <c r="FK26">
        <v>0.23316967829538332</v>
      </c>
      <c r="FL26">
        <v>7.9032822693364656E-3</v>
      </c>
      <c r="FM26">
        <v>5.1572284615384548E-3</v>
      </c>
      <c r="FN26">
        <v>2.8701776519839742E-2</v>
      </c>
      <c r="FO26">
        <v>1.8345376257833503</v>
      </c>
      <c r="FP26">
        <v>8.2471995625573273E-3</v>
      </c>
      <c r="FQ26">
        <v>7.5532415081064281E-3</v>
      </c>
      <c r="FR26">
        <v>3.661411342512914E-4</v>
      </c>
      <c r="FS26">
        <v>5.9835344881244692E-3</v>
      </c>
      <c r="FT26">
        <v>5.7988292239214703E-4</v>
      </c>
      <c r="FU26">
        <v>3.4429229171421998E-5</v>
      </c>
      <c r="FV26">
        <v>3.7125178821279908E-6</v>
      </c>
      <c r="FW26">
        <v>2.7869305788204397E-18</v>
      </c>
      <c r="FX26">
        <v>1.7982833150360594E-4</v>
      </c>
      <c r="FY26">
        <v>2.3510683826130961E-5</v>
      </c>
      <c r="FZ26">
        <v>2.3632502859292627E-4</v>
      </c>
      <c r="GA26">
        <v>1.5294270939548365E-2</v>
      </c>
      <c r="GB26">
        <v>1.4310102375809918E-9</v>
      </c>
      <c r="GC26">
        <v>3.4249706358381487E-9</v>
      </c>
      <c r="GD26">
        <v>5.8848442558746954E-6</v>
      </c>
      <c r="GE26">
        <v>4.2911061776061883E-5</v>
      </c>
      <c r="GF26">
        <v>0</v>
      </c>
      <c r="GG26">
        <v>0</v>
      </c>
      <c r="GH26">
        <v>0.12295008912655998</v>
      </c>
      <c r="GI26">
        <v>0.17163392636520899</v>
      </c>
      <c r="GJ26">
        <v>0.23348997270677638</v>
      </c>
      <c r="GK26">
        <v>9.7372122762148433E-2</v>
      </c>
      <c r="GL26">
        <v>0.1293069772299979</v>
      </c>
    </row>
    <row r="27" spans="1:194">
      <c r="H27" t="s">
        <v>305</v>
      </c>
      <c r="I27" t="s">
        <v>91</v>
      </c>
      <c r="J27">
        <f t="shared" si="5"/>
        <v>-1.6843602970233134</v>
      </c>
      <c r="K27">
        <v>-2.3593999999999999</v>
      </c>
      <c r="L27">
        <v>-1.7282999999999999</v>
      </c>
      <c r="M27">
        <f t="shared" si="6"/>
        <v>0.33965019204520203</v>
      </c>
      <c r="N27">
        <f t="shared" si="7"/>
        <v>4.6482000000000006E-9</v>
      </c>
      <c r="O27">
        <f t="shared" si="0"/>
        <v>539.2455713686827</v>
      </c>
      <c r="Q27">
        <v>39366.199999999997</v>
      </c>
      <c r="R27">
        <v>39461.1</v>
      </c>
      <c r="S27">
        <v>10271.1</v>
      </c>
      <c r="T27">
        <v>104015</v>
      </c>
      <c r="U27">
        <v>53500</v>
      </c>
      <c r="V27">
        <v>0</v>
      </c>
      <c r="W27">
        <v>184300</v>
      </c>
      <c r="X27">
        <v>3.9366199999999996</v>
      </c>
      <c r="Y27">
        <v>3.94611</v>
      </c>
      <c r="Z27">
        <v>1.02711</v>
      </c>
      <c r="AA27">
        <v>10.4015</v>
      </c>
      <c r="AB27">
        <v>5.35</v>
      </c>
      <c r="AC27">
        <v>0</v>
      </c>
      <c r="AD27">
        <v>18.43</v>
      </c>
      <c r="AE27">
        <f t="shared" si="1"/>
        <v>237800</v>
      </c>
      <c r="AF27">
        <f t="shared" si="2"/>
        <v>157515</v>
      </c>
      <c r="AG27">
        <f t="shared" si="3"/>
        <v>0.2249789739276703</v>
      </c>
      <c r="AH27">
        <f t="shared" si="4"/>
        <v>0.33965019204520203</v>
      </c>
      <c r="AJ27">
        <v>5.5026608750672317</v>
      </c>
      <c r="AK27">
        <v>2.4973391249327688</v>
      </c>
      <c r="AM27">
        <v>0.70792593533930948</v>
      </c>
      <c r="AN27">
        <v>0.1855630992629711</v>
      </c>
      <c r="AO27">
        <v>2.854165336217902</v>
      </c>
      <c r="AP27">
        <v>1.9036900676033568</v>
      </c>
      <c r="AR27">
        <v>3.4839692507204562E-2</v>
      </c>
      <c r="AS27">
        <v>8.721521496302713E-2</v>
      </c>
      <c r="AT27">
        <v>6.5272901049166725</v>
      </c>
      <c r="AU27">
        <v>6.5430254268668895</v>
      </c>
      <c r="AV27">
        <v>18.8940775331703</v>
      </c>
      <c r="AW27">
        <v>33.313690637237499</v>
      </c>
      <c r="AX27">
        <v>0</v>
      </c>
      <c r="AY27">
        <v>0</v>
      </c>
      <c r="AZ27">
        <v>1.6595187188612047E-3</v>
      </c>
      <c r="BA27">
        <v>1.713709540421976</v>
      </c>
      <c r="BB27">
        <v>9.0006856340792973E-2</v>
      </c>
      <c r="BC27">
        <v>3.6200992307692262E-2</v>
      </c>
      <c r="BD27">
        <v>0.21148745394976279</v>
      </c>
      <c r="BE27">
        <v>13.380674366550243</v>
      </c>
      <c r="BF27">
        <v>6.3596017895380622E-2</v>
      </c>
      <c r="BG27">
        <v>6.4686021963903106E-2</v>
      </c>
      <c r="BH27">
        <v>4.1328207917383881E-3</v>
      </c>
      <c r="BI27">
        <v>3.8665215549315429E-2</v>
      </c>
      <c r="BJ27">
        <v>0</v>
      </c>
      <c r="BK27">
        <v>9.8302763706916089E-5</v>
      </c>
      <c r="BL27">
        <v>1.24988106264762E-5</v>
      </c>
      <c r="BM27">
        <v>0</v>
      </c>
      <c r="BN27">
        <v>2.9689956796900272E-3</v>
      </c>
      <c r="BO27">
        <v>1.280216130907253E-4</v>
      </c>
      <c r="BP27">
        <v>1.803636621519934E-3</v>
      </c>
      <c r="BQ27">
        <v>0.11344311653313861</v>
      </c>
      <c r="BR27">
        <v>2.8044835853131715E-8</v>
      </c>
      <c r="BS27">
        <v>0</v>
      </c>
      <c r="BT27">
        <v>1.3416932898172322E-5</v>
      </c>
      <c r="BU27">
        <v>3.0534772586872665E-4</v>
      </c>
      <c r="BW27">
        <v>8.8708084756222849</v>
      </c>
      <c r="BX27">
        <v>18.8940775331703</v>
      </c>
      <c r="BY27">
        <v>38.226504308196198</v>
      </c>
      <c r="BZ27">
        <v>10.311934114276962</v>
      </c>
      <c r="CA27">
        <v>0</v>
      </c>
      <c r="CB27">
        <v>23.708679380427917</v>
      </c>
      <c r="CD27">
        <v>24.398099999999999</v>
      </c>
      <c r="CE27">
        <v>111.88800000000001</v>
      </c>
      <c r="CF27">
        <v>4388.79</v>
      </c>
      <c r="CG27">
        <v>3816.14</v>
      </c>
      <c r="CH27">
        <v>3.7312000000000001E-12</v>
      </c>
      <c r="CI27">
        <v>11477.5</v>
      </c>
      <c r="CJ27">
        <v>878.15300000000002</v>
      </c>
      <c r="CK27">
        <v>124.04300000000001</v>
      </c>
      <c r="CL27">
        <v>1.7971900000000001</v>
      </c>
      <c r="CM27">
        <v>1265.97</v>
      </c>
      <c r="CN27">
        <v>47.832799999999999</v>
      </c>
      <c r="CO27">
        <v>20.2865</v>
      </c>
      <c r="CP27">
        <v>207.054</v>
      </c>
      <c r="CQ27">
        <v>13133.6</v>
      </c>
      <c r="CR27">
        <v>70.467399999999998</v>
      </c>
      <c r="CS27">
        <v>77.5154</v>
      </c>
      <c r="CT27">
        <v>1.25315</v>
      </c>
      <c r="CU27">
        <v>38.738500000000002</v>
      </c>
      <c r="CV27">
        <v>5.1630700000000003</v>
      </c>
      <c r="CW27">
        <v>0.17263200000000001</v>
      </c>
      <c r="CX27">
        <v>7.6544000000000001E-2</v>
      </c>
      <c r="CY27">
        <v>7.3255699999999996E-15</v>
      </c>
      <c r="CZ27">
        <v>1.7360800000000001</v>
      </c>
      <c r="DA27">
        <v>0.21868899999999999</v>
      </c>
      <c r="DB27">
        <v>1.76627</v>
      </c>
      <c r="DC27">
        <v>112.11</v>
      </c>
      <c r="DD27">
        <v>1.5739900000000002E-5</v>
      </c>
      <c r="DE27">
        <v>3.0576900000000001E-4</v>
      </c>
      <c r="DF27">
        <v>4.4228999999999997E-2</v>
      </c>
      <c r="DG27">
        <v>0.415717</v>
      </c>
      <c r="DI27">
        <v>741.66666666666697</v>
      </c>
      <c r="DJ27">
        <v>908.33333333333405</v>
      </c>
      <c r="DK27">
        <v>1091.6666666666699</v>
      </c>
      <c r="DL27">
        <v>808.33333333333394</v>
      </c>
      <c r="DM27">
        <v>775</v>
      </c>
      <c r="DN27">
        <v>1766.6666666666699</v>
      </c>
      <c r="DO27">
        <v>2.4398100000000002E-3</v>
      </c>
      <c r="DP27">
        <v>1.11888E-2</v>
      </c>
      <c r="DQ27">
        <v>0.43887900000000002</v>
      </c>
      <c r="DR27">
        <v>0.38161400000000001</v>
      </c>
      <c r="DS27">
        <v>3.7311999999999999E-16</v>
      </c>
      <c r="DT27">
        <v>1.14775</v>
      </c>
      <c r="DU27">
        <v>8.7815299999999999E-2</v>
      </c>
      <c r="DV27">
        <v>1.24043E-2</v>
      </c>
      <c r="DW27">
        <v>1.7971900000000001E-4</v>
      </c>
      <c r="DX27">
        <v>0.12659700000000002</v>
      </c>
      <c r="DY27">
        <v>4.78328E-3</v>
      </c>
      <c r="DZ27">
        <v>2.0286499999999999E-3</v>
      </c>
      <c r="EA27">
        <v>2.0705399999999999E-2</v>
      </c>
      <c r="EB27">
        <v>1.3133600000000001</v>
      </c>
      <c r="EC27">
        <v>7.0467400000000001E-3</v>
      </c>
      <c r="ED27">
        <v>7.7515400000000003E-3</v>
      </c>
      <c r="EE27">
        <v>1.25315E-4</v>
      </c>
      <c r="EF27">
        <v>3.8738500000000003E-3</v>
      </c>
      <c r="EG27">
        <v>5.1630700000000003E-4</v>
      </c>
      <c r="EH27">
        <v>1.7263200000000001E-5</v>
      </c>
      <c r="EI27">
        <v>7.6544000000000008E-6</v>
      </c>
      <c r="EJ27">
        <v>7.3255699999999996E-19</v>
      </c>
      <c r="EK27">
        <v>1.7360800000000001E-4</v>
      </c>
      <c r="EL27">
        <v>2.18689E-5</v>
      </c>
      <c r="EM27">
        <v>1.76627E-4</v>
      </c>
      <c r="EN27">
        <v>1.1211E-2</v>
      </c>
      <c r="EO27">
        <v>1.5739900000000001E-9</v>
      </c>
      <c r="EP27">
        <v>3.0576899999999998E-8</v>
      </c>
      <c r="EQ27">
        <v>4.4228999999999996E-6</v>
      </c>
      <c r="ER27">
        <v>4.15717E-5</v>
      </c>
      <c r="EU27">
        <v>7.41666666666667E-2</v>
      </c>
      <c r="EV27">
        <v>9.0833333333333405E-2</v>
      </c>
      <c r="EW27">
        <v>0.10916666666666699</v>
      </c>
      <c r="EX27">
        <v>8.0833333333333396E-2</v>
      </c>
      <c r="EY27">
        <v>7.7499999999999999E-2</v>
      </c>
      <c r="EZ27">
        <v>0.176666666666667</v>
      </c>
      <c r="FB27">
        <v>5.2522710951008571E-3</v>
      </c>
      <c r="FC27">
        <v>1.5082249325793775E-2</v>
      </c>
      <c r="FD27">
        <v>0.72755342245989429</v>
      </c>
      <c r="FE27">
        <v>0.63262213903743425</v>
      </c>
      <c r="FF27">
        <v>7.050280800593034E-16</v>
      </c>
      <c r="FG27">
        <v>2.4548529725881081</v>
      </c>
      <c r="FH27">
        <v>0.12287130798403217</v>
      </c>
      <c r="FI27">
        <v>1.7356116367265504E-2</v>
      </c>
      <c r="FJ27">
        <v>2.7565440925266823E-4</v>
      </c>
      <c r="FK27">
        <v>0.21122419866304576</v>
      </c>
      <c r="FL27">
        <v>8.5392909933254702E-3</v>
      </c>
      <c r="FM27">
        <v>2.9649499999999966E-3</v>
      </c>
      <c r="FN27">
        <v>2.6735367236985726E-2</v>
      </c>
      <c r="FO27">
        <v>1.6893783777976745</v>
      </c>
      <c r="FP27">
        <v>8.7712404588558886E-3</v>
      </c>
      <c r="FQ27">
        <v>9.6485213398592503E-3</v>
      </c>
      <c r="FR27">
        <v>1.6845269363166977E-4</v>
      </c>
      <c r="FS27">
        <v>4.2364427225927087E-3</v>
      </c>
      <c r="FT27">
        <v>6.1058812303127052E-4</v>
      </c>
      <c r="FU27">
        <v>2.0415576169824213E-5</v>
      </c>
      <c r="FV27">
        <v>9.7205972781464311E-6</v>
      </c>
      <c r="FW27">
        <v>9.8953818833589322E-19</v>
      </c>
      <c r="FX27">
        <v>2.4835043891938477E-4</v>
      </c>
      <c r="FY27">
        <v>2.7763978763372991E-5</v>
      </c>
      <c r="FZ27">
        <v>1.8725917456734328E-4</v>
      </c>
      <c r="GA27">
        <v>1.2517453022578241E-2</v>
      </c>
      <c r="GB27">
        <v>1.8459537149028056E-9</v>
      </c>
      <c r="GC27">
        <v>1.9707077167630047E-8</v>
      </c>
      <c r="GD27">
        <v>5.5777041775457122E-6</v>
      </c>
      <c r="GE27">
        <v>4.4781869884169996E-5</v>
      </c>
      <c r="GF27">
        <v>0</v>
      </c>
      <c r="GG27">
        <v>0</v>
      </c>
      <c r="GH27">
        <v>0.12295008912655998</v>
      </c>
      <c r="GI27">
        <v>0.17163392636520899</v>
      </c>
      <c r="GJ27">
        <v>0.23348997270677638</v>
      </c>
      <c r="GK27">
        <v>9.7372122762148433E-2</v>
      </c>
      <c r="GL27">
        <v>0.1293069772299979</v>
      </c>
    </row>
    <row r="28" spans="1:194">
      <c r="H28" t="s">
        <v>305</v>
      </c>
      <c r="I28" t="s">
        <v>92</v>
      </c>
      <c r="J28">
        <f t="shared" si="5"/>
        <v>-1.3052461245312574</v>
      </c>
      <c r="K28">
        <v>-2.3593999999999999</v>
      </c>
      <c r="L28">
        <v>-1.7282999999999999</v>
      </c>
      <c r="M28">
        <f t="shared" si="6"/>
        <v>0.31717724223364591</v>
      </c>
      <c r="N28">
        <f t="shared" si="7"/>
        <v>4.6482000000000006E-9</v>
      </c>
      <c r="O28">
        <f t="shared" si="0"/>
        <v>616.30494091529874</v>
      </c>
      <c r="Q28">
        <v>41568.400000000001</v>
      </c>
      <c r="R28">
        <v>41244.400000000001</v>
      </c>
      <c r="S28">
        <v>15131.7</v>
      </c>
      <c r="T28">
        <v>114099</v>
      </c>
      <c r="U28">
        <v>53000</v>
      </c>
      <c r="V28">
        <v>0</v>
      </c>
      <c r="W28">
        <v>184700</v>
      </c>
      <c r="X28">
        <v>4.1568399999999999</v>
      </c>
      <c r="Y28">
        <v>4.1244399999999999</v>
      </c>
      <c r="Z28">
        <v>1.5131700000000001</v>
      </c>
      <c r="AA28">
        <v>11.4099</v>
      </c>
      <c r="AB28">
        <v>5.3</v>
      </c>
      <c r="AC28">
        <v>0</v>
      </c>
      <c r="AD28">
        <v>18.47</v>
      </c>
      <c r="AE28">
        <f t="shared" si="1"/>
        <v>237700</v>
      </c>
      <c r="AF28">
        <f t="shared" si="2"/>
        <v>167099</v>
      </c>
      <c r="AG28">
        <f t="shared" si="3"/>
        <v>0.22297013041649139</v>
      </c>
      <c r="AH28">
        <f t="shared" si="4"/>
        <v>0.31717724223364591</v>
      </c>
      <c r="AJ28">
        <v>5.4630473501529382</v>
      </c>
      <c r="AK28">
        <v>2.5369526498470627</v>
      </c>
      <c r="AM28">
        <v>0.62896574422817864</v>
      </c>
      <c r="AN28">
        <v>0.27110580104529602</v>
      </c>
      <c r="AO28">
        <v>2.8365935812586565</v>
      </c>
      <c r="AP28">
        <v>1.8702288833481246</v>
      </c>
      <c r="AR28">
        <v>4.0433366282420689E-2</v>
      </c>
      <c r="AS28">
        <v>0.10135563249238767</v>
      </c>
      <c r="AT28">
        <v>6.8924357951038768</v>
      </c>
      <c r="AU28">
        <v>6.8387135157374912</v>
      </c>
      <c r="AV28">
        <v>18.818501223037618</v>
      </c>
      <c r="AW28">
        <v>34.299217977928137</v>
      </c>
      <c r="AX28">
        <v>0</v>
      </c>
      <c r="AY28">
        <v>0</v>
      </c>
      <c r="AZ28">
        <v>2.5745271174377146E-3</v>
      </c>
      <c r="BA28">
        <v>2.5246895320660121</v>
      </c>
      <c r="BB28">
        <v>0.1199633206910089</v>
      </c>
      <c r="BC28">
        <v>7.1527253846153757E-2</v>
      </c>
      <c r="BD28">
        <v>0.23768773680378527</v>
      </c>
      <c r="BE28">
        <v>14.677898039215654</v>
      </c>
      <c r="BF28">
        <v>5.880619871520322E-2</v>
      </c>
      <c r="BG28">
        <v>6.7635642428877096E-2</v>
      </c>
      <c r="BH28">
        <v>4.5559319104991466E-3</v>
      </c>
      <c r="BI28">
        <v>3.7556742494442373E-2</v>
      </c>
      <c r="BJ28">
        <v>0</v>
      </c>
      <c r="BK28">
        <v>1.6990983656699359E-4</v>
      </c>
      <c r="BL28">
        <v>2.8832751445281717E-6</v>
      </c>
      <c r="BM28">
        <v>1.9960775487831656E-18</v>
      </c>
      <c r="BN28">
        <v>5.5411925670003316E-3</v>
      </c>
      <c r="BO28">
        <v>1.9174486328026283E-4</v>
      </c>
      <c r="BP28">
        <v>2.5944789541008195E-3</v>
      </c>
      <c r="BQ28">
        <v>0.12106680480699146</v>
      </c>
      <c r="BR28">
        <v>0</v>
      </c>
      <c r="BS28">
        <v>0</v>
      </c>
      <c r="BT28">
        <v>2.4291747258485641E-5</v>
      </c>
      <c r="BU28">
        <v>4.1516923552123658E-4</v>
      </c>
      <c r="BW28">
        <v>8.7879037235136668</v>
      </c>
      <c r="BX28">
        <v>18.818501223037618</v>
      </c>
      <c r="BY28">
        <v>38.269287189346947</v>
      </c>
      <c r="BZ28">
        <v>10.360120722287601</v>
      </c>
      <c r="CA28">
        <v>0</v>
      </c>
      <c r="CB28">
        <v>23.760136090966014</v>
      </c>
      <c r="CD28">
        <v>15.2707</v>
      </c>
      <c r="CE28">
        <v>86.364900000000006</v>
      </c>
      <c r="CF28">
        <v>3343.86</v>
      </c>
      <c r="CG28">
        <v>3973.67</v>
      </c>
      <c r="CH28">
        <v>3.96909E-12</v>
      </c>
      <c r="CI28">
        <v>13704.9</v>
      </c>
      <c r="CJ28">
        <v>901.96600000000001</v>
      </c>
      <c r="CK28">
        <v>190.143</v>
      </c>
      <c r="CL28">
        <v>3.4260100000000002</v>
      </c>
      <c r="CM28">
        <v>1700.57</v>
      </c>
      <c r="CN28">
        <v>64.472399999999993</v>
      </c>
      <c r="CO28">
        <v>45.968800000000002</v>
      </c>
      <c r="CP28">
        <v>183.19499999999999</v>
      </c>
      <c r="CQ28">
        <v>15025.7</v>
      </c>
      <c r="CR28">
        <v>43.381799999999998</v>
      </c>
      <c r="CS28">
        <v>97.448700000000002</v>
      </c>
      <c r="CT28">
        <v>3.5687199999999999</v>
      </c>
      <c r="CU28">
        <v>39.7502</v>
      </c>
      <c r="CV28">
        <v>4.1854300000000002</v>
      </c>
      <c r="CW28">
        <v>0.28172999999999998</v>
      </c>
      <c r="CX28">
        <v>4.4050800000000001E-2</v>
      </c>
      <c r="CY28">
        <v>1.9713899999999999E-15</v>
      </c>
      <c r="CZ28">
        <v>3.3883000000000001</v>
      </c>
      <c r="DA28">
        <v>0.31066100000000002</v>
      </c>
      <c r="DB28">
        <v>2.5040499999999999</v>
      </c>
      <c r="DC28">
        <v>89.200900000000004</v>
      </c>
      <c r="DD28">
        <v>6.9502799999999997E-3</v>
      </c>
      <c r="DE28">
        <v>4.84654E-4</v>
      </c>
      <c r="DF28">
        <v>7.4801099999999995E-2</v>
      </c>
      <c r="DG28">
        <v>0.49442399999999997</v>
      </c>
      <c r="DI28">
        <v>741.66666666666697</v>
      </c>
      <c r="DJ28">
        <v>908.33333333333405</v>
      </c>
      <c r="DK28">
        <v>1091.6666666666699</v>
      </c>
      <c r="DL28">
        <v>808.33333333333394</v>
      </c>
      <c r="DM28">
        <v>775</v>
      </c>
      <c r="DN28">
        <v>1766.6666666666699</v>
      </c>
      <c r="DO28">
        <v>1.5270699999999999E-3</v>
      </c>
      <c r="DP28">
        <v>8.6364900000000001E-3</v>
      </c>
      <c r="DQ28">
        <v>0.33438600000000002</v>
      </c>
      <c r="DR28">
        <v>0.39736700000000003</v>
      </c>
      <c r="DS28">
        <v>3.9690900000000001E-16</v>
      </c>
      <c r="DT28">
        <v>1.37049</v>
      </c>
      <c r="DU28">
        <v>9.0196600000000002E-2</v>
      </c>
      <c r="DV28">
        <v>1.9014300000000001E-2</v>
      </c>
      <c r="DW28">
        <v>3.4260100000000005E-4</v>
      </c>
      <c r="DX28">
        <v>0.17005699999999999</v>
      </c>
      <c r="DY28">
        <v>6.447239999999999E-3</v>
      </c>
      <c r="DZ28">
        <v>4.5968800000000002E-3</v>
      </c>
      <c r="EA28">
        <v>1.8319499999999999E-2</v>
      </c>
      <c r="EB28">
        <v>1.5025700000000002</v>
      </c>
      <c r="EC28">
        <v>4.3381799999999996E-3</v>
      </c>
      <c r="ED28">
        <v>9.744870000000001E-3</v>
      </c>
      <c r="EE28">
        <v>3.5687199999999999E-4</v>
      </c>
      <c r="EF28">
        <v>3.9750200000000001E-3</v>
      </c>
      <c r="EG28">
        <v>4.1854300000000001E-4</v>
      </c>
      <c r="EH28">
        <v>2.8172999999999999E-5</v>
      </c>
      <c r="EI28">
        <v>4.4050799999999998E-6</v>
      </c>
      <c r="EJ28">
        <v>1.97139E-19</v>
      </c>
      <c r="EK28">
        <v>3.3883000000000003E-4</v>
      </c>
      <c r="EL28">
        <v>3.1066100000000004E-5</v>
      </c>
      <c r="EM28">
        <v>2.5040499999999999E-4</v>
      </c>
      <c r="EN28">
        <v>8.9200900000000003E-3</v>
      </c>
      <c r="EO28">
        <v>6.9502799999999994E-7</v>
      </c>
      <c r="EP28">
        <v>4.8465399999999999E-8</v>
      </c>
      <c r="EQ28">
        <v>7.4801099999999996E-6</v>
      </c>
      <c r="ER28">
        <v>4.9442399999999999E-5</v>
      </c>
      <c r="EU28">
        <v>7.41666666666667E-2</v>
      </c>
      <c r="EV28">
        <v>9.0833333333333405E-2</v>
      </c>
      <c r="EW28">
        <v>0.10916666666666699</v>
      </c>
      <c r="EX28">
        <v>8.0833333333333396E-2</v>
      </c>
      <c r="EY28">
        <v>7.7499999999999999E-2</v>
      </c>
      <c r="EZ28">
        <v>0.176666666666667</v>
      </c>
      <c r="FB28">
        <v>3.2873812391930783E-3</v>
      </c>
      <c r="FC28">
        <v>1.1641793175293569E-2</v>
      </c>
      <c r="FD28">
        <v>0.55432973262032181</v>
      </c>
      <c r="FE28">
        <v>0.65873673796791565</v>
      </c>
      <c r="FF28">
        <v>7.4997853298739838E-16</v>
      </c>
      <c r="FG28">
        <v>2.9312580704877158</v>
      </c>
      <c r="FH28">
        <v>0.12620322674650725</v>
      </c>
      <c r="FI28">
        <v>2.6604838922155743E-2</v>
      </c>
      <c r="FJ28">
        <v>5.2548409608540775E-4</v>
      </c>
      <c r="FK28">
        <v>0.28373621453937742</v>
      </c>
      <c r="FL28">
        <v>1.1509854840989384E-2</v>
      </c>
      <c r="FM28">
        <v>6.718516923076916E-3</v>
      </c>
      <c r="FN28">
        <v>2.3654629231889265E-2</v>
      </c>
      <c r="FO28">
        <v>1.9327596920322319</v>
      </c>
      <c r="FP28">
        <v>5.3998331049250345E-3</v>
      </c>
      <c r="FQ28">
        <v>1.2129665350259977E-2</v>
      </c>
      <c r="FR28">
        <v>4.7971950430292665E-4</v>
      </c>
      <c r="FS28">
        <v>4.34708224406223E-3</v>
      </c>
      <c r="FT28">
        <v>4.9497176055694975E-4</v>
      </c>
      <c r="FU28">
        <v>3.3317578863273179E-5</v>
      </c>
      <c r="FV28">
        <v>5.5941691913170566E-6</v>
      </c>
      <c r="FW28">
        <v>2.6629541306731034E-19</v>
      </c>
      <c r="FX28">
        <v>4.8470450220643711E-4</v>
      </c>
      <c r="FY28">
        <v>3.944041724370324E-5</v>
      </c>
      <c r="FZ28">
        <v>2.6547828818660564E-4</v>
      </c>
      <c r="GA28">
        <v>9.9595760888564755E-3</v>
      </c>
      <c r="GB28">
        <v>8.1511923110151078E-7</v>
      </c>
      <c r="GC28">
        <v>3.12363705202312E-8</v>
      </c>
      <c r="GD28">
        <v>9.4331413315927228E-6</v>
      </c>
      <c r="GE28">
        <v>5.3260345945946079E-5</v>
      </c>
      <c r="GF28">
        <v>0</v>
      </c>
      <c r="GG28">
        <v>0</v>
      </c>
      <c r="GH28">
        <v>0.12295008912655998</v>
      </c>
      <c r="GI28">
        <v>0.17163392636520899</v>
      </c>
      <c r="GJ28">
        <v>0.23348997270677638</v>
      </c>
      <c r="GK28">
        <v>9.7372122762148433E-2</v>
      </c>
      <c r="GL28">
        <v>0.1293069772299979</v>
      </c>
    </row>
    <row r="29" spans="1:194">
      <c r="H29" t="s">
        <v>305</v>
      </c>
      <c r="I29" t="s">
        <v>93</v>
      </c>
      <c r="J29">
        <f t="shared" si="5"/>
        <v>-1.7843475098560624</v>
      </c>
      <c r="K29">
        <v>-2.3593999999999999</v>
      </c>
      <c r="L29">
        <v>-1.7282999999999999</v>
      </c>
      <c r="M29">
        <f t="shared" si="6"/>
        <v>0.34391929360576717</v>
      </c>
      <c r="N29">
        <f t="shared" si="7"/>
        <v>4.6482000000000006E-9</v>
      </c>
      <c r="O29">
        <f t="shared" si="0"/>
        <v>514.58576688765174</v>
      </c>
      <c r="Q29">
        <v>35063</v>
      </c>
      <c r="R29">
        <v>35595.300000000003</v>
      </c>
      <c r="S29">
        <v>9086.5300000000007</v>
      </c>
      <c r="T29">
        <v>98435.199999999997</v>
      </c>
      <c r="U29">
        <v>51600</v>
      </c>
      <c r="V29">
        <v>13400</v>
      </c>
      <c r="W29">
        <v>179600</v>
      </c>
      <c r="X29">
        <v>3.5063</v>
      </c>
      <c r="Y29">
        <v>3.5595300000000001</v>
      </c>
      <c r="Z29">
        <v>0.90865300000000004</v>
      </c>
      <c r="AA29">
        <v>9.8435199999999998</v>
      </c>
      <c r="AB29">
        <v>5.16</v>
      </c>
      <c r="AC29">
        <v>1.34</v>
      </c>
      <c r="AD29">
        <v>17.96</v>
      </c>
      <c r="AE29">
        <f t="shared" si="1"/>
        <v>231200</v>
      </c>
      <c r="AF29">
        <f t="shared" si="2"/>
        <v>150035.20000000001</v>
      </c>
      <c r="AG29">
        <f t="shared" si="3"/>
        <v>0.22318339100346021</v>
      </c>
      <c r="AH29">
        <f t="shared" si="4"/>
        <v>0.34391929360576717</v>
      </c>
      <c r="AJ29">
        <v>5.5084955551597279</v>
      </c>
      <c r="AK29">
        <v>2.4915044448402717</v>
      </c>
      <c r="AM29">
        <v>0.74753242802044184</v>
      </c>
      <c r="AN29">
        <v>0.16790658265568489</v>
      </c>
      <c r="AO29">
        <v>2.8448221609395148</v>
      </c>
      <c r="AP29">
        <v>1.877963562678918</v>
      </c>
      <c r="AR29">
        <v>3.5760203170028766E-2</v>
      </c>
      <c r="AS29">
        <v>7.5287097912135476E-2</v>
      </c>
      <c r="AT29">
        <v>5.8137786463690508</v>
      </c>
      <c r="AU29">
        <v>5.9020390454638871</v>
      </c>
      <c r="AV29">
        <v>18.667348602772257</v>
      </c>
      <c r="AW29">
        <v>30.901961694553265</v>
      </c>
      <c r="AX29">
        <v>0</v>
      </c>
      <c r="AY29">
        <v>7.0492476047904332E-2</v>
      </c>
      <c r="AZ29">
        <v>2.1552147330960785E-3</v>
      </c>
      <c r="BA29">
        <v>1.516066745560894</v>
      </c>
      <c r="BB29">
        <v>9.1732466941499696E-2</v>
      </c>
      <c r="BC29">
        <v>4.9175799999999943E-2</v>
      </c>
      <c r="BD29">
        <v>0.2071334372042222</v>
      </c>
      <c r="BE29">
        <v>12.662878982899068</v>
      </c>
      <c r="BF29">
        <v>5.6931023279290109E-2</v>
      </c>
      <c r="BG29">
        <v>6.2204168461302931E-2</v>
      </c>
      <c r="BH29">
        <v>4.3448602753872693E-3</v>
      </c>
      <c r="BI29">
        <v>3.0837007359307257E-2</v>
      </c>
      <c r="BJ29">
        <v>0</v>
      </c>
      <c r="BK29">
        <v>3.0208151038575628E-4</v>
      </c>
      <c r="BL29">
        <v>3.4323954234619238E-4</v>
      </c>
      <c r="BM29">
        <v>2.6456368713001586E-4</v>
      </c>
      <c r="BN29">
        <v>2.2201735012377603E-3</v>
      </c>
      <c r="BO29">
        <v>1.6789228573835398E-4</v>
      </c>
      <c r="BP29">
        <v>1.5649335741158717E-3</v>
      </c>
      <c r="BQ29">
        <v>0.11140388040786549</v>
      </c>
      <c r="BR29">
        <v>9.3142795464362736E-4</v>
      </c>
      <c r="BS29">
        <v>3.8298703179190733E-6</v>
      </c>
      <c r="BT29">
        <v>1.3305199738903394E-5</v>
      </c>
      <c r="BU29">
        <v>2.8233507335907412E-4</v>
      </c>
      <c r="BW29">
        <v>8.5557704176095317</v>
      </c>
      <c r="BX29">
        <v>18.667348602772257</v>
      </c>
      <c r="BY29">
        <v>37.41362956633192</v>
      </c>
      <c r="BZ29">
        <v>10.046907770218441</v>
      </c>
      <c r="CA29">
        <v>2.2357593482348026</v>
      </c>
      <c r="CB29">
        <v>23.104063031605286</v>
      </c>
      <c r="CD29">
        <v>26.743200000000002</v>
      </c>
      <c r="CE29">
        <v>111.789</v>
      </c>
      <c r="CF29">
        <v>3802.69</v>
      </c>
      <c r="CG29">
        <v>2784.31</v>
      </c>
      <c r="CH29">
        <v>5.6163300000000002E-12</v>
      </c>
      <c r="CI29">
        <v>16842</v>
      </c>
      <c r="CJ29">
        <v>797.64800000000002</v>
      </c>
      <c r="CK29">
        <v>199.30099999999999</v>
      </c>
      <c r="CL29">
        <v>2.8106100000000001</v>
      </c>
      <c r="CM29">
        <v>1175.4100000000001</v>
      </c>
      <c r="CN29">
        <v>69.655500000000004</v>
      </c>
      <c r="CO29">
        <v>39.742400000000004</v>
      </c>
      <c r="CP29">
        <v>244.928</v>
      </c>
      <c r="CQ29">
        <v>16147.2</v>
      </c>
      <c r="CR29">
        <v>88.235500000000002</v>
      </c>
      <c r="CS29">
        <v>75.354500000000002</v>
      </c>
      <c r="CT29">
        <v>3.5803699999999998</v>
      </c>
      <c r="CU29">
        <v>33.064</v>
      </c>
      <c r="CV29">
        <v>4.7948300000000001</v>
      </c>
      <c r="CW29">
        <v>0.96164000000000005</v>
      </c>
      <c r="CX29">
        <v>1.21238</v>
      </c>
      <c r="CY29">
        <v>1.39937</v>
      </c>
      <c r="CZ29">
        <v>2.0634800000000002</v>
      </c>
      <c r="DA29">
        <v>0.242227</v>
      </c>
      <c r="DB29">
        <v>1.82952</v>
      </c>
      <c r="DC29">
        <v>153.58099999999999</v>
      </c>
      <c r="DD29">
        <v>3.4536699999999998</v>
      </c>
      <c r="DE29">
        <v>3.4368900000000001E-2</v>
      </c>
      <c r="DF29">
        <v>4.4995E-2</v>
      </c>
      <c r="DG29">
        <v>0.59226000000000001</v>
      </c>
      <c r="DI29">
        <v>741.66666666666697</v>
      </c>
      <c r="DJ29">
        <v>908.33333333333405</v>
      </c>
      <c r="DK29">
        <v>1091.6666666666699</v>
      </c>
      <c r="DL29">
        <v>808.33333333333394</v>
      </c>
      <c r="DM29">
        <v>775</v>
      </c>
      <c r="DN29">
        <v>1766.6666666666699</v>
      </c>
      <c r="DO29">
        <v>2.67432E-3</v>
      </c>
      <c r="DP29">
        <v>1.11789E-2</v>
      </c>
      <c r="DQ29">
        <v>0.38026900000000002</v>
      </c>
      <c r="DR29">
        <v>0.27843099999999998</v>
      </c>
      <c r="DS29">
        <v>5.6163299999999997E-16</v>
      </c>
      <c r="DT29">
        <v>1.6841999999999999</v>
      </c>
      <c r="DU29">
        <v>7.9764799999999997E-2</v>
      </c>
      <c r="DV29">
        <v>1.9930099999999999E-2</v>
      </c>
      <c r="DW29">
        <v>2.8106099999999998E-4</v>
      </c>
      <c r="DX29">
        <v>0.11754100000000001</v>
      </c>
      <c r="DY29">
        <v>6.96555E-3</v>
      </c>
      <c r="DZ29">
        <v>3.9742400000000004E-3</v>
      </c>
      <c r="EA29">
        <v>2.4492799999999999E-2</v>
      </c>
      <c r="EB29">
        <v>1.6147200000000002</v>
      </c>
      <c r="EC29">
        <v>8.8235499999999994E-3</v>
      </c>
      <c r="ED29">
        <v>7.53545E-3</v>
      </c>
      <c r="EE29">
        <v>3.5803699999999996E-4</v>
      </c>
      <c r="EF29">
        <v>3.3064000000000001E-3</v>
      </c>
      <c r="EG29">
        <v>4.79483E-4</v>
      </c>
      <c r="EH29">
        <v>9.616400000000001E-5</v>
      </c>
      <c r="EI29">
        <v>1.2123800000000001E-4</v>
      </c>
      <c r="EJ29">
        <v>1.39937E-4</v>
      </c>
      <c r="EK29">
        <v>2.0634800000000002E-4</v>
      </c>
      <c r="EL29">
        <v>2.4222700000000001E-5</v>
      </c>
      <c r="EM29">
        <v>1.8295200000000001E-4</v>
      </c>
      <c r="EN29">
        <v>1.53581E-2</v>
      </c>
      <c r="EO29">
        <v>3.4536699999999996E-4</v>
      </c>
      <c r="EP29">
        <v>3.4368900000000002E-6</v>
      </c>
      <c r="EQ29">
        <v>4.4994999999999999E-6</v>
      </c>
      <c r="ER29">
        <v>5.9225999999999998E-5</v>
      </c>
      <c r="EU29">
        <v>7.41666666666667E-2</v>
      </c>
      <c r="EV29">
        <v>9.0833333333333405E-2</v>
      </c>
      <c r="EW29">
        <v>0.10916666666666699</v>
      </c>
      <c r="EX29">
        <v>8.0833333333333396E-2</v>
      </c>
      <c r="EY29">
        <v>7.7499999999999999E-2</v>
      </c>
      <c r="EZ29">
        <v>0.176666666666667</v>
      </c>
      <c r="FB29">
        <v>5.7571096253602218E-3</v>
      </c>
      <c r="FC29">
        <v>1.506890434971722E-2</v>
      </c>
      <c r="FD29">
        <v>0.63039245989304926</v>
      </c>
      <c r="FE29">
        <v>0.46157010695187245</v>
      </c>
      <c r="FF29">
        <v>1.0612324069681248E-15</v>
      </c>
      <c r="FG29">
        <v>3.6022333926664265</v>
      </c>
      <c r="FH29">
        <v>0.11160703552894233</v>
      </c>
      <c r="FI29">
        <v>2.7886227744511032E-2</v>
      </c>
      <c r="FJ29">
        <v>4.3109356227757873E-4</v>
      </c>
      <c r="FK29">
        <v>0.19611446981407979</v>
      </c>
      <c r="FL29">
        <v>1.243516130742048E-2</v>
      </c>
      <c r="FM29">
        <v>5.8085046153846095E-3</v>
      </c>
      <c r="FN29">
        <v>3.16257595922824E-2</v>
      </c>
      <c r="FO29">
        <v>2.07701852820054</v>
      </c>
      <c r="FP29">
        <v>1.0982877011318407E-2</v>
      </c>
      <c r="FQ29">
        <v>9.3795491128785234E-3</v>
      </c>
      <c r="FR29">
        <v>4.812855370051641E-4</v>
      </c>
      <c r="FS29">
        <v>3.6158793494793376E-3</v>
      </c>
      <c r="FT29">
        <v>5.670398135128958E-4</v>
      </c>
      <c r="FU29">
        <v>1.1372419173704619E-4</v>
      </c>
      <c r="FV29">
        <v>1.5396448745922829E-4</v>
      </c>
      <c r="FW29">
        <v>1.8902693641745268E-4</v>
      </c>
      <c r="FX29">
        <v>2.9518580002152667E-4</v>
      </c>
      <c r="FY29">
        <v>3.0752279647881464E-5</v>
      </c>
      <c r="FZ29">
        <v>1.9396491196388202E-4</v>
      </c>
      <c r="GA29">
        <v>1.714782760378725E-2</v>
      </c>
      <c r="GB29">
        <v>4.0504164362850919E-4</v>
      </c>
      <c r="GC29">
        <v>2.2151054046242767E-6</v>
      </c>
      <c r="GD29">
        <v>5.6743041775457122E-6</v>
      </c>
      <c r="GE29">
        <v>6.3799436293436455E-5</v>
      </c>
      <c r="GF29">
        <v>0</v>
      </c>
      <c r="GG29">
        <v>0</v>
      </c>
      <c r="GH29">
        <v>0.12295008912655998</v>
      </c>
      <c r="GI29">
        <v>0.17163392636520899</v>
      </c>
      <c r="GJ29">
        <v>0.23348997270677638</v>
      </c>
      <c r="GK29">
        <v>9.7372122762148433E-2</v>
      </c>
      <c r="GL29">
        <v>0.1293069772299979</v>
      </c>
    </row>
    <row r="30" spans="1:194">
      <c r="H30" t="s">
        <v>305</v>
      </c>
      <c r="I30" t="s">
        <v>94</v>
      </c>
      <c r="J30">
        <f t="shared" si="5"/>
        <v>-1.8106680138231208</v>
      </c>
      <c r="K30">
        <v>-2.3593999999999999</v>
      </c>
      <c r="L30">
        <v>-1.7282999999999999</v>
      </c>
      <c r="M30">
        <f t="shared" si="6"/>
        <v>0.34809295727010897</v>
      </c>
      <c r="N30">
        <f t="shared" si="7"/>
        <v>4.6482000000000006E-9</v>
      </c>
      <c r="O30">
        <f t="shared" si="0"/>
        <v>508.20610756590685</v>
      </c>
      <c r="Q30">
        <v>34772.400000000001</v>
      </c>
      <c r="R30">
        <v>35491.699999999997</v>
      </c>
      <c r="S30">
        <v>8851.89</v>
      </c>
      <c r="T30">
        <v>99070.9</v>
      </c>
      <c r="U30">
        <v>52900</v>
      </c>
      <c r="V30">
        <v>13200</v>
      </c>
      <c r="W30">
        <v>178100</v>
      </c>
      <c r="X30">
        <v>3.4772400000000001</v>
      </c>
      <c r="Y30">
        <v>3.5491699999999997</v>
      </c>
      <c r="Z30">
        <v>0.88518899999999989</v>
      </c>
      <c r="AA30">
        <v>9.9070900000000002</v>
      </c>
      <c r="AB30">
        <v>5.29</v>
      </c>
      <c r="AC30">
        <v>1.32</v>
      </c>
      <c r="AD30">
        <v>17.809999999999999</v>
      </c>
      <c r="AE30">
        <f t="shared" si="1"/>
        <v>231000</v>
      </c>
      <c r="AF30">
        <f t="shared" si="2"/>
        <v>151970.9</v>
      </c>
      <c r="AG30">
        <f t="shared" si="3"/>
        <v>0.22900432900432902</v>
      </c>
      <c r="AH30">
        <f t="shared" si="4"/>
        <v>0.34809295727010897</v>
      </c>
      <c r="AJ30">
        <v>5.5139210907262113</v>
      </c>
      <c r="AK30">
        <v>2.4860789092737892</v>
      </c>
      <c r="AM30">
        <v>0.74916707495245127</v>
      </c>
      <c r="AN30">
        <v>0.16354485008369249</v>
      </c>
      <c r="AO30">
        <v>2.8206156827679925</v>
      </c>
      <c r="AP30">
        <v>1.9249716539427877</v>
      </c>
      <c r="AR30">
        <v>3.37745178674351E-2</v>
      </c>
      <c r="AS30">
        <v>8.593800639408411E-2</v>
      </c>
      <c r="AT30">
        <v>5.7655944044435214</v>
      </c>
      <c r="AU30">
        <v>5.8848611808269808</v>
      </c>
      <c r="AV30">
        <v>18.648454525239085</v>
      </c>
      <c r="AW30">
        <v>30.145756105375622</v>
      </c>
      <c r="AX30">
        <v>0</v>
      </c>
      <c r="AY30">
        <v>0</v>
      </c>
      <c r="AZ30">
        <v>1.1685959145907438E-3</v>
      </c>
      <c r="BA30">
        <v>1.4769175982870271</v>
      </c>
      <c r="BB30">
        <v>8.7366847074990067E-2</v>
      </c>
      <c r="BC30">
        <v>3.3689630769230733E-2</v>
      </c>
      <c r="BD30">
        <v>0.20025765453221642</v>
      </c>
      <c r="BE30">
        <v>12.744656560121738</v>
      </c>
      <c r="BF30">
        <v>5.9523408198225554E-2</v>
      </c>
      <c r="BG30">
        <v>6.6690275191189738E-2</v>
      </c>
      <c r="BH30">
        <v>3.8909930808950139E-3</v>
      </c>
      <c r="BI30">
        <v>3.4646125845325733E-2</v>
      </c>
      <c r="BJ30">
        <v>9.0670929559461173E-4</v>
      </c>
      <c r="BK30">
        <v>6.6116111641177709E-5</v>
      </c>
      <c r="BL30">
        <v>0</v>
      </c>
      <c r="BM30">
        <v>9.7511569392677239E-6</v>
      </c>
      <c r="BN30">
        <v>2.1151301119362855E-3</v>
      </c>
      <c r="BO30">
        <v>1.2423221701625813E-4</v>
      </c>
      <c r="BP30">
        <v>1.5776665237020268E-3</v>
      </c>
      <c r="BQ30">
        <v>9.9120676037872835E-2</v>
      </c>
      <c r="BR30">
        <v>2.4346454643628482E-7</v>
      </c>
      <c r="BS30">
        <v>2.4050743352601146E-7</v>
      </c>
      <c r="BT30">
        <v>1.381241279373368E-5</v>
      </c>
      <c r="BU30">
        <v>2.7463510424710494E-4</v>
      </c>
      <c r="BW30">
        <v>8.7713227730919421</v>
      </c>
      <c r="BX30">
        <v>18.648454525239085</v>
      </c>
      <c r="BY30">
        <v>37.456412447482677</v>
      </c>
      <c r="BZ30">
        <v>9.9866745102051393</v>
      </c>
      <c r="CA30">
        <v>2.2023898057238354</v>
      </c>
      <c r="CB30">
        <v>22.911100367087421</v>
      </c>
      <c r="CD30">
        <v>23.218299999999999</v>
      </c>
      <c r="CE30">
        <v>124.697</v>
      </c>
      <c r="CF30">
        <v>3477.8</v>
      </c>
      <c r="CG30">
        <v>2642.21</v>
      </c>
      <c r="CH30">
        <v>2.8454599999999999E-12</v>
      </c>
      <c r="CI30">
        <v>12705.1</v>
      </c>
      <c r="CJ30">
        <v>678.05899999999997</v>
      </c>
      <c r="CK30">
        <v>97.876900000000006</v>
      </c>
      <c r="CL30">
        <v>1.26196</v>
      </c>
      <c r="CM30">
        <v>1522.58</v>
      </c>
      <c r="CN30">
        <v>80.860900000000001</v>
      </c>
      <c r="CO30">
        <v>37.960999999999999</v>
      </c>
      <c r="CP30">
        <v>315.54199999999997</v>
      </c>
      <c r="CQ30">
        <v>18418.599999999999</v>
      </c>
      <c r="CR30">
        <v>100.675</v>
      </c>
      <c r="CS30">
        <v>111.593</v>
      </c>
      <c r="CT30">
        <v>3.75895</v>
      </c>
      <c r="CU30">
        <v>58.4071</v>
      </c>
      <c r="CV30">
        <v>5.3406700000000003</v>
      </c>
      <c r="CW30">
        <v>0.21958900000000001</v>
      </c>
      <c r="CX30">
        <v>1.3524699999999999E-3</v>
      </c>
      <c r="CY30">
        <v>9.8867800000000006E-2</v>
      </c>
      <c r="CZ30">
        <v>1.85666</v>
      </c>
      <c r="DA30">
        <v>0.17327400000000001</v>
      </c>
      <c r="DB30">
        <v>2.5716600000000001</v>
      </c>
      <c r="DC30">
        <v>172.35900000000001</v>
      </c>
      <c r="DD30">
        <v>4.0283699999999999E-3</v>
      </c>
      <c r="DE30">
        <v>7.2412600000000002E-3</v>
      </c>
      <c r="DF30">
        <v>2.0085200000000001E-2</v>
      </c>
      <c r="DG30">
        <v>0.41709000000000002</v>
      </c>
      <c r="DI30">
        <v>741.66666666666697</v>
      </c>
      <c r="DJ30">
        <v>908.33333333333405</v>
      </c>
      <c r="DK30">
        <v>1091.6666666666699</v>
      </c>
      <c r="DL30">
        <v>808.33333333333394</v>
      </c>
      <c r="DM30">
        <v>775</v>
      </c>
      <c r="DN30">
        <v>1766.6666666666699</v>
      </c>
      <c r="DO30">
        <v>2.32183E-3</v>
      </c>
      <c r="DP30">
        <v>1.24697E-2</v>
      </c>
      <c r="DQ30">
        <v>0.34778000000000003</v>
      </c>
      <c r="DR30">
        <v>0.26422099999999998</v>
      </c>
      <c r="DS30">
        <v>2.8454599999999999E-16</v>
      </c>
      <c r="DT30">
        <v>1.27051</v>
      </c>
      <c r="DU30">
        <v>6.7805900000000002E-2</v>
      </c>
      <c r="DV30">
        <v>9.7876899999999999E-3</v>
      </c>
      <c r="DW30">
        <v>1.26196E-4</v>
      </c>
      <c r="DX30">
        <v>0.152258</v>
      </c>
      <c r="DY30">
        <v>8.0860900000000006E-3</v>
      </c>
      <c r="DZ30">
        <v>3.7960999999999997E-3</v>
      </c>
      <c r="EA30">
        <v>3.1554199999999998E-2</v>
      </c>
      <c r="EB30">
        <v>1.8418599999999998</v>
      </c>
      <c r="EC30">
        <v>1.00675E-2</v>
      </c>
      <c r="ED30">
        <v>1.11593E-2</v>
      </c>
      <c r="EE30">
        <v>3.7589500000000001E-4</v>
      </c>
      <c r="EF30">
        <v>5.8407099999999998E-3</v>
      </c>
      <c r="EG30">
        <v>5.3406700000000005E-4</v>
      </c>
      <c r="EH30">
        <v>2.1958900000000001E-5</v>
      </c>
      <c r="EI30">
        <v>1.3524699999999999E-7</v>
      </c>
      <c r="EJ30">
        <v>9.8867800000000002E-6</v>
      </c>
      <c r="EK30">
        <v>1.8566599999999999E-4</v>
      </c>
      <c r="EL30">
        <v>1.7327399999999999E-5</v>
      </c>
      <c r="EM30">
        <v>2.5716600000000002E-4</v>
      </c>
      <c r="EN30">
        <v>1.7235900000000002E-2</v>
      </c>
      <c r="EO30">
        <v>4.02837E-7</v>
      </c>
      <c r="EP30">
        <v>7.2412600000000006E-7</v>
      </c>
      <c r="EQ30">
        <v>2.00852E-6</v>
      </c>
      <c r="ER30">
        <v>4.1709000000000003E-5</v>
      </c>
      <c r="EU30">
        <v>7.41666666666667E-2</v>
      </c>
      <c r="EV30">
        <v>9.0833333333333405E-2</v>
      </c>
      <c r="EW30">
        <v>0.10916666666666699</v>
      </c>
      <c r="EX30">
        <v>8.0833333333333396E-2</v>
      </c>
      <c r="EY30">
        <v>7.7499999999999999E-2</v>
      </c>
      <c r="EZ30">
        <v>0.176666666666667</v>
      </c>
      <c r="FB30">
        <v>4.9982910951008571E-3</v>
      </c>
      <c r="FC30">
        <v>1.6808873553718955E-2</v>
      </c>
      <c r="FD30">
        <v>0.5765336898395732</v>
      </c>
      <c r="FE30">
        <v>0.43801342245989378</v>
      </c>
      <c r="FF30">
        <v>5.3766327205337303E-16</v>
      </c>
      <c r="FG30">
        <v>2.7174169028123867</v>
      </c>
      <c r="FH30">
        <v>9.4874123552894402E-2</v>
      </c>
      <c r="FI30">
        <v>1.3694951477045936E-2</v>
      </c>
      <c r="FJ30">
        <v>1.9356041281138732E-4</v>
      </c>
      <c r="FK30">
        <v>0.2540389901817422</v>
      </c>
      <c r="FL30">
        <v>1.4435591374165668E-2</v>
      </c>
      <c r="FM30">
        <v>5.5481461538461471E-3</v>
      </c>
      <c r="FN30">
        <v>4.0743628467418885E-2</v>
      </c>
      <c r="FO30">
        <v>2.3691892999104773</v>
      </c>
      <c r="FP30">
        <v>1.2531250382379889E-2</v>
      </c>
      <c r="FQ30">
        <v>1.3890239125114666E-2</v>
      </c>
      <c r="FR30">
        <v>5.0529086919105066E-4</v>
      </c>
      <c r="FS30">
        <v>6.387401002690982E-3</v>
      </c>
      <c r="FT30">
        <v>6.3159121821501857E-4</v>
      </c>
      <c r="FU30">
        <v>2.5968742501711902E-5</v>
      </c>
      <c r="FV30">
        <v>1.7175501934540527E-7</v>
      </c>
      <c r="FW30">
        <v>1.3355065025213797E-5</v>
      </c>
      <c r="FX30">
        <v>2.6559969927887243E-4</v>
      </c>
      <c r="FY30">
        <v>2.1998251655294465E-5</v>
      </c>
      <c r="FZ30">
        <v>2.7264627088036033E-4</v>
      </c>
      <c r="GA30">
        <v>1.9244453532410697E-2</v>
      </c>
      <c r="GB30">
        <v>4.7244166522678128E-7</v>
      </c>
      <c r="GC30">
        <v>4.6670548554913279E-7</v>
      </c>
      <c r="GD30">
        <v>2.5329377545692001E-6</v>
      </c>
      <c r="GE30">
        <v>4.4929772200772316E-5</v>
      </c>
      <c r="GF30">
        <v>0</v>
      </c>
      <c r="GG30">
        <v>0</v>
      </c>
      <c r="GH30">
        <v>0.12295008912655998</v>
      </c>
      <c r="GI30">
        <v>0.17163392636520899</v>
      </c>
      <c r="GJ30">
        <v>0.23348997270677638</v>
      </c>
      <c r="GK30">
        <v>9.7372122762148433E-2</v>
      </c>
      <c r="GL30">
        <v>0.1293069772299979</v>
      </c>
    </row>
    <row r="31" spans="1:194">
      <c r="H31" t="s">
        <v>305</v>
      </c>
      <c r="I31" t="s">
        <v>95</v>
      </c>
      <c r="J31">
        <f t="shared" si="5"/>
        <v>-1.730235874350919</v>
      </c>
      <c r="K31">
        <v>-2.3593999999999999</v>
      </c>
      <c r="L31">
        <v>-1.7282999999999999</v>
      </c>
      <c r="M31">
        <f t="shared" si="6"/>
        <v>0.35126357494120719</v>
      </c>
      <c r="N31">
        <f t="shared" si="7"/>
        <v>4.6482000000000006E-9</v>
      </c>
      <c r="O31">
        <f t="shared" si="0"/>
        <v>529.72482519047344</v>
      </c>
      <c r="Q31">
        <v>37122.6</v>
      </c>
      <c r="R31">
        <v>36836.5</v>
      </c>
      <c r="S31">
        <v>9823.58</v>
      </c>
      <c r="T31">
        <v>99915.4</v>
      </c>
      <c r="U31">
        <v>54100</v>
      </c>
      <c r="V31">
        <v>0</v>
      </c>
      <c r="W31">
        <v>181400</v>
      </c>
      <c r="X31">
        <v>3.7122599999999997</v>
      </c>
      <c r="Y31">
        <v>3.6836500000000001</v>
      </c>
      <c r="Z31">
        <v>0.98235799999999995</v>
      </c>
      <c r="AA31">
        <v>9.9915399999999988</v>
      </c>
      <c r="AB31">
        <v>5.41</v>
      </c>
      <c r="AC31">
        <v>0</v>
      </c>
      <c r="AD31">
        <v>18.14</v>
      </c>
      <c r="AE31">
        <f t="shared" si="1"/>
        <v>235500</v>
      </c>
      <c r="AF31">
        <f t="shared" si="2"/>
        <v>154015.4</v>
      </c>
      <c r="AG31">
        <f t="shared" si="3"/>
        <v>0.229723991507431</v>
      </c>
      <c r="AH31">
        <f t="shared" si="4"/>
        <v>0.35126357494120719</v>
      </c>
      <c r="AJ31">
        <v>5.526115200329774</v>
      </c>
      <c r="AK31">
        <v>2.4738847996702256</v>
      </c>
      <c r="AM31">
        <v>0.73993353067957379</v>
      </c>
      <c r="AN31">
        <v>0.17724259805612097</v>
      </c>
      <c r="AO31">
        <v>2.8055288308267379</v>
      </c>
      <c r="AP31">
        <v>1.9224868962134762</v>
      </c>
      <c r="AR31">
        <v>3.6304845821325593E-2</v>
      </c>
      <c r="AS31">
        <v>7.5030038625489098E-2</v>
      </c>
      <c r="AT31">
        <v>6.1552799012548753</v>
      </c>
      <c r="AU31">
        <v>6.1078418020983243</v>
      </c>
      <c r="AV31">
        <v>18.969653843302979</v>
      </c>
      <c r="AW31">
        <v>30.553272837308693</v>
      </c>
      <c r="AX31">
        <v>0</v>
      </c>
      <c r="AY31">
        <v>0</v>
      </c>
      <c r="AZ31">
        <v>1.3854732740213481E-3</v>
      </c>
      <c r="BA31">
        <v>1.6390418520994356</v>
      </c>
      <c r="BB31">
        <v>8.5999533647428253E-2</v>
      </c>
      <c r="BC31">
        <v>3.3370576923076885E-2</v>
      </c>
      <c r="BD31">
        <v>0.19235405533309008</v>
      </c>
      <c r="BE31">
        <v>12.853294540245292</v>
      </c>
      <c r="BF31">
        <v>5.5735093270112994E-2</v>
      </c>
      <c r="BG31">
        <v>6.7206088467421002E-2</v>
      </c>
      <c r="BH31">
        <v>3.7104490017211755E-3</v>
      </c>
      <c r="BI31">
        <v>3.7580911056510936E-2</v>
      </c>
      <c r="BJ31">
        <v>0</v>
      </c>
      <c r="BK31">
        <v>9.026659632503981E-5</v>
      </c>
      <c r="BL31">
        <v>0</v>
      </c>
      <c r="BM31">
        <v>4.1952749331287092E-23</v>
      </c>
      <c r="BN31">
        <v>2.2858202550855703E-3</v>
      </c>
      <c r="BO31">
        <v>1.0916147092915508E-4</v>
      </c>
      <c r="BP31">
        <v>1.7243445899172254E-3</v>
      </c>
      <c r="BQ31">
        <v>9.6383606700655072E-2</v>
      </c>
      <c r="BR31">
        <v>0</v>
      </c>
      <c r="BS31">
        <v>6.9090684971098242E-12</v>
      </c>
      <c r="BT31">
        <v>2.2437556919060051E-5</v>
      </c>
      <c r="BU31">
        <v>2.8386364864864936E-4</v>
      </c>
      <c r="BW31">
        <v>8.9702941781526295</v>
      </c>
      <c r="BX31">
        <v>18.969653843302979</v>
      </c>
      <c r="BY31">
        <v>38.440418713949953</v>
      </c>
      <c r="BZ31">
        <v>10.27579415826898</v>
      </c>
      <c r="CA31">
        <v>0</v>
      </c>
      <c r="CB31">
        <v>23.335618229026721</v>
      </c>
      <c r="CD31">
        <v>20.517499999999998</v>
      </c>
      <c r="CE31">
        <v>113.134</v>
      </c>
      <c r="CF31">
        <v>3902.25</v>
      </c>
      <c r="CG31">
        <v>3414.83</v>
      </c>
      <c r="CH31">
        <v>3.9574299999999996E-12</v>
      </c>
      <c r="CI31">
        <v>13496.3</v>
      </c>
      <c r="CJ31">
        <v>1029.44</v>
      </c>
      <c r="CK31">
        <v>125.423</v>
      </c>
      <c r="CL31">
        <v>1.92892</v>
      </c>
      <c r="CM31">
        <v>1854.59</v>
      </c>
      <c r="CN31">
        <v>54.622900000000001</v>
      </c>
      <c r="CO31">
        <v>30.450199999999999</v>
      </c>
      <c r="CP31">
        <v>246.739</v>
      </c>
      <c r="CQ31">
        <v>15815.5</v>
      </c>
      <c r="CR31">
        <v>74.197000000000003</v>
      </c>
      <c r="CS31">
        <v>90.996899999999997</v>
      </c>
      <c r="CT31">
        <v>3.02833</v>
      </c>
      <c r="CU31">
        <v>53.005200000000002</v>
      </c>
      <c r="CV31">
        <v>3.9867599999999999</v>
      </c>
      <c r="CW31">
        <v>0.23697099999999999</v>
      </c>
      <c r="CX31">
        <v>1.06394E-3</v>
      </c>
      <c r="CY31">
        <v>3.9054099999999998E-20</v>
      </c>
      <c r="CZ31">
        <v>1.60832</v>
      </c>
      <c r="DA31">
        <v>0.13683999999999999</v>
      </c>
      <c r="DB31">
        <v>2.1703000000000001</v>
      </c>
      <c r="DC31">
        <v>126.122</v>
      </c>
      <c r="DD31">
        <v>6.0194000000000001E-9</v>
      </c>
      <c r="DE31">
        <v>1.3486399999999999E-8</v>
      </c>
      <c r="DF31">
        <v>8.8608900000000004E-2</v>
      </c>
      <c r="DG31">
        <v>0.56125100000000006</v>
      </c>
      <c r="DI31">
        <v>741.66666666666697</v>
      </c>
      <c r="DJ31">
        <v>908.33333333333405</v>
      </c>
      <c r="DK31">
        <v>1091.6666666666699</v>
      </c>
      <c r="DL31">
        <v>808.33333333333394</v>
      </c>
      <c r="DM31">
        <v>775</v>
      </c>
      <c r="DN31">
        <v>1766.6666666666699</v>
      </c>
      <c r="DO31">
        <v>2.0517499999999998E-3</v>
      </c>
      <c r="DP31">
        <v>1.1313399999999999E-2</v>
      </c>
      <c r="DQ31">
        <v>0.39022499999999999</v>
      </c>
      <c r="DR31">
        <v>0.34148299999999998</v>
      </c>
      <c r="DS31">
        <v>3.9574299999999995E-16</v>
      </c>
      <c r="DT31">
        <v>1.3496299999999999</v>
      </c>
      <c r="DU31">
        <v>0.10294400000000001</v>
      </c>
      <c r="DV31">
        <v>1.2542300000000001E-2</v>
      </c>
      <c r="DW31">
        <v>1.9289200000000001E-4</v>
      </c>
      <c r="DX31">
        <v>0.18545899999999998</v>
      </c>
      <c r="DY31">
        <v>5.4622899999999999E-3</v>
      </c>
      <c r="DZ31">
        <v>3.0450199999999998E-3</v>
      </c>
      <c r="EA31">
        <v>2.4673900000000002E-2</v>
      </c>
      <c r="EB31">
        <v>1.58155</v>
      </c>
      <c r="EC31">
        <v>7.4197000000000004E-3</v>
      </c>
      <c r="ED31">
        <v>9.0996899999999988E-3</v>
      </c>
      <c r="EE31">
        <v>3.0283300000000002E-4</v>
      </c>
      <c r="EF31">
        <v>5.3005200000000004E-3</v>
      </c>
      <c r="EG31">
        <v>3.9867599999999999E-4</v>
      </c>
      <c r="EH31">
        <v>2.3697099999999997E-5</v>
      </c>
      <c r="EI31">
        <v>1.0639399999999999E-7</v>
      </c>
      <c r="EJ31">
        <v>3.9054099999999999E-24</v>
      </c>
      <c r="EK31">
        <v>1.6083199999999999E-4</v>
      </c>
      <c r="EL31">
        <v>1.3684E-5</v>
      </c>
      <c r="EM31">
        <v>2.1703E-4</v>
      </c>
      <c r="EN31">
        <v>1.26122E-2</v>
      </c>
      <c r="EO31">
        <v>6.0194000000000006E-13</v>
      </c>
      <c r="EP31">
        <v>1.34864E-12</v>
      </c>
      <c r="EQ31">
        <v>8.8608900000000011E-6</v>
      </c>
      <c r="ER31">
        <v>5.6125100000000002E-5</v>
      </c>
      <c r="EU31">
        <v>7.41666666666667E-2</v>
      </c>
      <c r="EV31">
        <v>9.0833333333333405E-2</v>
      </c>
      <c r="EW31">
        <v>0.10916666666666699</v>
      </c>
      <c r="EX31">
        <v>8.0833333333333396E-2</v>
      </c>
      <c r="EY31">
        <v>7.7499999999999999E-2</v>
      </c>
      <c r="EZ31">
        <v>0.176666666666667</v>
      </c>
      <c r="FB31">
        <v>4.4168796829971105E-3</v>
      </c>
      <c r="FC31">
        <v>1.525020730752496E-2</v>
      </c>
      <c r="FD31">
        <v>0.64689705882353055</v>
      </c>
      <c r="FE31">
        <v>0.56609481283422558</v>
      </c>
      <c r="FF31">
        <v>7.4777532023721289E-16</v>
      </c>
      <c r="FG31">
        <v>2.8866418796724789</v>
      </c>
      <c r="FH31">
        <v>0.14403940918163702</v>
      </c>
      <c r="FI31">
        <v>1.7549206187624788E-2</v>
      </c>
      <c r="FJ31">
        <v>2.9585925978647601E-4</v>
      </c>
      <c r="FK31">
        <v>0.30943409922707327</v>
      </c>
      <c r="FL31">
        <v>9.7514851315272759E-3</v>
      </c>
      <c r="FM31">
        <v>4.4504138461538409E-3</v>
      </c>
      <c r="FN31">
        <v>3.1859600764470246E-2</v>
      </c>
      <c r="FO31">
        <v>2.0343518710832611</v>
      </c>
      <c r="FP31">
        <v>9.2354724074640241E-3</v>
      </c>
      <c r="FQ31">
        <v>1.1326594863872703E-2</v>
      </c>
      <c r="FR31">
        <v>4.0707843889845155E-4</v>
      </c>
      <c r="FS31">
        <v>5.7966491681291496E-3</v>
      </c>
      <c r="FT31">
        <v>4.714769130335533E-4</v>
      </c>
      <c r="FU31">
        <v>2.8024349486418583E-5</v>
      </c>
      <c r="FV31">
        <v>1.3511355910471248E-7</v>
      </c>
      <c r="FW31">
        <v>5.2754288555141523E-24</v>
      </c>
      <c r="FX31">
        <v>2.3007406221074194E-4</v>
      </c>
      <c r="FY31">
        <v>1.7372720411085881E-5</v>
      </c>
      <c r="FZ31">
        <v>2.3009425884123327E-4</v>
      </c>
      <c r="GA31">
        <v>1.4081939257101177E-2</v>
      </c>
      <c r="GB31">
        <v>7.0594691144708347E-13</v>
      </c>
      <c r="GC31">
        <v>8.6921017341040432E-13</v>
      </c>
      <c r="GD31">
        <v>1.1174438302872105E-5</v>
      </c>
      <c r="GE31">
        <v>6.045908455598471E-5</v>
      </c>
      <c r="GF31">
        <v>0</v>
      </c>
      <c r="GG31">
        <v>0</v>
      </c>
      <c r="GH31">
        <v>0.12295008912655998</v>
      </c>
      <c r="GI31">
        <v>0.17163392636520899</v>
      </c>
      <c r="GJ31">
        <v>0.23348997270677638</v>
      </c>
      <c r="GK31">
        <v>9.7372122762148433E-2</v>
      </c>
      <c r="GL31">
        <v>0.1293069772299979</v>
      </c>
    </row>
    <row r="32" spans="1:194">
      <c r="H32" t="s">
        <v>305</v>
      </c>
      <c r="I32" t="s">
        <v>96</v>
      </c>
      <c r="J32">
        <f t="shared" si="5"/>
        <v>-1.4827774319439437</v>
      </c>
      <c r="K32">
        <v>-2.3593999999999999</v>
      </c>
      <c r="L32">
        <v>-1.7282999999999999</v>
      </c>
      <c r="M32">
        <f t="shared" si="6"/>
        <v>0.31246056687557461</v>
      </c>
      <c r="N32">
        <f t="shared" si="7"/>
        <v>4.6482000000000006E-9</v>
      </c>
      <c r="O32">
        <f t="shared" si="0"/>
        <v>581.0282731738838</v>
      </c>
      <c r="Q32">
        <v>37942.9</v>
      </c>
      <c r="R32">
        <v>36566.800000000003</v>
      </c>
      <c r="S32">
        <v>12628.8</v>
      </c>
      <c r="T32">
        <v>114421</v>
      </c>
      <c r="U32">
        <v>52000</v>
      </c>
      <c r="V32">
        <v>0</v>
      </c>
      <c r="W32">
        <v>184100</v>
      </c>
      <c r="X32">
        <v>3.7942900000000002</v>
      </c>
      <c r="Y32">
        <v>3.6566800000000002</v>
      </c>
      <c r="Z32">
        <v>1.26288</v>
      </c>
      <c r="AA32">
        <v>11.4421</v>
      </c>
      <c r="AB32">
        <v>5.2</v>
      </c>
      <c r="AC32">
        <v>0</v>
      </c>
      <c r="AD32">
        <v>18.41</v>
      </c>
      <c r="AE32">
        <f t="shared" si="1"/>
        <v>236100</v>
      </c>
      <c r="AF32">
        <f t="shared" si="2"/>
        <v>166421</v>
      </c>
      <c r="AG32">
        <f t="shared" si="3"/>
        <v>0.22024565861922915</v>
      </c>
      <c r="AH32">
        <f t="shared" si="4"/>
        <v>0.31246056687557461</v>
      </c>
      <c r="AJ32">
        <v>5.5085726475797037</v>
      </c>
      <c r="AK32">
        <v>2.4914273524202968</v>
      </c>
      <c r="AM32">
        <v>0.70083976916391144</v>
      </c>
      <c r="AN32">
        <v>0.22700631739729626</v>
      </c>
      <c r="AO32">
        <v>2.83666975811744</v>
      </c>
      <c r="AP32">
        <v>1.8409712388736175</v>
      </c>
      <c r="AR32">
        <v>3.6954326801152682E-2</v>
      </c>
      <c r="AS32">
        <v>7.5650108220965392E-2</v>
      </c>
      <c r="AT32">
        <v>6.2912934375642777</v>
      </c>
      <c r="AU32">
        <v>6.0631229788109353</v>
      </c>
      <c r="AV32">
        <v>18.912971610703469</v>
      </c>
      <c r="AW32">
        <v>33.121804805980823</v>
      </c>
      <c r="AX32">
        <v>0</v>
      </c>
      <c r="AY32">
        <v>3.5676562475049974E-2</v>
      </c>
      <c r="AZ32">
        <v>1.5170954590747285E-3</v>
      </c>
      <c r="BA32">
        <v>2.1070863923125129</v>
      </c>
      <c r="BB32">
        <v>0.11184156105221815</v>
      </c>
      <c r="BC32">
        <v>4.8105223076923026E-2</v>
      </c>
      <c r="BD32">
        <v>0.22688920713505581</v>
      </c>
      <c r="BE32">
        <v>14.719320691198822</v>
      </c>
      <c r="BF32">
        <v>6.0387246069134086E-2</v>
      </c>
      <c r="BG32">
        <v>6.4736806668705807E-2</v>
      </c>
      <c r="BH32">
        <v>4.0125924956970795E-3</v>
      </c>
      <c r="BI32">
        <v>3.9717477559377427E-2</v>
      </c>
      <c r="BJ32">
        <v>0</v>
      </c>
      <c r="BK32">
        <v>1.0168998584797977E-4</v>
      </c>
      <c r="BL32">
        <v>2.2620606051062848E-7</v>
      </c>
      <c r="BM32">
        <v>0</v>
      </c>
      <c r="BN32">
        <v>2.4101614153481899E-3</v>
      </c>
      <c r="BO32">
        <v>1.0278051287170416E-4</v>
      </c>
      <c r="BP32">
        <v>2.0713678254326499E-3</v>
      </c>
      <c r="BQ32">
        <v>0.11221493008011604</v>
      </c>
      <c r="BR32">
        <v>6.1910678617710504E-7</v>
      </c>
      <c r="BS32">
        <v>0</v>
      </c>
      <c r="BT32">
        <v>1.7562661879895559E-5</v>
      </c>
      <c r="BU32">
        <v>3.1526138223938305E-4</v>
      </c>
      <c r="BW32">
        <v>8.6220942192964269</v>
      </c>
      <c r="BX32">
        <v>18.912971610703469</v>
      </c>
      <c r="BY32">
        <v>38.461810154525331</v>
      </c>
      <c r="BZ32">
        <v>10.299887462274302</v>
      </c>
      <c r="CA32">
        <v>0</v>
      </c>
      <c r="CB32">
        <v>23.682951025158872</v>
      </c>
      <c r="CD32">
        <v>27.875800000000002</v>
      </c>
      <c r="CE32">
        <v>95.924899999999994</v>
      </c>
      <c r="CF32">
        <v>5177.17</v>
      </c>
      <c r="CG32">
        <v>3556.93</v>
      </c>
      <c r="CH32">
        <v>5.1359700000000004E-12</v>
      </c>
      <c r="CI32">
        <v>16172.8</v>
      </c>
      <c r="CJ32">
        <v>664.58399999999995</v>
      </c>
      <c r="CK32">
        <v>114.32899999999999</v>
      </c>
      <c r="CL32">
        <v>2.0860099999999999</v>
      </c>
      <c r="CM32">
        <v>2148.15</v>
      </c>
      <c r="CN32">
        <v>93.415999999999997</v>
      </c>
      <c r="CO32">
        <v>46.929499999999997</v>
      </c>
      <c r="CP32">
        <v>248.85400000000001</v>
      </c>
      <c r="CQ32">
        <v>18394.7</v>
      </c>
      <c r="CR32">
        <v>103.798</v>
      </c>
      <c r="CS32">
        <v>101.499</v>
      </c>
      <c r="CT32">
        <v>3.7970100000000002</v>
      </c>
      <c r="CU32">
        <v>54.2742</v>
      </c>
      <c r="CV32">
        <v>4.2745199999999999</v>
      </c>
      <c r="CW32">
        <v>0.245279</v>
      </c>
      <c r="CX32">
        <v>2.3864900000000001E-4</v>
      </c>
      <c r="CY32">
        <v>1.1657200000000001E-20</v>
      </c>
      <c r="CZ32">
        <v>2.1429200000000002</v>
      </c>
      <c r="DA32">
        <v>0.21618399999999999</v>
      </c>
      <c r="DB32">
        <v>2.12601</v>
      </c>
      <c r="DC32">
        <v>145.77699999999999</v>
      </c>
      <c r="DD32">
        <v>7.2365299999999997E-3</v>
      </c>
      <c r="DE32">
        <v>4.0051599999999998E-9</v>
      </c>
      <c r="DF32">
        <v>5.8244799999999999E-2</v>
      </c>
      <c r="DG32">
        <v>0.54379299999999997</v>
      </c>
      <c r="DI32">
        <v>741.66666666666697</v>
      </c>
      <c r="DJ32">
        <v>908.33333333333405</v>
      </c>
      <c r="DK32">
        <v>1091.6666666666699</v>
      </c>
      <c r="DL32">
        <v>808.33333333333394</v>
      </c>
      <c r="DM32">
        <v>775</v>
      </c>
      <c r="DN32">
        <v>1766.6666666666699</v>
      </c>
      <c r="DO32">
        <v>2.78758E-3</v>
      </c>
      <c r="DP32">
        <v>9.5924899999999987E-3</v>
      </c>
      <c r="DQ32">
        <v>0.51771699999999998</v>
      </c>
      <c r="DR32">
        <v>0.35569299999999998</v>
      </c>
      <c r="DS32">
        <v>5.1359700000000005E-16</v>
      </c>
      <c r="DT32">
        <v>1.6172799999999998</v>
      </c>
      <c r="DU32">
        <v>6.6458400000000001E-2</v>
      </c>
      <c r="DV32">
        <v>1.1432899999999999E-2</v>
      </c>
      <c r="DW32">
        <v>2.0860099999999999E-4</v>
      </c>
      <c r="DX32">
        <v>0.21481500000000001</v>
      </c>
      <c r="DY32">
        <v>9.3416000000000003E-3</v>
      </c>
      <c r="DZ32">
        <v>4.6929499999999996E-3</v>
      </c>
      <c r="EA32">
        <v>2.4885400000000002E-2</v>
      </c>
      <c r="EB32">
        <v>1.8394700000000002</v>
      </c>
      <c r="EC32">
        <v>1.03798E-2</v>
      </c>
      <c r="ED32">
        <v>1.01499E-2</v>
      </c>
      <c r="EE32">
        <v>3.7970100000000003E-4</v>
      </c>
      <c r="EF32">
        <v>5.4274199999999996E-3</v>
      </c>
      <c r="EG32">
        <v>4.2745199999999999E-4</v>
      </c>
      <c r="EH32">
        <v>2.4527899999999999E-5</v>
      </c>
      <c r="EI32">
        <v>2.38649E-8</v>
      </c>
      <c r="EJ32">
        <v>1.16572E-24</v>
      </c>
      <c r="EK32">
        <v>2.1429200000000001E-4</v>
      </c>
      <c r="EL32">
        <v>2.16184E-5</v>
      </c>
      <c r="EM32">
        <v>2.1260100000000001E-4</v>
      </c>
      <c r="EN32">
        <v>1.4577699999999999E-2</v>
      </c>
      <c r="EO32">
        <v>7.2365299999999992E-7</v>
      </c>
      <c r="EP32">
        <v>4.0051600000000001E-13</v>
      </c>
      <c r="EQ32">
        <v>5.8244800000000002E-6</v>
      </c>
      <c r="ER32">
        <v>5.4379299999999996E-5</v>
      </c>
      <c r="EU32">
        <v>7.41666666666667E-2</v>
      </c>
      <c r="EV32">
        <v>9.0833333333333405E-2</v>
      </c>
      <c r="EW32">
        <v>0.10916666666666699</v>
      </c>
      <c r="EX32">
        <v>8.0833333333333396E-2</v>
      </c>
      <c r="EY32">
        <v>7.7499999999999999E-2</v>
      </c>
      <c r="EZ32">
        <v>0.176666666666667</v>
      </c>
      <c r="FB32">
        <v>6.0009287031700196E-3</v>
      </c>
      <c r="FC32">
        <v>1.2930459551979077E-2</v>
      </c>
      <c r="FD32">
        <v>0.85824743315508167</v>
      </c>
      <c r="FE32">
        <v>0.58965149732620414</v>
      </c>
      <c r="FF32">
        <v>9.7046608821349184E-16</v>
      </c>
      <c r="FG32">
        <v>3.4591022570309691</v>
      </c>
      <c r="FH32">
        <v>9.2988699401197791E-2</v>
      </c>
      <c r="FI32">
        <v>1.5996931936127775E-2</v>
      </c>
      <c r="FJ32">
        <v>3.1995384697508798E-4</v>
      </c>
      <c r="FK32">
        <v>0.35841391372467096</v>
      </c>
      <c r="FL32">
        <v>1.6676974950922636E-2</v>
      </c>
      <c r="FM32">
        <v>6.8589269230769148E-3</v>
      </c>
      <c r="FN32">
        <v>3.2132695231161176E-2</v>
      </c>
      <c r="FO32">
        <v>2.3661150367054642</v>
      </c>
      <c r="FP32">
        <v>1.2919977424288728E-2</v>
      </c>
      <c r="FQ32">
        <v>1.2633815570510815E-2</v>
      </c>
      <c r="FR32">
        <v>5.1040702409638628E-4</v>
      </c>
      <c r="FS32">
        <v>5.9354270200070005E-3</v>
      </c>
      <c r="FT32">
        <v>5.0550760374343685E-4</v>
      </c>
      <c r="FU32">
        <v>2.9006859141748415E-5</v>
      </c>
      <c r="FV32">
        <v>3.0306893026656137E-8</v>
      </c>
      <c r="FW32">
        <v>1.5746548827011651E-24</v>
      </c>
      <c r="FX32">
        <v>3.0654988397373854E-4</v>
      </c>
      <c r="FY32">
        <v>2.7445952859910768E-5</v>
      </c>
      <c r="FZ32">
        <v>2.2539865237020245E-4</v>
      </c>
      <c r="GA32">
        <v>1.6276485142024691E-2</v>
      </c>
      <c r="GB32">
        <v>8.4869023542116518E-7</v>
      </c>
      <c r="GC32">
        <v>2.5813603468208084E-13</v>
      </c>
      <c r="GD32">
        <v>7.3452319582245701E-6</v>
      </c>
      <c r="GE32">
        <v>5.8578473745173889E-5</v>
      </c>
      <c r="GF32">
        <v>0</v>
      </c>
      <c r="GG32">
        <v>0</v>
      </c>
      <c r="GH32">
        <v>0.12295008912655998</v>
      </c>
      <c r="GI32">
        <v>0.17163392636520899</v>
      </c>
      <c r="GJ32">
        <v>0.23348997270677638</v>
      </c>
      <c r="GK32">
        <v>9.7372122762148433E-2</v>
      </c>
      <c r="GL32">
        <v>0.1293069772299979</v>
      </c>
    </row>
    <row r="33" spans="8:194">
      <c r="H33" t="s">
        <v>305</v>
      </c>
      <c r="I33" t="s">
        <v>97</v>
      </c>
      <c r="J33">
        <f t="shared" si="5"/>
        <v>-1.7433760781363796</v>
      </c>
      <c r="K33">
        <v>-2.3593999999999999</v>
      </c>
      <c r="L33">
        <v>-1.7282999999999999</v>
      </c>
      <c r="M33">
        <f t="shared" si="6"/>
        <v>0.3319578739915009</v>
      </c>
      <c r="N33">
        <f t="shared" si="7"/>
        <v>4.6482000000000006E-9</v>
      </c>
      <c r="O33">
        <f t="shared" si="0"/>
        <v>523.43066037108792</v>
      </c>
      <c r="Q33">
        <v>37591.199999999997</v>
      </c>
      <c r="R33">
        <v>39438.800000000003</v>
      </c>
      <c r="S33">
        <v>9682.27</v>
      </c>
      <c r="T33">
        <v>108470</v>
      </c>
      <c r="U33">
        <v>53900</v>
      </c>
      <c r="V33">
        <v>0</v>
      </c>
      <c r="W33">
        <v>182800</v>
      </c>
      <c r="X33">
        <v>3.7591199999999998</v>
      </c>
      <c r="Y33">
        <v>3.9438800000000005</v>
      </c>
      <c r="Z33">
        <v>0.96822700000000006</v>
      </c>
      <c r="AA33">
        <v>10.847</v>
      </c>
      <c r="AB33">
        <v>5.39</v>
      </c>
      <c r="AC33">
        <v>0</v>
      </c>
      <c r="AD33">
        <v>18.28</v>
      </c>
      <c r="AE33">
        <f t="shared" si="1"/>
        <v>236700</v>
      </c>
      <c r="AF33">
        <f t="shared" si="2"/>
        <v>162370</v>
      </c>
      <c r="AG33">
        <f t="shared" si="3"/>
        <v>0.22771440642163077</v>
      </c>
      <c r="AH33">
        <f t="shared" si="4"/>
        <v>0.3319578739915009</v>
      </c>
      <c r="AJ33">
        <v>5.5150991173217889</v>
      </c>
      <c r="AK33">
        <v>2.4849008826782111</v>
      </c>
      <c r="AM33">
        <v>0.72684526015263273</v>
      </c>
      <c r="AN33">
        <v>0.17492882918755914</v>
      </c>
      <c r="AO33">
        <v>2.8309977471947456</v>
      </c>
      <c r="AP33">
        <v>1.9179653963227361</v>
      </c>
      <c r="AR33">
        <v>3.3320505475504275E-2</v>
      </c>
      <c r="AS33">
        <v>7.6238769943453424E-2</v>
      </c>
      <c r="AT33">
        <v>6.2329782349310738</v>
      </c>
      <c r="AU33">
        <v>6.5393278749228463</v>
      </c>
      <c r="AV33">
        <v>18.931865688236638</v>
      </c>
      <c r="AW33">
        <v>31.38028579565686</v>
      </c>
      <c r="AX33">
        <v>0</v>
      </c>
      <c r="AY33">
        <v>0</v>
      </c>
      <c r="AZ33">
        <v>1.2606029110320248E-3</v>
      </c>
      <c r="BA33">
        <v>1.6154646018383121</v>
      </c>
      <c r="BB33">
        <v>9.0119147781703865E-2</v>
      </c>
      <c r="BC33">
        <v>3.6282546153846115E-2</v>
      </c>
      <c r="BD33">
        <v>0.21396015325809911</v>
      </c>
      <c r="BE33">
        <v>13.953773480168291</v>
      </c>
      <c r="BF33">
        <v>6.0335465585805846E-2</v>
      </c>
      <c r="BG33">
        <v>6.7700990394615856E-2</v>
      </c>
      <c r="BH33">
        <v>3.9674127882960465E-3</v>
      </c>
      <c r="BI33">
        <v>3.4862549303849188E-2</v>
      </c>
      <c r="BJ33">
        <v>0</v>
      </c>
      <c r="BK33">
        <v>5.6714979593699986E-5</v>
      </c>
      <c r="BL33">
        <v>4.3908922359689528E-6</v>
      </c>
      <c r="BM33">
        <v>3.2067457925893505E-24</v>
      </c>
      <c r="BN33">
        <v>1.9004370455279332E-3</v>
      </c>
      <c r="BO33">
        <v>1.1471251468284055E-4</v>
      </c>
      <c r="BP33">
        <v>1.6008530022573314E-3</v>
      </c>
      <c r="BQ33">
        <v>9.9043076984704576E-2</v>
      </c>
      <c r="BR33">
        <v>0</v>
      </c>
      <c r="BS33">
        <v>5.3702073699421943E-13</v>
      </c>
      <c r="BT33">
        <v>3.4675868929503914E-5</v>
      </c>
      <c r="BU33">
        <v>2.1145722393822448E-4</v>
      </c>
      <c r="BW33">
        <v>8.9371322773091801</v>
      </c>
      <c r="BX33">
        <v>18.931865688236638</v>
      </c>
      <c r="BY33">
        <v>38.312070070497697</v>
      </c>
      <c r="BZ33">
        <v>10.311934114276962</v>
      </c>
      <c r="CA33">
        <v>0</v>
      </c>
      <c r="CB33">
        <v>23.51571671591006</v>
      </c>
      <c r="CD33">
        <v>28.032499999999999</v>
      </c>
      <c r="CE33">
        <v>144.98599999999999</v>
      </c>
      <c r="CF33">
        <v>4454.8500000000004</v>
      </c>
      <c r="CG33">
        <v>3355.47</v>
      </c>
      <c r="CH33">
        <v>5.3136099999999996E-12</v>
      </c>
      <c r="CI33">
        <v>12017.6</v>
      </c>
      <c r="CJ33">
        <v>901.56399999999996</v>
      </c>
      <c r="CK33">
        <v>102.20399999999999</v>
      </c>
      <c r="CL33">
        <v>1.758</v>
      </c>
      <c r="CM33">
        <v>1933.47</v>
      </c>
      <c r="CN33">
        <v>80.007300000000001</v>
      </c>
      <c r="CO33">
        <v>31.763200000000001</v>
      </c>
      <c r="CP33">
        <v>290.76900000000001</v>
      </c>
      <c r="CQ33">
        <v>19387.400000000001</v>
      </c>
      <c r="CR33">
        <v>88.689400000000006</v>
      </c>
      <c r="CS33">
        <v>122.286</v>
      </c>
      <c r="CT33">
        <v>3.1173299999999999</v>
      </c>
      <c r="CU33">
        <v>63.489800000000002</v>
      </c>
      <c r="CV33">
        <v>5.2900299999999998</v>
      </c>
      <c r="CW33">
        <v>0.11582099999999999</v>
      </c>
      <c r="CX33">
        <v>4.79541E-2</v>
      </c>
      <c r="CY33">
        <v>3.3913400000000003E-21</v>
      </c>
      <c r="CZ33">
        <v>1.7989299999999999</v>
      </c>
      <c r="DA33">
        <v>0.23188600000000001</v>
      </c>
      <c r="DB33">
        <v>2.39418</v>
      </c>
      <c r="DC33">
        <v>122.77800000000001</v>
      </c>
      <c r="DD33">
        <v>1.6766200000000001E-7</v>
      </c>
      <c r="DE33">
        <v>1.02673E-9</v>
      </c>
      <c r="DF33">
        <v>6.8248500000000004E-2</v>
      </c>
      <c r="DG33">
        <v>0.44625999999999999</v>
      </c>
      <c r="DI33">
        <v>741.66666666666697</v>
      </c>
      <c r="DJ33">
        <v>908.33333333333405</v>
      </c>
      <c r="DK33">
        <v>1091.6666666666699</v>
      </c>
      <c r="DL33">
        <v>808.33333333333394</v>
      </c>
      <c r="DM33">
        <v>775</v>
      </c>
      <c r="DN33">
        <v>1766.6666666666699</v>
      </c>
      <c r="DO33">
        <v>2.8032499999999998E-3</v>
      </c>
      <c r="DP33">
        <v>1.4498599999999999E-2</v>
      </c>
      <c r="DQ33">
        <v>0.44548500000000002</v>
      </c>
      <c r="DR33">
        <v>0.33554699999999998</v>
      </c>
      <c r="DS33">
        <v>5.3136099999999994E-16</v>
      </c>
      <c r="DT33">
        <v>1.2017599999999999</v>
      </c>
      <c r="DU33">
        <v>9.0156399999999998E-2</v>
      </c>
      <c r="DV33">
        <v>1.0220399999999999E-2</v>
      </c>
      <c r="DW33">
        <v>1.7579999999999999E-4</v>
      </c>
      <c r="DX33">
        <v>0.19334699999999999</v>
      </c>
      <c r="DY33">
        <v>8.0007299999999993E-3</v>
      </c>
      <c r="DZ33">
        <v>3.1763200000000003E-3</v>
      </c>
      <c r="EA33">
        <v>2.9076899999999999E-2</v>
      </c>
      <c r="EB33">
        <v>1.9387400000000001</v>
      </c>
      <c r="EC33">
        <v>8.8689400000000005E-3</v>
      </c>
      <c r="ED33">
        <v>1.2228600000000001E-2</v>
      </c>
      <c r="EE33">
        <v>3.1173300000000002E-4</v>
      </c>
      <c r="EF33">
        <v>6.3489800000000006E-3</v>
      </c>
      <c r="EG33">
        <v>5.29003E-4</v>
      </c>
      <c r="EH33">
        <v>1.1582099999999999E-5</v>
      </c>
      <c r="EI33">
        <v>4.7954099999999997E-6</v>
      </c>
      <c r="EJ33">
        <v>3.3913400000000005E-25</v>
      </c>
      <c r="EK33">
        <v>1.7989299999999998E-4</v>
      </c>
      <c r="EL33">
        <v>2.31886E-5</v>
      </c>
      <c r="EM33">
        <v>2.39418E-4</v>
      </c>
      <c r="EN33">
        <v>1.22778E-2</v>
      </c>
      <c r="EO33">
        <v>1.6766200000000001E-11</v>
      </c>
      <c r="EP33">
        <v>1.0267300000000001E-13</v>
      </c>
      <c r="EQ33">
        <v>6.8248500000000004E-6</v>
      </c>
      <c r="ER33">
        <v>4.4625999999999996E-5</v>
      </c>
      <c r="EU33">
        <v>7.41666666666667E-2</v>
      </c>
      <c r="EV33">
        <v>9.0833333333333405E-2</v>
      </c>
      <c r="EW33">
        <v>0.10916666666666699</v>
      </c>
      <c r="EX33">
        <v>8.0833333333333396E-2</v>
      </c>
      <c r="EY33">
        <v>7.7499999999999999E-2</v>
      </c>
      <c r="EZ33">
        <v>0.176666666666667</v>
      </c>
      <c r="FB33">
        <v>6.0346621037463879E-3</v>
      </c>
      <c r="FC33">
        <v>1.9543784862983842E-2</v>
      </c>
      <c r="FD33">
        <v>0.7385045454545468</v>
      </c>
      <c r="FE33">
        <v>0.55625438502673885</v>
      </c>
      <c r="FF33">
        <v>1.004032015567087E-15</v>
      </c>
      <c r="FG33">
        <v>2.5703716909932339</v>
      </c>
      <c r="FH33">
        <v>0.12614697884231563</v>
      </c>
      <c r="FI33">
        <v>1.4300400000000027E-2</v>
      </c>
      <c r="FJ33">
        <v>2.6964341637010595E-4</v>
      </c>
      <c r="FK33">
        <v>0.32259504679339873</v>
      </c>
      <c r="FL33">
        <v>1.4283203498233197E-2</v>
      </c>
      <c r="FM33">
        <v>4.6423138461538409E-3</v>
      </c>
      <c r="FN33">
        <v>3.7544872333454569E-2</v>
      </c>
      <c r="FO33">
        <v>2.4938062954342017</v>
      </c>
      <c r="FP33">
        <v>1.1039374995411404E-2</v>
      </c>
      <c r="FQ33">
        <v>1.5221221596818548E-2</v>
      </c>
      <c r="FR33">
        <v>4.1904212220309872E-4</v>
      </c>
      <c r="FS33">
        <v>6.9432451222651006E-3</v>
      </c>
      <c r="FT33">
        <v>6.2560249783154439E-4</v>
      </c>
      <c r="FU33">
        <v>1.3697069185117531E-5</v>
      </c>
      <c r="FV33">
        <v>6.0898632673489977E-6</v>
      </c>
      <c r="FW33">
        <v>4.5810229642622337E-25</v>
      </c>
      <c r="FX33">
        <v>2.5734128328489973E-4</v>
      </c>
      <c r="FY33">
        <v>2.9439423014067965E-5</v>
      </c>
      <c r="FZ33">
        <v>2.5382991873589087E-4</v>
      </c>
      <c r="GA33">
        <v>1.3708570575382314E-2</v>
      </c>
      <c r="GB33">
        <v>1.966316760259177E-11</v>
      </c>
      <c r="GC33">
        <v>6.617363872832368E-14</v>
      </c>
      <c r="GD33">
        <v>8.6067951697128257E-6</v>
      </c>
      <c r="GE33">
        <v>4.8072023166023282E-5</v>
      </c>
      <c r="GF33">
        <v>0</v>
      </c>
      <c r="GG33">
        <v>0</v>
      </c>
      <c r="GH33">
        <v>0.12295008912655998</v>
      </c>
      <c r="GI33">
        <v>0.17163392636520899</v>
      </c>
      <c r="GJ33">
        <v>0.23348997270677638</v>
      </c>
      <c r="GK33">
        <v>9.7372122762148433E-2</v>
      </c>
      <c r="GL33">
        <v>0.1293069772299979</v>
      </c>
    </row>
    <row r="34" spans="8:194">
      <c r="H34" s="54" t="s">
        <v>64</v>
      </c>
      <c r="I34" s="54" t="s">
        <v>31</v>
      </c>
      <c r="J34">
        <f t="shared" si="5"/>
        <v>-1.5209752362421349</v>
      </c>
      <c r="K34">
        <v>-2.3593999999999999</v>
      </c>
      <c r="L34">
        <v>-1.7282999999999999</v>
      </c>
      <c r="M34">
        <f t="shared" si="6"/>
        <v>0.26288411276611939</v>
      </c>
      <c r="N34">
        <f t="shared" si="7"/>
        <v>4.6482000000000006E-9</v>
      </c>
      <c r="O34">
        <f t="shared" si="0"/>
        <v>568.36159956457618</v>
      </c>
      <c r="P34" s="54"/>
      <c r="Q34" s="54">
        <v>38378.400000000001</v>
      </c>
      <c r="R34" s="54">
        <v>39453</v>
      </c>
      <c r="S34" s="54">
        <v>12334.9</v>
      </c>
      <c r="T34" s="54">
        <v>145245</v>
      </c>
      <c r="U34" s="54">
        <v>51800</v>
      </c>
      <c r="V34" s="54">
        <v>11399.999999999998</v>
      </c>
      <c r="W34" s="54">
        <v>148200</v>
      </c>
      <c r="X34" s="54">
        <v>3.8378400000000004</v>
      </c>
      <c r="Y34" s="54">
        <v>3.9453</v>
      </c>
      <c r="Z34" s="54">
        <v>1.23349</v>
      </c>
      <c r="AA34" s="54">
        <v>14.5245</v>
      </c>
      <c r="AB34" s="54">
        <v>5.18</v>
      </c>
      <c r="AC34" s="54">
        <v>1.1399999999999999</v>
      </c>
      <c r="AD34" s="54">
        <v>14.82</v>
      </c>
      <c r="AE34" s="54">
        <f t="shared" ref="AE34:AE65" si="8">U34+W34</f>
        <v>200000</v>
      </c>
      <c r="AF34" s="54">
        <f t="shared" ref="AF34:AF65" si="9">U34+T34</f>
        <v>197045</v>
      </c>
      <c r="AG34" s="54">
        <f t="shared" ref="AG34:AG65" si="10">U34/AE34</f>
        <v>0.25900000000000001</v>
      </c>
      <c r="AH34" s="54">
        <f t="shared" ref="AH34:AH65" si="11">U34/AF34</f>
        <v>0.26288411276611939</v>
      </c>
      <c r="AI34" s="54"/>
      <c r="AJ34" s="44">
        <v>5.7032014050780777</v>
      </c>
      <c r="AK34" s="44">
        <v>2.2967985949219227</v>
      </c>
      <c r="AL34" s="44"/>
      <c r="AM34" s="44">
        <v>1.1444545675595137</v>
      </c>
      <c r="AN34" s="44">
        <v>0.21849869516654818</v>
      </c>
      <c r="AO34" s="44">
        <v>2.2503006760667854</v>
      </c>
      <c r="AP34" s="44">
        <v>1.8072189699576406</v>
      </c>
      <c r="AQ34" s="54"/>
      <c r="AR34" s="54">
        <v>4.2771239481268014E-2</v>
      </c>
      <c r="AS34" s="54">
        <v>7.0733360722053065E-2</v>
      </c>
      <c r="AT34" s="54">
        <v>6.3635034766508944</v>
      </c>
      <c r="AU34" s="54">
        <v>6.5416823698827393</v>
      </c>
      <c r="AV34" s="54">
        <v>20.689014898821434</v>
      </c>
      <c r="AW34" s="54">
        <v>38.343580882876473</v>
      </c>
      <c r="AX34" s="54">
        <v>0</v>
      </c>
      <c r="AY34" s="54">
        <v>4.783114690618763E-2</v>
      </c>
      <c r="AZ34" s="54">
        <v>3.2381904270462635E-3</v>
      </c>
      <c r="BA34" s="54">
        <v>2.0580498495926469</v>
      </c>
      <c r="BB34" s="54">
        <v>4.2850163918335302E-4</v>
      </c>
      <c r="BC34" s="54">
        <v>0</v>
      </c>
      <c r="BD34" s="54">
        <v>0.24250788642155077</v>
      </c>
      <c r="BE34" s="54">
        <v>18.684574805264571</v>
      </c>
      <c r="BF34" s="54">
        <v>6.8153073845212603E-2</v>
      </c>
      <c r="BG34" s="54">
        <v>6.9055622606301631E-2</v>
      </c>
      <c r="BH34" s="54">
        <v>5.4536786402753883E-3</v>
      </c>
      <c r="BI34" s="54">
        <v>4.8271617491517489E-2</v>
      </c>
      <c r="BJ34" s="54">
        <v>0</v>
      </c>
      <c r="BK34" s="54">
        <v>7.8766573887240366E-5</v>
      </c>
      <c r="BL34" s="54">
        <v>7.7758174558542341E-6</v>
      </c>
      <c r="BM34" s="54">
        <v>3.2613721552291161E-8</v>
      </c>
      <c r="BN34" s="54">
        <v>7.2030467925949838E-3</v>
      </c>
      <c r="BO34" s="54">
        <v>3.4555767888130742E-4</v>
      </c>
      <c r="BP34" s="54">
        <v>7.2403304439428145E-4</v>
      </c>
      <c r="BQ34" s="54">
        <v>0.14006908230152951</v>
      </c>
      <c r="BR34" s="54">
        <v>6.5112033045356375E-7</v>
      </c>
      <c r="BS34" s="54">
        <v>8.8166852601156063E-14</v>
      </c>
      <c r="BT34" s="54">
        <v>6.5328839686684071E-7</v>
      </c>
      <c r="BU34" s="54">
        <v>4.1384640926640933E-4</v>
      </c>
      <c r="BV34" s="54"/>
      <c r="BW34" s="54">
        <v>8.5889323184529918</v>
      </c>
      <c r="BX34" s="54">
        <v>20.689014898821434</v>
      </c>
      <c r="BY34" s="54">
        <v>40.408431246884568</v>
      </c>
      <c r="BZ34" s="54">
        <v>9.360248606066806</v>
      </c>
      <c r="CA34" s="54">
        <v>1.9020639231251306</v>
      </c>
      <c r="CB34" s="54">
        <v>19.064711254364759</v>
      </c>
      <c r="CC34" s="54"/>
      <c r="CD34" s="54">
        <v>30.420400000000001</v>
      </c>
      <c r="CE34" s="54">
        <v>120.578</v>
      </c>
      <c r="CF34" s="54">
        <v>5194.76</v>
      </c>
      <c r="CG34" s="54">
        <v>3890.92</v>
      </c>
      <c r="CH34" s="54">
        <v>7.2759600000000004E-12</v>
      </c>
      <c r="CI34" s="54">
        <v>12124.1</v>
      </c>
      <c r="CJ34" s="54">
        <v>1022.22</v>
      </c>
      <c r="CK34" s="54">
        <v>185.184</v>
      </c>
      <c r="CL34" s="54">
        <v>3.8930899999999999</v>
      </c>
      <c r="CM34" s="54">
        <v>1455.76</v>
      </c>
      <c r="CN34" s="54">
        <v>0.37111</v>
      </c>
      <c r="CO34" s="54">
        <v>2.6067499999999999</v>
      </c>
      <c r="CP34" s="54">
        <v>216.00200000000001</v>
      </c>
      <c r="CQ34" s="54">
        <v>14663.2</v>
      </c>
      <c r="CR34" s="54">
        <v>58.645000000000003</v>
      </c>
      <c r="CS34" s="54">
        <v>86.154600000000002</v>
      </c>
      <c r="CT34" s="54">
        <v>4.1056800000000004</v>
      </c>
      <c r="CU34" s="54">
        <v>32.488100000000003</v>
      </c>
      <c r="CV34" s="54">
        <v>9.1537699999999997</v>
      </c>
      <c r="CW34" s="54">
        <v>0.22475899999999999</v>
      </c>
      <c r="CX34" s="54">
        <v>8.0903699999999995E-2</v>
      </c>
      <c r="CY34" s="54">
        <v>2.5561599999999999E-5</v>
      </c>
      <c r="CZ34" s="54">
        <v>4.5480299999999998</v>
      </c>
      <c r="DA34" s="54">
        <v>0.43334699999999998</v>
      </c>
      <c r="DB34" s="54">
        <v>0.70958299999999996</v>
      </c>
      <c r="DC34" s="54">
        <v>86.634600000000006</v>
      </c>
      <c r="DD34" s="54">
        <v>6.8198599999999996E-3</v>
      </c>
      <c r="DE34" s="54">
        <v>1.4417399999999999E-10</v>
      </c>
      <c r="DF34" s="54">
        <v>9.9750499999999992E-3</v>
      </c>
      <c r="DG34" s="54">
        <v>0.71036299999999997</v>
      </c>
      <c r="DH34" s="54"/>
      <c r="DI34" s="54">
        <v>941.66666666666674</v>
      </c>
      <c r="DJ34" s="54">
        <v>1166.666666666667</v>
      </c>
      <c r="DK34" s="54">
        <v>1425.0000000000002</v>
      </c>
      <c r="DL34" s="54">
        <v>1041.6666666666667</v>
      </c>
      <c r="DM34" s="54">
        <v>2216.6666666666665</v>
      </c>
      <c r="DN34" s="54">
        <v>833.33333333333326</v>
      </c>
      <c r="DO34" s="54">
        <v>3.0420400000000002E-3</v>
      </c>
      <c r="DP34" s="54">
        <v>1.20578E-2</v>
      </c>
      <c r="DQ34" s="54">
        <v>0.51947600000000005</v>
      </c>
      <c r="DR34" s="54">
        <v>0.38909199999999999</v>
      </c>
      <c r="DS34" s="54">
        <v>7.2759600000000006E-16</v>
      </c>
      <c r="DT34" s="54">
        <v>1.21241</v>
      </c>
      <c r="DU34" s="54">
        <v>0.10222200000000001</v>
      </c>
      <c r="DV34" s="54">
        <v>1.8518400000000001E-2</v>
      </c>
      <c r="DW34" s="54">
        <v>3.8930900000000001E-4</v>
      </c>
      <c r="DX34" s="54">
        <v>0.14557600000000001</v>
      </c>
      <c r="DY34" s="54">
        <v>3.7110999999999998E-5</v>
      </c>
      <c r="DZ34" s="54">
        <v>2.6067499999999998E-4</v>
      </c>
      <c r="EA34" s="54">
        <v>2.16002E-2</v>
      </c>
      <c r="EB34" s="54">
        <v>1.4663200000000001</v>
      </c>
      <c r="EC34" s="54">
        <v>5.8644999999999999E-3</v>
      </c>
      <c r="ED34" s="54">
        <v>8.6154600000000001E-3</v>
      </c>
      <c r="EE34" s="54">
        <v>4.1056800000000004E-4</v>
      </c>
      <c r="EF34" s="54">
        <v>3.2488100000000004E-3</v>
      </c>
      <c r="EG34" s="54">
        <v>9.1537699999999999E-4</v>
      </c>
      <c r="EH34" s="54">
        <v>2.2475899999999999E-5</v>
      </c>
      <c r="EI34" s="54">
        <v>8.0903699999999992E-6</v>
      </c>
      <c r="EJ34" s="54">
        <v>2.55616E-9</v>
      </c>
      <c r="EK34" s="54">
        <v>4.5480299999999999E-4</v>
      </c>
      <c r="EL34" s="54">
        <v>4.3334699999999997E-5</v>
      </c>
      <c r="EM34" s="54">
        <v>7.0958300000000001E-5</v>
      </c>
      <c r="EN34" s="54">
        <v>8.6634600000000013E-3</v>
      </c>
      <c r="EO34" s="54">
        <v>6.8198599999999992E-7</v>
      </c>
      <c r="EP34" s="54">
        <v>1.4417399999999998E-14</v>
      </c>
      <c r="EQ34" s="54">
        <v>9.975049999999999E-7</v>
      </c>
      <c r="ER34" s="54">
        <v>7.1036299999999996E-5</v>
      </c>
      <c r="ES34" s="54"/>
      <c r="ET34" s="54"/>
      <c r="EU34" s="54">
        <v>9.4166666666666676E-2</v>
      </c>
      <c r="EV34" s="54">
        <v>0.1166666666666667</v>
      </c>
      <c r="EW34" s="54">
        <v>0.14250000000000002</v>
      </c>
      <c r="EX34" s="54">
        <v>0.10416666666666667</v>
      </c>
      <c r="EY34" s="54">
        <v>0.22166666666666665</v>
      </c>
      <c r="EZ34" s="54">
        <v>8.3333333333333329E-2</v>
      </c>
      <c r="FA34" s="54"/>
      <c r="FB34" s="54">
        <v>6.5487143515850048E-3</v>
      </c>
      <c r="FC34" s="54">
        <v>1.6253641670291381E-2</v>
      </c>
      <c r="FD34" s="54">
        <v>0.86116342245989463</v>
      </c>
      <c r="FE34" s="54">
        <v>0.64501882352941287</v>
      </c>
      <c r="FF34" s="54">
        <v>1.3748274306894001E-15</v>
      </c>
      <c r="FG34" s="54">
        <v>2.5931503310786739</v>
      </c>
      <c r="FH34" s="54">
        <v>0.14302918562874281</v>
      </c>
      <c r="FI34" s="54">
        <v>2.5910974850299452E-2</v>
      </c>
      <c r="FJ34" s="54">
        <v>5.9712519217081669E-4</v>
      </c>
      <c r="FK34" s="54">
        <v>0.24289022602882807</v>
      </c>
      <c r="FL34" s="54">
        <v>6.6251950137416485E-5</v>
      </c>
      <c r="FM34" s="54">
        <v>3.8098653846153799E-4</v>
      </c>
      <c r="FN34" s="54">
        <v>2.7890756971241274E-2</v>
      </c>
      <c r="FO34" s="54">
        <v>1.8861312229185341</v>
      </c>
      <c r="FP34" s="54">
        <v>7.2996789538084788E-3</v>
      </c>
      <c r="FQ34" s="54">
        <v>1.0723862569593111E-2</v>
      </c>
      <c r="FR34" s="54">
        <v>5.5189949741824527E-4</v>
      </c>
      <c r="FS34" s="54">
        <v>3.5528989200889088E-3</v>
      </c>
      <c r="FT34" s="54">
        <v>1.0825309831088777E-3</v>
      </c>
      <c r="FU34" s="54">
        <v>2.6580150171193751E-5</v>
      </c>
      <c r="FV34" s="54">
        <v>1.0274251228208289E-5</v>
      </c>
      <c r="FW34" s="54">
        <v>3.4528616005262073E-9</v>
      </c>
      <c r="FX34" s="54">
        <v>6.5060668098159606E-4</v>
      </c>
      <c r="FY34" s="54">
        <v>5.5016196082891199E-5</v>
      </c>
      <c r="FZ34" s="54">
        <v>7.5229679984950855E-5</v>
      </c>
      <c r="GA34" s="54">
        <v>9.6730401893663099E-3</v>
      </c>
      <c r="GB34" s="54">
        <v>7.9982375377969661E-7</v>
      </c>
      <c r="GC34" s="54">
        <v>9.2921393063583771E-15</v>
      </c>
      <c r="GD34" s="54">
        <v>1.2579501697127982E-6</v>
      </c>
      <c r="GE34" s="54">
        <v>7.6521728571428768E-5</v>
      </c>
      <c r="GF34" s="54">
        <v>0</v>
      </c>
      <c r="GG34" s="54">
        <v>0</v>
      </c>
      <c r="GH34" s="54">
        <v>0.15610516934046376</v>
      </c>
      <c r="GI34" s="54">
        <v>0.22044724487274539</v>
      </c>
      <c r="GJ34" s="54">
        <v>0.30478462086151636</v>
      </c>
      <c r="GK34" s="54">
        <v>0.12547953964194375</v>
      </c>
      <c r="GL34" s="54">
        <v>0.3698457628298864</v>
      </c>
    </row>
    <row r="35" spans="8:194">
      <c r="H35" t="s">
        <v>64</v>
      </c>
      <c r="I35" t="s">
        <v>32</v>
      </c>
      <c r="J35">
        <f t="shared" si="5"/>
        <v>-1.3811529543385876</v>
      </c>
      <c r="K35">
        <v>-2.3593999999999999</v>
      </c>
      <c r="L35">
        <v>-1.7282999999999999</v>
      </c>
      <c r="M35">
        <f t="shared" si="6"/>
        <v>0.27742314301567039</v>
      </c>
      <c r="N35">
        <f t="shared" si="7"/>
        <v>4.6482000000000006E-9</v>
      </c>
      <c r="O35">
        <f t="shared" si="0"/>
        <v>598.36826686080622</v>
      </c>
      <c r="Q35">
        <v>35844.699999999997</v>
      </c>
      <c r="R35">
        <v>37647.9</v>
      </c>
      <c r="S35">
        <v>14162</v>
      </c>
      <c r="T35">
        <v>134137</v>
      </c>
      <c r="U35">
        <v>51500</v>
      </c>
      <c r="V35">
        <v>12700</v>
      </c>
      <c r="W35">
        <v>148500</v>
      </c>
      <c r="X35">
        <v>3.5844699999999996</v>
      </c>
      <c r="Y35">
        <v>3.7647900000000001</v>
      </c>
      <c r="Z35">
        <v>1.4161999999999999</v>
      </c>
      <c r="AA35">
        <v>13.4137</v>
      </c>
      <c r="AB35">
        <v>5.15</v>
      </c>
      <c r="AC35">
        <v>1.27</v>
      </c>
      <c r="AD35">
        <v>14.85</v>
      </c>
      <c r="AE35">
        <f t="shared" si="8"/>
        <v>200000</v>
      </c>
      <c r="AF35">
        <f t="shared" si="9"/>
        <v>185637</v>
      </c>
      <c r="AG35">
        <f t="shared" si="10"/>
        <v>0.25750000000000001</v>
      </c>
      <c r="AH35">
        <f t="shared" si="11"/>
        <v>0.27742314301567039</v>
      </c>
      <c r="AJ35">
        <v>5.6614500972780277</v>
      </c>
      <c r="AK35">
        <v>2.3385499027219718</v>
      </c>
      <c r="AM35">
        <v>1.1148289110952909</v>
      </c>
      <c r="AN35">
        <v>0.25128866162341812</v>
      </c>
      <c r="AO35">
        <v>2.2586757496973822</v>
      </c>
      <c r="AP35">
        <v>1.7997962157279555</v>
      </c>
      <c r="AR35">
        <v>3.9377017867435159E-2</v>
      </c>
      <c r="AS35">
        <v>6.6336932492388007E-2</v>
      </c>
      <c r="AT35">
        <v>5.9433919358156748</v>
      </c>
      <c r="AU35">
        <v>6.2423796338202013</v>
      </c>
      <c r="AV35">
        <v>20.726803053887778</v>
      </c>
      <c r="AW35">
        <v>36.799723531505883</v>
      </c>
      <c r="AX35">
        <v>0</v>
      </c>
      <c r="AY35">
        <v>0</v>
      </c>
      <c r="AZ35">
        <v>3.1339528469750888E-3</v>
      </c>
      <c r="BA35">
        <v>2.3628973052015878</v>
      </c>
      <c r="BB35">
        <v>5.5149379387514727E-4</v>
      </c>
      <c r="BC35">
        <v>0</v>
      </c>
      <c r="BD35">
        <v>0.22730239970877322</v>
      </c>
      <c r="BE35">
        <v>17.255621953621631</v>
      </c>
      <c r="BF35">
        <v>7.087802178036097E-2</v>
      </c>
      <c r="BG35">
        <v>7.1548429672682781E-2</v>
      </c>
      <c r="BH35">
        <v>4.7726090017211707E-3</v>
      </c>
      <c r="BI35">
        <v>4.7976673546273552E-2</v>
      </c>
      <c r="BJ35">
        <v>0</v>
      </c>
      <c r="BK35">
        <v>8.2730198539146321E-5</v>
      </c>
      <c r="BL35">
        <v>3.1236867079068719E-5</v>
      </c>
      <c r="BM35">
        <v>2.4991425827669375E-5</v>
      </c>
      <c r="BN35">
        <v>5.9803205693682061E-3</v>
      </c>
      <c r="BO35">
        <v>2.972989936820824E-4</v>
      </c>
      <c r="BP35">
        <v>9.0218725884123397E-4</v>
      </c>
      <c r="BQ35">
        <v>0.15028424399126</v>
      </c>
      <c r="BR35">
        <v>3.2313308423326131E-6</v>
      </c>
      <c r="BS35">
        <v>1.6305811560693639E-6</v>
      </c>
      <c r="BT35">
        <v>3.9988616710182768E-6</v>
      </c>
      <c r="BU35">
        <v>4.0937486872586875E-4</v>
      </c>
      <c r="BW35">
        <v>8.5391894671878212</v>
      </c>
      <c r="BX35">
        <v>20.726803053887778</v>
      </c>
      <c r="BY35">
        <v>40.044776757103179</v>
      </c>
      <c r="BZ35">
        <v>9.444575170085427</v>
      </c>
      <c r="CA35">
        <v>2.1189659494464177</v>
      </c>
      <c r="CB35">
        <v>19.103303787268331</v>
      </c>
      <c r="CD35">
        <v>18.682600000000001</v>
      </c>
      <c r="CE35">
        <v>95.216800000000006</v>
      </c>
      <c r="CF35">
        <v>3921.44</v>
      </c>
      <c r="CG35">
        <v>2651.02</v>
      </c>
      <c r="CH35">
        <v>5.22992E-12</v>
      </c>
      <c r="CI35">
        <v>14056.1</v>
      </c>
      <c r="CJ35">
        <v>674.83399999999995</v>
      </c>
      <c r="CK35">
        <v>142.03800000000001</v>
      </c>
      <c r="CL35">
        <v>2.3201700000000001</v>
      </c>
      <c r="CM35">
        <v>2023.02</v>
      </c>
      <c r="CN35">
        <v>0.45073299999999999</v>
      </c>
      <c r="CO35">
        <v>2.0526900000000001</v>
      </c>
      <c r="CP35">
        <v>174.63399999999999</v>
      </c>
      <c r="CQ35">
        <v>12849.1</v>
      </c>
      <c r="CR35">
        <v>67.355099999999993</v>
      </c>
      <c r="CS35">
        <v>85.1511</v>
      </c>
      <c r="CT35">
        <v>2.66493</v>
      </c>
      <c r="CU35">
        <v>55.065100000000001</v>
      </c>
      <c r="CV35">
        <v>6.2305900000000003</v>
      </c>
      <c r="CW35">
        <v>0.31339899999999998</v>
      </c>
      <c r="CX35">
        <v>0.232547</v>
      </c>
      <c r="CY35">
        <v>0.16856399999999999</v>
      </c>
      <c r="CZ35">
        <v>3.73367</v>
      </c>
      <c r="DA35">
        <v>0.38344299999999998</v>
      </c>
      <c r="DB35">
        <v>1.1226499999999999</v>
      </c>
      <c r="DC35">
        <v>161.62200000000001</v>
      </c>
      <c r="DD35">
        <v>1.3791100000000001E-2</v>
      </c>
      <c r="DE35">
        <v>2.2857100000000002E-2</v>
      </c>
      <c r="DF35">
        <v>3.1208E-2</v>
      </c>
      <c r="DG35">
        <v>0.69339399999999995</v>
      </c>
      <c r="DI35">
        <v>941.66666666666674</v>
      </c>
      <c r="DJ35">
        <v>1166.666666666667</v>
      </c>
      <c r="DK35">
        <v>1425.0000000000002</v>
      </c>
      <c r="DL35">
        <v>1041.6666666666667</v>
      </c>
      <c r="DM35">
        <v>2216.6666666666665</v>
      </c>
      <c r="DN35">
        <v>833.33333333333326</v>
      </c>
      <c r="DO35">
        <v>1.8682600000000001E-3</v>
      </c>
      <c r="DP35">
        <v>9.5216800000000011E-3</v>
      </c>
      <c r="DQ35">
        <v>0.39214399999999999</v>
      </c>
      <c r="DR35">
        <v>0.265102</v>
      </c>
      <c r="DS35">
        <v>5.2299199999999998E-16</v>
      </c>
      <c r="DT35">
        <v>1.40561</v>
      </c>
      <c r="DU35">
        <v>6.7483399999999999E-2</v>
      </c>
      <c r="DV35">
        <v>1.4203800000000001E-2</v>
      </c>
      <c r="DW35">
        <v>2.32017E-4</v>
      </c>
      <c r="DX35">
        <v>0.20230200000000001</v>
      </c>
      <c r="DY35">
        <v>4.5073300000000001E-5</v>
      </c>
      <c r="DZ35">
        <v>2.05269E-4</v>
      </c>
      <c r="EA35">
        <v>1.7463399999999997E-2</v>
      </c>
      <c r="EB35">
        <v>1.28491</v>
      </c>
      <c r="EC35">
        <v>6.7355099999999992E-3</v>
      </c>
      <c r="ED35">
        <v>8.5151099999999993E-3</v>
      </c>
      <c r="EE35">
        <v>2.6649300000000003E-4</v>
      </c>
      <c r="EF35">
        <v>5.5065100000000001E-3</v>
      </c>
      <c r="EG35">
        <v>6.2305900000000003E-4</v>
      </c>
      <c r="EH35">
        <v>3.1339900000000001E-5</v>
      </c>
      <c r="EI35">
        <v>2.3254699999999999E-5</v>
      </c>
      <c r="EJ35">
        <v>1.68564E-5</v>
      </c>
      <c r="EK35">
        <v>3.7336699999999999E-4</v>
      </c>
      <c r="EL35">
        <v>3.8344299999999998E-5</v>
      </c>
      <c r="EM35">
        <v>1.12265E-4</v>
      </c>
      <c r="EN35">
        <v>1.6162200000000002E-2</v>
      </c>
      <c r="EO35">
        <v>1.3791100000000001E-6</v>
      </c>
      <c r="EP35">
        <v>2.2857100000000003E-6</v>
      </c>
      <c r="EQ35">
        <v>3.1207999999999998E-6</v>
      </c>
      <c r="ER35">
        <v>6.9339399999999995E-5</v>
      </c>
      <c r="EU35">
        <v>9.4166666666666676E-2</v>
      </c>
      <c r="EV35">
        <v>0.1166666666666667</v>
      </c>
      <c r="EW35">
        <v>0.14250000000000002</v>
      </c>
      <c r="EX35">
        <v>0.10416666666666667</v>
      </c>
      <c r="EY35">
        <v>0.22166666666666665</v>
      </c>
      <c r="EZ35">
        <v>8.3333333333333329E-2</v>
      </c>
      <c r="FB35">
        <v>4.0218738328530197E-3</v>
      </c>
      <c r="FC35">
        <v>1.2835009273597176E-2</v>
      </c>
      <c r="FD35">
        <v>0.65007828877005458</v>
      </c>
      <c r="FE35">
        <v>0.4394739037433163</v>
      </c>
      <c r="FF35">
        <v>9.8821838991845841E-16</v>
      </c>
      <c r="FG35">
        <v>3.0063741117835505</v>
      </c>
      <c r="FH35">
        <v>9.4422881037924344E-2</v>
      </c>
      <c r="FI35">
        <v>1.9873979640718603E-2</v>
      </c>
      <c r="FJ35">
        <v>3.5586949110320176E-4</v>
      </c>
      <c r="FK35">
        <v>0.33753625945268434</v>
      </c>
      <c r="FL35">
        <v>8.0466546957204461E-5</v>
      </c>
      <c r="FM35">
        <v>3.0000853846153815E-4</v>
      </c>
      <c r="FN35">
        <v>2.2549209974517589E-2</v>
      </c>
      <c r="FO35">
        <v>1.6527830689346483</v>
      </c>
      <c r="FP35">
        <v>8.3838452707249624E-3</v>
      </c>
      <c r="FQ35">
        <v>1.0598954600795312E-2</v>
      </c>
      <c r="FR35">
        <v>3.582289724612742E-4</v>
      </c>
      <c r="FS35">
        <v>6.0219198514098321E-3</v>
      </c>
      <c r="FT35">
        <v>7.3683375462223135E-4</v>
      </c>
      <c r="FU35">
        <v>3.7062776055694993E-5</v>
      </c>
      <c r="FV35">
        <v>2.953197814644019E-5</v>
      </c>
      <c r="FW35">
        <v>2.2769629554922213E-5</v>
      </c>
      <c r="FX35">
        <v>5.3411051522979304E-4</v>
      </c>
      <c r="FY35">
        <v>4.8680561477550443E-5</v>
      </c>
      <c r="FZ35">
        <v>1.1902286305492814E-4</v>
      </c>
      <c r="GA35">
        <v>1.8045631900946754E-2</v>
      </c>
      <c r="GB35">
        <v>1.6174011447084216E-6</v>
      </c>
      <c r="GC35">
        <v>1.4731599132947972E-6</v>
      </c>
      <c r="GD35">
        <v>3.9356302872062808E-6</v>
      </c>
      <c r="GE35">
        <v>7.4693793822394006E-5</v>
      </c>
      <c r="GF35">
        <v>0</v>
      </c>
      <c r="GG35">
        <v>0</v>
      </c>
      <c r="GH35">
        <v>0.15610516934046376</v>
      </c>
      <c r="GI35">
        <v>0.22044724487274539</v>
      </c>
      <c r="GJ35">
        <v>0.30478462086151636</v>
      </c>
      <c r="GK35">
        <v>0.12547953964194375</v>
      </c>
      <c r="GL35">
        <v>0.3698457628298864</v>
      </c>
    </row>
    <row r="36" spans="8:194">
      <c r="H36" t="s">
        <v>64</v>
      </c>
      <c r="I36" t="s">
        <v>33</v>
      </c>
      <c r="J36">
        <f t="shared" si="5"/>
        <v>-1.2907579928798172</v>
      </c>
      <c r="K36">
        <v>-2.3593999999999999</v>
      </c>
      <c r="L36">
        <v>-1.7282999999999999</v>
      </c>
      <c r="M36">
        <f t="shared" si="6"/>
        <v>0.25494130533825765</v>
      </c>
      <c r="N36">
        <f t="shared" si="7"/>
        <v>4.6482000000000006E-9</v>
      </c>
      <c r="O36">
        <f t="shared" si="0"/>
        <v>614.07278475237536</v>
      </c>
      <c r="Q36">
        <v>39585.9</v>
      </c>
      <c r="R36">
        <v>39852.5</v>
      </c>
      <c r="S36">
        <v>15595.8</v>
      </c>
      <c r="T36">
        <v>153722</v>
      </c>
      <c r="U36">
        <v>52600</v>
      </c>
      <c r="V36">
        <v>12600</v>
      </c>
      <c r="W36">
        <v>145900</v>
      </c>
      <c r="X36">
        <v>3.9585900000000001</v>
      </c>
      <c r="Y36">
        <v>3.9852500000000002</v>
      </c>
      <c r="Z36">
        <v>1.55958</v>
      </c>
      <c r="AA36">
        <v>15.372199999999999</v>
      </c>
      <c r="AB36">
        <v>5.26</v>
      </c>
      <c r="AC36">
        <v>1.26</v>
      </c>
      <c r="AD36">
        <v>14.59</v>
      </c>
      <c r="AE36">
        <f t="shared" si="8"/>
        <v>198500</v>
      </c>
      <c r="AF36">
        <f t="shared" si="9"/>
        <v>206322</v>
      </c>
      <c r="AG36">
        <f t="shared" si="10"/>
        <v>0.26498740554156169</v>
      </c>
      <c r="AH36">
        <f t="shared" si="11"/>
        <v>0.25494130533825765</v>
      </c>
      <c r="AJ36">
        <v>5.6994787401505222</v>
      </c>
      <c r="AK36">
        <v>2.3005212598494769</v>
      </c>
      <c r="AM36">
        <v>1.0882403244327072</v>
      </c>
      <c r="AN36">
        <v>0.27506220885502747</v>
      </c>
      <c r="AO36">
        <v>2.2057571371641465</v>
      </c>
      <c r="AP36">
        <v>1.8271609934496802</v>
      </c>
      <c r="AR36">
        <v>4.4342738040345824E-2</v>
      </c>
      <c r="AS36">
        <v>7.7252448934319026E-2</v>
      </c>
      <c r="AT36">
        <v>6.5637184529932009</v>
      </c>
      <c r="AU36">
        <v>6.607923266817517</v>
      </c>
      <c r="AV36">
        <v>20.462285968423434</v>
      </c>
      <c r="AW36">
        <v>37.493036774652907</v>
      </c>
      <c r="AX36">
        <v>0</v>
      </c>
      <c r="AY36">
        <v>0</v>
      </c>
      <c r="AZ36">
        <v>3.3917245907473309E-3</v>
      </c>
      <c r="BA36">
        <v>2.602123555462712</v>
      </c>
      <c r="BB36">
        <v>5.7009239850804873E-4</v>
      </c>
      <c r="BC36">
        <v>0</v>
      </c>
      <c r="BD36">
        <v>0.2526336869311977</v>
      </c>
      <c r="BE36">
        <v>19.775071143343137</v>
      </c>
      <c r="BF36">
        <v>7.5614317864790476E-2</v>
      </c>
      <c r="BG36">
        <v>7.9392675007647587E-2</v>
      </c>
      <c r="BH36">
        <v>5.2106680034423409E-3</v>
      </c>
      <c r="BI36">
        <v>5.3950354697554694E-2</v>
      </c>
      <c r="BJ36">
        <v>0</v>
      </c>
      <c r="BK36">
        <v>9.7205541200639129E-5</v>
      </c>
      <c r="BL36">
        <v>8.0308840794061413E-6</v>
      </c>
      <c r="BM36">
        <v>4.6834136242052188E-7</v>
      </c>
      <c r="BN36">
        <v>6.4790728188569586E-3</v>
      </c>
      <c r="BO36">
        <v>3.2475713436104796E-4</v>
      </c>
      <c r="BP36">
        <v>9.7095048758465011E-4</v>
      </c>
      <c r="BQ36">
        <v>0.14442467807720319</v>
      </c>
      <c r="BR36">
        <v>2.1921367386609066E-6</v>
      </c>
      <c r="BS36">
        <v>1.2956944508670519E-12</v>
      </c>
      <c r="BT36">
        <v>6.3146512010443864E-6</v>
      </c>
      <c r="BU36">
        <v>4.133627374517375E-4</v>
      </c>
      <c r="BW36">
        <v>8.7215799218267698</v>
      </c>
      <c r="BX36">
        <v>20.462285968423434</v>
      </c>
      <c r="BY36">
        <v>40.558171330912138</v>
      </c>
      <c r="BZ36">
        <v>9.3963885620748009</v>
      </c>
      <c r="CA36">
        <v>2.1022811781909341</v>
      </c>
      <c r="CB36">
        <v>18.768835168770664</v>
      </c>
      <c r="CD36">
        <v>19.824999999999999</v>
      </c>
      <c r="CE36">
        <v>82.8185</v>
      </c>
      <c r="CF36">
        <v>3569.9</v>
      </c>
      <c r="CG36">
        <v>2456.0300000000002</v>
      </c>
      <c r="CH36">
        <v>6.4396700000000002E-12</v>
      </c>
      <c r="CI36">
        <v>22549.1</v>
      </c>
      <c r="CJ36">
        <v>1045.77</v>
      </c>
      <c r="CK36">
        <v>149.38</v>
      </c>
      <c r="CL36">
        <v>3.5213299999999998</v>
      </c>
      <c r="CM36">
        <v>2221.5500000000002</v>
      </c>
      <c r="CN36">
        <v>0.48240699999999997</v>
      </c>
      <c r="CO36">
        <v>1.06654</v>
      </c>
      <c r="CP36">
        <v>221.821</v>
      </c>
      <c r="CQ36">
        <v>12227</v>
      </c>
      <c r="CR36">
        <v>70.207999999999998</v>
      </c>
      <c r="CS36">
        <v>95.834400000000002</v>
      </c>
      <c r="CT36">
        <v>4.3072299999999997</v>
      </c>
      <c r="CU36">
        <v>63.955500000000001</v>
      </c>
      <c r="CV36">
        <v>5.1754600000000002</v>
      </c>
      <c r="CW36">
        <v>0.26604499999999998</v>
      </c>
      <c r="CX36">
        <v>7.5134599999999996E-2</v>
      </c>
      <c r="CY36">
        <v>3.8894E-4</v>
      </c>
      <c r="CZ36">
        <v>4.7572000000000001</v>
      </c>
      <c r="DA36">
        <v>0.45841500000000002</v>
      </c>
      <c r="DB36">
        <v>1.4286000000000001</v>
      </c>
      <c r="DC36">
        <v>158.93899999999999</v>
      </c>
      <c r="DD36">
        <v>2.0598100000000001E-2</v>
      </c>
      <c r="DE36">
        <v>2.1588E-9</v>
      </c>
      <c r="DF36">
        <v>3.9821299999999997E-2</v>
      </c>
      <c r="DG36">
        <v>0.67554700000000001</v>
      </c>
      <c r="DI36">
        <v>941.66666666666708</v>
      </c>
      <c r="DJ36">
        <v>1166.6666666666699</v>
      </c>
      <c r="DK36">
        <v>1424.9999999999998</v>
      </c>
      <c r="DL36">
        <v>1041.6666666666702</v>
      </c>
      <c r="DM36">
        <v>2216.6666666666702</v>
      </c>
      <c r="DN36">
        <v>833.33333333333303</v>
      </c>
      <c r="DO36">
        <v>1.9824999999999999E-3</v>
      </c>
      <c r="DP36">
        <v>8.2818500000000003E-3</v>
      </c>
      <c r="DQ36">
        <v>0.35699000000000003</v>
      </c>
      <c r="DR36">
        <v>0.24560300000000002</v>
      </c>
      <c r="DS36">
        <v>6.4396700000000004E-16</v>
      </c>
      <c r="DT36">
        <v>2.2549099999999997</v>
      </c>
      <c r="DU36">
        <v>0.104577</v>
      </c>
      <c r="DV36">
        <v>1.4938E-2</v>
      </c>
      <c r="DW36">
        <v>3.5213299999999997E-4</v>
      </c>
      <c r="DX36">
        <v>0.22215500000000002</v>
      </c>
      <c r="DY36">
        <v>4.82407E-5</v>
      </c>
      <c r="DZ36">
        <v>1.06654E-4</v>
      </c>
      <c r="EA36">
        <v>2.21821E-2</v>
      </c>
      <c r="EB36">
        <v>1.2226999999999999</v>
      </c>
      <c r="EC36">
        <v>7.0207999999999998E-3</v>
      </c>
      <c r="ED36">
        <v>9.5834400000000004E-3</v>
      </c>
      <c r="EE36">
        <v>4.3072299999999999E-4</v>
      </c>
      <c r="EF36">
        <v>6.3955499999999998E-3</v>
      </c>
      <c r="EG36">
        <v>5.1754600000000002E-4</v>
      </c>
      <c r="EH36">
        <v>2.6604499999999999E-5</v>
      </c>
      <c r="EI36">
        <v>7.5134599999999999E-6</v>
      </c>
      <c r="EJ36">
        <v>3.8893999999999997E-8</v>
      </c>
      <c r="EK36">
        <v>4.7572000000000001E-4</v>
      </c>
      <c r="EL36">
        <v>4.5841500000000005E-5</v>
      </c>
      <c r="EM36">
        <v>1.4286E-4</v>
      </c>
      <c r="EN36">
        <v>1.5893899999999999E-2</v>
      </c>
      <c r="EO36">
        <v>2.05981E-6</v>
      </c>
      <c r="EP36">
        <v>2.1588000000000001E-13</v>
      </c>
      <c r="EQ36">
        <v>3.9821299999999999E-6</v>
      </c>
      <c r="ER36">
        <v>6.7554700000000006E-5</v>
      </c>
      <c r="EU36">
        <v>9.4166666666666704E-2</v>
      </c>
      <c r="EV36">
        <v>0.11666666666666699</v>
      </c>
      <c r="EW36">
        <v>0.14249999999999999</v>
      </c>
      <c r="EX36">
        <v>0.10416666666666702</v>
      </c>
      <c r="EY36">
        <v>0.22166666666666701</v>
      </c>
      <c r="EZ36">
        <v>8.3333333333333301E-2</v>
      </c>
      <c r="FB36">
        <v>4.2678025936599357E-3</v>
      </c>
      <c r="FC36">
        <v>1.1163746476728976E-2</v>
      </c>
      <c r="FD36">
        <v>0.59180160427807593</v>
      </c>
      <c r="FE36">
        <v>0.4071493582887708</v>
      </c>
      <c r="FF36">
        <v>1.2168064366197188E-15</v>
      </c>
      <c r="FG36">
        <v>4.8228904521181875</v>
      </c>
      <c r="FH36">
        <v>0.14632430538922186</v>
      </c>
      <c r="FI36">
        <v>2.0901273453093852E-2</v>
      </c>
      <c r="FJ36">
        <v>5.4010435231316564E-4</v>
      </c>
      <c r="FK36">
        <v>0.3706605358261959</v>
      </c>
      <c r="FL36">
        <v>8.6121108323517769E-5</v>
      </c>
      <c r="FM36">
        <v>1.558789230769229E-4</v>
      </c>
      <c r="FN36">
        <v>2.8642121842009382E-2</v>
      </c>
      <c r="FO36">
        <v>1.5727621844225621</v>
      </c>
      <c r="FP36">
        <v>8.7389523401651577E-3</v>
      </c>
      <c r="FQ36">
        <v>1.1928729691036973E-2</v>
      </c>
      <c r="FR36">
        <v>5.7899253528399396E-4</v>
      </c>
      <c r="FS36">
        <v>6.9941740786240558E-3</v>
      </c>
      <c r="FT36">
        <v>6.120533727459476E-4</v>
      </c>
      <c r="FU36">
        <v>3.1462660237388678E-5</v>
      </c>
      <c r="FV36">
        <v>9.5416125137779678E-6</v>
      </c>
      <c r="FW36">
        <v>5.2538025433019179E-8</v>
      </c>
      <c r="FX36">
        <v>6.8052895490259494E-4</v>
      </c>
      <c r="FY36">
        <v>5.8198740333586191E-5</v>
      </c>
      <c r="FZ36">
        <v>1.514595485327309E-4</v>
      </c>
      <c r="GA36">
        <v>1.7746066059723155E-2</v>
      </c>
      <c r="GB36">
        <v>2.4157166954643601E-6</v>
      </c>
      <c r="GC36">
        <v>1.3913653179190747E-13</v>
      </c>
      <c r="GD36">
        <v>5.0218506266318726E-6</v>
      </c>
      <c r="GE36">
        <v>7.2771279150579346E-5</v>
      </c>
      <c r="GF36">
        <v>0</v>
      </c>
      <c r="GG36">
        <v>0</v>
      </c>
      <c r="GH36">
        <v>0.15610516934046378</v>
      </c>
      <c r="GI36">
        <v>0.22044724487274592</v>
      </c>
      <c r="GJ36">
        <v>0.30478462086151631</v>
      </c>
      <c r="GK36">
        <v>0.12547953964194417</v>
      </c>
      <c r="GL36">
        <v>0.36984576282988701</v>
      </c>
    </row>
    <row r="37" spans="8:194">
      <c r="H37" t="s">
        <v>64</v>
      </c>
      <c r="I37" s="24" t="s">
        <v>34</v>
      </c>
      <c r="J37">
        <f t="shared" si="5"/>
        <v>-1.3363658122955921</v>
      </c>
      <c r="K37">
        <v>-2.3593999999999999</v>
      </c>
      <c r="L37">
        <v>-1.7282999999999999</v>
      </c>
      <c r="M37">
        <f t="shared" si="6"/>
        <v>0.26923614598812257</v>
      </c>
      <c r="N37">
        <f t="shared" si="7"/>
        <v>4.6482000000000006E-9</v>
      </c>
      <c r="O37">
        <f t="shared" si="0"/>
        <v>606.42750826897225</v>
      </c>
      <c r="P37" s="24"/>
      <c r="Q37" s="24">
        <v>33823.300000000003</v>
      </c>
      <c r="R37" s="24">
        <v>37755.699999999997</v>
      </c>
      <c r="S37" s="24">
        <v>14762.2</v>
      </c>
      <c r="T37" s="24">
        <v>141139</v>
      </c>
      <c r="U37" s="24">
        <v>52000</v>
      </c>
      <c r="V37" s="24">
        <v>15300</v>
      </c>
      <c r="W37" s="24">
        <v>150600</v>
      </c>
      <c r="X37">
        <v>3.3823300000000005</v>
      </c>
      <c r="Y37">
        <v>3.7755699999999996</v>
      </c>
      <c r="Z37">
        <v>1.4762200000000001</v>
      </c>
      <c r="AA37">
        <v>14.113899999999999</v>
      </c>
      <c r="AB37">
        <v>5.2</v>
      </c>
      <c r="AC37">
        <v>1.53</v>
      </c>
      <c r="AD37">
        <v>15.06</v>
      </c>
      <c r="AE37">
        <f t="shared" si="8"/>
        <v>202600</v>
      </c>
      <c r="AF37">
        <f t="shared" si="9"/>
        <v>193139</v>
      </c>
      <c r="AG37">
        <f t="shared" si="10"/>
        <v>0.25666337611056267</v>
      </c>
      <c r="AH37">
        <f t="shared" si="11"/>
        <v>0.26923614598812257</v>
      </c>
      <c r="AJ37">
        <v>5.673979462852266</v>
      </c>
      <c r="AK37">
        <v>2.326020537147734</v>
      </c>
      <c r="AM37">
        <v>1.0597435327712006</v>
      </c>
      <c r="AN37">
        <v>0.26279899612591368</v>
      </c>
      <c r="AO37">
        <v>2.2981412658476978</v>
      </c>
      <c r="AP37">
        <v>1.8232396745175286</v>
      </c>
      <c r="AR37">
        <v>4.1767848414985521E-2</v>
      </c>
      <c r="AS37">
        <v>9.3097114267072345E-2</v>
      </c>
      <c r="AT37">
        <v>5.6082246039909407</v>
      </c>
      <c r="AU37">
        <v>6.2602538983748097</v>
      </c>
      <c r="AV37">
        <v>20.254451115558563</v>
      </c>
      <c r="AW37">
        <v>35.826175685297308</v>
      </c>
      <c r="AX37">
        <v>0</v>
      </c>
      <c r="AY37">
        <v>0</v>
      </c>
      <c r="AZ37">
        <v>3.5071896441281033E-3</v>
      </c>
      <c r="BA37">
        <v>2.4630393022770001</v>
      </c>
      <c r="BB37">
        <v>4.6456879308990912E-4</v>
      </c>
      <c r="BC37">
        <v>0</v>
      </c>
      <c r="BD37">
        <v>0.237690319257371</v>
      </c>
      <c r="BE37">
        <v>18.156371671590971</v>
      </c>
      <c r="BF37">
        <v>7.3648402110736963E-2</v>
      </c>
      <c r="BG37">
        <v>6.9126073936983543E-2</v>
      </c>
      <c r="BH37">
        <v>4.8368230636833109E-3</v>
      </c>
      <c r="BI37">
        <v>4.9019968035567879E-2</v>
      </c>
      <c r="BJ37">
        <v>0</v>
      </c>
      <c r="BK37">
        <v>0</v>
      </c>
      <c r="BL37">
        <v>4.7076015476324325E-5</v>
      </c>
      <c r="BM37">
        <v>0</v>
      </c>
      <c r="BN37">
        <v>8.0245682090194937E-3</v>
      </c>
      <c r="BO37">
        <v>3.0234551250947689E-4</v>
      </c>
      <c r="BP37">
        <v>6.9426699172309787E-4</v>
      </c>
      <c r="BQ37">
        <v>0.13967494610342257</v>
      </c>
      <c r="BR37">
        <v>6.7104010367170542E-6</v>
      </c>
      <c r="BS37">
        <v>3.2664537283236982E-7</v>
      </c>
      <c r="BT37">
        <v>2.7221653002610965E-6</v>
      </c>
      <c r="BU37">
        <v>4.4848226640926758E-4</v>
      </c>
      <c r="BW37">
        <v>8.6220942192964269</v>
      </c>
      <c r="BX37">
        <v>20.254451115558563</v>
      </c>
      <c r="BY37">
        <v>40.001993875952373</v>
      </c>
      <c r="BZ37">
        <v>9.2036421300322395</v>
      </c>
      <c r="CA37">
        <v>2.5527700020889905</v>
      </c>
      <c r="CB37">
        <v>19.373451517593296</v>
      </c>
      <c r="CD37">
        <v>25.543099999999999</v>
      </c>
      <c r="CE37">
        <v>141.631</v>
      </c>
      <c r="CF37">
        <v>4289.1000000000004</v>
      </c>
      <c r="CG37">
        <v>3608.28</v>
      </c>
      <c r="CH37">
        <v>3.21983E-12</v>
      </c>
      <c r="CI37">
        <v>15835.1</v>
      </c>
      <c r="CJ37">
        <v>1251.83</v>
      </c>
      <c r="CK37">
        <v>136.11600000000001</v>
      </c>
      <c r="CL37">
        <v>3.5081000000000002</v>
      </c>
      <c r="CM37">
        <v>1161.02</v>
      </c>
      <c r="CN37">
        <v>0.35524600000000001</v>
      </c>
      <c r="CO37">
        <v>2.0453600000000001</v>
      </c>
      <c r="CP37">
        <v>282.41300000000001</v>
      </c>
      <c r="CQ37">
        <v>22346.9</v>
      </c>
      <c r="CR37">
        <v>104.32</v>
      </c>
      <c r="CS37">
        <v>85.087800000000001</v>
      </c>
      <c r="CT37">
        <v>4.3124599999999997</v>
      </c>
      <c r="CU37">
        <v>55.591299999999997</v>
      </c>
      <c r="CV37">
        <v>3.94733</v>
      </c>
      <c r="CW37">
        <v>0.19061400000000001</v>
      </c>
      <c r="CX37">
        <v>0.32359399999999999</v>
      </c>
      <c r="CY37">
        <v>0.15640499999999999</v>
      </c>
      <c r="CZ37">
        <v>4.3165300000000002</v>
      </c>
      <c r="DA37">
        <v>0.45769199999999999</v>
      </c>
      <c r="DB37">
        <v>1.4139299999999999</v>
      </c>
      <c r="DC37">
        <v>162.495</v>
      </c>
      <c r="DD37">
        <v>2.6883299999999999E-2</v>
      </c>
      <c r="DE37">
        <v>9.8145200000000002E-3</v>
      </c>
      <c r="DF37">
        <v>2.17498E-2</v>
      </c>
      <c r="DG37">
        <v>0.75422500000000003</v>
      </c>
      <c r="DI37">
        <v>941.66666666666708</v>
      </c>
      <c r="DJ37">
        <v>1166.6666666666699</v>
      </c>
      <c r="DK37">
        <v>1424.9999999999998</v>
      </c>
      <c r="DL37">
        <v>1041.6666666666702</v>
      </c>
      <c r="DM37">
        <v>2216.6666666666702</v>
      </c>
      <c r="DN37">
        <v>833.33333333333303</v>
      </c>
      <c r="DO37">
        <v>2.5543099999999997E-3</v>
      </c>
      <c r="DP37">
        <v>1.41631E-2</v>
      </c>
      <c r="DQ37">
        <v>0.42891000000000001</v>
      </c>
      <c r="DR37">
        <v>0.36082800000000004</v>
      </c>
      <c r="DS37">
        <v>3.2198300000000001E-16</v>
      </c>
      <c r="DT37">
        <v>1.58351</v>
      </c>
      <c r="DU37">
        <v>0.12518299999999999</v>
      </c>
      <c r="DV37">
        <v>1.3611600000000001E-2</v>
      </c>
      <c r="DW37">
        <v>3.5081000000000001E-4</v>
      </c>
      <c r="DX37">
        <v>0.116102</v>
      </c>
      <c r="DY37">
        <v>3.5524600000000002E-5</v>
      </c>
      <c r="DZ37">
        <v>2.0453600000000001E-4</v>
      </c>
      <c r="EA37">
        <v>2.82413E-2</v>
      </c>
      <c r="EB37">
        <v>2.2346900000000001</v>
      </c>
      <c r="EC37">
        <v>1.0431999999999999E-2</v>
      </c>
      <c r="ED37">
        <v>8.5087800000000005E-3</v>
      </c>
      <c r="EE37">
        <v>4.3124599999999998E-4</v>
      </c>
      <c r="EF37">
        <v>5.5591299999999998E-3</v>
      </c>
      <c r="EG37">
        <v>3.9473299999999998E-4</v>
      </c>
      <c r="EH37">
        <v>1.90614E-5</v>
      </c>
      <c r="EI37">
        <v>3.2359400000000001E-5</v>
      </c>
      <c r="EJ37">
        <v>1.56405E-5</v>
      </c>
      <c r="EK37">
        <v>4.31653E-4</v>
      </c>
      <c r="EL37">
        <v>4.5769199999999995E-5</v>
      </c>
      <c r="EM37">
        <v>1.4139299999999999E-4</v>
      </c>
      <c r="EN37">
        <v>1.62495E-2</v>
      </c>
      <c r="EO37">
        <v>2.6883299999999997E-6</v>
      </c>
      <c r="EP37">
        <v>9.8145199999999999E-7</v>
      </c>
      <c r="EQ37">
        <v>2.1749799999999998E-6</v>
      </c>
      <c r="ER37">
        <v>7.5422500000000005E-5</v>
      </c>
      <c r="EU37">
        <v>9.4166666666666704E-2</v>
      </c>
      <c r="EV37">
        <v>0.11666666666666699</v>
      </c>
      <c r="EW37">
        <v>0.14249999999999999</v>
      </c>
      <c r="EX37">
        <v>0.10416666666666702</v>
      </c>
      <c r="EY37">
        <v>0.22166666666666701</v>
      </c>
      <c r="EZ37">
        <v>8.3333333333333301E-2</v>
      </c>
      <c r="FB37">
        <v>5.4987595677233343E-3</v>
      </c>
      <c r="FC37">
        <v>1.9091538451500589E-2</v>
      </c>
      <c r="FD37">
        <v>0.71102727272727395</v>
      </c>
      <c r="FE37">
        <v>0.59816406417112411</v>
      </c>
      <c r="FF37">
        <v>6.0840227353595282E-16</v>
      </c>
      <c r="FG37">
        <v>3.3868736489854014</v>
      </c>
      <c r="FH37">
        <v>0.17515625349301431</v>
      </c>
      <c r="FI37">
        <v>1.904537245508986E-2</v>
      </c>
      <c r="FJ37">
        <v>5.3807512455515856E-4</v>
      </c>
      <c r="FK37">
        <v>0.19371353123041568</v>
      </c>
      <c r="FL37">
        <v>6.3419849312917084E-5</v>
      </c>
      <c r="FM37">
        <v>2.9893723076923043E-4</v>
      </c>
      <c r="FN37">
        <v>3.6465923225336629E-2</v>
      </c>
      <c r="FO37">
        <v>2.874487548791409</v>
      </c>
      <c r="FP37">
        <v>1.2984951973080406E-2</v>
      </c>
      <c r="FQ37">
        <v>1.0591075503211955E-2</v>
      </c>
      <c r="FR37">
        <v>5.7969556970740178E-4</v>
      </c>
      <c r="FS37">
        <v>6.0794650883350685E-3</v>
      </c>
      <c r="FT37">
        <v>4.668138947728822E-4</v>
      </c>
      <c r="FU37">
        <v>2.2542139557178695E-5</v>
      </c>
      <c r="FV37">
        <v>4.1094363446181493E-5</v>
      </c>
      <c r="FW37">
        <v>2.112719151501868E-5</v>
      </c>
      <c r="FX37">
        <v>6.1749004660424157E-4</v>
      </c>
      <c r="FY37">
        <v>5.8106950821329415E-5</v>
      </c>
      <c r="FZ37">
        <v>1.4990424153498824E-4</v>
      </c>
      <c r="GA37">
        <v>1.8143105243991181E-2</v>
      </c>
      <c r="GB37">
        <v>3.152836263498916E-6</v>
      </c>
      <c r="GC37">
        <v>6.3255432369942167E-7</v>
      </c>
      <c r="GD37">
        <v>2.7428598955613676E-6</v>
      </c>
      <c r="GE37">
        <v>8.124663127413148E-5</v>
      </c>
      <c r="GF37">
        <v>0</v>
      </c>
      <c r="GG37">
        <v>0</v>
      </c>
      <c r="GH37">
        <v>0.15610516934046378</v>
      </c>
      <c r="GI37">
        <v>0.22044724487274592</v>
      </c>
      <c r="GJ37">
        <v>0.30478462086151631</v>
      </c>
      <c r="GK37">
        <v>0.12547953964194417</v>
      </c>
      <c r="GL37">
        <v>0.36984576282988701</v>
      </c>
    </row>
    <row r="38" spans="8:194">
      <c r="H38" t="s">
        <v>64</v>
      </c>
      <c r="I38" t="s">
        <v>35</v>
      </c>
      <c r="J38">
        <f t="shared" si="5"/>
        <v>-1.2611213427469987</v>
      </c>
      <c r="K38">
        <v>-2.3593999999999999</v>
      </c>
      <c r="L38">
        <v>-1.7282999999999999</v>
      </c>
      <c r="M38">
        <f t="shared" si="6"/>
        <v>0.27035722440168547</v>
      </c>
      <c r="N38">
        <f t="shared" si="7"/>
        <v>4.6482000000000006E-9</v>
      </c>
      <c r="O38">
        <f t="shared" si="0"/>
        <v>620.55488438704219</v>
      </c>
      <c r="Q38">
        <v>37424.400000000001</v>
      </c>
      <c r="R38">
        <v>38776.300000000003</v>
      </c>
      <c r="S38">
        <v>15963.9</v>
      </c>
      <c r="T38">
        <v>140608</v>
      </c>
      <c r="U38">
        <v>52100</v>
      </c>
      <c r="V38">
        <v>11500</v>
      </c>
      <c r="W38">
        <v>157500</v>
      </c>
      <c r="X38">
        <v>3.7424400000000002</v>
      </c>
      <c r="Y38">
        <v>3.8776300000000004</v>
      </c>
      <c r="Z38">
        <v>1.59639</v>
      </c>
      <c r="AA38">
        <v>14.0608</v>
      </c>
      <c r="AB38">
        <v>5.21</v>
      </c>
      <c r="AC38">
        <v>1.1499999999999999</v>
      </c>
      <c r="AD38">
        <v>15.75</v>
      </c>
      <c r="AE38">
        <f t="shared" si="8"/>
        <v>209600</v>
      </c>
      <c r="AF38">
        <f t="shared" si="9"/>
        <v>192708</v>
      </c>
      <c r="AG38">
        <f t="shared" si="10"/>
        <v>0.24856870229007633</v>
      </c>
      <c r="AH38">
        <f t="shared" si="11"/>
        <v>0.27035722440168547</v>
      </c>
      <c r="AJ38">
        <v>5.6084935786491146</v>
      </c>
      <c r="AK38">
        <v>2.3915064213508863</v>
      </c>
      <c r="AM38">
        <v>0.97776523411120664</v>
      </c>
      <c r="AN38">
        <v>0.28333613138250024</v>
      </c>
      <c r="AO38">
        <v>2.3961977251302642</v>
      </c>
      <c r="AP38">
        <v>1.8212454784235454</v>
      </c>
      <c r="AR38">
        <v>4.4420021325648353E-2</v>
      </c>
      <c r="AS38">
        <v>0.10869092100913405</v>
      </c>
      <c r="AT38">
        <v>6.2053212096276393</v>
      </c>
      <c r="AU38">
        <v>6.4294790783789244</v>
      </c>
      <c r="AV38">
        <v>20.216662960492219</v>
      </c>
      <c r="AW38">
        <v>37.626950409398418</v>
      </c>
      <c r="AX38">
        <v>0</v>
      </c>
      <c r="AY38">
        <v>3.5605483033932205E-2</v>
      </c>
      <c r="AZ38">
        <v>3.2969045907473211E-3</v>
      </c>
      <c r="BA38">
        <v>2.6635401984541462</v>
      </c>
      <c r="BB38">
        <v>5.2323705418138927E-4</v>
      </c>
      <c r="BC38">
        <v>0</v>
      </c>
      <c r="BD38">
        <v>0.25117460065525959</v>
      </c>
      <c r="BE38">
        <v>18.088062888351647</v>
      </c>
      <c r="BF38">
        <v>6.6567421015600869E-2</v>
      </c>
      <c r="BG38">
        <v>8.082535136127228E-2</v>
      </c>
      <c r="BH38">
        <v>5.1923057659208332E-3</v>
      </c>
      <c r="BI38">
        <v>4.8779376014975853E-2</v>
      </c>
      <c r="BJ38">
        <v>0</v>
      </c>
      <c r="BK38">
        <v>1.1502931650308132E-4</v>
      </c>
      <c r="BL38">
        <v>2.1753112844449422E-4</v>
      </c>
      <c r="BM38">
        <v>0</v>
      </c>
      <c r="BN38">
        <v>9.2084700064578775E-3</v>
      </c>
      <c r="BO38">
        <v>2.9546193387246228E-4</v>
      </c>
      <c r="BP38">
        <v>7.788610617005243E-4</v>
      </c>
      <c r="BQ38">
        <v>0.13813301383830967</v>
      </c>
      <c r="BR38">
        <v>1.5752042980561534E-5</v>
      </c>
      <c r="BS38">
        <v>3.3471075433525995E-6</v>
      </c>
      <c r="BT38">
        <v>6.5247120626631848E-6</v>
      </c>
      <c r="BU38">
        <v>5.1233771814671936E-4</v>
      </c>
      <c r="BW38">
        <v>8.6386751697181516</v>
      </c>
      <c r="BX38">
        <v>20.216662960492219</v>
      </c>
      <c r="BY38">
        <v>39.659730826746362</v>
      </c>
      <c r="BZ38">
        <v>9.3000153460535202</v>
      </c>
      <c r="CA38">
        <v>1.9187486943806138</v>
      </c>
      <c r="CB38">
        <v>20.26107977437546</v>
      </c>
      <c r="CD38">
        <v>27.775700000000001</v>
      </c>
      <c r="CE38">
        <v>104.471</v>
      </c>
      <c r="CF38">
        <v>3411.21</v>
      </c>
      <c r="CG38">
        <v>2770.24</v>
      </c>
      <c r="CH38">
        <v>3.9574299999999996E-12</v>
      </c>
      <c r="CI38">
        <v>9775.5300000000007</v>
      </c>
      <c r="CJ38">
        <v>810.09400000000005</v>
      </c>
      <c r="CK38">
        <v>173.43299999999999</v>
      </c>
      <c r="CL38">
        <v>3.3813800000000001</v>
      </c>
      <c r="CM38">
        <v>1851.41</v>
      </c>
      <c r="CN38">
        <v>0.44037100000000001</v>
      </c>
      <c r="CO38">
        <v>2.04819</v>
      </c>
      <c r="CP38">
        <v>213.86799999999999</v>
      </c>
      <c r="CQ38">
        <v>16958.3</v>
      </c>
      <c r="CR38">
        <v>58.136000000000003</v>
      </c>
      <c r="CS38">
        <v>130.36099999999999</v>
      </c>
      <c r="CT38">
        <v>3.2879100000000001</v>
      </c>
      <c r="CU38">
        <v>51.5259</v>
      </c>
      <c r="CV38">
        <v>4.3322799999999999</v>
      </c>
      <c r="CW38">
        <v>0.234101</v>
      </c>
      <c r="CX38">
        <v>0.36908000000000002</v>
      </c>
      <c r="CY38">
        <v>0.137794</v>
      </c>
      <c r="CZ38">
        <v>5.6886999999999999</v>
      </c>
      <c r="DA38">
        <v>0.43949300000000002</v>
      </c>
      <c r="DB38">
        <v>1.2003299999999999</v>
      </c>
      <c r="DC38">
        <v>139.36199999999999</v>
      </c>
      <c r="DD38">
        <v>3.4294999999999999E-2</v>
      </c>
      <c r="DE38">
        <v>4.5881900000000003E-2</v>
      </c>
      <c r="DF38">
        <v>4.7554100000000002E-2</v>
      </c>
      <c r="DG38">
        <v>0.75251299999999999</v>
      </c>
      <c r="DI38">
        <v>941.66666666666708</v>
      </c>
      <c r="DJ38">
        <v>1166.6666666666699</v>
      </c>
      <c r="DK38">
        <v>1424.9999999999998</v>
      </c>
      <c r="DL38">
        <v>1041.6666666666702</v>
      </c>
      <c r="DM38">
        <v>2216.6666666666702</v>
      </c>
      <c r="DN38">
        <v>833.33333333333303</v>
      </c>
      <c r="DO38">
        <v>2.77757E-3</v>
      </c>
      <c r="DP38">
        <v>1.0447100000000001E-2</v>
      </c>
      <c r="DQ38">
        <v>0.34112100000000001</v>
      </c>
      <c r="DR38">
        <v>0.27702399999999999</v>
      </c>
      <c r="DS38">
        <v>3.9574299999999995E-16</v>
      </c>
      <c r="DT38">
        <v>0.97755300000000012</v>
      </c>
      <c r="DU38">
        <v>8.1009400000000009E-2</v>
      </c>
      <c r="DV38">
        <v>1.7343299999999999E-2</v>
      </c>
      <c r="DW38">
        <v>3.3813799999999998E-4</v>
      </c>
      <c r="DX38">
        <v>0.185141</v>
      </c>
      <c r="DY38">
        <v>4.4037099999999999E-5</v>
      </c>
      <c r="DZ38">
        <v>2.0481899999999999E-4</v>
      </c>
      <c r="EA38">
        <v>2.1386800000000001E-2</v>
      </c>
      <c r="EB38">
        <v>1.6958299999999999</v>
      </c>
      <c r="EC38">
        <v>5.8136000000000004E-3</v>
      </c>
      <c r="ED38">
        <v>1.3036099999999998E-2</v>
      </c>
      <c r="EE38">
        <v>3.2879099999999999E-4</v>
      </c>
      <c r="EF38">
        <v>5.1525900000000003E-3</v>
      </c>
      <c r="EG38">
        <v>4.3322799999999997E-4</v>
      </c>
      <c r="EH38">
        <v>2.3410100000000001E-5</v>
      </c>
      <c r="EI38">
        <v>3.6908E-5</v>
      </c>
      <c r="EJ38">
        <v>1.3779400000000001E-5</v>
      </c>
      <c r="EK38">
        <v>5.6886999999999997E-4</v>
      </c>
      <c r="EL38">
        <v>4.3949300000000003E-5</v>
      </c>
      <c r="EM38">
        <v>1.2003299999999999E-4</v>
      </c>
      <c r="EN38">
        <v>1.3936199999999999E-2</v>
      </c>
      <c r="EO38">
        <v>3.4294999999999999E-6</v>
      </c>
      <c r="EP38">
        <v>4.5881900000000005E-6</v>
      </c>
      <c r="EQ38">
        <v>4.7554100000000001E-6</v>
      </c>
      <c r="ER38">
        <v>7.5251299999999996E-5</v>
      </c>
      <c r="EU38">
        <v>9.4166666666666704E-2</v>
      </c>
      <c r="EV38">
        <v>0.11666666666666699</v>
      </c>
      <c r="EW38">
        <v>0.14249999999999999</v>
      </c>
      <c r="EX38">
        <v>0.10416666666666702</v>
      </c>
      <c r="EY38">
        <v>0.22166666666666701</v>
      </c>
      <c r="EZ38">
        <v>8.3333333333333301E-2</v>
      </c>
      <c r="FB38">
        <v>5.9793797982708842E-3</v>
      </c>
      <c r="FC38">
        <v>1.4082454501957328E-2</v>
      </c>
      <c r="FD38">
        <v>0.56549470588235395</v>
      </c>
      <c r="FE38">
        <v>0.45923764705882431</v>
      </c>
      <c r="FF38">
        <v>7.4777532023721289E-16</v>
      </c>
      <c r="FG38">
        <v>2.0908289156283364</v>
      </c>
      <c r="FH38">
        <v>0.11334848183632758</v>
      </c>
      <c r="FI38">
        <v>2.4266773053892261E-2</v>
      </c>
      <c r="FJ38">
        <v>5.1863871174377067E-4</v>
      </c>
      <c r="FK38">
        <v>0.30890352350114891</v>
      </c>
      <c r="FL38">
        <v>7.8616683824106695E-5</v>
      </c>
      <c r="FM38">
        <v>2.9935084615384581E-4</v>
      </c>
      <c r="FN38">
        <v>2.76152091736439E-2</v>
      </c>
      <c r="FO38">
        <v>2.1813505317815602</v>
      </c>
      <c r="FP38">
        <v>7.2363225451208069E-3</v>
      </c>
      <c r="FQ38">
        <v>1.6226335546038487E-2</v>
      </c>
      <c r="FR38">
        <v>4.4197206712564603E-4</v>
      </c>
      <c r="FS38">
        <v>5.6348729062828881E-3</v>
      </c>
      <c r="FT38">
        <v>5.1233834010499808E-4</v>
      </c>
      <c r="FU38">
        <v>2.7684941360419958E-5</v>
      </c>
      <c r="FV38">
        <v>4.6870793836463792E-5</v>
      </c>
      <c r="FW38">
        <v>1.8613217145362898E-5</v>
      </c>
      <c r="FX38">
        <v>8.1378228070175555E-4</v>
      </c>
      <c r="FY38">
        <v>5.5796470415297914E-5</v>
      </c>
      <c r="FZ38">
        <v>1.2725846275394993E-4</v>
      </c>
      <c r="GA38">
        <v>1.556022913328471E-2</v>
      </c>
      <c r="GB38">
        <v>4.0220701943844446E-6</v>
      </c>
      <c r="GC38">
        <v>2.9571282369942189E-6</v>
      </c>
      <c r="GD38">
        <v>5.9970314099216932E-6</v>
      </c>
      <c r="GE38">
        <v>8.1062211196911404E-5</v>
      </c>
      <c r="GF38">
        <v>0</v>
      </c>
      <c r="GG38">
        <v>0</v>
      </c>
      <c r="GH38">
        <v>0.15610516934046378</v>
      </c>
      <c r="GI38">
        <v>0.22044724487274592</v>
      </c>
      <c r="GJ38">
        <v>0.30478462086151631</v>
      </c>
      <c r="GK38">
        <v>0.12547953964194417</v>
      </c>
      <c r="GL38">
        <v>0.36984576282988701</v>
      </c>
    </row>
    <row r="39" spans="8:194">
      <c r="H39" t="s">
        <v>64</v>
      </c>
      <c r="I39" t="s">
        <v>36</v>
      </c>
      <c r="J39">
        <f t="shared" si="5"/>
        <v>-1.2883799174582089</v>
      </c>
      <c r="K39">
        <v>-2.3593999999999999</v>
      </c>
      <c r="L39">
        <v>-1.7282999999999999</v>
      </c>
      <c r="M39">
        <f t="shared" si="6"/>
        <v>0.26494107068306627</v>
      </c>
      <c r="N39">
        <f t="shared" si="7"/>
        <v>4.6482000000000006E-9</v>
      </c>
      <c r="O39">
        <f t="shared" si="0"/>
        <v>615.16695412692729</v>
      </c>
      <c r="Q39">
        <v>34456.6</v>
      </c>
      <c r="R39">
        <v>38826.300000000003</v>
      </c>
      <c r="S39">
        <v>15500.7</v>
      </c>
      <c r="T39">
        <v>137334</v>
      </c>
      <c r="U39">
        <v>49500</v>
      </c>
      <c r="V39">
        <v>15200</v>
      </c>
      <c r="W39">
        <v>151900</v>
      </c>
      <c r="X39">
        <v>3.4456599999999997</v>
      </c>
      <c r="Y39">
        <v>3.8826300000000002</v>
      </c>
      <c r="Z39">
        <v>1.5500700000000001</v>
      </c>
      <c r="AA39">
        <v>13.7334</v>
      </c>
      <c r="AB39">
        <v>4.95</v>
      </c>
      <c r="AC39">
        <v>1.52</v>
      </c>
      <c r="AD39">
        <v>15.19</v>
      </c>
      <c r="AE39">
        <f t="shared" si="8"/>
        <v>201400</v>
      </c>
      <c r="AF39">
        <f t="shared" si="9"/>
        <v>186834</v>
      </c>
      <c r="AG39">
        <f t="shared" si="10"/>
        <v>0.24577954319761669</v>
      </c>
      <c r="AH39">
        <f t="shared" si="11"/>
        <v>0.26494107068306627</v>
      </c>
      <c r="AJ39">
        <v>5.6995922262917267</v>
      </c>
      <c r="AK39">
        <v>2.3004077737082742</v>
      </c>
      <c r="AM39">
        <v>1.0825492068891016</v>
      </c>
      <c r="AN39">
        <v>0.27571710592199472</v>
      </c>
      <c r="AO39">
        <v>2.316057334791862</v>
      </c>
      <c r="AP39">
        <v>1.7341449727417215</v>
      </c>
      <c r="AR39">
        <v>4.0852934870316937E-2</v>
      </c>
      <c r="AS39">
        <v>7.5139763984340774E-2</v>
      </c>
      <c r="AT39">
        <v>5.7132317630117164</v>
      </c>
      <c r="AU39">
        <v>6.4377695535897868</v>
      </c>
      <c r="AV39">
        <v>20.254451115558563</v>
      </c>
      <c r="AW39">
        <v>36.141493093627673</v>
      </c>
      <c r="AX39">
        <v>0</v>
      </c>
      <c r="AY39">
        <v>0</v>
      </c>
      <c r="AZ39">
        <v>3.5085700711743667E-3</v>
      </c>
      <c r="BA39">
        <v>2.5862563379987464</v>
      </c>
      <c r="BB39">
        <v>4.237564778170392E-4</v>
      </c>
      <c r="BC39">
        <v>0</v>
      </c>
      <c r="BD39">
        <v>0.22381866982162299</v>
      </c>
      <c r="BE39">
        <v>17.666889712597328</v>
      </c>
      <c r="BF39">
        <v>6.9130305995717095E-2</v>
      </c>
      <c r="BG39">
        <v>7.932409076170055E-2</v>
      </c>
      <c r="BH39">
        <v>5.0107803958691979E-3</v>
      </c>
      <c r="BI39">
        <v>5.0929940599040428E-2</v>
      </c>
      <c r="BJ39">
        <v>0</v>
      </c>
      <c r="BK39">
        <v>7.2502542661492705E-5</v>
      </c>
      <c r="BL39">
        <v>1.8552239433134612E-5</v>
      </c>
      <c r="BM39">
        <v>0</v>
      </c>
      <c r="BN39">
        <v>7.3547538800990313E-3</v>
      </c>
      <c r="BO39">
        <v>3.1299208027967316E-4</v>
      </c>
      <c r="BP39">
        <v>9.3283539428141158E-4</v>
      </c>
      <c r="BQ39">
        <v>0.13811179970866655</v>
      </c>
      <c r="BR39">
        <v>1.9022357235421143E-6</v>
      </c>
      <c r="BS39">
        <v>0</v>
      </c>
      <c r="BT39">
        <v>7.9861969190600523E-6</v>
      </c>
      <c r="BU39">
        <v>3.9177740154440255E-4</v>
      </c>
      <c r="BW39">
        <v>8.2075704587533309</v>
      </c>
      <c r="BX39">
        <v>20.254451115558563</v>
      </c>
      <c r="BY39">
        <v>40.215908281706128</v>
      </c>
      <c r="BZ39">
        <v>9.2638753900455413</v>
      </c>
      <c r="CA39">
        <v>2.5360852308335069</v>
      </c>
      <c r="CB39">
        <v>19.540685826842108</v>
      </c>
      <c r="CD39">
        <v>23.801600000000001</v>
      </c>
      <c r="CE39">
        <v>95.916399999999996</v>
      </c>
      <c r="CF39">
        <v>3546.69</v>
      </c>
      <c r="CG39">
        <v>2569.7800000000002</v>
      </c>
      <c r="CH39">
        <v>4.2007800000000002E-12</v>
      </c>
      <c r="CI39">
        <v>12397.1</v>
      </c>
      <c r="CJ39">
        <v>738.327</v>
      </c>
      <c r="CK39">
        <v>183.84299999999999</v>
      </c>
      <c r="CL39">
        <v>4.1789899999999998</v>
      </c>
      <c r="CM39">
        <v>2183.33</v>
      </c>
      <c r="CN39">
        <v>0.47661100000000001</v>
      </c>
      <c r="CO39">
        <v>2.3560099999999999</v>
      </c>
      <c r="CP39">
        <v>188.22300000000001</v>
      </c>
      <c r="CQ39">
        <v>13589.1</v>
      </c>
      <c r="CR39">
        <v>90.062399999999997</v>
      </c>
      <c r="CS39">
        <v>86.101200000000006</v>
      </c>
      <c r="CT39">
        <v>3.8443999999999998</v>
      </c>
      <c r="CU39">
        <v>49.348399999999998</v>
      </c>
      <c r="CV39">
        <v>4.39466</v>
      </c>
      <c r="CW39">
        <v>0.18795000000000001</v>
      </c>
      <c r="CX39">
        <v>9.5168699999999995E-2</v>
      </c>
      <c r="CY39">
        <v>2.23661E-3</v>
      </c>
      <c r="CZ39">
        <v>3.8872200000000001</v>
      </c>
      <c r="DA39">
        <v>0.42427500000000001</v>
      </c>
      <c r="DB39">
        <v>1.2385699999999999</v>
      </c>
      <c r="DC39">
        <v>134.09800000000001</v>
      </c>
      <c r="DD39">
        <v>1.0762499999999999E-2</v>
      </c>
      <c r="DE39">
        <v>8.5033200000000002E-8</v>
      </c>
      <c r="DF39">
        <v>3.13248E-2</v>
      </c>
      <c r="DG39">
        <v>0.65573800000000004</v>
      </c>
      <c r="DI39">
        <v>941.66666666666708</v>
      </c>
      <c r="DJ39">
        <v>1166.6666666666699</v>
      </c>
      <c r="DK39">
        <v>1424.9999999999998</v>
      </c>
      <c r="DL39">
        <v>1041.6666666666702</v>
      </c>
      <c r="DM39">
        <v>2216.6666666666702</v>
      </c>
      <c r="DN39">
        <v>833.33333333333303</v>
      </c>
      <c r="DO39">
        <v>2.3801600000000001E-3</v>
      </c>
      <c r="DP39">
        <v>9.5916400000000002E-3</v>
      </c>
      <c r="DQ39">
        <v>0.35466900000000001</v>
      </c>
      <c r="DR39">
        <v>0.25697800000000004</v>
      </c>
      <c r="DS39">
        <v>4.2007800000000003E-16</v>
      </c>
      <c r="DT39">
        <v>1.2397100000000001</v>
      </c>
      <c r="DU39">
        <v>7.3832700000000001E-2</v>
      </c>
      <c r="DV39">
        <v>1.8384299999999999E-2</v>
      </c>
      <c r="DW39">
        <v>4.1789899999999995E-4</v>
      </c>
      <c r="DX39">
        <v>0.218333</v>
      </c>
      <c r="DY39">
        <v>4.7661100000000003E-5</v>
      </c>
      <c r="DZ39">
        <v>2.35601E-4</v>
      </c>
      <c r="EA39">
        <v>1.88223E-2</v>
      </c>
      <c r="EB39">
        <v>1.3589100000000001</v>
      </c>
      <c r="EC39">
        <v>9.0062400000000004E-3</v>
      </c>
      <c r="ED39">
        <v>8.6101200000000006E-3</v>
      </c>
      <c r="EE39">
        <v>3.8444E-4</v>
      </c>
      <c r="EF39">
        <v>4.9348400000000002E-3</v>
      </c>
      <c r="EG39">
        <v>4.3946600000000001E-4</v>
      </c>
      <c r="EH39">
        <v>1.8795000000000002E-5</v>
      </c>
      <c r="EI39">
        <v>9.5168699999999999E-6</v>
      </c>
      <c r="EJ39">
        <v>2.2366100000000001E-7</v>
      </c>
      <c r="EK39">
        <v>3.8872200000000004E-4</v>
      </c>
      <c r="EL39">
        <v>4.24275E-5</v>
      </c>
      <c r="EM39">
        <v>1.23857E-4</v>
      </c>
      <c r="EN39">
        <v>1.3409800000000001E-2</v>
      </c>
      <c r="EO39">
        <v>1.0762499999999999E-6</v>
      </c>
      <c r="EP39">
        <v>8.5033200000000002E-12</v>
      </c>
      <c r="EQ39">
        <v>3.1324799999999999E-6</v>
      </c>
      <c r="ER39">
        <v>6.5573800000000006E-5</v>
      </c>
      <c r="EU39">
        <v>9.4166666666666704E-2</v>
      </c>
      <c r="EV39">
        <v>0.11666666666666699</v>
      </c>
      <c r="EW39">
        <v>0.14249999999999999</v>
      </c>
      <c r="EX39">
        <v>0.10416666666666702</v>
      </c>
      <c r="EY39">
        <v>0.22166666666666701</v>
      </c>
      <c r="EZ39">
        <v>8.3333333333333301E-2</v>
      </c>
      <c r="FB39">
        <v>5.1238602881844304E-3</v>
      </c>
      <c r="FC39">
        <v>1.292931377120483E-2</v>
      </c>
      <c r="FD39">
        <v>0.58795395721925237</v>
      </c>
      <c r="FE39">
        <v>0.42600631016042861</v>
      </c>
      <c r="FF39">
        <v>7.9375746627131243E-16</v>
      </c>
      <c r="FG39">
        <v>2.6515406479174066</v>
      </c>
      <c r="FH39">
        <v>0.10330683173652715</v>
      </c>
      <c r="FI39">
        <v>2.5723341916167715E-2</v>
      </c>
      <c r="FJ39">
        <v>6.4097675800711543E-4</v>
      </c>
      <c r="FK39">
        <v>0.36428361625235006</v>
      </c>
      <c r="FL39">
        <v>8.5086384648606103E-5</v>
      </c>
      <c r="FM39">
        <v>3.4433992307692266E-4</v>
      </c>
      <c r="FN39">
        <v>2.430385806334176E-2</v>
      </c>
      <c r="FO39">
        <v>1.7479694610564032</v>
      </c>
      <c r="FP39">
        <v>1.1210275484857717E-2</v>
      </c>
      <c r="FQ39">
        <v>1.0717215747935112E-2</v>
      </c>
      <c r="FR39">
        <v>5.167773493975911E-4</v>
      </c>
      <c r="FS39">
        <v>5.3967414859014684E-3</v>
      </c>
      <c r="FT39">
        <v>5.1971544076694748E-4</v>
      </c>
      <c r="FU39">
        <v>2.2227093129422477E-5</v>
      </c>
      <c r="FV39">
        <v>1.2085814775615778E-5</v>
      </c>
      <c r="FW39">
        <v>3.0212133764525386E-7</v>
      </c>
      <c r="FX39">
        <v>5.5607621375524795E-4</v>
      </c>
      <c r="FY39">
        <v>5.386444718220887E-5</v>
      </c>
      <c r="FZ39">
        <v>1.3131265086531186E-4</v>
      </c>
      <c r="GA39">
        <v>1.4972486088856454E-2</v>
      </c>
      <c r="GB39">
        <v>1.2622111231101494E-6</v>
      </c>
      <c r="GC39">
        <v>5.4804634682080905E-12</v>
      </c>
      <c r="GD39">
        <v>3.9503598955613722E-6</v>
      </c>
      <c r="GE39">
        <v>7.0637413899614081E-5</v>
      </c>
      <c r="GF39">
        <v>0</v>
      </c>
      <c r="GG39">
        <v>0</v>
      </c>
      <c r="GH39">
        <v>0.15610516934046378</v>
      </c>
      <c r="GI39">
        <v>0.22044724487274592</v>
      </c>
      <c r="GJ39">
        <v>0.30478462086151631</v>
      </c>
      <c r="GK39">
        <v>0.12547953964194417</v>
      </c>
      <c r="GL39">
        <v>0.36984576282988701</v>
      </c>
    </row>
    <row r="40" spans="8:194">
      <c r="H40" t="s">
        <v>64</v>
      </c>
      <c r="I40" t="s">
        <v>37</v>
      </c>
      <c r="J40">
        <f t="shared" si="5"/>
        <v>-1.4229968924111294</v>
      </c>
      <c r="K40">
        <v>-2.3593999999999999</v>
      </c>
      <c r="L40">
        <v>-1.7282999999999999</v>
      </c>
      <c r="M40">
        <f t="shared" si="6"/>
        <v>0.30139539164145451</v>
      </c>
      <c r="N40">
        <f t="shared" si="7"/>
        <v>4.6482000000000006E-9</v>
      </c>
      <c r="O40">
        <f t="shared" si="0"/>
        <v>592.13478351058586</v>
      </c>
      <c r="Q40">
        <v>34305.199999999997</v>
      </c>
      <c r="R40">
        <v>37530.699999999997</v>
      </c>
      <c r="S40">
        <v>13471.9</v>
      </c>
      <c r="T40">
        <v>121458</v>
      </c>
      <c r="U40">
        <v>52400</v>
      </c>
      <c r="V40">
        <v>14200</v>
      </c>
      <c r="W40">
        <v>154800</v>
      </c>
      <c r="X40">
        <v>3.4305199999999996</v>
      </c>
      <c r="Y40">
        <v>3.7530699999999997</v>
      </c>
      <c r="Z40">
        <v>1.3471899999999999</v>
      </c>
      <c r="AA40">
        <v>12.145799999999999</v>
      </c>
      <c r="AB40">
        <v>5.24</v>
      </c>
      <c r="AC40">
        <v>1.42</v>
      </c>
      <c r="AD40">
        <v>15.48</v>
      </c>
      <c r="AE40">
        <f t="shared" si="8"/>
        <v>207200</v>
      </c>
      <c r="AF40">
        <f t="shared" si="9"/>
        <v>173858</v>
      </c>
      <c r="AG40">
        <f t="shared" si="10"/>
        <v>0.25289575289575289</v>
      </c>
      <c r="AH40">
        <f t="shared" si="11"/>
        <v>0.30139539164145451</v>
      </c>
      <c r="AJ40">
        <v>5.6587819457812358</v>
      </c>
      <c r="AK40">
        <v>2.3412180542187642</v>
      </c>
      <c r="AM40">
        <v>1.0292115259983383</v>
      </c>
      <c r="AN40">
        <v>0.24099071037140943</v>
      </c>
      <c r="AO40">
        <v>2.3736765533760673</v>
      </c>
      <c r="AP40">
        <v>1.8461651156040291</v>
      </c>
      <c r="AR40">
        <v>3.8846152737752097E-2</v>
      </c>
      <c r="AS40">
        <v>8.0472362505436879E-2</v>
      </c>
      <c r="AT40">
        <v>5.6881282040732266</v>
      </c>
      <c r="AU40">
        <v>6.2229467599259305</v>
      </c>
      <c r="AV40">
        <v>20.065510340226858</v>
      </c>
      <c r="AW40">
        <v>32.190613029547926</v>
      </c>
      <c r="AX40">
        <v>0</v>
      </c>
      <c r="AY40">
        <v>0</v>
      </c>
      <c r="AZ40">
        <v>3.0079812099644042E-3</v>
      </c>
      <c r="BA40">
        <v>2.2477556987674947</v>
      </c>
      <c r="BB40">
        <v>4.0151420337652092E-4</v>
      </c>
      <c r="BC40">
        <v>0</v>
      </c>
      <c r="BD40">
        <v>0.21095805096468814</v>
      </c>
      <c r="BE40">
        <v>15.624572871340282</v>
      </c>
      <c r="BF40">
        <v>6.0405419027225231E-2</v>
      </c>
      <c r="BG40">
        <v>6.4183153808503909E-2</v>
      </c>
      <c r="BH40">
        <v>4.7953400000000064E-3</v>
      </c>
      <c r="BI40">
        <v>4.6685350555750404E-2</v>
      </c>
      <c r="BJ40">
        <v>0</v>
      </c>
      <c r="BK40">
        <v>6.8758882857794922E-5</v>
      </c>
      <c r="BL40">
        <v>1.7543021381171957E-5</v>
      </c>
      <c r="BM40">
        <v>3.6385831286998542E-7</v>
      </c>
      <c r="BN40">
        <v>7.4982211484232167E-3</v>
      </c>
      <c r="BO40">
        <v>2.567960779209839E-4</v>
      </c>
      <c r="BP40">
        <v>9.3164161399548237E-4</v>
      </c>
      <c r="BQ40">
        <v>0.12988630007283264</v>
      </c>
      <c r="BR40">
        <v>4.6692253347732126E-7</v>
      </c>
      <c r="BS40">
        <v>2.0690919653179179E-10</v>
      </c>
      <c r="BT40">
        <v>4.3822224281984325E-6</v>
      </c>
      <c r="BU40">
        <v>4.0903446718146822E-4</v>
      </c>
      <c r="BW40">
        <v>8.6884180209833239</v>
      </c>
      <c r="BX40">
        <v>20.065510340226858</v>
      </c>
      <c r="BY40">
        <v>39.702513707897111</v>
      </c>
      <c r="BZ40">
        <v>9.2518287380428799</v>
      </c>
      <c r="CA40">
        <v>2.3692375182786711</v>
      </c>
      <c r="CB40">
        <v>19.91374697824331</v>
      </c>
      <c r="CD40">
        <v>20.981999999999999</v>
      </c>
      <c r="CE40">
        <v>106.538</v>
      </c>
      <c r="CF40">
        <v>3287.88</v>
      </c>
      <c r="CG40">
        <v>2574.7800000000002</v>
      </c>
      <c r="CH40">
        <v>4.0789899999999998E-12</v>
      </c>
      <c r="CI40">
        <v>12264.7</v>
      </c>
      <c r="CJ40">
        <v>615.61199999999997</v>
      </c>
      <c r="CK40">
        <v>184.67400000000001</v>
      </c>
      <c r="CL40">
        <v>2.7436799999999999</v>
      </c>
      <c r="CM40">
        <v>1603.93</v>
      </c>
      <c r="CN40">
        <v>0.57898099999999997</v>
      </c>
      <c r="CO40">
        <v>2.2134299999999998</v>
      </c>
      <c r="CP40">
        <v>193.637</v>
      </c>
      <c r="CQ40">
        <v>15024.1</v>
      </c>
      <c r="CR40">
        <v>52.356699999999996</v>
      </c>
      <c r="CS40">
        <v>90.273300000000006</v>
      </c>
      <c r="CT40">
        <v>4.1642700000000001</v>
      </c>
      <c r="CU40">
        <v>49.445399999999999</v>
      </c>
      <c r="CV40">
        <v>5.3897599999999999</v>
      </c>
      <c r="CW40">
        <v>0.152723</v>
      </c>
      <c r="CX40">
        <v>0.11704000000000001</v>
      </c>
      <c r="CY40">
        <v>2.3296699999999999E-4</v>
      </c>
      <c r="CZ40">
        <v>6.3494099999999998</v>
      </c>
      <c r="DA40">
        <v>0.297788</v>
      </c>
      <c r="DB40">
        <v>1.24664</v>
      </c>
      <c r="DC40">
        <v>166.26900000000001</v>
      </c>
      <c r="DD40">
        <v>5.2435099999999998E-3</v>
      </c>
      <c r="DE40">
        <v>4.6713399999999998E-7</v>
      </c>
      <c r="DF40">
        <v>2.52859E-2</v>
      </c>
      <c r="DG40">
        <v>0.66180499999999998</v>
      </c>
      <c r="DI40">
        <v>941.66666666666708</v>
      </c>
      <c r="DJ40">
        <v>1166.6666666666699</v>
      </c>
      <c r="DK40">
        <v>1424.9999999999998</v>
      </c>
      <c r="DL40">
        <v>1041.6666666666702</v>
      </c>
      <c r="DM40">
        <v>2216.6666666666702</v>
      </c>
      <c r="DN40">
        <v>833.33333333333303</v>
      </c>
      <c r="DO40">
        <v>2.0981999999999997E-3</v>
      </c>
      <c r="DP40">
        <v>1.06538E-2</v>
      </c>
      <c r="DQ40">
        <v>0.32878800000000002</v>
      </c>
      <c r="DR40">
        <v>0.25747800000000004</v>
      </c>
      <c r="DS40">
        <v>4.0789899999999996E-16</v>
      </c>
      <c r="DT40">
        <v>1.2264700000000002</v>
      </c>
      <c r="DU40">
        <v>6.1561199999999996E-2</v>
      </c>
      <c r="DV40">
        <v>1.8467400000000002E-2</v>
      </c>
      <c r="DW40">
        <v>2.7436799999999999E-4</v>
      </c>
      <c r="DX40">
        <v>0.16039300000000001</v>
      </c>
      <c r="DY40">
        <v>5.7898099999999994E-5</v>
      </c>
      <c r="DZ40">
        <v>2.2134299999999998E-4</v>
      </c>
      <c r="EA40">
        <v>1.9363700000000001E-2</v>
      </c>
      <c r="EB40">
        <v>1.50241</v>
      </c>
      <c r="EC40">
        <v>5.2356699999999996E-3</v>
      </c>
      <c r="ED40">
        <v>9.0273300000000001E-3</v>
      </c>
      <c r="EE40">
        <v>4.1642700000000003E-4</v>
      </c>
      <c r="EF40">
        <v>4.9445399999999999E-3</v>
      </c>
      <c r="EG40">
        <v>5.3897600000000004E-4</v>
      </c>
      <c r="EH40">
        <v>1.5272299999999999E-5</v>
      </c>
      <c r="EI40">
        <v>1.1704E-5</v>
      </c>
      <c r="EJ40">
        <v>2.32967E-8</v>
      </c>
      <c r="EK40">
        <v>6.3494099999999998E-4</v>
      </c>
      <c r="EL40">
        <v>2.97788E-5</v>
      </c>
      <c r="EM40">
        <v>1.24664E-4</v>
      </c>
      <c r="EN40">
        <v>1.66269E-2</v>
      </c>
      <c r="EO40">
        <v>5.2435100000000003E-7</v>
      </c>
      <c r="EP40">
        <v>4.6713399999999998E-11</v>
      </c>
      <c r="EQ40">
        <v>2.52859E-6</v>
      </c>
      <c r="ER40">
        <v>6.6180500000000001E-5</v>
      </c>
      <c r="EU40">
        <v>9.4166666666666704E-2</v>
      </c>
      <c r="EV40">
        <v>0.11666666666666699</v>
      </c>
      <c r="EW40">
        <v>0.14249999999999999</v>
      </c>
      <c r="EX40">
        <v>0.10416666666666702</v>
      </c>
      <c r="EY40">
        <v>0.22166666666666701</v>
      </c>
      <c r="EZ40">
        <v>8.3333333333333301E-2</v>
      </c>
      <c r="FB40">
        <v>4.5168743515850065E-3</v>
      </c>
      <c r="FC40">
        <v>1.4361081426707218E-2</v>
      </c>
      <c r="FD40">
        <v>0.54504962566845017</v>
      </c>
      <c r="FE40">
        <v>0.42683518716577618</v>
      </c>
      <c r="FF40">
        <v>7.7074466345441089E-16</v>
      </c>
      <c r="FG40">
        <v>2.6232224136703439</v>
      </c>
      <c r="FH40">
        <v>8.6136529341317533E-2</v>
      </c>
      <c r="FI40">
        <v>2.5839615568862329E-2</v>
      </c>
      <c r="FJ40">
        <v>4.2082778647686706E-4</v>
      </c>
      <c r="FK40">
        <v>0.2676120515980781</v>
      </c>
      <c r="FL40">
        <v>1.0336186128778942E-4</v>
      </c>
      <c r="FM40">
        <v>3.2350130769230731E-4</v>
      </c>
      <c r="FN40">
        <v>2.500292824899884E-2</v>
      </c>
      <c r="FO40">
        <v>1.9325538836168332</v>
      </c>
      <c r="FP40">
        <v>6.5169596910369908E-3</v>
      </c>
      <c r="FQ40">
        <v>1.1236526696237342E-2</v>
      </c>
      <c r="FR40">
        <v>5.5977536488812469E-4</v>
      </c>
      <c r="FS40">
        <v>5.4073494068093888E-3</v>
      </c>
      <c r="FT40">
        <v>6.3739663455831912E-4</v>
      </c>
      <c r="FU40">
        <v>1.8061124469299219E-5</v>
      </c>
      <c r="FV40">
        <v>1.4863329659205924E-5</v>
      </c>
      <c r="FW40">
        <v>3.1469188489366432E-8</v>
      </c>
      <c r="FX40">
        <v>9.082984426864721E-4</v>
      </c>
      <c r="FY40">
        <v>3.7806106882318341E-5</v>
      </c>
      <c r="FZ40">
        <v>1.3216822874341567E-4</v>
      </c>
      <c r="GA40">
        <v>1.8564484850691836E-2</v>
      </c>
      <c r="GB40">
        <v>6.1495160475161917E-7</v>
      </c>
      <c r="GC40">
        <v>3.0107191329479758E-11</v>
      </c>
      <c r="GD40">
        <v>3.1887962663185497E-6</v>
      </c>
      <c r="GE40">
        <v>7.1290963320463509E-5</v>
      </c>
      <c r="GF40">
        <v>0</v>
      </c>
      <c r="GG40">
        <v>0</v>
      </c>
      <c r="GH40">
        <v>0.15610516934046378</v>
      </c>
      <c r="GI40">
        <v>0.22044724487274592</v>
      </c>
      <c r="GJ40">
        <v>0.30478462086151631</v>
      </c>
      <c r="GK40">
        <v>0.12547953964194417</v>
      </c>
      <c r="GL40">
        <v>0.36984576282988701</v>
      </c>
    </row>
    <row r="41" spans="8:194">
      <c r="H41" t="s">
        <v>64</v>
      </c>
      <c r="I41" t="s">
        <v>38</v>
      </c>
      <c r="J41">
        <f t="shared" si="5"/>
        <v>-1.458387087138767</v>
      </c>
      <c r="K41">
        <v>-2.3593999999999999</v>
      </c>
      <c r="L41">
        <v>-1.7282999999999999</v>
      </c>
      <c r="M41">
        <f t="shared" si="6"/>
        <v>0.26720451462145167</v>
      </c>
      <c r="N41">
        <f t="shared" si="7"/>
        <v>4.6482000000000006E-9</v>
      </c>
      <c r="O41">
        <f t="shared" si="0"/>
        <v>581.99250860437462</v>
      </c>
      <c r="Q41">
        <v>36906.400000000001</v>
      </c>
      <c r="R41">
        <v>41082.300000000003</v>
      </c>
      <c r="S41">
        <v>13113.8</v>
      </c>
      <c r="T41">
        <v>142059</v>
      </c>
      <c r="U41">
        <v>51800</v>
      </c>
      <c r="V41">
        <v>12600</v>
      </c>
      <c r="W41">
        <v>144700</v>
      </c>
      <c r="X41">
        <v>3.6906400000000001</v>
      </c>
      <c r="Y41">
        <v>4.1082300000000007</v>
      </c>
      <c r="Z41">
        <v>1.31138</v>
      </c>
      <c r="AA41">
        <v>14.2059</v>
      </c>
      <c r="AB41">
        <v>5.18</v>
      </c>
      <c r="AC41">
        <v>1.26</v>
      </c>
      <c r="AD41">
        <v>14.47</v>
      </c>
      <c r="AE41">
        <f t="shared" si="8"/>
        <v>196500</v>
      </c>
      <c r="AF41">
        <f t="shared" si="9"/>
        <v>193859</v>
      </c>
      <c r="AG41">
        <f t="shared" si="10"/>
        <v>0.26361323155216287</v>
      </c>
      <c r="AH41">
        <f t="shared" si="11"/>
        <v>0.26720451462145167</v>
      </c>
      <c r="AJ41">
        <v>5.710938371196483</v>
      </c>
      <c r="AK41">
        <v>2.2890616288035179</v>
      </c>
      <c r="AM41">
        <v>1.1348312172290136</v>
      </c>
      <c r="AN41">
        <v>0.23261115384651943</v>
      </c>
      <c r="AO41">
        <v>2.2001365861749798</v>
      </c>
      <c r="AP41">
        <v>1.8096706441921595</v>
      </c>
      <c r="AR41">
        <v>3.8270295389048935E-2</v>
      </c>
      <c r="AS41">
        <v>8.2651502740321625E-2</v>
      </c>
      <c r="AT41">
        <v>6.1194318864431096</v>
      </c>
      <c r="AU41">
        <v>6.8118357951038782</v>
      </c>
      <c r="AV41">
        <v>20.556756356089288</v>
      </c>
      <c r="AW41">
        <v>36.420872018511979</v>
      </c>
      <c r="AX41">
        <v>0</v>
      </c>
      <c r="AY41">
        <v>0</v>
      </c>
      <c r="AZ41">
        <v>3.5681124911031924E-3</v>
      </c>
      <c r="BA41">
        <v>2.1880075329016084</v>
      </c>
      <c r="BB41">
        <v>7.8917674872398802E-4</v>
      </c>
      <c r="BC41">
        <v>0</v>
      </c>
      <c r="BD41">
        <v>0.22957883254459346</v>
      </c>
      <c r="BE41">
        <v>18.274722105828591</v>
      </c>
      <c r="BF41">
        <v>7.2047937075558025E-2</v>
      </c>
      <c r="BG41">
        <v>8.0415215081064251E-2</v>
      </c>
      <c r="BH41">
        <v>5.1867675215146371E-3</v>
      </c>
      <c r="BI41">
        <v>5.1567181373581204E-2</v>
      </c>
      <c r="BJ41">
        <v>0</v>
      </c>
      <c r="BK41">
        <v>8.7046831294224937E-5</v>
      </c>
      <c r="BL41">
        <v>6.9018094781239383E-6</v>
      </c>
      <c r="BM41">
        <v>3.7124043630782803E-5</v>
      </c>
      <c r="BN41">
        <v>7.9147468690130354E-3</v>
      </c>
      <c r="BO41">
        <v>3.0036499191306548E-4</v>
      </c>
      <c r="BP41">
        <v>7.3904753498871094E-4</v>
      </c>
      <c r="BQ41">
        <v>0.13928080990531622</v>
      </c>
      <c r="BR41">
        <v>1.1239220410367157E-6</v>
      </c>
      <c r="BS41">
        <v>0</v>
      </c>
      <c r="BT41">
        <v>7.3829513577023503E-6</v>
      </c>
      <c r="BU41">
        <v>4.5699122779922899E-4</v>
      </c>
      <c r="BW41">
        <v>8.5889323184529793</v>
      </c>
      <c r="BX41">
        <v>20.556756356089288</v>
      </c>
      <c r="BY41">
        <v>40.408431246884511</v>
      </c>
      <c r="BZ41">
        <v>9.7336948181492815</v>
      </c>
      <c r="CA41">
        <v>2.1022811781909336</v>
      </c>
      <c r="CB41">
        <v>18.614465037156375</v>
      </c>
      <c r="CD41">
        <v>27.875800000000002</v>
      </c>
      <c r="CE41">
        <v>81.804900000000004</v>
      </c>
      <c r="CF41">
        <v>4178.59</v>
      </c>
      <c r="CG41">
        <v>3733.92</v>
      </c>
      <c r="CH41">
        <v>5.8660600000000001E-12</v>
      </c>
      <c r="CI41">
        <v>9963.75</v>
      </c>
      <c r="CJ41">
        <v>702.10400000000004</v>
      </c>
      <c r="CK41">
        <v>108.995</v>
      </c>
      <c r="CL41">
        <v>3.1673900000000001</v>
      </c>
      <c r="CM41">
        <v>1708.84</v>
      </c>
      <c r="CN41">
        <v>0.87969699999999995</v>
      </c>
      <c r="CO41">
        <v>2.4479700000000002</v>
      </c>
      <c r="CP41">
        <v>126.441</v>
      </c>
      <c r="CQ41">
        <v>16564.7</v>
      </c>
      <c r="CR41">
        <v>73.504599999999996</v>
      </c>
      <c r="CS41">
        <v>104.18</v>
      </c>
      <c r="CT41">
        <v>3.7895099999999999</v>
      </c>
      <c r="CU41">
        <v>48.304499999999997</v>
      </c>
      <c r="CV41">
        <v>5.5217599999999996</v>
      </c>
      <c r="CW41">
        <v>0.24105799999999999</v>
      </c>
      <c r="CX41">
        <v>7.4461899999999998E-2</v>
      </c>
      <c r="CY41">
        <v>0.27617000000000003</v>
      </c>
      <c r="CZ41">
        <v>5.6144499999999997</v>
      </c>
      <c r="DA41">
        <v>0.40436</v>
      </c>
      <c r="DB41">
        <v>0.87929199999999996</v>
      </c>
      <c r="DC41">
        <v>141.34399999999999</v>
      </c>
      <c r="DD41">
        <v>1.17772E-2</v>
      </c>
      <c r="DE41">
        <v>1.63852E-6</v>
      </c>
      <c r="DF41">
        <v>3.6819699999999997E-2</v>
      </c>
      <c r="DG41">
        <v>0.80154800000000004</v>
      </c>
      <c r="DI41">
        <v>941.66666666666708</v>
      </c>
      <c r="DJ41">
        <v>1166.6666666666699</v>
      </c>
      <c r="DK41">
        <v>1424.9999999999998</v>
      </c>
      <c r="DL41">
        <v>1041.6666666666702</v>
      </c>
      <c r="DM41">
        <v>2216.6666666666702</v>
      </c>
      <c r="DN41">
        <v>833.33333333333303</v>
      </c>
      <c r="DO41">
        <v>2.78758E-3</v>
      </c>
      <c r="DP41">
        <v>8.1804900000000003E-3</v>
      </c>
      <c r="DQ41">
        <v>0.41785900000000004</v>
      </c>
      <c r="DR41">
        <v>0.373392</v>
      </c>
      <c r="DS41">
        <v>5.8660600000000001E-16</v>
      </c>
      <c r="DT41">
        <v>0.99637500000000001</v>
      </c>
      <c r="DU41">
        <v>7.0210400000000006E-2</v>
      </c>
      <c r="DV41">
        <v>1.0899500000000001E-2</v>
      </c>
      <c r="DW41">
        <v>3.1673900000000002E-4</v>
      </c>
      <c r="DX41">
        <v>0.17088399999999998</v>
      </c>
      <c r="DY41">
        <v>8.7969699999999992E-5</v>
      </c>
      <c r="DZ41">
        <v>2.4479699999999999E-4</v>
      </c>
      <c r="EA41">
        <v>1.26441E-2</v>
      </c>
      <c r="EB41">
        <v>1.6564700000000001</v>
      </c>
      <c r="EC41">
        <v>7.3504599999999996E-3</v>
      </c>
      <c r="ED41">
        <v>1.0418E-2</v>
      </c>
      <c r="EE41">
        <v>3.7895099999999998E-4</v>
      </c>
      <c r="EF41">
        <v>4.83045E-3</v>
      </c>
      <c r="EG41">
        <v>5.5217599999999993E-4</v>
      </c>
      <c r="EH41">
        <v>2.4105799999999999E-5</v>
      </c>
      <c r="EI41">
        <v>7.4461900000000001E-6</v>
      </c>
      <c r="EJ41">
        <v>2.7617000000000003E-5</v>
      </c>
      <c r="EK41">
        <v>5.6144499999999993E-4</v>
      </c>
      <c r="EL41">
        <v>4.0435999999999997E-5</v>
      </c>
      <c r="EM41">
        <v>8.7929199999999992E-5</v>
      </c>
      <c r="EN41">
        <v>1.41344E-2</v>
      </c>
      <c r="EO41">
        <v>1.1777199999999999E-6</v>
      </c>
      <c r="EP41">
        <v>1.63852E-10</v>
      </c>
      <c r="EQ41">
        <v>3.6819699999999997E-6</v>
      </c>
      <c r="ER41">
        <v>8.0154800000000007E-5</v>
      </c>
      <c r="EU41">
        <v>9.4166666666666704E-2</v>
      </c>
      <c r="EV41">
        <v>0.11666666666666699</v>
      </c>
      <c r="EW41">
        <v>0.14249999999999999</v>
      </c>
      <c r="EX41">
        <v>0.10416666666666702</v>
      </c>
      <c r="EY41">
        <v>0.22166666666666701</v>
      </c>
      <c r="EZ41">
        <v>8.3333333333333301E-2</v>
      </c>
      <c r="FB41">
        <v>6.0009287031700196E-3</v>
      </c>
      <c r="FC41">
        <v>1.1027115489343157E-2</v>
      </c>
      <c r="FD41">
        <v>0.69270743315508143</v>
      </c>
      <c r="FE41">
        <v>0.61899208556149843</v>
      </c>
      <c r="FF41">
        <v>1.1084200845070428E-15</v>
      </c>
      <c r="FG41">
        <v>2.1310861516553921</v>
      </c>
      <c r="FH41">
        <v>9.8238503792415374E-2</v>
      </c>
      <c r="FI41">
        <v>1.5250597804391249E-2</v>
      </c>
      <c r="FJ41">
        <v>4.8581675800711603E-4</v>
      </c>
      <c r="FK41">
        <v>0.2851160451222059</v>
      </c>
      <c r="FL41">
        <v>1.5704681032587336E-4</v>
      </c>
      <c r="FM41">
        <v>3.5778023076923036E-4</v>
      </c>
      <c r="FN41">
        <v>1.6326400691663585E-2</v>
      </c>
      <c r="FO41">
        <v>2.1307216615935567</v>
      </c>
      <c r="FP41">
        <v>9.1492877760782788E-3</v>
      </c>
      <c r="FQ41">
        <v>1.2967525848883405E-2</v>
      </c>
      <c r="FR41">
        <v>5.0939884853700584E-4</v>
      </c>
      <c r="FS41">
        <v>5.282580572130555E-3</v>
      </c>
      <c r="FT41">
        <v>6.5300704314083437E-4</v>
      </c>
      <c r="FU41">
        <v>2.8507680849121161E-5</v>
      </c>
      <c r="FV41">
        <v>9.4561839264424601E-6</v>
      </c>
      <c r="FW41">
        <v>3.7305050866038232E-5</v>
      </c>
      <c r="FX41">
        <v>8.0316063879022821E-4</v>
      </c>
      <c r="FY41">
        <v>5.1336109510572097E-5</v>
      </c>
      <c r="FZ41">
        <v>9.3222154100827391E-5</v>
      </c>
      <c r="GA41">
        <v>1.5781526001456596E-2</v>
      </c>
      <c r="GB41">
        <v>1.3812137365010781E-6</v>
      </c>
      <c r="GC41">
        <v>1.0560403468208089E-10</v>
      </c>
      <c r="GD41">
        <v>4.6433198694517134E-6</v>
      </c>
      <c r="GE41">
        <v>8.6344359845560073E-5</v>
      </c>
      <c r="GF41">
        <v>0</v>
      </c>
      <c r="GG41">
        <v>0</v>
      </c>
      <c r="GH41">
        <v>0.15610516934046378</v>
      </c>
      <c r="GI41">
        <v>0.22044724487274592</v>
      </c>
      <c r="GJ41">
        <v>0.30478462086151631</v>
      </c>
      <c r="GK41">
        <v>0.12547953964194417</v>
      </c>
      <c r="GL41">
        <v>0.36984576282988701</v>
      </c>
    </row>
    <row r="42" spans="8:194">
      <c r="H42" t="s">
        <v>64</v>
      </c>
      <c r="I42" t="s">
        <v>39</v>
      </c>
      <c r="J42">
        <f t="shared" si="5"/>
        <v>-1.1728348628355059</v>
      </c>
      <c r="K42">
        <v>-2.3593999999999999</v>
      </c>
      <c r="L42">
        <v>-1.7282999999999999</v>
      </c>
      <c r="M42">
        <f t="shared" si="6"/>
        <v>0.26194959694359188</v>
      </c>
      <c r="N42">
        <f t="shared" si="7"/>
        <v>4.6482000000000006E-9</v>
      </c>
      <c r="O42">
        <f t="shared" si="0"/>
        <v>635.72719823236037</v>
      </c>
      <c r="Q42">
        <v>39633</v>
      </c>
      <c r="R42">
        <v>43524.800000000003</v>
      </c>
      <c r="S42">
        <v>17498.5</v>
      </c>
      <c r="T42">
        <v>149329</v>
      </c>
      <c r="U42">
        <v>53000</v>
      </c>
      <c r="V42">
        <v>13799.999999999998</v>
      </c>
      <c r="W42">
        <v>151000</v>
      </c>
      <c r="X42">
        <v>3.9632999999999998</v>
      </c>
      <c r="Y42">
        <v>4.3524799999999999</v>
      </c>
      <c r="Z42">
        <v>1.7498499999999999</v>
      </c>
      <c r="AA42">
        <v>14.9329</v>
      </c>
      <c r="AB42">
        <v>5.3</v>
      </c>
      <c r="AC42">
        <v>1.38</v>
      </c>
      <c r="AD42">
        <v>15.1</v>
      </c>
      <c r="AE42">
        <f t="shared" si="8"/>
        <v>204000</v>
      </c>
      <c r="AF42">
        <f t="shared" si="9"/>
        <v>202329</v>
      </c>
      <c r="AG42">
        <f t="shared" si="10"/>
        <v>0.25980392156862747</v>
      </c>
      <c r="AH42">
        <f t="shared" si="11"/>
        <v>0.26194959694359188</v>
      </c>
      <c r="AJ42">
        <v>5.6431663079206107</v>
      </c>
      <c r="AK42">
        <v>2.3568336920793898</v>
      </c>
      <c r="AM42">
        <v>0.99125672610902882</v>
      </c>
      <c r="AN42">
        <v>0.30948833950446458</v>
      </c>
      <c r="AO42">
        <v>2.2892833441197302</v>
      </c>
      <c r="AP42">
        <v>1.8462356838454521</v>
      </c>
      <c r="AR42">
        <v>4.5461515850144026E-2</v>
      </c>
      <c r="AS42">
        <v>9.6351670856894001E-2</v>
      </c>
      <c r="AT42">
        <v>6.5715280806418326</v>
      </c>
      <c r="AU42">
        <v>7.2168255091544831</v>
      </c>
      <c r="AV42">
        <v>20.159980727892709</v>
      </c>
      <c r="AW42">
        <v>40.595939765040995</v>
      </c>
      <c r="AX42">
        <v>0</v>
      </c>
      <c r="AY42">
        <v>0</v>
      </c>
      <c r="AZ42">
        <v>3.5759349110320174E-3</v>
      </c>
      <c r="BA42">
        <v>2.9195846981407976</v>
      </c>
      <c r="BB42">
        <v>5.3464829250098088E-4</v>
      </c>
      <c r="BC42">
        <v>0</v>
      </c>
      <c r="BD42">
        <v>0.25447110265744377</v>
      </c>
      <c r="BE42">
        <v>19.209947819858495</v>
      </c>
      <c r="BF42">
        <v>8.1370042214744281E-2</v>
      </c>
      <c r="BG42">
        <v>9.0521744753747024E-2</v>
      </c>
      <c r="BH42">
        <v>5.543002994836497E-3</v>
      </c>
      <c r="BI42">
        <v>5.2498928653328475E-2</v>
      </c>
      <c r="BJ42">
        <v>0</v>
      </c>
      <c r="BK42">
        <v>9.9666900547819981E-5</v>
      </c>
      <c r="BL42">
        <v>7.9624218355640462E-5</v>
      </c>
      <c r="BM42">
        <v>3.1828231199298465E-8</v>
      </c>
      <c r="BN42">
        <v>9.4225050317511723E-3</v>
      </c>
      <c r="BO42">
        <v>3.1789132962682171E-4</v>
      </c>
      <c r="BP42">
        <v>7.2610784725357191E-4</v>
      </c>
      <c r="BQ42">
        <v>0.16808736489439111</v>
      </c>
      <c r="BR42">
        <v>5.535210647948157E-6</v>
      </c>
      <c r="BS42">
        <v>3.474385115606935E-9</v>
      </c>
      <c r="BT42">
        <v>7.7590608093994772E-6</v>
      </c>
      <c r="BU42">
        <v>4.3468846332046443E-4</v>
      </c>
      <c r="BW42">
        <v>8.7879037235136668</v>
      </c>
      <c r="BX42">
        <v>20.159980727892709</v>
      </c>
      <c r="BY42">
        <v>40.044776757103122</v>
      </c>
      <c r="BZ42">
        <v>9.2879686940508606</v>
      </c>
      <c r="CA42">
        <v>2.3024984332567366</v>
      </c>
      <c r="CB42">
        <v>19.424908228131393</v>
      </c>
      <c r="CD42">
        <v>20.427700000000002</v>
      </c>
      <c r="CE42">
        <v>131.97300000000001</v>
      </c>
      <c r="CF42">
        <v>2417.0500000000002</v>
      </c>
      <c r="CG42">
        <v>2560.88</v>
      </c>
      <c r="CH42">
        <v>3.21983E-12</v>
      </c>
      <c r="CI42">
        <v>16238.6</v>
      </c>
      <c r="CJ42">
        <v>787.72900000000004</v>
      </c>
      <c r="CK42">
        <v>205.27500000000001</v>
      </c>
      <c r="CL42">
        <v>3.2362199999999999</v>
      </c>
      <c r="CM42">
        <v>1318.97</v>
      </c>
      <c r="CN42">
        <v>0.50302899999999995</v>
      </c>
      <c r="CO42">
        <v>2.0646800000000001</v>
      </c>
      <c r="CP42">
        <v>172.50800000000001</v>
      </c>
      <c r="CQ42">
        <v>15585.7</v>
      </c>
      <c r="CR42">
        <v>58.245199999999997</v>
      </c>
      <c r="CS42">
        <v>85.697599999999994</v>
      </c>
      <c r="CT42">
        <v>3.1182099999999999</v>
      </c>
      <c r="CU42">
        <v>43.045499999999997</v>
      </c>
      <c r="CV42">
        <v>6.8521400000000003</v>
      </c>
      <c r="CW42">
        <v>0.25745000000000001</v>
      </c>
      <c r="CX42">
        <v>0.18563099999999999</v>
      </c>
      <c r="CY42">
        <v>1.9663599999999999E-5</v>
      </c>
      <c r="CZ42">
        <v>5.9600499999999998</v>
      </c>
      <c r="DA42">
        <v>0.44115799999999999</v>
      </c>
      <c r="DB42">
        <v>1.0965</v>
      </c>
      <c r="DC42">
        <v>154.06800000000001</v>
      </c>
      <c r="DD42">
        <v>2.7461800000000001E-2</v>
      </c>
      <c r="DE42">
        <v>4.4130900000000003E-6</v>
      </c>
      <c r="DF42">
        <v>4.4740000000000002E-2</v>
      </c>
      <c r="DG42">
        <v>0.71199299999999999</v>
      </c>
      <c r="DI42">
        <v>941.66666666666708</v>
      </c>
      <c r="DJ42">
        <v>1166.6666666666699</v>
      </c>
      <c r="DK42">
        <v>1424.9999999999998</v>
      </c>
      <c r="DL42">
        <v>1041.6666666666702</v>
      </c>
      <c r="DM42">
        <v>2216.6666666666702</v>
      </c>
      <c r="DN42">
        <v>833.33333333333303</v>
      </c>
      <c r="DO42">
        <v>2.0427700000000002E-3</v>
      </c>
      <c r="DP42">
        <v>1.3197300000000002E-2</v>
      </c>
      <c r="DQ42">
        <v>0.24170500000000003</v>
      </c>
      <c r="DR42">
        <v>0.25608800000000004</v>
      </c>
      <c r="DS42">
        <v>3.2198300000000001E-16</v>
      </c>
      <c r="DT42">
        <v>1.6238600000000001</v>
      </c>
      <c r="DU42">
        <v>7.8772900000000007E-2</v>
      </c>
      <c r="DV42">
        <v>2.0527500000000001E-2</v>
      </c>
      <c r="DW42">
        <v>3.2362199999999997E-4</v>
      </c>
      <c r="DX42">
        <v>0.13189700000000001</v>
      </c>
      <c r="DY42">
        <v>5.0302899999999996E-5</v>
      </c>
      <c r="DZ42">
        <v>2.0646800000000002E-4</v>
      </c>
      <c r="EA42">
        <v>1.72508E-2</v>
      </c>
      <c r="EB42">
        <v>1.55857</v>
      </c>
      <c r="EC42">
        <v>5.8245199999999997E-3</v>
      </c>
      <c r="ED42">
        <v>8.5697599999999992E-3</v>
      </c>
      <c r="EE42">
        <v>3.1182099999999999E-4</v>
      </c>
      <c r="EF42">
        <v>4.3045499999999999E-3</v>
      </c>
      <c r="EG42">
        <v>6.8521400000000007E-4</v>
      </c>
      <c r="EH42">
        <v>2.5745000000000002E-5</v>
      </c>
      <c r="EI42">
        <v>1.8563099999999999E-5</v>
      </c>
      <c r="EJ42">
        <v>1.9663599999999998E-9</v>
      </c>
      <c r="EK42">
        <v>5.9600500000000004E-4</v>
      </c>
      <c r="EL42">
        <v>4.4115800000000002E-5</v>
      </c>
      <c r="EM42">
        <v>1.0965000000000001E-4</v>
      </c>
      <c r="EN42">
        <v>1.5406800000000002E-2</v>
      </c>
      <c r="EO42">
        <v>2.7461799999999999E-6</v>
      </c>
      <c r="EP42">
        <v>4.4130900000000004E-10</v>
      </c>
      <c r="EQ42">
        <v>4.4739999999999999E-6</v>
      </c>
      <c r="ER42">
        <v>7.1199300000000001E-5</v>
      </c>
      <c r="EU42">
        <v>9.4166666666666704E-2</v>
      </c>
      <c r="EV42">
        <v>0.11666666666666699</v>
      </c>
      <c r="EW42">
        <v>0.14249999999999999</v>
      </c>
      <c r="EX42">
        <v>0.10416666666666702</v>
      </c>
      <c r="EY42">
        <v>0.22166666666666701</v>
      </c>
      <c r="EZ42">
        <v>8.3333333333333301E-2</v>
      </c>
      <c r="FB42">
        <v>4.3975480979827029E-3</v>
      </c>
      <c r="FC42">
        <v>1.7789661896476676E-2</v>
      </c>
      <c r="FD42">
        <v>0.40068743315508093</v>
      </c>
      <c r="FE42">
        <v>0.4245309090909099</v>
      </c>
      <c r="FF42">
        <v>6.0840227353595282E-16</v>
      </c>
      <c r="FG42">
        <v>3.4731758205767154</v>
      </c>
      <c r="FH42">
        <v>0.11021916746507009</v>
      </c>
      <c r="FI42">
        <v>2.8722110778443173E-2</v>
      </c>
      <c r="FJ42">
        <v>4.9637395729537214E-4</v>
      </c>
      <c r="FK42">
        <v>0.22006712742845205</v>
      </c>
      <c r="FL42">
        <v>8.9802625166862863E-5</v>
      </c>
      <c r="FM42">
        <v>3.0176092307692277E-4</v>
      </c>
      <c r="FN42">
        <v>2.2274695158354507E-2</v>
      </c>
      <c r="FO42">
        <v>2.0047926374216676</v>
      </c>
      <c r="FP42">
        <v>7.2499149219944683E-3</v>
      </c>
      <c r="FQ42">
        <v>1.0666978721321467E-2</v>
      </c>
      <c r="FR42">
        <v>4.1916041480206598E-4</v>
      </c>
      <c r="FS42">
        <v>4.7074562829062675E-3</v>
      </c>
      <c r="FT42">
        <v>8.1033867473179525E-4</v>
      </c>
      <c r="FU42">
        <v>3.0446209769458984E-5</v>
      </c>
      <c r="FV42">
        <v>2.357394692385556E-5</v>
      </c>
      <c r="FW42">
        <v>2.6561596053497091E-9</v>
      </c>
      <c r="FX42">
        <v>8.5259955386933733E-4</v>
      </c>
      <c r="FY42">
        <v>5.6007852902030287E-5</v>
      </c>
      <c r="FZ42">
        <v>1.1625045146726827E-4</v>
      </c>
      <c r="GA42">
        <v>1.7202202767661979E-2</v>
      </c>
      <c r="GB42">
        <v>3.2206819438444886E-6</v>
      </c>
      <c r="GC42">
        <v>2.8442747687861262E-10</v>
      </c>
      <c r="GD42">
        <v>5.6421462140992374E-6</v>
      </c>
      <c r="GE42">
        <v>7.6697315444015636E-5</v>
      </c>
      <c r="GF42">
        <v>0</v>
      </c>
      <c r="GG42">
        <v>0</v>
      </c>
      <c r="GH42">
        <v>0.15610516934046378</v>
      </c>
      <c r="GI42">
        <v>0.22044724487274592</v>
      </c>
      <c r="GJ42">
        <v>0.30478462086151631</v>
      </c>
      <c r="GK42">
        <v>0.12547953964194417</v>
      </c>
      <c r="GL42">
        <v>0.36984576282988701</v>
      </c>
    </row>
    <row r="43" spans="8:194">
      <c r="H43" t="s">
        <v>64</v>
      </c>
      <c r="I43" t="s">
        <v>40</v>
      </c>
      <c r="J43">
        <f t="shared" si="5"/>
        <v>-1.5509388103538462</v>
      </c>
      <c r="K43">
        <v>-2.3593999999999999</v>
      </c>
      <c r="L43">
        <v>-1.7282999999999999</v>
      </c>
      <c r="M43">
        <f t="shared" si="6"/>
        <v>0.30991067280607348</v>
      </c>
      <c r="N43">
        <f t="shared" si="7"/>
        <v>4.6482000000000006E-9</v>
      </c>
      <c r="O43">
        <f t="shared" si="0"/>
        <v>566.1950650507863</v>
      </c>
      <c r="Q43">
        <v>32906.6</v>
      </c>
      <c r="R43">
        <v>36309.4</v>
      </c>
      <c r="S43">
        <v>11892</v>
      </c>
      <c r="T43">
        <v>117349</v>
      </c>
      <c r="U43">
        <v>52699.999999999993</v>
      </c>
      <c r="V43">
        <v>15100</v>
      </c>
      <c r="W43">
        <v>147800</v>
      </c>
      <c r="X43">
        <v>3.2906599999999999</v>
      </c>
      <c r="Y43">
        <v>3.6309400000000003</v>
      </c>
      <c r="Z43">
        <v>1.1892</v>
      </c>
      <c r="AA43">
        <v>11.7349</v>
      </c>
      <c r="AB43">
        <v>5.27</v>
      </c>
      <c r="AC43">
        <v>1.51</v>
      </c>
      <c r="AD43">
        <v>14.78</v>
      </c>
      <c r="AE43">
        <f t="shared" si="8"/>
        <v>200500</v>
      </c>
      <c r="AF43">
        <f t="shared" si="9"/>
        <v>170049</v>
      </c>
      <c r="AG43">
        <f t="shared" si="10"/>
        <v>0.26284289276807976</v>
      </c>
      <c r="AH43">
        <f t="shared" si="11"/>
        <v>0.30991067280607348</v>
      </c>
      <c r="AJ43">
        <v>5.750102685436068</v>
      </c>
      <c r="AK43">
        <v>2.2498973145639312</v>
      </c>
      <c r="AM43">
        <v>1.1192486728374114</v>
      </c>
      <c r="AN43">
        <v>0.21204880673602333</v>
      </c>
      <c r="AO43">
        <v>2.2590950222028616</v>
      </c>
      <c r="AP43">
        <v>1.8507993983307609</v>
      </c>
      <c r="AR43">
        <v>3.4179447838616657E-2</v>
      </c>
      <c r="AS43">
        <v>7.0397175163114181E-2</v>
      </c>
      <c r="AT43">
        <v>5.4562270314749961</v>
      </c>
      <c r="AU43">
        <v>6.0204436124254181</v>
      </c>
      <c r="AV43">
        <v>20.122192572826368</v>
      </c>
      <c r="AW43">
        <v>34.243812815948786</v>
      </c>
      <c r="AX43">
        <v>0</v>
      </c>
      <c r="AY43">
        <v>4.218508862275458E-2</v>
      </c>
      <c r="AZ43">
        <v>3.5698303558718758E-3</v>
      </c>
      <c r="BA43">
        <v>1.9841529977021097</v>
      </c>
      <c r="BB43">
        <v>5.4954609972516621E-4</v>
      </c>
      <c r="BC43">
        <v>0</v>
      </c>
      <c r="BD43">
        <v>0.18995624717873993</v>
      </c>
      <c r="BE43">
        <v>15.095983812337687</v>
      </c>
      <c r="BF43">
        <v>5.8500992597124303E-2</v>
      </c>
      <c r="BG43">
        <v>6.650107727133657E-2</v>
      </c>
      <c r="BH43">
        <v>4.876585507745273E-3</v>
      </c>
      <c r="BI43">
        <v>4.5877398806598656E-2</v>
      </c>
      <c r="BJ43">
        <v>0</v>
      </c>
      <c r="BK43">
        <v>1.5855326432321365E-4</v>
      </c>
      <c r="BL43">
        <v>1.0630620637723531E-5</v>
      </c>
      <c r="BM43">
        <v>1.0750924737996075E-11</v>
      </c>
      <c r="BN43">
        <v>5.8558220514476466E-3</v>
      </c>
      <c r="BO43">
        <v>3.0507634571645188E-4</v>
      </c>
      <c r="BP43">
        <v>1.1974379608728329E-3</v>
      </c>
      <c r="BQ43">
        <v>0.13339221412964253</v>
      </c>
      <c r="BR43">
        <v>1.3176135421166291E-6</v>
      </c>
      <c r="BS43">
        <v>0</v>
      </c>
      <c r="BT43">
        <v>1.9329710443864227E-5</v>
      </c>
      <c r="BU43">
        <v>4.2224657142857247E-4</v>
      </c>
      <c r="BW43">
        <v>8.7381608722484945</v>
      </c>
      <c r="BX43">
        <v>20.122192572826368</v>
      </c>
      <c r="BY43">
        <v>40.472605568610639</v>
      </c>
      <c r="BZ43">
        <v>9.1434088700189413</v>
      </c>
      <c r="CA43">
        <v>2.5194004595780233</v>
      </c>
      <c r="CB43">
        <v>19.013254543826619</v>
      </c>
      <c r="CD43">
        <v>12.625500000000001</v>
      </c>
      <c r="CE43">
        <v>80.442300000000003</v>
      </c>
      <c r="CF43">
        <v>2894.12</v>
      </c>
      <c r="CG43">
        <v>1962.37</v>
      </c>
      <c r="CH43">
        <v>5.1233999999999998E-12</v>
      </c>
      <c r="CI43">
        <v>13457.1</v>
      </c>
      <c r="CJ43">
        <v>897.48099999999999</v>
      </c>
      <c r="CK43">
        <v>186.815</v>
      </c>
      <c r="CL43">
        <v>3.3231299999999999</v>
      </c>
      <c r="CM43">
        <v>1328.17</v>
      </c>
      <c r="CN43">
        <v>0.53666499999999995</v>
      </c>
      <c r="CO43">
        <v>2.0521600000000002</v>
      </c>
      <c r="CP43">
        <v>127.13</v>
      </c>
      <c r="CQ43">
        <v>10994.9</v>
      </c>
      <c r="CR43">
        <v>59.791400000000003</v>
      </c>
      <c r="CS43">
        <v>54.388599999999997</v>
      </c>
      <c r="CT43">
        <v>2.98624</v>
      </c>
      <c r="CU43">
        <v>37.0274</v>
      </c>
      <c r="CV43">
        <v>4.5015599999999996</v>
      </c>
      <c r="CW43">
        <v>0.30310300000000001</v>
      </c>
      <c r="CX43">
        <v>7.5587299999999996E-2</v>
      </c>
      <c r="CY43">
        <v>7.8064200000000004E-9</v>
      </c>
      <c r="CZ43">
        <v>3.5729299999999999</v>
      </c>
      <c r="DA43">
        <v>0.23305200000000001</v>
      </c>
      <c r="DB43">
        <v>1.14744</v>
      </c>
      <c r="DC43">
        <v>127.751</v>
      </c>
      <c r="DD43">
        <v>9.5699200000000009E-3</v>
      </c>
      <c r="DE43">
        <v>3.88427E-4</v>
      </c>
      <c r="DF43">
        <v>7.3445200000000002E-2</v>
      </c>
      <c r="DG43">
        <v>0.63198100000000001</v>
      </c>
      <c r="DI43">
        <v>941.66666666666708</v>
      </c>
      <c r="DJ43">
        <v>1166.6666666666699</v>
      </c>
      <c r="DK43">
        <v>1424.9999999999998</v>
      </c>
      <c r="DL43">
        <v>1041.6666666666702</v>
      </c>
      <c r="DM43">
        <v>2216.6666666666702</v>
      </c>
      <c r="DN43">
        <v>833.33333333333303</v>
      </c>
      <c r="DO43">
        <v>1.2625500000000001E-3</v>
      </c>
      <c r="DP43">
        <v>8.0442299999999994E-3</v>
      </c>
      <c r="DQ43">
        <v>0.289412</v>
      </c>
      <c r="DR43">
        <v>0.19623699999999999</v>
      </c>
      <c r="DS43">
        <v>5.1233999999999996E-16</v>
      </c>
      <c r="DT43">
        <v>1.34571</v>
      </c>
      <c r="DU43">
        <v>8.9748099999999997E-2</v>
      </c>
      <c r="DV43">
        <v>1.86815E-2</v>
      </c>
      <c r="DW43">
        <v>3.3231299999999999E-4</v>
      </c>
      <c r="DX43">
        <v>0.13281700000000002</v>
      </c>
      <c r="DY43">
        <v>5.3666499999999992E-5</v>
      </c>
      <c r="DZ43">
        <v>2.0521600000000001E-4</v>
      </c>
      <c r="EA43">
        <v>1.2713E-2</v>
      </c>
      <c r="EB43">
        <v>1.0994899999999999</v>
      </c>
      <c r="EC43">
        <v>5.97914E-3</v>
      </c>
      <c r="ED43">
        <v>5.4388599999999994E-3</v>
      </c>
      <c r="EE43">
        <v>2.9862399999999999E-4</v>
      </c>
      <c r="EF43">
        <v>3.7027399999999999E-3</v>
      </c>
      <c r="EG43">
        <v>4.5015599999999995E-4</v>
      </c>
      <c r="EH43">
        <v>3.03103E-5</v>
      </c>
      <c r="EI43">
        <v>7.5587299999999997E-6</v>
      </c>
      <c r="EJ43">
        <v>7.8064200000000004E-13</v>
      </c>
      <c r="EK43">
        <v>3.5729300000000001E-4</v>
      </c>
      <c r="EL43">
        <v>2.3305200000000002E-5</v>
      </c>
      <c r="EM43">
        <v>1.14744E-4</v>
      </c>
      <c r="EN43">
        <v>1.2775100000000001E-2</v>
      </c>
      <c r="EO43">
        <v>9.569920000000001E-7</v>
      </c>
      <c r="EP43">
        <v>3.8842700000000003E-8</v>
      </c>
      <c r="EQ43">
        <v>7.3445200000000003E-6</v>
      </c>
      <c r="ER43">
        <v>6.3198100000000007E-5</v>
      </c>
      <c r="EU43">
        <v>9.4166666666666704E-2</v>
      </c>
      <c r="EV43">
        <v>0.11666666666666699</v>
      </c>
      <c r="EW43">
        <v>0.14249999999999999</v>
      </c>
      <c r="EX43">
        <v>0.10416666666666702</v>
      </c>
      <c r="EY43">
        <v>0.22166666666666701</v>
      </c>
      <c r="EZ43">
        <v>8.3333333333333301E-2</v>
      </c>
      <c r="FB43">
        <v>2.7179390489913504E-3</v>
      </c>
      <c r="FC43">
        <v>1.0843440091344027E-2</v>
      </c>
      <c r="FD43">
        <v>0.47977390374331635</v>
      </c>
      <c r="FE43">
        <v>0.32531267379679202</v>
      </c>
      <c r="FF43">
        <v>9.6809092661230562E-16</v>
      </c>
      <c r="FG43">
        <v>2.8782576290494815</v>
      </c>
      <c r="FH43">
        <v>0.12557568483033957</v>
      </c>
      <c r="FI43">
        <v>2.6139184630738575E-2</v>
      </c>
      <c r="FJ43">
        <v>5.097042811387885E-4</v>
      </c>
      <c r="FK43">
        <v>0.22160212638395654</v>
      </c>
      <c r="FL43">
        <v>9.5807450137416436E-5</v>
      </c>
      <c r="FM43">
        <v>2.999310769230766E-4</v>
      </c>
      <c r="FN43">
        <v>1.6415366217691983E-2</v>
      </c>
      <c r="FO43">
        <v>1.4142768415398403</v>
      </c>
      <c r="FP43">
        <v>7.4423740165187871E-3</v>
      </c>
      <c r="FQ43">
        <v>6.7698749892933377E-3</v>
      </c>
      <c r="FR43">
        <v>4.0142055765920878E-4</v>
      </c>
      <c r="FS43">
        <v>4.0493168105767974E-3</v>
      </c>
      <c r="FT43">
        <v>5.3235750650536327E-4</v>
      </c>
      <c r="FU43">
        <v>3.5845164186258793E-5</v>
      </c>
      <c r="FV43">
        <v>9.5991025115285024E-6</v>
      </c>
      <c r="FW43">
        <v>1.0544914189870665E-12</v>
      </c>
      <c r="FX43">
        <v>5.1111626983102009E-4</v>
      </c>
      <c r="FY43">
        <v>2.9587454233004871E-5</v>
      </c>
      <c r="FZ43">
        <v>1.21651088036117E-4</v>
      </c>
      <c r="GA43">
        <v>1.426382250546243E-2</v>
      </c>
      <c r="GB43">
        <v>1.1223469892008628E-6</v>
      </c>
      <c r="GC43">
        <v>2.5034456936416176E-8</v>
      </c>
      <c r="GD43">
        <v>9.2621492428198783E-6</v>
      </c>
      <c r="GE43">
        <v>6.8078262162162348E-5</v>
      </c>
      <c r="GF43">
        <v>0</v>
      </c>
      <c r="GG43">
        <v>0</v>
      </c>
      <c r="GH43">
        <v>0.15610516934046378</v>
      </c>
      <c r="GI43">
        <v>0.22044724487274592</v>
      </c>
      <c r="GJ43">
        <v>0.30478462086151631</v>
      </c>
      <c r="GK43">
        <v>0.12547953964194417</v>
      </c>
      <c r="GL43">
        <v>0.36984576282988701</v>
      </c>
    </row>
    <row r="44" spans="8:194">
      <c r="H44" t="s">
        <v>64</v>
      </c>
      <c r="I44" t="s">
        <v>41</v>
      </c>
      <c r="J44">
        <f t="shared" si="5"/>
        <v>-1.3725901332822503</v>
      </c>
      <c r="K44">
        <v>-2.3593999999999999</v>
      </c>
      <c r="L44">
        <v>-1.7282999999999999</v>
      </c>
      <c r="M44">
        <f t="shared" si="6"/>
        <v>0.28169170284852418</v>
      </c>
      <c r="N44">
        <f t="shared" si="7"/>
        <v>4.6482000000000006E-9</v>
      </c>
      <c r="O44">
        <f t="shared" si="0"/>
        <v>600.38172380926073</v>
      </c>
      <c r="Q44">
        <v>35831.800000000003</v>
      </c>
      <c r="R44">
        <v>41901.599999999999</v>
      </c>
      <c r="S44">
        <v>14270.3</v>
      </c>
      <c r="T44">
        <v>129539</v>
      </c>
      <c r="U44">
        <v>50800</v>
      </c>
      <c r="V44">
        <v>12200</v>
      </c>
      <c r="W44">
        <v>154800</v>
      </c>
      <c r="X44">
        <v>3.5831800000000005</v>
      </c>
      <c r="Y44">
        <v>4.1901599999999997</v>
      </c>
      <c r="Z44">
        <v>1.42703</v>
      </c>
      <c r="AA44">
        <v>12.953900000000001</v>
      </c>
      <c r="AB44">
        <v>5.08</v>
      </c>
      <c r="AC44">
        <v>1.22</v>
      </c>
      <c r="AD44">
        <v>15.48</v>
      </c>
      <c r="AE44">
        <f t="shared" si="8"/>
        <v>205600</v>
      </c>
      <c r="AF44">
        <f t="shared" si="9"/>
        <v>180339</v>
      </c>
      <c r="AG44">
        <f t="shared" si="10"/>
        <v>0.24708171206225682</v>
      </c>
      <c r="AH44">
        <f t="shared" si="11"/>
        <v>0.28169170284852418</v>
      </c>
      <c r="AJ44">
        <v>5.681936613913007</v>
      </c>
      <c r="AK44">
        <v>2.3180633860869935</v>
      </c>
      <c r="AM44">
        <v>1.0692574201542122</v>
      </c>
      <c r="AN44">
        <v>0.25344964029933359</v>
      </c>
      <c r="AO44">
        <v>2.3567236743013651</v>
      </c>
      <c r="AP44">
        <v>1.7770108941868386</v>
      </c>
      <c r="AR44">
        <v>4.0757568587896198E-2</v>
      </c>
      <c r="AS44">
        <v>8.4571561722487754E-2</v>
      </c>
      <c r="AT44">
        <v>5.9412529932112648</v>
      </c>
      <c r="AU44">
        <v>6.9476835219090605</v>
      </c>
      <c r="AV44">
        <v>20.311133348158073</v>
      </c>
      <c r="AW44">
        <v>36.16224328942689</v>
      </c>
      <c r="AX44">
        <v>0</v>
      </c>
      <c r="AY44">
        <v>0</v>
      </c>
      <c r="AZ44">
        <v>3.3798222419928721E-3</v>
      </c>
      <c r="BA44">
        <v>2.3809669124712762</v>
      </c>
      <c r="BB44">
        <v>5.8525085041224903E-4</v>
      </c>
      <c r="BC44">
        <v>0</v>
      </c>
      <c r="BD44">
        <v>0.22310074772479005</v>
      </c>
      <c r="BE44">
        <v>16.664127065986175</v>
      </c>
      <c r="BF44">
        <v>7.2051297828081742E-2</v>
      </c>
      <c r="BG44">
        <v>7.540184362190247E-2</v>
      </c>
      <c r="BH44">
        <v>5.030984234079181E-3</v>
      </c>
      <c r="BI44">
        <v>4.8740990651690491E-2</v>
      </c>
      <c r="BJ44">
        <v>0</v>
      </c>
      <c r="BK44">
        <v>6.8397241725633314E-5</v>
      </c>
      <c r="BL44">
        <v>5.1799288032842148E-6</v>
      </c>
      <c r="BM44">
        <v>0</v>
      </c>
      <c r="BN44">
        <v>6.6997597815089968E-3</v>
      </c>
      <c r="BO44">
        <v>3.102485514278494E-4</v>
      </c>
      <c r="BP44">
        <v>9.3994612641083231E-4</v>
      </c>
      <c r="BQ44">
        <v>0.15506858849235181</v>
      </c>
      <c r="BR44">
        <v>5.9193567602591723E-7</v>
      </c>
      <c r="BS44">
        <v>0</v>
      </c>
      <c r="BT44">
        <v>6.8119646475195822E-6</v>
      </c>
      <c r="BU44">
        <v>3.610550849420858E-4</v>
      </c>
      <c r="BW44">
        <v>8.4231228142357413</v>
      </c>
      <c r="BX44">
        <v>20.311133348158073</v>
      </c>
      <c r="BY44">
        <v>40.15173395998</v>
      </c>
      <c r="BZ44">
        <v>9.1313622180162817</v>
      </c>
      <c r="CA44">
        <v>2.0355420931689991</v>
      </c>
      <c r="CB44">
        <v>19.91374697824331</v>
      </c>
      <c r="CD44">
        <v>21.782499999999999</v>
      </c>
      <c r="CE44">
        <v>124.29300000000001</v>
      </c>
      <c r="CF44">
        <v>3746.04</v>
      </c>
      <c r="CG44">
        <v>3117.93</v>
      </c>
      <c r="CH44">
        <v>3.6379800000000002E-12</v>
      </c>
      <c r="CI44">
        <v>7247.54</v>
      </c>
      <c r="CJ44">
        <v>793.03800000000001</v>
      </c>
      <c r="CK44">
        <v>138.80799999999999</v>
      </c>
      <c r="CL44">
        <v>3.3547199999999999</v>
      </c>
      <c r="CM44">
        <v>1769.24</v>
      </c>
      <c r="CN44">
        <v>0.42289500000000002</v>
      </c>
      <c r="CO44">
        <v>2.4810099999999999</v>
      </c>
      <c r="CP44">
        <v>143.32599999999999</v>
      </c>
      <c r="CQ44">
        <v>13314.2</v>
      </c>
      <c r="CR44">
        <v>78.299700000000001</v>
      </c>
      <c r="CS44">
        <v>109.729</v>
      </c>
      <c r="CT44">
        <v>2.7554400000000001</v>
      </c>
      <c r="CU44">
        <v>43.525500000000001</v>
      </c>
      <c r="CV44">
        <v>4.9922300000000002</v>
      </c>
      <c r="CW44">
        <v>0.20036200000000001</v>
      </c>
      <c r="CX44">
        <v>5.6237099999999998E-2</v>
      </c>
      <c r="CY44">
        <v>1.77739E-9</v>
      </c>
      <c r="CZ44">
        <v>3.99925</v>
      </c>
      <c r="DA44">
        <v>0.290827</v>
      </c>
      <c r="DB44">
        <v>1.1807700000000001</v>
      </c>
      <c r="DC44">
        <v>123.929</v>
      </c>
      <c r="DD44">
        <v>5.9384499999999996E-3</v>
      </c>
      <c r="DE44">
        <v>1.8866600000000001E-4</v>
      </c>
      <c r="DF44">
        <v>3.8226700000000002E-2</v>
      </c>
      <c r="DG44">
        <v>0.64955499999999999</v>
      </c>
      <c r="DI44">
        <v>941.66666666666708</v>
      </c>
      <c r="DJ44">
        <v>1166.6666666666699</v>
      </c>
      <c r="DK44">
        <v>1424.9999999999998</v>
      </c>
      <c r="DL44">
        <v>1041.6666666666702</v>
      </c>
      <c r="DM44">
        <v>2216.6666666666702</v>
      </c>
      <c r="DN44">
        <v>833.33333333333303</v>
      </c>
      <c r="DO44">
        <v>2.1782500000000001E-3</v>
      </c>
      <c r="DP44">
        <v>1.2429300000000001E-2</v>
      </c>
      <c r="DQ44">
        <v>0.37460399999999999</v>
      </c>
      <c r="DR44">
        <v>0.31179299999999999</v>
      </c>
      <c r="DS44">
        <v>3.6379800000000003E-16</v>
      </c>
      <c r="DT44">
        <v>0.72475400000000001</v>
      </c>
      <c r="DU44">
        <v>7.9303800000000008E-2</v>
      </c>
      <c r="DV44">
        <v>1.3880799999999999E-2</v>
      </c>
      <c r="DW44">
        <v>3.3547200000000002E-4</v>
      </c>
      <c r="DX44">
        <v>0.176924</v>
      </c>
      <c r="DY44">
        <v>4.2289500000000002E-5</v>
      </c>
      <c r="DZ44">
        <v>2.4810099999999997E-4</v>
      </c>
      <c r="EA44">
        <v>1.4332599999999999E-2</v>
      </c>
      <c r="EB44">
        <v>1.33142</v>
      </c>
      <c r="EC44">
        <v>7.8299700000000003E-3</v>
      </c>
      <c r="ED44">
        <v>1.0972900000000001E-2</v>
      </c>
      <c r="EE44">
        <v>2.7554400000000002E-4</v>
      </c>
      <c r="EF44">
        <v>4.3525500000000002E-3</v>
      </c>
      <c r="EG44">
        <v>4.9922300000000003E-4</v>
      </c>
      <c r="EH44">
        <v>2.00362E-5</v>
      </c>
      <c r="EI44">
        <v>5.6237099999999999E-6</v>
      </c>
      <c r="EJ44">
        <v>1.7773900000000001E-13</v>
      </c>
      <c r="EK44">
        <v>3.9992499999999998E-4</v>
      </c>
      <c r="EL44">
        <v>2.9082699999999999E-5</v>
      </c>
      <c r="EM44">
        <v>1.1807700000000001E-4</v>
      </c>
      <c r="EN44">
        <v>1.23929E-2</v>
      </c>
      <c r="EO44">
        <v>5.9384500000000001E-7</v>
      </c>
      <c r="EP44">
        <v>1.8866600000000001E-8</v>
      </c>
      <c r="EQ44">
        <v>3.8226700000000003E-6</v>
      </c>
      <c r="ER44">
        <v>6.4955499999999998E-5</v>
      </c>
      <c r="EU44">
        <v>9.4166666666666704E-2</v>
      </c>
      <c r="EV44">
        <v>0.11666666666666699</v>
      </c>
      <c r="EW44">
        <v>0.14249999999999999</v>
      </c>
      <c r="EX44">
        <v>0.10416666666666702</v>
      </c>
      <c r="EY44">
        <v>0.22166666666666701</v>
      </c>
      <c r="EZ44">
        <v>8.3333333333333301E-2</v>
      </c>
      <c r="FB44">
        <v>4.6892010086455257E-3</v>
      </c>
      <c r="FC44">
        <v>1.6754415267507559E-2</v>
      </c>
      <c r="FD44">
        <v>0.62100128342246097</v>
      </c>
      <c r="FE44">
        <v>0.5168760962566854</v>
      </c>
      <c r="FF44">
        <v>6.8741371534470005E-16</v>
      </c>
      <c r="FG44">
        <v>1.5501324428622274</v>
      </c>
      <c r="FH44">
        <v>0.11096200359281461</v>
      </c>
      <c r="FI44">
        <v>1.9422037524950135E-2</v>
      </c>
      <c r="FJ44">
        <v>5.1454958007117284E-4</v>
      </c>
      <c r="FK44">
        <v>0.29519364696051803</v>
      </c>
      <c r="FL44">
        <v>7.5496802709069404E-5</v>
      </c>
      <c r="FM44">
        <v>3.6260915384615338E-4</v>
      </c>
      <c r="FN44">
        <v>1.8506637131416037E-2</v>
      </c>
      <c r="FO44">
        <v>1.7126090026857677</v>
      </c>
      <c r="FP44">
        <v>9.7461449770571713E-3</v>
      </c>
      <c r="FQ44">
        <v>1.3658222728663153E-2</v>
      </c>
      <c r="FR44">
        <v>3.7039563511187659E-4</v>
      </c>
      <c r="FS44">
        <v>4.7599490873990718E-3</v>
      </c>
      <c r="FT44">
        <v>5.9038446998402111E-4</v>
      </c>
      <c r="FU44">
        <v>2.3694944578863237E-5</v>
      </c>
      <c r="FV44">
        <v>7.1417511652232522E-6</v>
      </c>
      <c r="FW44">
        <v>2.4008988796316649E-13</v>
      </c>
      <c r="FX44">
        <v>5.7210237595522637E-4</v>
      </c>
      <c r="FY44">
        <v>3.6922363044393982E-5</v>
      </c>
      <c r="FZ44">
        <v>1.2518472009029308E-4</v>
      </c>
      <c r="GA44">
        <v>1.3837083539694039E-2</v>
      </c>
      <c r="GB44">
        <v>6.9645320734341173E-7</v>
      </c>
      <c r="GC44">
        <v>1.215968728323699E-8</v>
      </c>
      <c r="GD44">
        <v>4.8207561618799133E-6</v>
      </c>
      <c r="GE44">
        <v>6.9971368725868901E-5</v>
      </c>
      <c r="GF44">
        <v>0</v>
      </c>
      <c r="GG44">
        <v>0</v>
      </c>
      <c r="GH44">
        <v>0.15610516934046378</v>
      </c>
      <c r="GI44">
        <v>0.22044724487274592</v>
      </c>
      <c r="GJ44">
        <v>0.30478462086151631</v>
      </c>
      <c r="GK44">
        <v>0.12547953964194417</v>
      </c>
      <c r="GL44">
        <v>0.36984576282988701</v>
      </c>
    </row>
    <row r="45" spans="8:194">
      <c r="H45" t="s">
        <v>64</v>
      </c>
      <c r="I45" t="s">
        <v>42</v>
      </c>
      <c r="J45">
        <f t="shared" si="5"/>
        <v>-1.4191382155958097</v>
      </c>
      <c r="K45">
        <v>-2.3593999999999999</v>
      </c>
      <c r="L45">
        <v>-1.7282999999999999</v>
      </c>
      <c r="M45">
        <f t="shared" si="6"/>
        <v>0.27422399881872739</v>
      </c>
      <c r="N45">
        <f t="shared" si="7"/>
        <v>4.6482000000000006E-9</v>
      </c>
      <c r="O45">
        <f t="shared" si="0"/>
        <v>590.56318247586137</v>
      </c>
      <c r="Q45">
        <v>39758</v>
      </c>
      <c r="R45">
        <v>43078.2</v>
      </c>
      <c r="S45">
        <v>13698.9</v>
      </c>
      <c r="T45">
        <v>137626</v>
      </c>
      <c r="U45">
        <v>52000</v>
      </c>
      <c r="V45">
        <v>12300</v>
      </c>
      <c r="W45">
        <v>144900</v>
      </c>
      <c r="X45">
        <v>3.9758</v>
      </c>
      <c r="Y45">
        <v>4.3078199999999995</v>
      </c>
      <c r="Z45">
        <v>1.3698900000000001</v>
      </c>
      <c r="AA45">
        <v>13.762600000000001</v>
      </c>
      <c r="AB45">
        <v>5.2</v>
      </c>
      <c r="AC45">
        <v>1.23</v>
      </c>
      <c r="AD45">
        <v>14.49</v>
      </c>
      <c r="AE45">
        <f t="shared" si="8"/>
        <v>196900</v>
      </c>
      <c r="AF45">
        <f t="shared" si="9"/>
        <v>189626</v>
      </c>
      <c r="AG45">
        <f t="shared" si="10"/>
        <v>0.26409344845099036</v>
      </c>
      <c r="AH45">
        <f t="shared" si="11"/>
        <v>0.27422399881872739</v>
      </c>
      <c r="AJ45">
        <v>5.7641161406190031</v>
      </c>
      <c r="AK45">
        <v>2.2358838593809964</v>
      </c>
      <c r="AM45">
        <v>1.1291077016482287</v>
      </c>
      <c r="AN45">
        <v>0.24192241205002143</v>
      </c>
      <c r="AO45">
        <v>2.1935014518312284</v>
      </c>
      <c r="AP45">
        <v>1.8086792417986857</v>
      </c>
      <c r="AR45">
        <v>3.9510487608069106E-2</v>
      </c>
      <c r="AS45">
        <v>7.1033824880382554E-2</v>
      </c>
      <c r="AT45">
        <v>6.592254268668988</v>
      </c>
      <c r="AU45">
        <v>7.142774984571064</v>
      </c>
      <c r="AV45">
        <v>20.292239270624901</v>
      </c>
      <c r="AW45">
        <v>41.225718903524438</v>
      </c>
      <c r="AX45">
        <v>0</v>
      </c>
      <c r="AY45">
        <v>0</v>
      </c>
      <c r="AZ45">
        <v>3.4137040569394918E-3</v>
      </c>
      <c r="BA45">
        <v>2.2856301295174428</v>
      </c>
      <c r="BB45">
        <v>5.7484648606203313E-4</v>
      </c>
      <c r="BC45">
        <v>0</v>
      </c>
      <c r="BD45">
        <v>0.25742155587914012</v>
      </c>
      <c r="BE45">
        <v>17.704453111290139</v>
      </c>
      <c r="BF45">
        <v>8.0104158764147768E-2</v>
      </c>
      <c r="BG45">
        <v>7.607648357295782E-2</v>
      </c>
      <c r="BH45">
        <v>5.6218019965576672E-3</v>
      </c>
      <c r="BI45">
        <v>6.1651705276705077E-2</v>
      </c>
      <c r="BJ45">
        <v>0</v>
      </c>
      <c r="BK45">
        <v>5.8006031339876651E-5</v>
      </c>
      <c r="BL45">
        <v>3.5757076886739363E-5</v>
      </c>
      <c r="BM45">
        <v>8.807839083534331E-13</v>
      </c>
      <c r="BN45">
        <v>4.8235415100635094E-3</v>
      </c>
      <c r="BO45">
        <v>3.4533931378990818E-4</v>
      </c>
      <c r="BP45">
        <v>2.6302817607223392E-3</v>
      </c>
      <c r="BQ45">
        <v>0.14491818572468984</v>
      </c>
      <c r="BR45">
        <v>0</v>
      </c>
      <c r="BS45">
        <v>2.8883656069364152E-8</v>
      </c>
      <c r="BT45">
        <v>8.6171487728459533E-6</v>
      </c>
      <c r="BU45">
        <v>3.4105433976834061E-4</v>
      </c>
      <c r="BW45">
        <v>8.6220942192964269</v>
      </c>
      <c r="BX45">
        <v>20.292239270624901</v>
      </c>
      <c r="BY45">
        <v>40.96460870184427</v>
      </c>
      <c r="BZ45">
        <v>9.4445751700854412</v>
      </c>
      <c r="CA45">
        <v>2.0522268644244828</v>
      </c>
      <c r="CB45">
        <v>18.640193392425424</v>
      </c>
      <c r="CD45">
        <v>17.918399999999998</v>
      </c>
      <c r="CE45">
        <v>104.767</v>
      </c>
      <c r="CF45">
        <v>4369.3</v>
      </c>
      <c r="CG45">
        <v>2820.25</v>
      </c>
      <c r="CH45">
        <v>5.7712899999999997E-12</v>
      </c>
      <c r="CI45">
        <v>14387.2</v>
      </c>
      <c r="CJ45">
        <v>1145.49</v>
      </c>
      <c r="CK45">
        <v>198.76499999999999</v>
      </c>
      <c r="CL45">
        <v>3.1109200000000001</v>
      </c>
      <c r="CM45">
        <v>1674.92</v>
      </c>
      <c r="CN45">
        <v>0.314137</v>
      </c>
      <c r="CO45">
        <v>2.4402599999999999</v>
      </c>
      <c r="CP45">
        <v>198.10599999999999</v>
      </c>
      <c r="CQ45">
        <v>13451.2</v>
      </c>
      <c r="CR45">
        <v>87.338899999999995</v>
      </c>
      <c r="CS45">
        <v>68.401600000000002</v>
      </c>
      <c r="CT45">
        <v>3.2958099999999999</v>
      </c>
      <c r="CU45">
        <v>39.452399999999997</v>
      </c>
      <c r="CV45">
        <v>6.1055299999999999</v>
      </c>
      <c r="CW45">
        <v>0.18536</v>
      </c>
      <c r="CX45">
        <v>0.26060299999999997</v>
      </c>
      <c r="CY45">
        <v>5.2988699999999999E-10</v>
      </c>
      <c r="CZ45">
        <v>2.7245300000000001</v>
      </c>
      <c r="DA45">
        <v>0.33114199999999999</v>
      </c>
      <c r="DB45">
        <v>2.1670500000000001</v>
      </c>
      <c r="DC45">
        <v>127.806</v>
      </c>
      <c r="DD45">
        <v>9.8591000000000008E-3</v>
      </c>
      <c r="DE45">
        <v>3.64382E-5</v>
      </c>
      <c r="DF45">
        <v>4.3230600000000001E-2</v>
      </c>
      <c r="DG45">
        <v>0.66513900000000004</v>
      </c>
      <c r="DI45">
        <v>941.66666666666708</v>
      </c>
      <c r="DJ45">
        <v>1166.6666666666699</v>
      </c>
      <c r="DK45">
        <v>1424.9999999999998</v>
      </c>
      <c r="DL45">
        <v>1041.6666666666702</v>
      </c>
      <c r="DM45">
        <v>2216.6666666666702</v>
      </c>
      <c r="DN45">
        <v>833.33333333333303</v>
      </c>
      <c r="DO45">
        <v>1.7918399999999998E-3</v>
      </c>
      <c r="DP45">
        <v>1.04767E-2</v>
      </c>
      <c r="DQ45">
        <v>0.43693000000000004</v>
      </c>
      <c r="DR45">
        <v>0.28202500000000003</v>
      </c>
      <c r="DS45">
        <v>5.7712899999999996E-16</v>
      </c>
      <c r="DT45">
        <v>1.43872</v>
      </c>
      <c r="DU45">
        <v>0.114549</v>
      </c>
      <c r="DV45">
        <v>1.9876499999999998E-2</v>
      </c>
      <c r="DW45">
        <v>3.1109200000000001E-4</v>
      </c>
      <c r="DX45">
        <v>0.167492</v>
      </c>
      <c r="DY45">
        <v>3.14137E-5</v>
      </c>
      <c r="DZ45">
        <v>2.44026E-4</v>
      </c>
      <c r="EA45">
        <v>1.9810600000000001E-2</v>
      </c>
      <c r="EB45">
        <v>1.3451200000000001</v>
      </c>
      <c r="EC45">
        <v>8.7338899999999994E-3</v>
      </c>
      <c r="ED45">
        <v>6.8401600000000005E-3</v>
      </c>
      <c r="EE45">
        <v>3.2958100000000001E-4</v>
      </c>
      <c r="EF45">
        <v>3.94524E-3</v>
      </c>
      <c r="EG45">
        <v>6.1055300000000001E-4</v>
      </c>
      <c r="EH45">
        <v>1.8536E-5</v>
      </c>
      <c r="EI45">
        <v>2.6060299999999998E-5</v>
      </c>
      <c r="EJ45">
        <v>5.2988699999999997E-14</v>
      </c>
      <c r="EK45">
        <v>2.7245300000000003E-4</v>
      </c>
      <c r="EL45">
        <v>3.3114200000000002E-5</v>
      </c>
      <c r="EM45">
        <v>2.1670500000000001E-4</v>
      </c>
      <c r="EN45">
        <v>1.27806E-2</v>
      </c>
      <c r="EO45">
        <v>9.8591000000000002E-7</v>
      </c>
      <c r="EP45">
        <v>3.6438199999999999E-9</v>
      </c>
      <c r="EQ45">
        <v>4.3230599999999999E-6</v>
      </c>
      <c r="ER45">
        <v>6.65139E-5</v>
      </c>
      <c r="EU45">
        <v>9.4166666666666704E-2</v>
      </c>
      <c r="EV45">
        <v>0.11666666666666699</v>
      </c>
      <c r="EW45">
        <v>0.14249999999999999</v>
      </c>
      <c r="EX45">
        <v>0.10416666666666702</v>
      </c>
      <c r="EY45">
        <v>0.22166666666666701</v>
      </c>
      <c r="EZ45">
        <v>8.3333333333333301E-2</v>
      </c>
      <c r="FB45">
        <v>3.8573616138328467E-3</v>
      </c>
      <c r="FC45">
        <v>1.4122354632448845E-2</v>
      </c>
      <c r="FD45">
        <v>0.72432245989304944</v>
      </c>
      <c r="FE45">
        <v>0.46752807486631098</v>
      </c>
      <c r="FF45">
        <v>1.0905128398813939E-15</v>
      </c>
      <c r="FG45">
        <v>3.0771910857956546</v>
      </c>
      <c r="FH45">
        <v>0.16027714371257518</v>
      </c>
      <c r="FI45">
        <v>2.7811230538922208E-2</v>
      </c>
      <c r="FJ45">
        <v>4.7715534519572812E-4</v>
      </c>
      <c r="FK45">
        <v>0.27945657071234592</v>
      </c>
      <c r="FL45">
        <v>5.6080916332940649E-5</v>
      </c>
      <c r="FM45">
        <v>3.5665338461538421E-4</v>
      </c>
      <c r="FN45">
        <v>2.5579977502730181E-2</v>
      </c>
      <c r="FO45">
        <v>1.7302313482542546</v>
      </c>
      <c r="FP45">
        <v>1.0871275133068178E-2</v>
      </c>
      <c r="FQ45">
        <v>8.5141055490975549E-3</v>
      </c>
      <c r="FR45">
        <v>4.4303401204819342E-4</v>
      </c>
      <c r="FS45">
        <v>4.3145148332748191E-3</v>
      </c>
      <c r="FT45">
        <v>7.2204407509700883E-4</v>
      </c>
      <c r="FU45">
        <v>2.1920797991326149E-5</v>
      </c>
      <c r="FV45">
        <v>3.3094910280058448E-5</v>
      </c>
      <c r="FW45">
        <v>7.1577149901337563E-14</v>
      </c>
      <c r="FX45">
        <v>3.8975059982779097E-4</v>
      </c>
      <c r="FY45">
        <v>4.204061226518416E-5</v>
      </c>
      <c r="FZ45">
        <v>2.2974969525959297E-4</v>
      </c>
      <c r="GA45">
        <v>1.426996343772754E-2</v>
      </c>
      <c r="GB45">
        <v>1.156261619870409E-6</v>
      </c>
      <c r="GC45">
        <v>2.3484735838150278E-9</v>
      </c>
      <c r="GD45">
        <v>5.4517962924282181E-6</v>
      </c>
      <c r="GE45">
        <v>7.1650108494208673E-5</v>
      </c>
      <c r="GF45">
        <v>0</v>
      </c>
      <c r="GG45">
        <v>0</v>
      </c>
      <c r="GH45">
        <v>0.15610516934046378</v>
      </c>
      <c r="GI45">
        <v>0.22044724487274592</v>
      </c>
      <c r="GJ45">
        <v>0.30478462086151631</v>
      </c>
      <c r="GK45">
        <v>0.12547953964194417</v>
      </c>
      <c r="GL45">
        <v>0.36984576282988701</v>
      </c>
    </row>
    <row r="46" spans="8:194">
      <c r="H46" t="s">
        <v>64</v>
      </c>
      <c r="I46" t="s">
        <v>43</v>
      </c>
      <c r="J46">
        <f t="shared" si="5"/>
        <v>-1.4664519306586226</v>
      </c>
      <c r="K46">
        <v>-2.3593999999999999</v>
      </c>
      <c r="L46">
        <v>-1.7282999999999999</v>
      </c>
      <c r="M46">
        <f t="shared" si="6"/>
        <v>0.30360049407228695</v>
      </c>
      <c r="N46">
        <f t="shared" si="7"/>
        <v>4.6482000000000006E-9</v>
      </c>
      <c r="O46">
        <f t="shared" si="0"/>
        <v>583.50896321175708</v>
      </c>
      <c r="Q46">
        <v>38094.9</v>
      </c>
      <c r="R46">
        <v>41696.699999999997</v>
      </c>
      <c r="S46">
        <v>13085.1</v>
      </c>
      <c r="T46">
        <v>120654</v>
      </c>
      <c r="U46">
        <v>52600</v>
      </c>
      <c r="V46">
        <v>10700</v>
      </c>
      <c r="W46">
        <v>147500</v>
      </c>
      <c r="X46">
        <v>3.8094900000000003</v>
      </c>
      <c r="Y46">
        <v>4.16967</v>
      </c>
      <c r="Z46">
        <v>1.3085100000000001</v>
      </c>
      <c r="AA46">
        <v>12.0654</v>
      </c>
      <c r="AB46">
        <v>5.26</v>
      </c>
      <c r="AC46">
        <v>1.07</v>
      </c>
      <c r="AD46">
        <v>14.75</v>
      </c>
      <c r="AE46">
        <f t="shared" si="8"/>
        <v>200100</v>
      </c>
      <c r="AF46">
        <f t="shared" si="9"/>
        <v>173254</v>
      </c>
      <c r="AG46">
        <f t="shared" si="10"/>
        <v>0.26286856571714146</v>
      </c>
      <c r="AH46">
        <f t="shared" si="11"/>
        <v>0.30360049407228695</v>
      </c>
      <c r="AJ46">
        <v>5.7285855716941025</v>
      </c>
      <c r="AK46">
        <v>2.271414428305897</v>
      </c>
      <c r="AM46">
        <v>1.1449398457363529</v>
      </c>
      <c r="AN46">
        <v>0.23074272570719445</v>
      </c>
      <c r="AO46">
        <v>2.2295752004215652</v>
      </c>
      <c r="AP46">
        <v>1.8268568534068053</v>
      </c>
      <c r="AR46">
        <v>4.0000450720461038E-2</v>
      </c>
      <c r="AS46">
        <v>6.9871329186602646E-2</v>
      </c>
      <c r="AT46">
        <v>6.3164964822052978</v>
      </c>
      <c r="AU46">
        <v>6.9137091544949492</v>
      </c>
      <c r="AV46">
        <v>20.632332666221966</v>
      </c>
      <c r="AW46">
        <v>35.801147098611658</v>
      </c>
      <c r="AX46">
        <v>0</v>
      </c>
      <c r="AY46">
        <v>0</v>
      </c>
      <c r="AZ46">
        <v>3.0719870106761474E-3</v>
      </c>
      <c r="BA46">
        <v>2.1832190035512844</v>
      </c>
      <c r="BB46">
        <v>5.8071099136238651E-4</v>
      </c>
      <c r="BC46">
        <v>0</v>
      </c>
      <c r="BD46">
        <v>0.21755105496905652</v>
      </c>
      <c r="BE46">
        <v>15.521144883158708</v>
      </c>
      <c r="BF46">
        <v>6.4483381033955109E-2</v>
      </c>
      <c r="BG46">
        <v>7.1620001254205937E-2</v>
      </c>
      <c r="BH46">
        <v>4.9898103442340865E-3</v>
      </c>
      <c r="BI46">
        <v>4.7269989165789013E-2</v>
      </c>
      <c r="BJ46">
        <v>0</v>
      </c>
      <c r="BK46">
        <v>9.9035388564254587E-5</v>
      </c>
      <c r="BL46">
        <v>6.3834851445281677E-6</v>
      </c>
      <c r="BM46">
        <v>2.6340199890374969E-5</v>
      </c>
      <c r="BN46">
        <v>6.9776820159294043E-3</v>
      </c>
      <c r="BO46">
        <v>3.11009020554292E-4</v>
      </c>
      <c r="BP46">
        <v>6.0182323325808692E-4</v>
      </c>
      <c r="BQ46">
        <v>0.14801098252002851</v>
      </c>
      <c r="BR46">
        <v>2.5480538876889816E-6</v>
      </c>
      <c r="BS46">
        <v>0</v>
      </c>
      <c r="BT46">
        <v>3.9836780678851171E-6</v>
      </c>
      <c r="BU46">
        <v>4.1361049806949913E-4</v>
      </c>
      <c r="BW46">
        <v>8.7215799218267698</v>
      </c>
      <c r="BX46">
        <v>20.632332666221966</v>
      </c>
      <c r="BY46">
        <v>40.772085736665893</v>
      </c>
      <c r="BZ46">
        <v>9.1193155660136203</v>
      </c>
      <c r="CA46">
        <v>1.7852705243367453</v>
      </c>
      <c r="CB46">
        <v>18.974662010923048</v>
      </c>
      <c r="CD46">
        <v>24.2241</v>
      </c>
      <c r="CE46">
        <v>125.21599999999999</v>
      </c>
      <c r="CF46">
        <v>4256.45</v>
      </c>
      <c r="CG46">
        <v>4140.46</v>
      </c>
      <c r="CH46">
        <v>4.3807099999999998E-12</v>
      </c>
      <c r="CI46">
        <v>14974.9</v>
      </c>
      <c r="CJ46">
        <v>762.98599999999999</v>
      </c>
      <c r="CK46">
        <v>159.95699999999999</v>
      </c>
      <c r="CL46">
        <v>3.9468399999999999</v>
      </c>
      <c r="CM46">
        <v>1626.98</v>
      </c>
      <c r="CN46">
        <v>0.64035799999999998</v>
      </c>
      <c r="CO46">
        <v>2.9347699999999999</v>
      </c>
      <c r="CP46">
        <v>201.83099999999999</v>
      </c>
      <c r="CQ46">
        <v>16022.4</v>
      </c>
      <c r="CR46">
        <v>48.393700000000003</v>
      </c>
      <c r="CS46">
        <v>74.216999999999999</v>
      </c>
      <c r="CT46">
        <v>3.8416000000000001</v>
      </c>
      <c r="CU46">
        <v>50.862699999999997</v>
      </c>
      <c r="CV46">
        <v>7.37906</v>
      </c>
      <c r="CW46">
        <v>0.272451</v>
      </c>
      <c r="CX46">
        <v>6.7592399999999997E-2</v>
      </c>
      <c r="CY46">
        <v>0.26651200000000003</v>
      </c>
      <c r="CZ46">
        <v>4.1747899999999998</v>
      </c>
      <c r="DA46">
        <v>0.45588000000000001</v>
      </c>
      <c r="DB46">
        <v>0.53407800000000005</v>
      </c>
      <c r="DC46">
        <v>130.49299999999999</v>
      </c>
      <c r="DD46">
        <v>1.34117E-2</v>
      </c>
      <c r="DE46">
        <v>8.6049999999999998E-6</v>
      </c>
      <c r="DF46">
        <v>2.91229E-2</v>
      </c>
      <c r="DG46">
        <v>0.60368699999999997</v>
      </c>
      <c r="DI46">
        <v>941.66666666666708</v>
      </c>
      <c r="DJ46">
        <v>1166.6666666666699</v>
      </c>
      <c r="DK46">
        <v>1424.9999999999998</v>
      </c>
      <c r="DL46">
        <v>1041.6666666666702</v>
      </c>
      <c r="DM46">
        <v>2216.6666666666702</v>
      </c>
      <c r="DN46">
        <v>833.33333333333303</v>
      </c>
      <c r="DO46">
        <v>2.4224099999999998E-3</v>
      </c>
      <c r="DP46">
        <v>1.2521599999999999E-2</v>
      </c>
      <c r="DQ46">
        <v>0.425645</v>
      </c>
      <c r="DR46">
        <v>0.41404600000000003</v>
      </c>
      <c r="DS46">
        <v>4.38071E-16</v>
      </c>
      <c r="DT46">
        <v>1.49749</v>
      </c>
      <c r="DU46">
        <v>7.6298599999999994E-2</v>
      </c>
      <c r="DV46">
        <v>1.5995699999999998E-2</v>
      </c>
      <c r="DW46">
        <v>3.9468399999999996E-4</v>
      </c>
      <c r="DX46">
        <v>0.16269800000000001</v>
      </c>
      <c r="DY46">
        <v>6.4035799999999994E-5</v>
      </c>
      <c r="DZ46">
        <v>2.93477E-4</v>
      </c>
      <c r="EA46">
        <v>2.0183099999999999E-2</v>
      </c>
      <c r="EB46">
        <v>1.6022399999999999</v>
      </c>
      <c r="EC46">
        <v>4.83937E-3</v>
      </c>
      <c r="ED46">
        <v>7.4216999999999998E-3</v>
      </c>
      <c r="EE46">
        <v>3.8416000000000004E-4</v>
      </c>
      <c r="EF46">
        <v>5.0862699999999995E-3</v>
      </c>
      <c r="EG46">
        <v>7.3790599999999998E-4</v>
      </c>
      <c r="EH46">
        <v>2.7245100000000001E-5</v>
      </c>
      <c r="EI46">
        <v>6.7592399999999998E-6</v>
      </c>
      <c r="EJ46">
        <v>2.6651200000000003E-5</v>
      </c>
      <c r="EK46">
        <v>4.1747899999999995E-4</v>
      </c>
      <c r="EL46">
        <v>4.5587999999999998E-5</v>
      </c>
      <c r="EM46">
        <v>5.3407800000000007E-5</v>
      </c>
      <c r="EN46">
        <v>1.30493E-2</v>
      </c>
      <c r="EO46">
        <v>1.34117E-6</v>
      </c>
      <c r="EP46">
        <v>8.6049999999999998E-10</v>
      </c>
      <c r="EQ46">
        <v>2.9122900000000002E-6</v>
      </c>
      <c r="ER46">
        <v>6.0368699999999997E-5</v>
      </c>
      <c r="EU46">
        <v>9.4166666666666704E-2</v>
      </c>
      <c r="EV46">
        <v>0.11666666666666699</v>
      </c>
      <c r="EW46">
        <v>0.14249999999999999</v>
      </c>
      <c r="EX46">
        <v>0.10416666666666702</v>
      </c>
      <c r="EY46">
        <v>0.22166666666666701</v>
      </c>
      <c r="EZ46">
        <v>8.3333333333333301E-2</v>
      </c>
      <c r="FB46">
        <v>5.2148134582132482E-3</v>
      </c>
      <c r="FC46">
        <v>1.6878833579817256E-2</v>
      </c>
      <c r="FD46">
        <v>0.7056147058823542</v>
      </c>
      <c r="FE46">
        <v>0.68638641711230064</v>
      </c>
      <c r="FF46">
        <v>8.2775610007412933E-16</v>
      </c>
      <c r="FG46">
        <v>3.2028906799572776</v>
      </c>
      <c r="FH46">
        <v>0.10675712295409202</v>
      </c>
      <c r="FI46">
        <v>2.238120898203597E-2</v>
      </c>
      <c r="FJ46">
        <v>6.0536940925266715E-4</v>
      </c>
      <c r="FK46">
        <v>0.27145789137246706</v>
      </c>
      <c r="FL46">
        <v>1.1431911370239483E-4</v>
      </c>
      <c r="FM46">
        <v>4.2892792307692258E-4</v>
      </c>
      <c r="FN46">
        <v>2.6060959483072368E-2</v>
      </c>
      <c r="FO46">
        <v>2.0609654717994652</v>
      </c>
      <c r="FP46">
        <v>6.0236759039461402E-3</v>
      </c>
      <c r="FQ46">
        <v>9.2379618537778811E-3</v>
      </c>
      <c r="FR46">
        <v>5.1640096385542243E-4</v>
      </c>
      <c r="FS46">
        <v>5.5623453480753296E-3</v>
      </c>
      <c r="FT46">
        <v>8.7265258753709072E-4</v>
      </c>
      <c r="FU46">
        <v>3.2220238096324998E-5</v>
      </c>
      <c r="FV46">
        <v>8.5838014666516605E-6</v>
      </c>
      <c r="FW46">
        <v>3.6000447971936057E-5</v>
      </c>
      <c r="FX46">
        <v>5.9721379711548893E-4</v>
      </c>
      <c r="FY46">
        <v>5.7876905736669327E-5</v>
      </c>
      <c r="FZ46">
        <v>5.6622716478555136E-5</v>
      </c>
      <c r="GA46">
        <v>1.4569975892206783E-2</v>
      </c>
      <c r="GB46">
        <v>1.5729056371490262E-6</v>
      </c>
      <c r="GC46">
        <v>5.545997109826587E-10</v>
      </c>
      <c r="GD46">
        <v>3.6726790339425724E-6</v>
      </c>
      <c r="GE46">
        <v>6.5030375675675836E-5</v>
      </c>
      <c r="GF46">
        <v>0</v>
      </c>
      <c r="GG46">
        <v>0</v>
      </c>
      <c r="GH46">
        <v>0.15610516934046378</v>
      </c>
      <c r="GI46">
        <v>0.22044724487274592</v>
      </c>
      <c r="GJ46">
        <v>0.30478462086151631</v>
      </c>
      <c r="GK46">
        <v>0.12547953964194417</v>
      </c>
      <c r="GL46">
        <v>0.36984576282988701</v>
      </c>
    </row>
    <row r="47" spans="8:194">
      <c r="H47" t="s">
        <v>64</v>
      </c>
      <c r="I47" t="s">
        <v>44</v>
      </c>
      <c r="J47">
        <f t="shared" si="5"/>
        <v>-1.5839020680783558</v>
      </c>
      <c r="K47">
        <v>-2.3593999999999999</v>
      </c>
      <c r="L47">
        <v>-1.7282999999999999</v>
      </c>
      <c r="M47">
        <f t="shared" si="6"/>
        <v>0.31633338684837997</v>
      </c>
      <c r="N47">
        <f t="shared" si="7"/>
        <v>4.6482000000000006E-9</v>
      </c>
      <c r="O47">
        <f t="shared" si="0"/>
        <v>559.60697104055555</v>
      </c>
      <c r="Q47">
        <v>36312.1</v>
      </c>
      <c r="R47">
        <v>41270.6</v>
      </c>
      <c r="S47">
        <v>11532.2</v>
      </c>
      <c r="T47">
        <v>114977</v>
      </c>
      <c r="U47">
        <v>53200</v>
      </c>
      <c r="V47">
        <v>13000</v>
      </c>
      <c r="W47">
        <v>148800</v>
      </c>
      <c r="X47">
        <v>3.6312099999999998</v>
      </c>
      <c r="Y47">
        <v>4.1270600000000002</v>
      </c>
      <c r="Z47">
        <v>1.1532200000000001</v>
      </c>
      <c r="AA47">
        <v>11.4977</v>
      </c>
      <c r="AB47">
        <v>5.32</v>
      </c>
      <c r="AC47">
        <v>1.3</v>
      </c>
      <c r="AD47">
        <v>14.88</v>
      </c>
      <c r="AE47">
        <f t="shared" si="8"/>
        <v>202000</v>
      </c>
      <c r="AF47">
        <f t="shared" si="9"/>
        <v>168177</v>
      </c>
      <c r="AG47">
        <f t="shared" si="10"/>
        <v>0.26336633663366338</v>
      </c>
      <c r="AH47">
        <f t="shared" si="11"/>
        <v>0.31633338684837997</v>
      </c>
      <c r="AJ47">
        <v>5.7160075904489824</v>
      </c>
      <c r="AK47">
        <v>2.283992409551018</v>
      </c>
      <c r="AM47">
        <v>1.1154907895366666</v>
      </c>
      <c r="AN47">
        <v>0.20517293541397172</v>
      </c>
      <c r="AO47">
        <v>2.2692898452855919</v>
      </c>
      <c r="AP47">
        <v>1.8641778382613579</v>
      </c>
      <c r="AR47">
        <v>3.7409415561959598E-2</v>
      </c>
      <c r="AS47">
        <v>8.5785415354501668E-2</v>
      </c>
      <c r="AT47">
        <v>6.0208912980868039</v>
      </c>
      <c r="AU47">
        <v>6.8430577247479834</v>
      </c>
      <c r="AV47">
        <v>20.34892150322441</v>
      </c>
      <c r="AW47">
        <v>34.240176183695311</v>
      </c>
      <c r="AX47">
        <v>0</v>
      </c>
      <c r="AY47">
        <v>4.9461216766467156E-2</v>
      </c>
      <c r="AZ47">
        <v>2.9538224555160052E-3</v>
      </c>
      <c r="BA47">
        <v>1.9241211907248799</v>
      </c>
      <c r="BB47">
        <v>5.1787420062818939E-4</v>
      </c>
      <c r="BC47">
        <v>0</v>
      </c>
      <c r="BD47">
        <v>0.21267925627957712</v>
      </c>
      <c r="BE47">
        <v>14.790845518846776</v>
      </c>
      <c r="BF47">
        <v>6.7687671856836717E-2</v>
      </c>
      <c r="BG47">
        <v>6.882161465279879E-2</v>
      </c>
      <c r="BH47">
        <v>5.0319655249569783E-3</v>
      </c>
      <c r="BI47">
        <v>4.352517436527422E-2</v>
      </c>
      <c r="BJ47">
        <v>0</v>
      </c>
      <c r="BK47">
        <v>1.9167334786578379E-4</v>
      </c>
      <c r="BL47">
        <v>9.0060043527162192E-6</v>
      </c>
      <c r="BM47">
        <v>5.7666068471826476E-14</v>
      </c>
      <c r="BN47">
        <v>5.5013238585728203E-3</v>
      </c>
      <c r="BO47">
        <v>3.2552395130991488E-4</v>
      </c>
      <c r="BP47">
        <v>8.4446172686229986E-4</v>
      </c>
      <c r="BQ47">
        <v>0.14477415294974444</v>
      </c>
      <c r="BR47">
        <v>1.8226504535637126E-6</v>
      </c>
      <c r="BS47">
        <v>1.881475491329479E-9</v>
      </c>
      <c r="BT47">
        <v>1.6537138120104439E-5</v>
      </c>
      <c r="BU47">
        <v>3.8561462548262647E-4</v>
      </c>
      <c r="BW47">
        <v>8.8210656243571144</v>
      </c>
      <c r="BX47">
        <v>20.34892150322441</v>
      </c>
      <c r="BY47">
        <v>40.322865484583012</v>
      </c>
      <c r="BZ47">
        <v>9.1915954780295799</v>
      </c>
      <c r="CA47">
        <v>2.1690202632128681</v>
      </c>
      <c r="CB47">
        <v>19.141896320171863</v>
      </c>
      <c r="CD47">
        <v>18.272200000000002</v>
      </c>
      <c r="CE47">
        <v>122.803</v>
      </c>
      <c r="CF47">
        <v>3335.4</v>
      </c>
      <c r="CG47">
        <v>3163.03</v>
      </c>
      <c r="CH47">
        <v>4.3807099999999998E-12</v>
      </c>
      <c r="CI47">
        <v>10573.9</v>
      </c>
      <c r="CJ47">
        <v>1127.01</v>
      </c>
      <c r="CK47">
        <v>166.738</v>
      </c>
      <c r="CL47">
        <v>3.5310999999999999</v>
      </c>
      <c r="CM47">
        <v>779.94200000000001</v>
      </c>
      <c r="CN47">
        <v>0.39426600000000001</v>
      </c>
      <c r="CO47">
        <v>3.2250899999999998</v>
      </c>
      <c r="CP47">
        <v>113.83499999999999</v>
      </c>
      <c r="CQ47">
        <v>13011.2</v>
      </c>
      <c r="CR47">
        <v>69.950800000000001</v>
      </c>
      <c r="CS47">
        <v>63.134900000000002</v>
      </c>
      <c r="CT47">
        <v>2.7491699999999999</v>
      </c>
      <c r="CU47">
        <v>31.257100000000001</v>
      </c>
      <c r="CV47">
        <v>6.2468300000000001</v>
      </c>
      <c r="CW47">
        <v>0.52041499999999996</v>
      </c>
      <c r="CX47">
        <v>7.5398300000000001E-2</v>
      </c>
      <c r="CY47">
        <v>3.0367799999999997E-11</v>
      </c>
      <c r="CZ47">
        <v>2.7011400000000001</v>
      </c>
      <c r="DA47">
        <v>0.40550199999999997</v>
      </c>
      <c r="DB47">
        <v>0.70725300000000002</v>
      </c>
      <c r="DC47">
        <v>119.86499999999999</v>
      </c>
      <c r="DD47">
        <v>1.0623799999999999E-2</v>
      </c>
      <c r="DE47">
        <v>2.07747E-6</v>
      </c>
      <c r="DF47">
        <v>6.9740200000000002E-2</v>
      </c>
      <c r="DG47">
        <v>0.51044900000000004</v>
      </c>
      <c r="DI47">
        <v>941.66666666666708</v>
      </c>
      <c r="DJ47">
        <v>1166.6666666666699</v>
      </c>
      <c r="DK47">
        <v>1424.9999999999998</v>
      </c>
      <c r="DL47">
        <v>1041.6666666666702</v>
      </c>
      <c r="DM47">
        <v>2216.6666666666702</v>
      </c>
      <c r="DN47">
        <v>833.33333333333303</v>
      </c>
      <c r="DO47">
        <v>1.8272200000000001E-3</v>
      </c>
      <c r="DP47">
        <v>1.2280299999999999E-2</v>
      </c>
      <c r="DQ47">
        <v>0.33354</v>
      </c>
      <c r="DR47">
        <v>0.316303</v>
      </c>
      <c r="DS47">
        <v>4.38071E-16</v>
      </c>
      <c r="DT47">
        <v>1.0573900000000001</v>
      </c>
      <c r="DU47">
        <v>0.112701</v>
      </c>
      <c r="DV47">
        <v>1.6673799999999999E-2</v>
      </c>
      <c r="DW47">
        <v>3.5311000000000001E-4</v>
      </c>
      <c r="DX47">
        <v>7.79942E-2</v>
      </c>
      <c r="DY47">
        <v>3.94266E-5</v>
      </c>
      <c r="DZ47">
        <v>3.2250899999999996E-4</v>
      </c>
      <c r="EA47">
        <v>1.13835E-2</v>
      </c>
      <c r="EB47">
        <v>1.3011200000000001</v>
      </c>
      <c r="EC47">
        <v>6.9950799999999999E-3</v>
      </c>
      <c r="ED47">
        <v>6.3134900000000006E-3</v>
      </c>
      <c r="EE47">
        <v>2.7491700000000001E-4</v>
      </c>
      <c r="EF47">
        <v>3.1257100000000003E-3</v>
      </c>
      <c r="EG47">
        <v>6.2468300000000001E-4</v>
      </c>
      <c r="EH47">
        <v>5.2041499999999993E-5</v>
      </c>
      <c r="EI47">
        <v>7.5398299999999998E-6</v>
      </c>
      <c r="EJ47">
        <v>3.0367799999999996E-15</v>
      </c>
      <c r="EK47">
        <v>2.7011400000000001E-4</v>
      </c>
      <c r="EL47">
        <v>4.0550199999999997E-5</v>
      </c>
      <c r="EM47">
        <v>7.0725300000000005E-5</v>
      </c>
      <c r="EN47">
        <v>1.1986499999999999E-2</v>
      </c>
      <c r="EO47">
        <v>1.0623799999999999E-6</v>
      </c>
      <c r="EP47">
        <v>2.0774700000000001E-10</v>
      </c>
      <c r="EQ47">
        <v>6.9740200000000002E-6</v>
      </c>
      <c r="ER47">
        <v>5.1044900000000003E-5</v>
      </c>
      <c r="EU47">
        <v>9.4166666666666704E-2</v>
      </c>
      <c r="EV47">
        <v>0.11666666666666699</v>
      </c>
      <c r="EW47">
        <v>0.14249999999999999</v>
      </c>
      <c r="EX47">
        <v>0.10416666666666702</v>
      </c>
      <c r="EY47">
        <v>0.22166666666666701</v>
      </c>
      <c r="EZ47">
        <v>8.3333333333333301E-2</v>
      </c>
      <c r="FB47">
        <v>3.9335254755043167E-3</v>
      </c>
      <c r="FC47">
        <v>1.6553566637668497E-2</v>
      </c>
      <c r="FD47">
        <v>0.55292727272727371</v>
      </c>
      <c r="FE47">
        <v>0.52435256684492071</v>
      </c>
      <c r="FF47">
        <v>8.2775610007412933E-16</v>
      </c>
      <c r="FG47">
        <v>2.2615874403702372</v>
      </c>
      <c r="FH47">
        <v>0.15769141916167695</v>
      </c>
      <c r="FI47">
        <v>2.3330007584830385E-2</v>
      </c>
      <c r="FJ47">
        <v>5.4160288256227594E-4</v>
      </c>
      <c r="FK47">
        <v>0.13013153862544388</v>
      </c>
      <c r="FL47">
        <v>7.0385846171966938E-5</v>
      </c>
      <c r="FM47">
        <v>4.713593076923071E-4</v>
      </c>
      <c r="FN47">
        <v>1.4698680196578042E-2</v>
      </c>
      <c r="FO47">
        <v>1.6736340340196978</v>
      </c>
      <c r="FP47">
        <v>8.70693806056895E-3</v>
      </c>
      <c r="FQ47">
        <v>7.8585472040379051E-3</v>
      </c>
      <c r="FR47">
        <v>3.6955280034423461E-4</v>
      </c>
      <c r="FS47">
        <v>3.4182767485667377E-3</v>
      </c>
      <c r="FT47">
        <v>7.3875430792056502E-4</v>
      </c>
      <c r="FU47">
        <v>6.1544627139922288E-5</v>
      </c>
      <c r="FV47">
        <v>9.5751007232032297E-6</v>
      </c>
      <c r="FW47">
        <v>4.1020832229774253E-15</v>
      </c>
      <c r="FX47">
        <v>3.8640460381013944E-4</v>
      </c>
      <c r="FY47">
        <v>5.148109377474529E-5</v>
      </c>
      <c r="FZ47">
        <v>7.4982654401805634E-5</v>
      </c>
      <c r="GA47">
        <v>1.3383324471959154E-2</v>
      </c>
      <c r="GB47">
        <v>1.2459445788336917E-6</v>
      </c>
      <c r="GC47">
        <v>1.3389474277456642E-10</v>
      </c>
      <c r="GD47">
        <v>8.7949129503916774E-6</v>
      </c>
      <c r="GE47">
        <v>5.498659111969126E-5</v>
      </c>
      <c r="GF47">
        <v>0</v>
      </c>
      <c r="GG47">
        <v>0</v>
      </c>
      <c r="GH47">
        <v>0.15610516934046378</v>
      </c>
      <c r="GI47">
        <v>0.22044724487274592</v>
      </c>
      <c r="GJ47">
        <v>0.30478462086151631</v>
      </c>
      <c r="GK47">
        <v>0.12547953964194417</v>
      </c>
      <c r="GL47">
        <v>0.36984576282988701</v>
      </c>
    </row>
    <row r="48" spans="8:194">
      <c r="H48" t="s">
        <v>64</v>
      </c>
      <c r="I48" t="s">
        <v>45</v>
      </c>
      <c r="J48">
        <f t="shared" si="5"/>
        <v>-1.4396482134635957</v>
      </c>
      <c r="K48">
        <v>-2.3593999999999999</v>
      </c>
      <c r="L48">
        <v>-1.7282999999999999</v>
      </c>
      <c r="M48">
        <f t="shared" si="6"/>
        <v>0.27451083112869007</v>
      </c>
      <c r="N48">
        <f t="shared" si="7"/>
        <v>4.6482000000000006E-9</v>
      </c>
      <c r="O48">
        <f t="shared" si="0"/>
        <v>586.42370635148473</v>
      </c>
      <c r="Q48">
        <v>38534.9</v>
      </c>
      <c r="R48">
        <v>41856.9</v>
      </c>
      <c r="S48">
        <v>13374.3</v>
      </c>
      <c r="T48">
        <v>138485</v>
      </c>
      <c r="U48">
        <v>52400</v>
      </c>
      <c r="V48">
        <v>13000</v>
      </c>
      <c r="W48">
        <v>150300</v>
      </c>
      <c r="X48">
        <v>3.8534900000000003</v>
      </c>
      <c r="Y48">
        <v>4.1856900000000001</v>
      </c>
      <c r="Z48">
        <v>1.3374299999999999</v>
      </c>
      <c r="AA48">
        <v>13.8485</v>
      </c>
      <c r="AB48">
        <v>5.24</v>
      </c>
      <c r="AC48">
        <v>1.3</v>
      </c>
      <c r="AD48">
        <v>15.03</v>
      </c>
      <c r="AE48">
        <f t="shared" si="8"/>
        <v>202700</v>
      </c>
      <c r="AF48">
        <f t="shared" si="9"/>
        <v>190885</v>
      </c>
      <c r="AG48">
        <f t="shared" si="10"/>
        <v>0.25851011346817959</v>
      </c>
      <c r="AH48">
        <f t="shared" si="11"/>
        <v>0.27451083112869007</v>
      </c>
      <c r="AJ48">
        <v>5.6905218961381738</v>
      </c>
      <c r="AK48">
        <v>2.3094781038618262</v>
      </c>
      <c r="AM48">
        <v>1.1049406184880652</v>
      </c>
      <c r="AN48">
        <v>0.23701112133979718</v>
      </c>
      <c r="AO48">
        <v>2.2831570031885131</v>
      </c>
      <c r="AP48">
        <v>1.8289286089349057</v>
      </c>
      <c r="AR48">
        <v>4.5249686455331339E-2</v>
      </c>
      <c r="AS48">
        <v>8.8042468682035385E-2</v>
      </c>
      <c r="AT48">
        <v>6.3894526640608831</v>
      </c>
      <c r="AU48">
        <v>6.9402718370705507</v>
      </c>
      <c r="AV48">
        <v>20.518968201022943</v>
      </c>
      <c r="AW48">
        <v>36.511573905304431</v>
      </c>
      <c r="AX48">
        <v>0</v>
      </c>
      <c r="AY48">
        <v>4.025670898203601E-2</v>
      </c>
      <c r="AZ48">
        <v>3.4894741637010568E-3</v>
      </c>
      <c r="BA48">
        <v>2.2314713620221429</v>
      </c>
      <c r="BB48">
        <v>4.6873732273262605E-4</v>
      </c>
      <c r="BC48">
        <v>0</v>
      </c>
      <c r="BD48">
        <v>0.23703437604659564</v>
      </c>
      <c r="BE48">
        <v>17.8149563971707</v>
      </c>
      <c r="BF48">
        <v>7.9454164331599589E-2</v>
      </c>
      <c r="BG48">
        <v>8.3245217650657399E-2</v>
      </c>
      <c r="BH48">
        <v>5.1447333218588706E-3</v>
      </c>
      <c r="BI48">
        <v>4.8583840318240153E-2</v>
      </c>
      <c r="BJ48">
        <v>0</v>
      </c>
      <c r="BK48">
        <v>1.1373790997489142E-4</v>
      </c>
      <c r="BL48">
        <v>2.3778533595770981E-5</v>
      </c>
      <c r="BM48">
        <v>0</v>
      </c>
      <c r="BN48">
        <v>7.5067756829189656E-3</v>
      </c>
      <c r="BO48">
        <v>3.2968558369134864E-4</v>
      </c>
      <c r="BP48">
        <v>7.7244051693002016E-4</v>
      </c>
      <c r="BQ48">
        <v>0.15586132702112093</v>
      </c>
      <c r="BR48">
        <v>1.1356112008639295E-6</v>
      </c>
      <c r="BS48">
        <v>0</v>
      </c>
      <c r="BT48">
        <v>6.769818798955613E-6</v>
      </c>
      <c r="BU48">
        <v>3.7417562548262639E-4</v>
      </c>
      <c r="BW48">
        <v>8.6884180209833239</v>
      </c>
      <c r="BX48">
        <v>20.518968201022943</v>
      </c>
      <c r="BY48">
        <v>40.301474044007627</v>
      </c>
      <c r="BZ48">
        <v>8.9868023939843606</v>
      </c>
      <c r="CA48">
        <v>2.1690202632128681</v>
      </c>
      <c r="CB48">
        <v>19.334858984689724</v>
      </c>
      <c r="CD48">
        <v>26.215599999999998</v>
      </c>
      <c r="CE48">
        <v>95.211699999999993</v>
      </c>
      <c r="CF48">
        <v>3681.93</v>
      </c>
      <c r="CG48">
        <v>2679.16</v>
      </c>
      <c r="CH48">
        <v>4.3807099999999998E-12</v>
      </c>
      <c r="CI48">
        <v>15870.6</v>
      </c>
      <c r="CJ48">
        <v>1504.38</v>
      </c>
      <c r="CK48">
        <v>204.29599999999999</v>
      </c>
      <c r="CL48">
        <v>3.5520800000000001</v>
      </c>
      <c r="CM48">
        <v>1507.07</v>
      </c>
      <c r="CN48">
        <v>0.421043</v>
      </c>
      <c r="CO48">
        <v>2.8783799999999999</v>
      </c>
      <c r="CP48">
        <v>173.66</v>
      </c>
      <c r="CQ48">
        <v>18238.2</v>
      </c>
      <c r="CR48">
        <v>66.681899999999999</v>
      </c>
      <c r="CS48">
        <v>98.448800000000006</v>
      </c>
      <c r="CT48">
        <v>3.3805900000000002</v>
      </c>
      <c r="CU48">
        <v>43.452300000000001</v>
      </c>
      <c r="CV48">
        <v>6.49552</v>
      </c>
      <c r="CW48">
        <v>0.34785199999999999</v>
      </c>
      <c r="CX48">
        <v>0.14785999999999999</v>
      </c>
      <c r="CY48">
        <v>1.2345999999999999E-11</v>
      </c>
      <c r="CZ48">
        <v>4.6066700000000003</v>
      </c>
      <c r="DA48">
        <v>0.35836299999999999</v>
      </c>
      <c r="DB48">
        <v>1.0338099999999999</v>
      </c>
      <c r="DC48">
        <v>186.81100000000001</v>
      </c>
      <c r="DD48">
        <v>1.0032599999999999E-2</v>
      </c>
      <c r="DE48">
        <v>8.2763599999999996E-7</v>
      </c>
      <c r="DF48">
        <v>4.2010499999999999E-2</v>
      </c>
      <c r="DG48">
        <v>0.48524299999999998</v>
      </c>
      <c r="DI48">
        <v>941.66666666666708</v>
      </c>
      <c r="DJ48">
        <v>1166.6666666666699</v>
      </c>
      <c r="DK48">
        <v>1424.9999999999998</v>
      </c>
      <c r="DL48">
        <v>1041.6666666666702</v>
      </c>
      <c r="DM48">
        <v>2216.6666666666702</v>
      </c>
      <c r="DN48">
        <v>833.33333333333303</v>
      </c>
      <c r="DO48">
        <v>2.6215599999999998E-3</v>
      </c>
      <c r="DP48">
        <v>9.5211699999999989E-3</v>
      </c>
      <c r="DQ48">
        <v>0.36819299999999999</v>
      </c>
      <c r="DR48">
        <v>0.26791599999999999</v>
      </c>
      <c r="DS48">
        <v>4.38071E-16</v>
      </c>
      <c r="DT48">
        <v>1.5870600000000001</v>
      </c>
      <c r="DU48">
        <v>0.15043800000000002</v>
      </c>
      <c r="DV48">
        <v>2.0429599999999999E-2</v>
      </c>
      <c r="DW48">
        <v>3.5520800000000003E-4</v>
      </c>
      <c r="DX48">
        <v>0.15070699999999998</v>
      </c>
      <c r="DY48">
        <v>4.2104300000000003E-5</v>
      </c>
      <c r="DZ48">
        <v>2.87838E-4</v>
      </c>
      <c r="EA48">
        <v>1.7365999999999999E-2</v>
      </c>
      <c r="EB48">
        <v>1.82382</v>
      </c>
      <c r="EC48">
        <v>6.6681900000000001E-3</v>
      </c>
      <c r="ED48">
        <v>9.8448800000000003E-3</v>
      </c>
      <c r="EE48">
        <v>3.3805900000000004E-4</v>
      </c>
      <c r="EF48">
        <v>4.3452300000000003E-3</v>
      </c>
      <c r="EG48">
        <v>6.4955199999999996E-4</v>
      </c>
      <c r="EH48">
        <v>3.47852E-5</v>
      </c>
      <c r="EI48">
        <v>1.4785999999999999E-5</v>
      </c>
      <c r="EJ48">
        <v>1.2346E-15</v>
      </c>
      <c r="EK48">
        <v>4.6066700000000005E-4</v>
      </c>
      <c r="EL48">
        <v>3.5836300000000001E-5</v>
      </c>
      <c r="EM48">
        <v>1.0338099999999999E-4</v>
      </c>
      <c r="EN48">
        <v>1.8681099999999999E-2</v>
      </c>
      <c r="EO48">
        <v>1.0032599999999999E-6</v>
      </c>
      <c r="EP48">
        <v>8.2763599999999991E-11</v>
      </c>
      <c r="EQ48">
        <v>4.2010500000000002E-6</v>
      </c>
      <c r="ER48">
        <v>4.8524299999999999E-5</v>
      </c>
      <c r="EU48">
        <v>9.4166666666666704E-2</v>
      </c>
      <c r="EV48">
        <v>0.11666666666666699</v>
      </c>
      <c r="EW48">
        <v>0.14249999999999999</v>
      </c>
      <c r="EX48">
        <v>0.10416666666666702</v>
      </c>
      <c r="EY48">
        <v>0.22166666666666701</v>
      </c>
      <c r="EZ48">
        <v>8.3333333333333301E-2</v>
      </c>
      <c r="FB48">
        <v>5.643531181556187E-3</v>
      </c>
      <c r="FC48">
        <v>1.2834321805132623E-2</v>
      </c>
      <c r="FD48">
        <v>0.61037342245989412</v>
      </c>
      <c r="FE48">
        <v>0.44413882352941253</v>
      </c>
      <c r="FF48">
        <v>8.2775610007412933E-16</v>
      </c>
      <c r="FG48">
        <v>3.3944665290138816</v>
      </c>
      <c r="FH48">
        <v>0.21049308982035972</v>
      </c>
      <c r="FI48">
        <v>2.8585128942115824E-2</v>
      </c>
      <c r="FJ48">
        <v>5.4482081138789882E-4</v>
      </c>
      <c r="FK48">
        <v>0.25145118216001666</v>
      </c>
      <c r="FL48">
        <v>7.5166176717707028E-5</v>
      </c>
      <c r="FM48">
        <v>4.2068630769230721E-4</v>
      </c>
      <c r="FN48">
        <v>2.2423444484892547E-2</v>
      </c>
      <c r="FO48">
        <v>2.3459844010743089</v>
      </c>
      <c r="FP48">
        <v>8.3000505078005219E-3</v>
      </c>
      <c r="FQ48">
        <v>1.2254150113184419E-2</v>
      </c>
      <c r="FR48">
        <v>4.5443042857142924E-4</v>
      </c>
      <c r="FS48">
        <v>4.7519439347139198E-3</v>
      </c>
      <c r="FT48">
        <v>7.6816455421136614E-4</v>
      </c>
      <c r="FU48">
        <v>4.1137210956402591E-5</v>
      </c>
      <c r="FV48">
        <v>1.8777272072882669E-5</v>
      </c>
      <c r="FW48">
        <v>1.667698004823507E-15</v>
      </c>
      <c r="FX48">
        <v>6.5899527467441722E-4</v>
      </c>
      <c r="FY48">
        <v>4.5496493749473611E-5</v>
      </c>
      <c r="FZ48">
        <v>1.0960408502633523E-4</v>
      </c>
      <c r="GA48">
        <v>2.0858067225054532E-2</v>
      </c>
      <c r="GB48">
        <v>1.176609460043195E-6</v>
      </c>
      <c r="GC48">
        <v>5.3341857803468181E-11</v>
      </c>
      <c r="GD48">
        <v>5.2979298955613773E-6</v>
      </c>
      <c r="GE48">
        <v>5.2271350193050327E-5</v>
      </c>
      <c r="GF48">
        <v>0</v>
      </c>
      <c r="GG48">
        <v>0</v>
      </c>
      <c r="GH48">
        <v>0.15610516934046378</v>
      </c>
      <c r="GI48">
        <v>0.22044724487274592</v>
      </c>
      <c r="GJ48">
        <v>0.30478462086151631</v>
      </c>
      <c r="GK48">
        <v>0.12547953964194417</v>
      </c>
      <c r="GL48">
        <v>0.36984576282988701</v>
      </c>
    </row>
    <row r="49" spans="4:194">
      <c r="H49" t="s">
        <v>64</v>
      </c>
      <c r="I49" t="s">
        <v>46</v>
      </c>
      <c r="J49">
        <f t="shared" si="5"/>
        <v>-1.3601200010553454</v>
      </c>
      <c r="K49">
        <v>-2.3593999999999999</v>
      </c>
      <c r="L49">
        <v>-1.7282999999999999</v>
      </c>
      <c r="M49">
        <f t="shared" si="6"/>
        <v>0.29720238236480556</v>
      </c>
      <c r="N49">
        <f t="shared" si="7"/>
        <v>4.6482000000000006E-9</v>
      </c>
      <c r="O49">
        <f t="shared" si="0"/>
        <v>604.10376563055706</v>
      </c>
      <c r="Q49">
        <v>34965.800000000003</v>
      </c>
      <c r="R49">
        <v>39851.5</v>
      </c>
      <c r="S49">
        <v>14489.3</v>
      </c>
      <c r="T49">
        <v>118472</v>
      </c>
      <c r="U49">
        <v>50100</v>
      </c>
      <c r="V49">
        <v>15300</v>
      </c>
      <c r="W49">
        <v>147700</v>
      </c>
      <c r="X49">
        <v>3.4965800000000002</v>
      </c>
      <c r="Y49">
        <v>3.98515</v>
      </c>
      <c r="Z49">
        <v>1.4489299999999998</v>
      </c>
      <c r="AA49">
        <v>11.847200000000001</v>
      </c>
      <c r="AB49">
        <v>5.01</v>
      </c>
      <c r="AC49">
        <v>1.53</v>
      </c>
      <c r="AD49">
        <v>14.77</v>
      </c>
      <c r="AE49">
        <f t="shared" si="8"/>
        <v>197800</v>
      </c>
      <c r="AF49">
        <f t="shared" si="9"/>
        <v>168572</v>
      </c>
      <c r="AG49">
        <f t="shared" si="10"/>
        <v>0.25328614762386248</v>
      </c>
      <c r="AH49">
        <f t="shared" si="11"/>
        <v>0.29720238236480556</v>
      </c>
      <c r="AJ49">
        <v>5.7598595102592158</v>
      </c>
      <c r="AK49">
        <v>2.2401404897407837</v>
      </c>
      <c r="AM49">
        <v>1.1504139230261057</v>
      </c>
      <c r="AN49">
        <v>0.25662997923737185</v>
      </c>
      <c r="AO49">
        <v>2.2424337013686251</v>
      </c>
      <c r="AP49">
        <v>1.7476944705749675</v>
      </c>
      <c r="AR49">
        <v>4.139348731988466E-2</v>
      </c>
      <c r="AS49">
        <v>7.0986645672031085E-2</v>
      </c>
      <c r="AT49">
        <v>5.7976619625591352</v>
      </c>
      <c r="AU49">
        <v>6.6077574573132996</v>
      </c>
      <c r="AV49">
        <v>20.386709658290751</v>
      </c>
      <c r="AW49">
        <v>37.12124460662163</v>
      </c>
      <c r="AX49">
        <v>0</v>
      </c>
      <c r="AY49">
        <v>0</v>
      </c>
      <c r="AZ49">
        <v>3.1451189679715203E-3</v>
      </c>
      <c r="BA49">
        <v>2.4175065615207849</v>
      </c>
      <c r="BB49">
        <v>5.7328440321947319E-4</v>
      </c>
      <c r="BC49">
        <v>0</v>
      </c>
      <c r="BD49">
        <v>0.2198210316709131</v>
      </c>
      <c r="BE49">
        <v>15.240448527173394</v>
      </c>
      <c r="BF49">
        <v>7.5551459345365293E-2</v>
      </c>
      <c r="BG49">
        <v>7.6322565341082629E-2</v>
      </c>
      <c r="BH49">
        <v>4.8550508777969095E-3</v>
      </c>
      <c r="BI49">
        <v>4.5991242576342427E-2</v>
      </c>
      <c r="BJ49">
        <v>0</v>
      </c>
      <c r="BK49">
        <v>9.5527422278018578E-5</v>
      </c>
      <c r="BL49">
        <v>2.0551753492295557E-8</v>
      </c>
      <c r="BM49">
        <v>4.248482955492225E-15</v>
      </c>
      <c r="BN49">
        <v>6.5426310074265517E-3</v>
      </c>
      <c r="BO49">
        <v>3.2711217648049873E-4</v>
      </c>
      <c r="BP49">
        <v>5.6419264936041953E-4</v>
      </c>
      <c r="BQ49">
        <v>0.15713305826656887</v>
      </c>
      <c r="BR49">
        <v>0</v>
      </c>
      <c r="BS49">
        <v>8.7026072254335229E-11</v>
      </c>
      <c r="BT49">
        <v>7.4354634203655355E-6</v>
      </c>
      <c r="BU49">
        <v>3.4224574517374603E-4</v>
      </c>
      <c r="BW49">
        <v>8.3070561612836737</v>
      </c>
      <c r="BX49">
        <v>20.386709658290751</v>
      </c>
      <c r="BY49">
        <v>40.814868617816643</v>
      </c>
      <c r="BZ49">
        <v>8.9386157859737203</v>
      </c>
      <c r="CA49">
        <v>2.5527700020889905</v>
      </c>
      <c r="CB49">
        <v>19.000390366192097</v>
      </c>
      <c r="CD49">
        <v>21.1129</v>
      </c>
      <c r="CE49">
        <v>110.78400000000001</v>
      </c>
      <c r="CF49">
        <v>3113.49</v>
      </c>
      <c r="CG49">
        <v>3559.38</v>
      </c>
      <c r="CH49">
        <v>5.0807799999999997E-12</v>
      </c>
      <c r="CI49">
        <v>20656.8</v>
      </c>
      <c r="CJ49">
        <v>1112.73</v>
      </c>
      <c r="CK49">
        <v>178.2</v>
      </c>
      <c r="CL49">
        <v>2.8432900000000001</v>
      </c>
      <c r="CM49">
        <v>1426.18</v>
      </c>
      <c r="CN49">
        <v>0.38071199999999999</v>
      </c>
      <c r="CO49">
        <v>2.3273100000000002</v>
      </c>
      <c r="CP49">
        <v>206.45400000000001</v>
      </c>
      <c r="CQ49">
        <v>10480.799999999999</v>
      </c>
      <c r="CR49">
        <v>65.0428</v>
      </c>
      <c r="CS49">
        <v>88.122100000000003</v>
      </c>
      <c r="CT49">
        <v>3.2592599999999998</v>
      </c>
      <c r="CU49">
        <v>49.684699999999999</v>
      </c>
      <c r="CV49">
        <v>5.3599199999999998</v>
      </c>
      <c r="CW49">
        <v>0.30938300000000002</v>
      </c>
      <c r="CX49">
        <v>1.24906E-5</v>
      </c>
      <c r="CY49">
        <v>3.3321200000000001E-12</v>
      </c>
      <c r="CZ49">
        <v>4.5064399999999996</v>
      </c>
      <c r="DA49">
        <v>0.288746</v>
      </c>
      <c r="DB49">
        <v>0.72528199999999998</v>
      </c>
      <c r="DC49">
        <v>172.88300000000001</v>
      </c>
      <c r="DD49">
        <v>1.35367E-2</v>
      </c>
      <c r="DE49">
        <v>2.0810299999999999E-7</v>
      </c>
      <c r="DF49">
        <v>5.4297100000000001E-2</v>
      </c>
      <c r="DG49">
        <v>0.40901599999999999</v>
      </c>
      <c r="DI49">
        <v>941.66666666666708</v>
      </c>
      <c r="DJ49">
        <v>1166.6666666666699</v>
      </c>
      <c r="DK49">
        <v>1424.9999999999998</v>
      </c>
      <c r="DL49">
        <v>1041.6666666666702</v>
      </c>
      <c r="DM49">
        <v>2216.6666666666702</v>
      </c>
      <c r="DN49">
        <v>833.33333333333303</v>
      </c>
      <c r="DO49">
        <v>2.11129E-3</v>
      </c>
      <c r="DP49">
        <v>1.10784E-2</v>
      </c>
      <c r="DQ49">
        <v>0.31134899999999999</v>
      </c>
      <c r="DR49">
        <v>0.35593800000000003</v>
      </c>
      <c r="DS49">
        <v>5.0807799999999993E-16</v>
      </c>
      <c r="DT49">
        <v>2.06568</v>
      </c>
      <c r="DU49">
        <v>0.111273</v>
      </c>
      <c r="DV49">
        <v>1.7819999999999999E-2</v>
      </c>
      <c r="DW49">
        <v>2.8432899999999999E-4</v>
      </c>
      <c r="DX49">
        <v>0.14261799999999999</v>
      </c>
      <c r="DY49">
        <v>3.8071200000000002E-5</v>
      </c>
      <c r="DZ49">
        <v>2.3273100000000002E-4</v>
      </c>
      <c r="EA49">
        <v>2.0645400000000001E-2</v>
      </c>
      <c r="EB49">
        <v>1.0480799999999999</v>
      </c>
      <c r="EC49">
        <v>6.5042800000000003E-3</v>
      </c>
      <c r="ED49">
        <v>8.8122100000000009E-3</v>
      </c>
      <c r="EE49">
        <v>3.2592599999999998E-4</v>
      </c>
      <c r="EF49">
        <v>4.96847E-3</v>
      </c>
      <c r="EG49">
        <v>5.35992E-4</v>
      </c>
      <c r="EH49">
        <v>3.0938300000000002E-5</v>
      </c>
      <c r="EI49">
        <v>1.24906E-9</v>
      </c>
      <c r="EJ49">
        <v>3.3321200000000003E-16</v>
      </c>
      <c r="EK49">
        <v>4.5064399999999994E-4</v>
      </c>
      <c r="EL49">
        <v>2.88746E-5</v>
      </c>
      <c r="EM49">
        <v>7.2528199999999994E-5</v>
      </c>
      <c r="EN49">
        <v>1.72883E-2</v>
      </c>
      <c r="EO49">
        <v>1.3536700000000001E-6</v>
      </c>
      <c r="EP49">
        <v>2.0810299999999999E-11</v>
      </c>
      <c r="EQ49">
        <v>5.4297099999999997E-6</v>
      </c>
      <c r="ER49">
        <v>4.0901600000000002E-5</v>
      </c>
      <c r="EU49">
        <v>9.4166666666666704E-2</v>
      </c>
      <c r="EV49">
        <v>0.11666666666666699</v>
      </c>
      <c r="EW49">
        <v>0.14249999999999999</v>
      </c>
      <c r="EX49">
        <v>0.10416666666666702</v>
      </c>
      <c r="EY49">
        <v>0.22166666666666701</v>
      </c>
      <c r="EZ49">
        <v>8.3333333333333301E-2</v>
      </c>
      <c r="FB49">
        <v>4.5450536887608004E-3</v>
      </c>
      <c r="FC49">
        <v>1.4933432622879465E-2</v>
      </c>
      <c r="FD49">
        <v>0.51614005347593672</v>
      </c>
      <c r="FE49">
        <v>0.59005764705882457</v>
      </c>
      <c r="FF49">
        <v>9.6003767383246864E-16</v>
      </c>
      <c r="FG49">
        <v>4.418157864008541</v>
      </c>
      <c r="FH49">
        <v>0.15569335928143743</v>
      </c>
      <c r="FI49">
        <v>2.4933772455089868E-2</v>
      </c>
      <c r="FJ49">
        <v>4.3610604626334387E-4</v>
      </c>
      <c r="FK49">
        <v>0.23795487069145599</v>
      </c>
      <c r="FL49">
        <v>6.7966135217903341E-5</v>
      </c>
      <c r="FM49">
        <v>3.4014530769230732E-4</v>
      </c>
      <c r="FN49">
        <v>2.6657893629413832E-2</v>
      </c>
      <c r="FO49">
        <v>1.3481480250671456</v>
      </c>
      <c r="FP49">
        <v>8.0960279351483359E-3</v>
      </c>
      <c r="FQ49">
        <v>1.0968761850718838E-2</v>
      </c>
      <c r="FR49">
        <v>4.3812083648881296E-4</v>
      </c>
      <c r="FS49">
        <v>5.433519257049239E-3</v>
      </c>
      <c r="FT49">
        <v>6.3386773613330197E-4</v>
      </c>
      <c r="FU49">
        <v>3.6587841200639074E-5</v>
      </c>
      <c r="FV49">
        <v>1.5862261230457751E-9</v>
      </c>
      <c r="FW49">
        <v>4.5010285726814395E-16</v>
      </c>
      <c r="FX49">
        <v>6.4465713098697754E-4</v>
      </c>
      <c r="FY49">
        <v>3.665816667509064E-5</v>
      </c>
      <c r="FZ49">
        <v>7.6894081113619008E-5</v>
      </c>
      <c r="GA49">
        <v>1.9302959868900134E-2</v>
      </c>
      <c r="GB49">
        <v>1.5875654643628491E-6</v>
      </c>
      <c r="GC49">
        <v>1.3412418786127163E-11</v>
      </c>
      <c r="GD49">
        <v>6.8473888511749599E-6</v>
      </c>
      <c r="GE49">
        <v>4.4060024710424823E-5</v>
      </c>
      <c r="GF49">
        <v>0</v>
      </c>
      <c r="GG49">
        <v>0</v>
      </c>
      <c r="GH49">
        <v>0.15610516934046378</v>
      </c>
      <c r="GI49">
        <v>0.22044724487274592</v>
      </c>
      <c r="GJ49">
        <v>0.30478462086151631</v>
      </c>
      <c r="GK49">
        <v>0.12547953964194417</v>
      </c>
      <c r="GL49">
        <v>0.36984576282988701</v>
      </c>
    </row>
    <row r="50" spans="4:194">
      <c r="H50" t="s">
        <v>64</v>
      </c>
      <c r="I50" t="s">
        <v>47</v>
      </c>
      <c r="J50">
        <f t="shared" si="5"/>
        <v>-1.3655802340074299</v>
      </c>
      <c r="K50">
        <v>-2.3593999999999999</v>
      </c>
      <c r="L50">
        <v>-1.7282999999999999</v>
      </c>
      <c r="M50">
        <f t="shared" si="6"/>
        <v>0.29862165834941595</v>
      </c>
      <c r="N50">
        <f t="shared" si="7"/>
        <v>4.6482000000000006E-9</v>
      </c>
      <c r="O50">
        <f t="shared" si="0"/>
        <v>603.17664152239047</v>
      </c>
      <c r="Q50">
        <v>36044.5</v>
      </c>
      <c r="R50">
        <v>40442.400000000001</v>
      </c>
      <c r="S50">
        <v>14426.8</v>
      </c>
      <c r="T50">
        <v>122838</v>
      </c>
      <c r="U50">
        <v>52300.000000000007</v>
      </c>
      <c r="V50">
        <v>13000</v>
      </c>
      <c r="W50">
        <v>147200</v>
      </c>
      <c r="X50">
        <v>3.6044499999999999</v>
      </c>
      <c r="Y50">
        <v>4.0442400000000003</v>
      </c>
      <c r="Z50">
        <v>1.44268</v>
      </c>
      <c r="AA50">
        <v>12.283799999999999</v>
      </c>
      <c r="AB50">
        <v>5.23</v>
      </c>
      <c r="AC50">
        <v>1.3</v>
      </c>
      <c r="AD50">
        <v>14.72</v>
      </c>
      <c r="AE50">
        <f t="shared" si="8"/>
        <v>199500</v>
      </c>
      <c r="AF50">
        <f t="shared" si="9"/>
        <v>175138</v>
      </c>
      <c r="AG50">
        <f t="shared" si="10"/>
        <v>0.26215538847117797</v>
      </c>
      <c r="AH50">
        <f t="shared" si="11"/>
        <v>0.29862165834941595</v>
      </c>
      <c r="AJ50">
        <v>5.7231584871060681</v>
      </c>
      <c r="AK50">
        <v>2.2768415128939323</v>
      </c>
      <c r="AM50">
        <v>1.0941650613432685</v>
      </c>
      <c r="AN50">
        <v>0.25523253841641352</v>
      </c>
      <c r="AO50">
        <v>2.2323021154137512</v>
      </c>
      <c r="AP50">
        <v>1.8223656449640213</v>
      </c>
      <c r="AR50">
        <v>4.1933393948126736E-2</v>
      </c>
      <c r="AS50">
        <v>9.5502984297520355E-2</v>
      </c>
      <c r="AT50">
        <v>5.9765206747582704</v>
      </c>
      <c r="AU50">
        <v>6.7057342933552668</v>
      </c>
      <c r="AV50">
        <v>20.292239270624901</v>
      </c>
      <c r="AW50">
        <v>37.985693485226115</v>
      </c>
      <c r="AX50">
        <v>0</v>
      </c>
      <c r="AY50">
        <v>0</v>
      </c>
      <c r="AZ50">
        <v>3.3161998932384239E-3</v>
      </c>
      <c r="BA50">
        <v>2.4070785794861078</v>
      </c>
      <c r="BB50">
        <v>4.9813482921083564E-4</v>
      </c>
      <c r="BC50">
        <v>6.8543815384615318E-4</v>
      </c>
      <c r="BD50">
        <v>0.22997265671641723</v>
      </c>
      <c r="BE50">
        <v>15.802098522696715</v>
      </c>
      <c r="BF50">
        <v>7.1704517956561395E-2</v>
      </c>
      <c r="BG50">
        <v>7.809007222392142E-2</v>
      </c>
      <c r="BH50">
        <v>5.1763497074010399E-3</v>
      </c>
      <c r="BI50">
        <v>4.6883948332748178E-2</v>
      </c>
      <c r="BJ50">
        <v>0</v>
      </c>
      <c r="BK50">
        <v>7.1790613421593132E-5</v>
      </c>
      <c r="BL50">
        <v>0</v>
      </c>
      <c r="BM50">
        <v>1.6178264591098475E-5</v>
      </c>
      <c r="BN50">
        <v>8.3205007426541949E-3</v>
      </c>
      <c r="BO50">
        <v>3.2359294372841376E-4</v>
      </c>
      <c r="BP50">
        <v>5.017821128668156E-4</v>
      </c>
      <c r="BQ50">
        <v>0.15842488710852082</v>
      </c>
      <c r="BR50">
        <v>9.2977784449243951E-7</v>
      </c>
      <c r="BS50">
        <v>1.5209180057803463E-10</v>
      </c>
      <c r="BT50">
        <v>7.2303965013054835E-6</v>
      </c>
      <c r="BU50">
        <v>4.5095233204633321E-4</v>
      </c>
      <c r="BW50">
        <v>8.6718370705615992</v>
      </c>
      <c r="BX50">
        <v>20.292239270624901</v>
      </c>
      <c r="BY50">
        <v>40.600954212062888</v>
      </c>
      <c r="BZ50">
        <v>9.3120619980561816</v>
      </c>
      <c r="CA50">
        <v>2.1690202632128681</v>
      </c>
      <c r="CB50">
        <v>18.936069478019476</v>
      </c>
      <c r="CD50">
        <v>26.208400000000001</v>
      </c>
      <c r="CE50">
        <v>129.21899999999999</v>
      </c>
      <c r="CF50">
        <v>5612.45</v>
      </c>
      <c r="CG50">
        <v>3519.12</v>
      </c>
      <c r="CH50">
        <v>5.9407899999999998E-12</v>
      </c>
      <c r="CI50">
        <v>18722.2</v>
      </c>
      <c r="CJ50">
        <v>546.31500000000005</v>
      </c>
      <c r="CK50">
        <v>189.22</v>
      </c>
      <c r="CL50">
        <v>3.5994000000000002</v>
      </c>
      <c r="CM50">
        <v>2373.88</v>
      </c>
      <c r="CN50">
        <v>0.25728400000000001</v>
      </c>
      <c r="CO50">
        <v>2.22824</v>
      </c>
      <c r="CP50">
        <v>176.59700000000001</v>
      </c>
      <c r="CQ50">
        <v>15644.8</v>
      </c>
      <c r="CR50">
        <v>70.337599999999995</v>
      </c>
      <c r="CS50">
        <v>103.759</v>
      </c>
      <c r="CT50">
        <v>4.9870200000000002</v>
      </c>
      <c r="CU50">
        <v>43.8476</v>
      </c>
      <c r="CV50">
        <v>8.1966800000000006</v>
      </c>
      <c r="CW50">
        <v>0.27574599999999999</v>
      </c>
      <c r="CX50">
        <v>6.68508E-5</v>
      </c>
      <c r="CY50">
        <v>0.164134</v>
      </c>
      <c r="CZ50">
        <v>5.96814</v>
      </c>
      <c r="DA50">
        <v>0.36029899999999998</v>
      </c>
      <c r="DB50">
        <v>0.62763000000000002</v>
      </c>
      <c r="DC50">
        <v>199.77199999999999</v>
      </c>
      <c r="DD50">
        <v>1.0868600000000001E-2</v>
      </c>
      <c r="DE50">
        <v>3.03163E-7</v>
      </c>
      <c r="DF50">
        <v>3.5007200000000002E-2</v>
      </c>
      <c r="DG50">
        <v>0.79025599999999996</v>
      </c>
      <c r="DI50">
        <v>941.66666666666708</v>
      </c>
      <c r="DJ50">
        <v>1166.6666666666699</v>
      </c>
      <c r="DK50">
        <v>1424.9999999999998</v>
      </c>
      <c r="DL50">
        <v>1041.6666666666702</v>
      </c>
      <c r="DM50">
        <v>2216.6666666666702</v>
      </c>
      <c r="DN50">
        <v>833.33333333333303</v>
      </c>
      <c r="DO50">
        <v>2.6208400000000001E-3</v>
      </c>
      <c r="DP50">
        <v>1.29219E-2</v>
      </c>
      <c r="DQ50">
        <v>0.56124499999999999</v>
      </c>
      <c r="DR50">
        <v>0.351912</v>
      </c>
      <c r="DS50">
        <v>5.9407899999999996E-16</v>
      </c>
      <c r="DT50">
        <v>1.87222</v>
      </c>
      <c r="DU50">
        <v>5.4631500000000006E-2</v>
      </c>
      <c r="DV50">
        <v>1.8922000000000001E-2</v>
      </c>
      <c r="DW50">
        <v>3.5994E-4</v>
      </c>
      <c r="DX50">
        <v>0.23738800000000002</v>
      </c>
      <c r="DY50">
        <v>2.5728400000000003E-5</v>
      </c>
      <c r="DZ50">
        <v>2.2282399999999999E-4</v>
      </c>
      <c r="EA50">
        <v>1.76597E-2</v>
      </c>
      <c r="EB50">
        <v>1.5644799999999999</v>
      </c>
      <c r="EC50">
        <v>7.0337599999999991E-3</v>
      </c>
      <c r="ED50">
        <v>1.03759E-2</v>
      </c>
      <c r="EE50">
        <v>4.9870200000000006E-4</v>
      </c>
      <c r="EF50">
        <v>4.3847599999999997E-3</v>
      </c>
      <c r="EG50">
        <v>8.1966800000000007E-4</v>
      </c>
      <c r="EH50">
        <v>2.7574599999999999E-5</v>
      </c>
      <c r="EI50">
        <v>6.6850799999999998E-9</v>
      </c>
      <c r="EJ50">
        <v>1.6413400000000001E-5</v>
      </c>
      <c r="EK50">
        <v>5.9681399999999998E-4</v>
      </c>
      <c r="EL50">
        <v>3.6029899999999999E-5</v>
      </c>
      <c r="EM50">
        <v>6.2763000000000009E-5</v>
      </c>
      <c r="EN50">
        <v>1.9977200000000001E-2</v>
      </c>
      <c r="EO50">
        <v>1.0868600000000001E-6</v>
      </c>
      <c r="EP50">
        <v>3.0316300000000002E-11</v>
      </c>
      <c r="EQ50">
        <v>3.5007200000000003E-6</v>
      </c>
      <c r="ER50">
        <v>7.9025599999999998E-5</v>
      </c>
      <c r="EU50">
        <v>9.4166666666666704E-2</v>
      </c>
      <c r="EV50">
        <v>0.11666666666666699</v>
      </c>
      <c r="EW50">
        <v>0.14249999999999999</v>
      </c>
      <c r="EX50">
        <v>0.10416666666666702</v>
      </c>
      <c r="EY50">
        <v>0.22166666666666701</v>
      </c>
      <c r="EZ50">
        <v>8.3333333333333301E-2</v>
      </c>
      <c r="FB50">
        <v>5.6419812103746317E-3</v>
      </c>
      <c r="FC50">
        <v>1.7418428925619778E-2</v>
      </c>
      <c r="FD50">
        <v>0.93040614973262192</v>
      </c>
      <c r="FE50">
        <v>0.58338352941176574</v>
      </c>
      <c r="FF50">
        <v>1.1225406753150485E-15</v>
      </c>
      <c r="FG50">
        <v>4.0043779850480572</v>
      </c>
      <c r="FH50">
        <v>7.6440482035928306E-2</v>
      </c>
      <c r="FI50">
        <v>2.6475692614770514E-2</v>
      </c>
      <c r="FJ50">
        <v>5.5207879003558557E-4</v>
      </c>
      <c r="FK50">
        <v>0.39607644787967411</v>
      </c>
      <c r="FL50">
        <v>4.5931305378877064E-5</v>
      </c>
      <c r="FM50">
        <v>3.2566584615384577E-4</v>
      </c>
      <c r="FN50">
        <v>2.280267779395698E-2</v>
      </c>
      <c r="FO50">
        <v>2.0123946857654453</v>
      </c>
      <c r="FP50">
        <v>8.7550839522789522E-3</v>
      </c>
      <c r="FQ50">
        <v>1.2915123003976707E-2</v>
      </c>
      <c r="FR50">
        <v>6.7037222375215247E-4</v>
      </c>
      <c r="FS50">
        <v>4.7951739464139305E-3</v>
      </c>
      <c r="FT50">
        <v>9.6934487742524403E-4</v>
      </c>
      <c r="FU50">
        <v>3.2609907007532474E-5</v>
      </c>
      <c r="FV50">
        <v>8.4896230210324956E-9</v>
      </c>
      <c r="FW50">
        <v>2.2171225038368824E-5</v>
      </c>
      <c r="FX50">
        <v>8.5375684791734062E-4</v>
      </c>
      <c r="FY50">
        <v>4.5742281433746205E-5</v>
      </c>
      <c r="FZ50">
        <v>6.6541058690744727E-5</v>
      </c>
      <c r="GA50">
        <v>2.2305205826656859E-2</v>
      </c>
      <c r="GB50">
        <v>1.2746543844492425E-6</v>
      </c>
      <c r="GC50">
        <v>1.9539118208092479E-11</v>
      </c>
      <c r="GD50">
        <v>4.4147461096605914E-6</v>
      </c>
      <c r="GE50">
        <v>8.5127962934363147E-5</v>
      </c>
      <c r="GF50">
        <v>0</v>
      </c>
      <c r="GG50">
        <v>0</v>
      </c>
      <c r="GH50">
        <v>0.15610516934046378</v>
      </c>
      <c r="GI50">
        <v>0.22044724487274592</v>
      </c>
      <c r="GJ50">
        <v>0.30478462086151631</v>
      </c>
      <c r="GK50">
        <v>0.12547953964194417</v>
      </c>
      <c r="GL50">
        <v>0.36984576282988701</v>
      </c>
    </row>
    <row r="51" spans="4:194">
      <c r="H51" t="s">
        <v>64</v>
      </c>
      <c r="I51" t="s">
        <v>48</v>
      </c>
      <c r="J51">
        <f t="shared" si="5"/>
        <v>-1.6003717512059277</v>
      </c>
      <c r="K51">
        <v>-2.3593999999999999</v>
      </c>
      <c r="L51">
        <v>-1.7282999999999999</v>
      </c>
      <c r="M51">
        <f t="shared" si="6"/>
        <v>0.29497963688958245</v>
      </c>
      <c r="N51">
        <f t="shared" si="7"/>
        <v>4.6482000000000006E-9</v>
      </c>
      <c r="O51">
        <f t="shared" si="0"/>
        <v>553.52139323888491</v>
      </c>
      <c r="Q51">
        <v>35319.300000000003</v>
      </c>
      <c r="R51">
        <v>38220.1</v>
      </c>
      <c r="S51">
        <v>10850.9</v>
      </c>
      <c r="T51">
        <v>111138</v>
      </c>
      <c r="U51">
        <v>46500</v>
      </c>
      <c r="V51">
        <v>12400</v>
      </c>
      <c r="W51">
        <v>192600.00000000003</v>
      </c>
      <c r="X51">
        <v>3.5319300000000005</v>
      </c>
      <c r="Y51">
        <v>3.8220099999999997</v>
      </c>
      <c r="Z51">
        <v>1.0850899999999999</v>
      </c>
      <c r="AA51">
        <v>11.113799999999999</v>
      </c>
      <c r="AB51">
        <v>4.6500000000000004</v>
      </c>
      <c r="AC51">
        <v>1.24</v>
      </c>
      <c r="AD51">
        <v>19.260000000000002</v>
      </c>
      <c r="AE51">
        <f t="shared" si="8"/>
        <v>239100.00000000003</v>
      </c>
      <c r="AF51">
        <f t="shared" si="9"/>
        <v>157638</v>
      </c>
      <c r="AG51">
        <f t="shared" si="10"/>
        <v>0.19447929736511918</v>
      </c>
      <c r="AH51">
        <f t="shared" si="11"/>
        <v>0.29497963688958245</v>
      </c>
      <c r="AJ51">
        <v>5.4525995227582227</v>
      </c>
      <c r="AK51">
        <v>2.5474004772417778</v>
      </c>
      <c r="AM51">
        <v>0.71612644303129613</v>
      </c>
      <c r="AN51">
        <v>0.20182147666983402</v>
      </c>
      <c r="AO51">
        <v>3.070697485334791</v>
      </c>
      <c r="AP51">
        <v>1.7034224760248191</v>
      </c>
      <c r="AR51">
        <v>3.4456074639769393E-2</v>
      </c>
      <c r="AS51">
        <v>6.3724013136145938E-2</v>
      </c>
      <c r="AT51">
        <v>5.8562756222999299</v>
      </c>
      <c r="AU51">
        <v>6.3372558321332955</v>
      </c>
      <c r="AV51">
        <v>18.686242680305426</v>
      </c>
      <c r="AW51">
        <v>34.178139515841984</v>
      </c>
      <c r="AX51">
        <v>0</v>
      </c>
      <c r="AY51">
        <v>0</v>
      </c>
      <c r="AZ51">
        <v>3.3351577580071072E-3</v>
      </c>
      <c r="BA51">
        <v>1.8104478441612697</v>
      </c>
      <c r="BB51">
        <v>6.0473671809972446E-4</v>
      </c>
      <c r="BC51">
        <v>0</v>
      </c>
      <c r="BD51">
        <v>0.20121316235893644</v>
      </c>
      <c r="BE51">
        <v>14.296989739457395</v>
      </c>
      <c r="BF51">
        <v>6.2112432364637281E-2</v>
      </c>
      <c r="BG51">
        <v>6.9931658764147822E-2</v>
      </c>
      <c r="BH51">
        <v>4.9354764027538791E-3</v>
      </c>
      <c r="BI51">
        <v>4.9796970902070734E-2</v>
      </c>
      <c r="BJ51">
        <v>0</v>
      </c>
      <c r="BK51">
        <v>1.3010565989500096E-4</v>
      </c>
      <c r="BL51">
        <v>2.1942206298504082E-5</v>
      </c>
      <c r="BM51">
        <v>2.8251041942556515E-16</v>
      </c>
      <c r="BN51">
        <v>4.4756809493057869E-3</v>
      </c>
      <c r="BO51">
        <v>3.1794592089967149E-4</v>
      </c>
      <c r="BP51">
        <v>2.1037143942814083E-3</v>
      </c>
      <c r="BQ51">
        <v>0.12179701747997032</v>
      </c>
      <c r="BR51">
        <v>6.1804072354211586E-6</v>
      </c>
      <c r="BS51">
        <v>0</v>
      </c>
      <c r="BT51">
        <v>4.3517291122715409E-6</v>
      </c>
      <c r="BU51">
        <v>4.4958641698841816E-4</v>
      </c>
      <c r="BW51">
        <v>7.7101419461016132</v>
      </c>
      <c r="BX51">
        <v>18.686242680305426</v>
      </c>
      <c r="BY51">
        <v>36.793277789646034</v>
      </c>
      <c r="BZ51">
        <v>9.96258120619982</v>
      </c>
      <c r="CA51">
        <v>2.0689116356799664</v>
      </c>
      <c r="CB51">
        <v>24.77640612409342</v>
      </c>
      <c r="CD51">
        <v>20.545999999999999</v>
      </c>
      <c r="CE51">
        <v>64.489900000000006</v>
      </c>
      <c r="CF51">
        <v>3253.71</v>
      </c>
      <c r="CG51">
        <v>2472.25</v>
      </c>
      <c r="CH51">
        <v>3.4397100000000001E-12</v>
      </c>
      <c r="CI51">
        <v>11582.4</v>
      </c>
      <c r="CJ51">
        <v>990.99300000000005</v>
      </c>
      <c r="CK51">
        <v>169.44200000000001</v>
      </c>
      <c r="CL51">
        <v>3.4795500000000001</v>
      </c>
      <c r="CM51">
        <v>1324.6</v>
      </c>
      <c r="CN51">
        <v>0.848804</v>
      </c>
      <c r="CO51">
        <v>2.4959500000000001</v>
      </c>
      <c r="CP51">
        <v>147.239</v>
      </c>
      <c r="CQ51">
        <v>9721.82</v>
      </c>
      <c r="CR51">
        <v>49.241</v>
      </c>
      <c r="CS51">
        <v>86.874799999999993</v>
      </c>
      <c r="CT51">
        <v>3.8470200000000001</v>
      </c>
      <c r="CU51">
        <v>39.828299999999999</v>
      </c>
      <c r="CV51">
        <v>5.2806800000000003</v>
      </c>
      <c r="CW51">
        <v>0.30745899999999998</v>
      </c>
      <c r="CX51">
        <v>0.109504</v>
      </c>
      <c r="CY51">
        <v>2.0283499999999999E-13</v>
      </c>
      <c r="CZ51">
        <v>3.2143899999999999</v>
      </c>
      <c r="DA51">
        <v>0.33712999999999999</v>
      </c>
      <c r="DB51">
        <v>1.8744000000000001</v>
      </c>
      <c r="DC51">
        <v>126.614</v>
      </c>
      <c r="DD51">
        <v>2.24186E-2</v>
      </c>
      <c r="DE51">
        <v>1.3546699999999999E-6</v>
      </c>
      <c r="DF51">
        <v>2.7407600000000001E-2</v>
      </c>
      <c r="DG51">
        <v>0.37917099999999998</v>
      </c>
      <c r="DI51">
        <v>941.66666666666708</v>
      </c>
      <c r="DJ51">
        <v>1166.6666666666699</v>
      </c>
      <c r="DK51">
        <v>1424.9999999999998</v>
      </c>
      <c r="DL51">
        <v>1041.6666666666702</v>
      </c>
      <c r="DM51">
        <v>2216.6666666666702</v>
      </c>
      <c r="DN51">
        <v>833.33333333333303</v>
      </c>
      <c r="DO51">
        <v>2.0545999999999997E-3</v>
      </c>
      <c r="DP51">
        <v>6.4489900000000008E-3</v>
      </c>
      <c r="DQ51">
        <v>0.32537100000000002</v>
      </c>
      <c r="DR51">
        <v>0.247225</v>
      </c>
      <c r="DS51">
        <v>3.4397100000000001E-16</v>
      </c>
      <c r="DT51">
        <v>1.1582399999999999</v>
      </c>
      <c r="DU51">
        <v>9.9099300000000001E-2</v>
      </c>
      <c r="DV51">
        <v>1.69442E-2</v>
      </c>
      <c r="DW51">
        <v>3.47955E-4</v>
      </c>
      <c r="DX51">
        <v>0.13245999999999999</v>
      </c>
      <c r="DY51">
        <v>8.4880400000000001E-5</v>
      </c>
      <c r="DZ51">
        <v>2.4959500000000003E-4</v>
      </c>
      <c r="EA51">
        <v>1.47239E-2</v>
      </c>
      <c r="EB51">
        <v>0.97218199999999999</v>
      </c>
      <c r="EC51">
        <v>4.9240999999999998E-3</v>
      </c>
      <c r="ED51">
        <v>8.6874799999999992E-3</v>
      </c>
      <c r="EE51">
        <v>3.84702E-4</v>
      </c>
      <c r="EF51">
        <v>3.9828299999999997E-3</v>
      </c>
      <c r="EG51">
        <v>5.2806800000000003E-4</v>
      </c>
      <c r="EH51">
        <v>3.07459E-5</v>
      </c>
      <c r="EI51">
        <v>1.0950400000000001E-5</v>
      </c>
      <c r="EJ51">
        <v>2.0283499999999998E-17</v>
      </c>
      <c r="EK51">
        <v>3.2143899999999997E-4</v>
      </c>
      <c r="EL51">
        <v>3.3713000000000001E-5</v>
      </c>
      <c r="EM51">
        <v>1.8744000000000001E-4</v>
      </c>
      <c r="EN51">
        <v>1.26614E-2</v>
      </c>
      <c r="EO51">
        <v>2.2418599999999998E-6</v>
      </c>
      <c r="EP51">
        <v>1.35467E-10</v>
      </c>
      <c r="EQ51">
        <v>2.7407600000000003E-6</v>
      </c>
      <c r="ER51">
        <v>3.7917099999999996E-5</v>
      </c>
      <c r="EU51">
        <v>9.4166666666666704E-2</v>
      </c>
      <c r="EV51">
        <v>0.11666666666666699</v>
      </c>
      <c r="EW51">
        <v>0.14249999999999999</v>
      </c>
      <c r="EX51">
        <v>0.10416666666666702</v>
      </c>
      <c r="EY51">
        <v>0.22166666666666701</v>
      </c>
      <c r="EZ51">
        <v>8.3333333333333301E-2</v>
      </c>
      <c r="FB51">
        <v>4.4230149855907707E-3</v>
      </c>
      <c r="FC51">
        <v>8.6930926533275062E-3</v>
      </c>
      <c r="FD51">
        <v>0.53938508021390474</v>
      </c>
      <c r="FE51">
        <v>0.40983823529411834</v>
      </c>
      <c r="FF51">
        <v>6.4994965085248363E-16</v>
      </c>
      <c r="FG51">
        <v>2.4772893983624047</v>
      </c>
      <c r="FH51">
        <v>0.13865989880239549</v>
      </c>
      <c r="FI51">
        <v>2.3708351696606834E-2</v>
      </c>
      <c r="FJ51">
        <v>5.3369610320284542E-4</v>
      </c>
      <c r="FK51">
        <v>0.22100648005013573</v>
      </c>
      <c r="FL51">
        <v>1.5153167601099314E-4</v>
      </c>
      <c r="FM51">
        <v>3.6479269230769193E-4</v>
      </c>
      <c r="FN51">
        <v>1.9011894175464089E-2</v>
      </c>
      <c r="FO51">
        <v>1.2505202306177277</v>
      </c>
      <c r="FP51">
        <v>6.1291412970327103E-3</v>
      </c>
      <c r="FQ51">
        <v>1.0813507531355116E-2</v>
      </c>
      <c r="FR51">
        <v>5.1712953872633466E-4</v>
      </c>
      <c r="FS51">
        <v>4.3556232607932458E-3</v>
      </c>
      <c r="FT51">
        <v>6.2449676055694955E-4</v>
      </c>
      <c r="FU51">
        <v>3.6360307669481801E-5</v>
      </c>
      <c r="FV51">
        <v>1.3906305972331558E-5</v>
      </c>
      <c r="FW51">
        <v>2.7398957136592906E-17</v>
      </c>
      <c r="FX51">
        <v>4.5982625648477085E-4</v>
      </c>
      <c r="FY51">
        <v>4.280082747872978E-5</v>
      </c>
      <c r="FZ51">
        <v>1.9872306997742602E-4</v>
      </c>
      <c r="GA51">
        <v>1.4136872687545458E-2</v>
      </c>
      <c r="GB51">
        <v>2.6292224190064763E-6</v>
      </c>
      <c r="GC51">
        <v>8.7309656069364124E-11</v>
      </c>
      <c r="GD51">
        <v>3.4563631331592821E-6</v>
      </c>
      <c r="GE51">
        <v>4.0845061389961487E-5</v>
      </c>
      <c r="GF51">
        <v>0</v>
      </c>
      <c r="GG51">
        <v>0</v>
      </c>
      <c r="GH51">
        <v>0.15610516934046378</v>
      </c>
      <c r="GI51">
        <v>0.22044724487274592</v>
      </c>
      <c r="GJ51">
        <v>0.30478462086151631</v>
      </c>
      <c r="GK51">
        <v>0.12547953964194417</v>
      </c>
      <c r="GL51">
        <v>0.36984576282988701</v>
      </c>
    </row>
    <row r="52" spans="4:194">
      <c r="H52" t="s">
        <v>64</v>
      </c>
      <c r="I52" t="s">
        <v>49</v>
      </c>
      <c r="J52">
        <f t="shared" si="5"/>
        <v>-1.6588137431426717</v>
      </c>
      <c r="K52">
        <v>-2.3593999999999999</v>
      </c>
      <c r="L52">
        <v>-1.7282999999999999</v>
      </c>
      <c r="M52">
        <f t="shared" si="6"/>
        <v>0.29041089133330045</v>
      </c>
      <c r="N52">
        <f t="shared" si="7"/>
        <v>4.6482000000000006E-9</v>
      </c>
      <c r="O52">
        <f t="shared" si="0"/>
        <v>539.28372618491937</v>
      </c>
      <c r="Q52">
        <v>34921.599999999999</v>
      </c>
      <c r="R52">
        <v>36662.6</v>
      </c>
      <c r="S52">
        <v>10228.700000000001</v>
      </c>
      <c r="T52">
        <v>115084</v>
      </c>
      <c r="U52">
        <v>47100</v>
      </c>
      <c r="V52">
        <v>12300</v>
      </c>
      <c r="W52">
        <v>191800</v>
      </c>
      <c r="X52">
        <v>3.4921599999999997</v>
      </c>
      <c r="Y52">
        <v>3.6662599999999999</v>
      </c>
      <c r="Z52">
        <v>1.0228700000000002</v>
      </c>
      <c r="AA52">
        <v>11.5084</v>
      </c>
      <c r="AB52">
        <v>4.71</v>
      </c>
      <c r="AC52">
        <v>1.23</v>
      </c>
      <c r="AD52">
        <v>19.18</v>
      </c>
      <c r="AE52">
        <f t="shared" si="8"/>
        <v>238900</v>
      </c>
      <c r="AF52">
        <f t="shared" si="9"/>
        <v>162184</v>
      </c>
      <c r="AG52">
        <f t="shared" si="10"/>
        <v>0.19715362076182502</v>
      </c>
      <c r="AH52">
        <f t="shared" si="11"/>
        <v>0.29041089133330045</v>
      </c>
      <c r="AJ52">
        <v>5.452746607681946</v>
      </c>
      <c r="AK52">
        <v>2.5472533923180545</v>
      </c>
      <c r="AM52">
        <v>0.72486378394750695</v>
      </c>
      <c r="AN52">
        <v>0.19036466760572038</v>
      </c>
      <c r="AO52">
        <v>3.0598042154968939</v>
      </c>
      <c r="AP52">
        <v>1.7264524153359919</v>
      </c>
      <c r="AR52">
        <v>3.360811123919303E-2</v>
      </c>
      <c r="AS52">
        <v>4.2521407307524885E-2</v>
      </c>
      <c r="AT52">
        <v>5.7903331824727324</v>
      </c>
      <c r="AU52">
        <v>6.0790075293149464</v>
      </c>
      <c r="AV52">
        <v>18.724030835371767</v>
      </c>
      <c r="AW52">
        <v>32.588289462442198</v>
      </c>
      <c r="AX52">
        <v>0</v>
      </c>
      <c r="AY52">
        <v>0</v>
      </c>
      <c r="AZ52">
        <v>3.1198878291814856E-3</v>
      </c>
      <c r="BA52">
        <v>1.7066351974096512</v>
      </c>
      <c r="BB52">
        <v>5.3300587396937508E-4</v>
      </c>
      <c r="BC52">
        <v>0</v>
      </c>
      <c r="BD52">
        <v>0.21542182198762222</v>
      </c>
      <c r="BE52">
        <v>14.804610188915717</v>
      </c>
      <c r="BF52">
        <v>6.9898549128173504E-2</v>
      </c>
      <c r="BG52">
        <v>7.797406402569565E-2</v>
      </c>
      <c r="BH52">
        <v>5.061968829604138E-3</v>
      </c>
      <c r="BI52">
        <v>5.3796157084356908E-2</v>
      </c>
      <c r="BJ52">
        <v>0</v>
      </c>
      <c r="BK52">
        <v>8.7977424514950795E-5</v>
      </c>
      <c r="BL52">
        <v>1.5812225756382843E-5</v>
      </c>
      <c r="BM52">
        <v>2.0721816356062307E-19</v>
      </c>
      <c r="BN52">
        <v>4.1389355612958846E-3</v>
      </c>
      <c r="BO52">
        <v>2.4370686808188025E-4</v>
      </c>
      <c r="BP52">
        <v>2.1654389841986388E-3</v>
      </c>
      <c r="BQ52">
        <v>9.7452017261470805E-2</v>
      </c>
      <c r="BR52">
        <v>1.6085935205183568E-6</v>
      </c>
      <c r="BS52">
        <v>4.12841317919075E-7</v>
      </c>
      <c r="BT52">
        <v>6.5528975718015661E-6</v>
      </c>
      <c r="BU52">
        <v>4.545836409266421E-4</v>
      </c>
      <c r="BW52">
        <v>7.809627648631956</v>
      </c>
      <c r="BX52">
        <v>18.724030835371767</v>
      </c>
      <c r="BY52">
        <v>36.771886349070655</v>
      </c>
      <c r="BZ52">
        <v>9.9746278582024797</v>
      </c>
      <c r="CA52">
        <v>2.0522268644244828</v>
      </c>
      <c r="CB52">
        <v>24.673492703017224</v>
      </c>
      <c r="CD52">
        <v>17.970600000000001</v>
      </c>
      <c r="CE52">
        <v>115.26600000000001</v>
      </c>
      <c r="CF52">
        <v>3916.45</v>
      </c>
      <c r="CG52">
        <v>3520.5</v>
      </c>
      <c r="CH52">
        <v>3.9574299999999996E-12</v>
      </c>
      <c r="CI52">
        <v>15683.6</v>
      </c>
      <c r="CJ52">
        <v>1019.28</v>
      </c>
      <c r="CK52">
        <v>166.51499999999999</v>
      </c>
      <c r="CL52">
        <v>3.1048</v>
      </c>
      <c r="CM52">
        <v>1226.2</v>
      </c>
      <c r="CN52">
        <v>0.38430300000000001</v>
      </c>
      <c r="CO52">
        <v>1.59259</v>
      </c>
      <c r="CP52">
        <v>221.69200000000001</v>
      </c>
      <c r="CQ52">
        <v>15205.3</v>
      </c>
      <c r="CR52">
        <v>73.515299999999996</v>
      </c>
      <c r="CS52">
        <v>105.384</v>
      </c>
      <c r="CT52">
        <v>3.7195299999999998</v>
      </c>
      <c r="CU52">
        <v>53.866399999999999</v>
      </c>
      <c r="CV52">
        <v>5.5421899999999997</v>
      </c>
      <c r="CW52">
        <v>0.34726899999999999</v>
      </c>
      <c r="CX52">
        <v>9.1322399999999998E-2</v>
      </c>
      <c r="CY52">
        <v>1.7480900000000001E-16</v>
      </c>
      <c r="CZ52">
        <v>2.7002299999999999</v>
      </c>
      <c r="DA52">
        <v>0.292296</v>
      </c>
      <c r="DB52">
        <v>2.7252000000000001</v>
      </c>
      <c r="DC52">
        <v>113.871</v>
      </c>
      <c r="DD52">
        <v>1.01805E-2</v>
      </c>
      <c r="DE52">
        <v>1.18225E-2</v>
      </c>
      <c r="DF52">
        <v>3.9909500000000001E-2</v>
      </c>
      <c r="DG52">
        <v>0.54920599999999997</v>
      </c>
      <c r="DI52">
        <v>941.66666666666708</v>
      </c>
      <c r="DJ52">
        <v>1166.6666666666699</v>
      </c>
      <c r="DK52">
        <v>1424.9999999999998</v>
      </c>
      <c r="DL52">
        <v>1041.6666666666702</v>
      </c>
      <c r="DM52">
        <v>2216.6666666666702</v>
      </c>
      <c r="DN52">
        <v>833.33333333333303</v>
      </c>
      <c r="DO52">
        <v>1.7970600000000001E-3</v>
      </c>
      <c r="DP52">
        <v>1.15266E-2</v>
      </c>
      <c r="DQ52">
        <v>0.39164499999999997</v>
      </c>
      <c r="DR52">
        <v>0.35204999999999997</v>
      </c>
      <c r="DS52">
        <v>3.9574299999999995E-16</v>
      </c>
      <c r="DT52">
        <v>1.56836</v>
      </c>
      <c r="DU52">
        <v>0.10192799999999999</v>
      </c>
      <c r="DV52">
        <v>1.66515E-2</v>
      </c>
      <c r="DW52">
        <v>3.1048000000000002E-4</v>
      </c>
      <c r="DX52">
        <v>0.12262000000000001</v>
      </c>
      <c r="DY52">
        <v>3.8430300000000004E-5</v>
      </c>
      <c r="DZ52">
        <v>1.59259E-4</v>
      </c>
      <c r="EA52">
        <v>2.21692E-2</v>
      </c>
      <c r="EB52">
        <v>1.5205299999999999</v>
      </c>
      <c r="EC52">
        <v>7.3515299999999993E-3</v>
      </c>
      <c r="ED52">
        <v>1.05384E-2</v>
      </c>
      <c r="EE52">
        <v>3.7195299999999995E-4</v>
      </c>
      <c r="EF52">
        <v>5.3866399999999998E-3</v>
      </c>
      <c r="EG52">
        <v>5.54219E-4</v>
      </c>
      <c r="EH52">
        <v>3.4726900000000001E-5</v>
      </c>
      <c r="EI52">
        <v>9.1322399999999998E-6</v>
      </c>
      <c r="EJ52">
        <v>1.74809E-20</v>
      </c>
      <c r="EK52">
        <v>2.7002299999999999E-4</v>
      </c>
      <c r="EL52">
        <v>2.9229599999999999E-5</v>
      </c>
      <c r="EM52">
        <v>2.7252E-4</v>
      </c>
      <c r="EN52">
        <v>1.1387099999999999E-2</v>
      </c>
      <c r="EO52">
        <v>1.0180499999999999E-6</v>
      </c>
      <c r="EP52">
        <v>1.18225E-6</v>
      </c>
      <c r="EQ52">
        <v>3.9909500000000003E-6</v>
      </c>
      <c r="ER52">
        <v>5.4920599999999997E-5</v>
      </c>
      <c r="EU52">
        <v>9.4166666666666704E-2</v>
      </c>
      <c r="EV52">
        <v>0.11666666666666699</v>
      </c>
      <c r="EW52">
        <v>0.14249999999999999</v>
      </c>
      <c r="EX52">
        <v>0.10416666666666702</v>
      </c>
      <c r="EY52">
        <v>0.22166666666666701</v>
      </c>
      <c r="EZ52">
        <v>8.3333333333333301E-2</v>
      </c>
      <c r="FB52">
        <v>3.8685989048991296E-3</v>
      </c>
      <c r="FC52">
        <v>1.5537596085254408E-2</v>
      </c>
      <c r="FD52">
        <v>0.64925106951871758</v>
      </c>
      <c r="FE52">
        <v>0.58361229946524162</v>
      </c>
      <c r="FF52">
        <v>7.4777532023721289E-16</v>
      </c>
      <c r="FG52">
        <v>3.354470231399072</v>
      </c>
      <c r="FH52">
        <v>0.14261782035928169</v>
      </c>
      <c r="FI52">
        <v>2.3298805389221602E-2</v>
      </c>
      <c r="FJ52">
        <v>4.7621665480426908E-4</v>
      </c>
      <c r="FK52">
        <v>0.20458866513473992</v>
      </c>
      <c r="FL52">
        <v>6.8607214016489916E-5</v>
      </c>
      <c r="FM52">
        <v>2.327631538461536E-4</v>
      </c>
      <c r="FN52">
        <v>2.8625465016381427E-2</v>
      </c>
      <c r="FO52">
        <v>1.9558616866607006</v>
      </c>
      <c r="FP52">
        <v>9.150619629856192E-3</v>
      </c>
      <c r="FQ52">
        <v>1.3117390516977624E-2</v>
      </c>
      <c r="FR52">
        <v>4.999918984509473E-4</v>
      </c>
      <c r="FS52">
        <v>5.8908300081899892E-3</v>
      </c>
      <c r="FT52">
        <v>6.5542310865099199E-4</v>
      </c>
      <c r="FU52">
        <v>4.1068264985163146E-5</v>
      </c>
      <c r="FV52">
        <v>1.1597359334158126E-5</v>
      </c>
      <c r="FW52">
        <v>2.3613204319228288E-20</v>
      </c>
      <c r="FX52">
        <v>3.8627442611129109E-4</v>
      </c>
      <c r="FY52">
        <v>3.7108862067222726E-5</v>
      </c>
      <c r="FZ52">
        <v>2.889245146726853E-4</v>
      </c>
      <c r="GA52">
        <v>1.2714074508375762E-2</v>
      </c>
      <c r="GB52">
        <v>1.1939549676025902E-6</v>
      </c>
      <c r="GC52">
        <v>7.6197037572254311E-7</v>
      </c>
      <c r="GD52">
        <v>5.0329734986945358E-6</v>
      </c>
      <c r="GE52">
        <v>5.9161572972973122E-5</v>
      </c>
      <c r="GF52">
        <v>0</v>
      </c>
      <c r="GG52">
        <v>0</v>
      </c>
      <c r="GH52">
        <v>0.15610516934046378</v>
      </c>
      <c r="GI52">
        <v>0.22044724487274592</v>
      </c>
      <c r="GJ52">
        <v>0.30478462086151631</v>
      </c>
      <c r="GK52">
        <v>0.12547953964194417</v>
      </c>
      <c r="GL52">
        <v>0.36984576282988701</v>
      </c>
    </row>
    <row r="53" spans="4:194">
      <c r="H53" t="s">
        <v>64</v>
      </c>
      <c r="I53" t="s">
        <v>50</v>
      </c>
      <c r="J53">
        <f t="shared" si="5"/>
        <v>-1.5692879362166878</v>
      </c>
      <c r="K53">
        <v>-2.3593999999999999</v>
      </c>
      <c r="L53">
        <v>-1.7282999999999999</v>
      </c>
      <c r="M53">
        <f t="shared" si="6"/>
        <v>0.29606663405274558</v>
      </c>
      <c r="N53">
        <f t="shared" si="7"/>
        <v>4.6482000000000006E-9</v>
      </c>
      <c r="O53">
        <f t="shared" si="0"/>
        <v>560.67298878781151</v>
      </c>
      <c r="Q53">
        <v>35177.9</v>
      </c>
      <c r="R53">
        <v>37418</v>
      </c>
      <c r="S53">
        <v>11211.4</v>
      </c>
      <c r="T53">
        <v>110797</v>
      </c>
      <c r="U53">
        <v>46600</v>
      </c>
      <c r="V53">
        <v>13300</v>
      </c>
      <c r="W53">
        <v>189300</v>
      </c>
      <c r="X53">
        <v>3.5177900000000002</v>
      </c>
      <c r="Y53">
        <v>3.7418</v>
      </c>
      <c r="Z53">
        <v>1.12114</v>
      </c>
      <c r="AA53">
        <v>11.079700000000001</v>
      </c>
      <c r="AB53">
        <v>4.66</v>
      </c>
      <c r="AC53">
        <v>1.33</v>
      </c>
      <c r="AD53">
        <v>18.93</v>
      </c>
      <c r="AE53">
        <f t="shared" si="8"/>
        <v>235900</v>
      </c>
      <c r="AF53">
        <f t="shared" si="9"/>
        <v>157397</v>
      </c>
      <c r="AG53">
        <f t="shared" si="10"/>
        <v>0.19754133107248834</v>
      </c>
      <c r="AH53">
        <f t="shared" si="11"/>
        <v>0.29606663405274558</v>
      </c>
      <c r="AJ53">
        <v>5.4881969776566519</v>
      </c>
      <c r="AK53">
        <v>2.5118030223433485</v>
      </c>
      <c r="AM53">
        <v>0.73003602652305055</v>
      </c>
      <c r="AN53">
        <v>0.20819337655226752</v>
      </c>
      <c r="AO53">
        <v>3.0132613935577108</v>
      </c>
      <c r="AP53">
        <v>1.7043578292337966</v>
      </c>
      <c r="AR53">
        <v>3.322147953890485E-2</v>
      </c>
      <c r="AS53">
        <v>4.9705452762070307E-2</v>
      </c>
      <c r="AT53">
        <v>5.8328301584036115</v>
      </c>
      <c r="AU53">
        <v>6.2042600288006486</v>
      </c>
      <c r="AV53">
        <v>18.591772292639575</v>
      </c>
      <c r="AW53">
        <v>33.141699323602751</v>
      </c>
      <c r="AX53">
        <v>0</v>
      </c>
      <c r="AY53">
        <v>3.7343151497006066E-2</v>
      </c>
      <c r="AZ53">
        <v>2.9550034875444747E-3</v>
      </c>
      <c r="BA53">
        <v>1.8705964445372882</v>
      </c>
      <c r="BB53">
        <v>5.40430676874754E-4</v>
      </c>
      <c r="BC53">
        <v>0</v>
      </c>
      <c r="BD53">
        <v>0.20373621951219451</v>
      </c>
      <c r="BE53">
        <v>14.253122893723669</v>
      </c>
      <c r="BF53">
        <v>7.2116272376873403E-2</v>
      </c>
      <c r="BG53">
        <v>7.3587659620678841E-2</v>
      </c>
      <c r="BH53">
        <v>4.7521094320137755E-3</v>
      </c>
      <c r="BI53">
        <v>4.93524224640223E-2</v>
      </c>
      <c r="BJ53">
        <v>0</v>
      </c>
      <c r="BK53">
        <v>8.5253053435288629E-5</v>
      </c>
      <c r="BL53">
        <v>5.7931427465976769E-6</v>
      </c>
      <c r="BM53">
        <v>0</v>
      </c>
      <c r="BN53">
        <v>4.7451344806802359E-3</v>
      </c>
      <c r="BO53">
        <v>2.8623473919636087E-4</v>
      </c>
      <c r="BP53">
        <v>2.0427637471783231E-3</v>
      </c>
      <c r="BQ53">
        <v>0.1036122655498903</v>
      </c>
      <c r="BR53">
        <v>3.2082855939524801E-6</v>
      </c>
      <c r="BS53">
        <v>8.5184710982658932E-7</v>
      </c>
      <c r="BT53">
        <v>8.5860879634464756E-6</v>
      </c>
      <c r="BU53">
        <v>3.7849420077220171E-4</v>
      </c>
      <c r="BW53">
        <v>7.726722896523337</v>
      </c>
      <c r="BX53">
        <v>18.591772292639575</v>
      </c>
      <c r="BY53">
        <v>37.092757957701288</v>
      </c>
      <c r="BZ53">
        <v>10.010767814210462</v>
      </c>
      <c r="CA53">
        <v>2.219074576979319</v>
      </c>
      <c r="CB53">
        <v>24.351888262154123</v>
      </c>
      <c r="CD53">
        <v>18.5656</v>
      </c>
      <c r="CE53">
        <v>76.735200000000006</v>
      </c>
      <c r="CF53">
        <v>3134.64</v>
      </c>
      <c r="CG53">
        <v>2453.0700000000002</v>
      </c>
      <c r="CH53">
        <v>5.6359299999999998E-12</v>
      </c>
      <c r="CI53">
        <v>10293.299999999999</v>
      </c>
      <c r="CJ53">
        <v>1118.24</v>
      </c>
      <c r="CK53">
        <v>173.4</v>
      </c>
      <c r="CL53">
        <v>3.6730200000000002</v>
      </c>
      <c r="CM53">
        <v>922.46799999999996</v>
      </c>
      <c r="CN53">
        <v>0.484209</v>
      </c>
      <c r="CO53">
        <v>2.0321400000000001</v>
      </c>
      <c r="CP53">
        <v>130.97200000000001</v>
      </c>
      <c r="CQ53">
        <v>7957.31</v>
      </c>
      <c r="CR53">
        <v>42.785699999999999</v>
      </c>
      <c r="CS53">
        <v>83.045100000000005</v>
      </c>
      <c r="CT53">
        <v>2.5986699999999998</v>
      </c>
      <c r="CU53">
        <v>38.883299999999998</v>
      </c>
      <c r="CV53">
        <v>5.1744599999999998</v>
      </c>
      <c r="CW53">
        <v>0.285472</v>
      </c>
      <c r="CX53">
        <v>5.9009399999999997E-2</v>
      </c>
      <c r="CY53">
        <v>3.2306999999999999E-16</v>
      </c>
      <c r="CZ53">
        <v>2.2823899999999999</v>
      </c>
      <c r="DA53">
        <v>0.34656999999999999</v>
      </c>
      <c r="DB53">
        <v>1.7907999999999999</v>
      </c>
      <c r="DC53">
        <v>86.082999999999998</v>
      </c>
      <c r="DD53">
        <v>1.64826E-2</v>
      </c>
      <c r="DE53">
        <v>1.7467E-2</v>
      </c>
      <c r="DF53">
        <v>3.9844299999999999E-2</v>
      </c>
      <c r="DG53">
        <v>0.477298</v>
      </c>
      <c r="DI53">
        <v>941.66666666666708</v>
      </c>
      <c r="DJ53">
        <v>1166.6666666666699</v>
      </c>
      <c r="DK53">
        <v>1424.9999999999998</v>
      </c>
      <c r="DL53">
        <v>1041.6666666666702</v>
      </c>
      <c r="DM53">
        <v>2216.6666666666702</v>
      </c>
      <c r="DN53">
        <v>833.33333333333303</v>
      </c>
      <c r="DO53">
        <v>1.8565599999999999E-3</v>
      </c>
      <c r="DP53">
        <v>7.6735200000000005E-3</v>
      </c>
      <c r="DQ53">
        <v>0.31346399999999996</v>
      </c>
      <c r="DR53">
        <v>0.24530700000000003</v>
      </c>
      <c r="DS53">
        <v>5.6359300000000001E-16</v>
      </c>
      <c r="DT53">
        <v>1.0293299999999999</v>
      </c>
      <c r="DU53">
        <v>0.11182400000000001</v>
      </c>
      <c r="DV53">
        <v>1.7340000000000001E-2</v>
      </c>
      <c r="DW53">
        <v>3.6730200000000001E-4</v>
      </c>
      <c r="DX53">
        <v>9.224679999999999E-2</v>
      </c>
      <c r="DY53">
        <v>4.8420900000000003E-5</v>
      </c>
      <c r="DZ53">
        <v>2.0321400000000001E-4</v>
      </c>
      <c r="EA53">
        <v>1.3097200000000002E-2</v>
      </c>
      <c r="EB53">
        <v>0.79573100000000008</v>
      </c>
      <c r="EC53">
        <v>4.2785699999999998E-3</v>
      </c>
      <c r="ED53">
        <v>8.3045100000000011E-3</v>
      </c>
      <c r="EE53">
        <v>2.59867E-4</v>
      </c>
      <c r="EF53">
        <v>3.8883299999999997E-3</v>
      </c>
      <c r="EG53">
        <v>5.1744599999999997E-4</v>
      </c>
      <c r="EH53">
        <v>2.85472E-5</v>
      </c>
      <c r="EI53">
        <v>5.90094E-6</v>
      </c>
      <c r="EJ53">
        <v>3.2307000000000002E-20</v>
      </c>
      <c r="EK53">
        <v>2.2823899999999998E-4</v>
      </c>
      <c r="EL53">
        <v>3.4656999999999997E-5</v>
      </c>
      <c r="EM53">
        <v>1.7908E-4</v>
      </c>
      <c r="EN53">
        <v>8.6082999999999993E-3</v>
      </c>
      <c r="EO53">
        <v>1.6482599999999999E-6</v>
      </c>
      <c r="EP53">
        <v>1.7466999999999999E-6</v>
      </c>
      <c r="EQ53">
        <v>3.9844299999999999E-6</v>
      </c>
      <c r="ER53">
        <v>4.7729799999999998E-5</v>
      </c>
      <c r="EU53">
        <v>9.4166666666666704E-2</v>
      </c>
      <c r="EV53">
        <v>0.11666666666666699</v>
      </c>
      <c r="EW53">
        <v>0.14249999999999999</v>
      </c>
      <c r="EX53">
        <v>0.10416666666666702</v>
      </c>
      <c r="EY53">
        <v>0.22166666666666701</v>
      </c>
      <c r="EZ53">
        <v>8.3333333333333301E-2</v>
      </c>
      <c r="FB53">
        <v>3.9966868011527311E-3</v>
      </c>
      <c r="FC53">
        <v>1.034373139625921E-2</v>
      </c>
      <c r="FD53">
        <v>0.51964620320855703</v>
      </c>
      <c r="FE53">
        <v>0.40665866310160503</v>
      </c>
      <c r="FF53">
        <v>1.0649359206819871E-15</v>
      </c>
      <c r="FG53">
        <v>2.2015716055535757</v>
      </c>
      <c r="FH53">
        <v>0.15646431936127778</v>
      </c>
      <c r="FI53">
        <v>2.4262155688622805E-2</v>
      </c>
      <c r="FJ53">
        <v>5.6337068327401972E-4</v>
      </c>
      <c r="FK53">
        <v>0.15391167570503442</v>
      </c>
      <c r="FL53">
        <v>8.6442808127208377E-5</v>
      </c>
      <c r="FM53">
        <v>2.9700507692307661E-4</v>
      </c>
      <c r="FN53">
        <v>1.6911455551510694E-2</v>
      </c>
      <c r="FO53">
        <v>1.0235508512085958</v>
      </c>
      <c r="FP53">
        <v>5.3256351575405132E-3</v>
      </c>
      <c r="FQ53">
        <v>1.0336815903946125E-2</v>
      </c>
      <c r="FR53">
        <v>3.493220774526683E-4</v>
      </c>
      <c r="FS53">
        <v>4.2522780519480378E-3</v>
      </c>
      <c r="FT53">
        <v>6.1193511207486781E-4</v>
      </c>
      <c r="FU53">
        <v>3.3760110294453274E-5</v>
      </c>
      <c r="FV53">
        <v>7.4938154920706256E-6</v>
      </c>
      <c r="FW53">
        <v>4.3640304099978166E-20</v>
      </c>
      <c r="FX53">
        <v>3.2650140447745179E-4</v>
      </c>
      <c r="FY53">
        <v>4.3999296352455661E-5</v>
      </c>
      <c r="FZ53">
        <v>1.8985983446200089E-4</v>
      </c>
      <c r="GA53">
        <v>9.6114522214129222E-3</v>
      </c>
      <c r="GB53">
        <v>1.9330565442764555E-6</v>
      </c>
      <c r="GC53">
        <v>1.1257632947976875E-6</v>
      </c>
      <c r="GD53">
        <v>5.0247511488250838E-6</v>
      </c>
      <c r="GE53">
        <v>5.1415498841698968E-5</v>
      </c>
      <c r="GF53">
        <v>0</v>
      </c>
      <c r="GG53">
        <v>0</v>
      </c>
      <c r="GH53">
        <v>0.15610516934046378</v>
      </c>
      <c r="GI53">
        <v>0.22044724487274592</v>
      </c>
      <c r="GJ53">
        <v>0.30478462086151631</v>
      </c>
      <c r="GK53">
        <v>0.12547953964194417</v>
      </c>
      <c r="GL53">
        <v>0.36984576282988701</v>
      </c>
    </row>
    <row r="54" spans="4:194">
      <c r="E54">
        <f t="shared" ref="E54:E68" si="12">L54*(M54)^3</f>
        <v>-3.8280450065706864E-2</v>
      </c>
      <c r="H54" t="s">
        <v>64</v>
      </c>
      <c r="I54" t="s">
        <v>51</v>
      </c>
      <c r="J54">
        <f t="shared" si="5"/>
        <v>-1.4042599985193298</v>
      </c>
      <c r="K54">
        <v>-2.3593999999999999</v>
      </c>
      <c r="L54">
        <v>-1.7282999999999999</v>
      </c>
      <c r="M54">
        <f t="shared" si="6"/>
        <v>0.28083590714356882</v>
      </c>
      <c r="N54">
        <f t="shared" si="7"/>
        <v>4.6482000000000006E-9</v>
      </c>
      <c r="O54">
        <f t="shared" si="0"/>
        <v>594.07254319007177</v>
      </c>
      <c r="Q54">
        <v>34210.800000000003</v>
      </c>
      <c r="R54">
        <v>38237.1</v>
      </c>
      <c r="S54">
        <v>13270.5</v>
      </c>
      <c r="T54">
        <v>115492</v>
      </c>
      <c r="U54">
        <v>45100</v>
      </c>
      <c r="V54">
        <v>13700.000000000002</v>
      </c>
      <c r="W54">
        <v>189700</v>
      </c>
      <c r="X54">
        <v>3.4210800000000003</v>
      </c>
      <c r="Y54">
        <v>3.8237099999999997</v>
      </c>
      <c r="Z54">
        <v>1.3270500000000001</v>
      </c>
      <c r="AA54">
        <v>11.549200000000001</v>
      </c>
      <c r="AB54">
        <v>4.51</v>
      </c>
      <c r="AC54">
        <v>1.37</v>
      </c>
      <c r="AD54">
        <v>18.97</v>
      </c>
      <c r="AE54">
        <f t="shared" si="8"/>
        <v>234800</v>
      </c>
      <c r="AF54">
        <f t="shared" si="9"/>
        <v>160592</v>
      </c>
      <c r="AG54">
        <f t="shared" si="10"/>
        <v>0.19207836456558774</v>
      </c>
      <c r="AH54">
        <f t="shared" si="11"/>
        <v>0.28083590714356882</v>
      </c>
      <c r="AJ54">
        <v>5.4685599092931527</v>
      </c>
      <c r="AK54">
        <v>2.5314400907068477</v>
      </c>
      <c r="AM54">
        <v>0.7447581741790259</v>
      </c>
      <c r="AN54">
        <v>0.2455486956363527</v>
      </c>
      <c r="AO54">
        <v>3.0088241639198543</v>
      </c>
      <c r="AP54">
        <v>1.6435945371096357</v>
      </c>
      <c r="AR54">
        <v>3.5436000864553258E-2</v>
      </c>
      <c r="AS54">
        <v>2.3824961026533201E-2</v>
      </c>
      <c r="AT54">
        <v>5.6724757868751201</v>
      </c>
      <c r="AU54">
        <v>6.3400745937049887</v>
      </c>
      <c r="AV54">
        <v>18.856289378103959</v>
      </c>
      <c r="AW54">
        <v>36.320115913136398</v>
      </c>
      <c r="AX54">
        <v>0</v>
      </c>
      <c r="AY54">
        <v>0</v>
      </c>
      <c r="AZ54">
        <v>3.8082914590747219E-3</v>
      </c>
      <c r="BA54">
        <v>2.214152569458951</v>
      </c>
      <c r="BB54">
        <v>6.8351210954063519E-4</v>
      </c>
      <c r="BC54">
        <v>0</v>
      </c>
      <c r="BD54">
        <v>0.23088168037859416</v>
      </c>
      <c r="BE54">
        <v>14.857096033664575</v>
      </c>
      <c r="BF54">
        <v>7.0803836280207769E-2</v>
      </c>
      <c r="BG54">
        <v>8.4027028265524328E-2</v>
      </c>
      <c r="BH54">
        <v>5.161025438898458E-3</v>
      </c>
      <c r="BI54">
        <v>5.2170848625248456E-2</v>
      </c>
      <c r="BJ54">
        <v>0</v>
      </c>
      <c r="BK54">
        <v>1.1703560878794779E-4</v>
      </c>
      <c r="BL54">
        <v>1.9831064874592264E-5</v>
      </c>
      <c r="BM54">
        <v>5.3659189651392351E-6</v>
      </c>
      <c r="BN54">
        <v>4.807219229361755E-3</v>
      </c>
      <c r="BO54">
        <v>2.8795372950888724E-4</v>
      </c>
      <c r="BP54">
        <v>2.4262471106094728E-3</v>
      </c>
      <c r="BQ54">
        <v>0.12197008011653261</v>
      </c>
      <c r="BR54">
        <v>1.7281707991360668E-6</v>
      </c>
      <c r="BS54">
        <v>0</v>
      </c>
      <c r="BT54">
        <v>6.1291691122715413E-6</v>
      </c>
      <c r="BU54">
        <v>4.8072346332046453E-4</v>
      </c>
      <c r="BW54">
        <v>7.4780086401974781</v>
      </c>
      <c r="BX54">
        <v>18.856289378103959</v>
      </c>
      <c r="BY54">
        <v>37.092757957701288</v>
      </c>
      <c r="BZ54">
        <v>9.8903012941838622</v>
      </c>
      <c r="CA54">
        <v>2.2858136620012535</v>
      </c>
      <c r="CB54">
        <v>24.403344972692217</v>
      </c>
      <c r="CD54">
        <v>24.0975</v>
      </c>
      <c r="CE54">
        <v>107.08</v>
      </c>
      <c r="CF54">
        <v>4317.54</v>
      </c>
      <c r="CG54">
        <v>3164.92</v>
      </c>
      <c r="CH54">
        <v>4.5048300000000003E-12</v>
      </c>
      <c r="CI54">
        <v>19121.3</v>
      </c>
      <c r="CJ54">
        <v>599.31500000000005</v>
      </c>
      <c r="CK54">
        <v>108.989</v>
      </c>
      <c r="CL54">
        <v>4.63035</v>
      </c>
      <c r="CM54">
        <v>1727.51</v>
      </c>
      <c r="CN54">
        <v>0.58401599999999998</v>
      </c>
      <c r="CO54">
        <v>1.9550799999999999</v>
      </c>
      <c r="CP54">
        <v>203.08099999999999</v>
      </c>
      <c r="CQ54">
        <v>15740.9</v>
      </c>
      <c r="CR54">
        <v>78.887900000000002</v>
      </c>
      <c r="CS54">
        <v>107.622</v>
      </c>
      <c r="CT54">
        <v>4.3542100000000001</v>
      </c>
      <c r="CU54">
        <v>62.392299999999999</v>
      </c>
      <c r="CV54">
        <v>5.0124300000000002</v>
      </c>
      <c r="CW54">
        <v>0.29749500000000001</v>
      </c>
      <c r="CX54">
        <v>9.4085500000000002E-2</v>
      </c>
      <c r="CY54">
        <v>7.6925099999999996E-2</v>
      </c>
      <c r="CZ54">
        <v>4.3210300000000004</v>
      </c>
      <c r="DA54">
        <v>0.482242</v>
      </c>
      <c r="DB54">
        <v>2.9211499999999999</v>
      </c>
      <c r="DC54">
        <v>136.608</v>
      </c>
      <c r="DD54">
        <v>1.1406400000000001E-2</v>
      </c>
      <c r="DE54">
        <v>2.42116E-2</v>
      </c>
      <c r="DF54">
        <v>3.7715499999999999E-2</v>
      </c>
      <c r="DG54">
        <v>0.91298699999999999</v>
      </c>
      <c r="DI54">
        <v>941.66666666666708</v>
      </c>
      <c r="DJ54">
        <v>1166.6666666666699</v>
      </c>
      <c r="DK54">
        <v>1424.9999999999998</v>
      </c>
      <c r="DL54">
        <v>1041.6666666666702</v>
      </c>
      <c r="DM54">
        <v>2216.6666666666702</v>
      </c>
      <c r="DN54">
        <v>833.33333333333303</v>
      </c>
      <c r="DO54">
        <v>2.40975E-3</v>
      </c>
      <c r="DP54">
        <v>1.0708000000000001E-2</v>
      </c>
      <c r="DQ54">
        <v>0.43175399999999997</v>
      </c>
      <c r="DR54">
        <v>0.316492</v>
      </c>
      <c r="DS54">
        <v>4.5048300000000003E-16</v>
      </c>
      <c r="DT54">
        <v>1.9121299999999999</v>
      </c>
      <c r="DU54">
        <v>5.9931500000000006E-2</v>
      </c>
      <c r="DV54">
        <v>1.0898900000000001E-2</v>
      </c>
      <c r="DW54">
        <v>4.6303499999999999E-4</v>
      </c>
      <c r="DX54">
        <v>0.17275099999999999</v>
      </c>
      <c r="DY54">
        <v>5.84016E-5</v>
      </c>
      <c r="DZ54">
        <v>1.95508E-4</v>
      </c>
      <c r="EA54">
        <v>2.0308099999999999E-2</v>
      </c>
      <c r="EB54">
        <v>1.57409</v>
      </c>
      <c r="EC54">
        <v>7.8887899999999997E-3</v>
      </c>
      <c r="ED54">
        <v>1.07622E-2</v>
      </c>
      <c r="EE54">
        <v>4.3542100000000002E-4</v>
      </c>
      <c r="EF54">
        <v>6.2392300000000001E-3</v>
      </c>
      <c r="EG54">
        <v>5.0124300000000007E-4</v>
      </c>
      <c r="EH54">
        <v>2.97495E-5</v>
      </c>
      <c r="EI54">
        <v>9.4085499999999999E-6</v>
      </c>
      <c r="EJ54">
        <v>7.6925100000000003E-6</v>
      </c>
      <c r="EK54">
        <v>4.3210300000000003E-4</v>
      </c>
      <c r="EL54">
        <v>4.8224199999999998E-5</v>
      </c>
      <c r="EM54">
        <v>2.9211500000000002E-4</v>
      </c>
      <c r="EN54">
        <v>1.3660800000000001E-2</v>
      </c>
      <c r="EO54">
        <v>1.14064E-6</v>
      </c>
      <c r="EP54">
        <v>2.42116E-6</v>
      </c>
      <c r="EQ54">
        <v>3.7715499999999999E-6</v>
      </c>
      <c r="ER54">
        <v>9.1298700000000001E-5</v>
      </c>
      <c r="EU54">
        <v>9.4166666666666704E-2</v>
      </c>
      <c r="EV54">
        <v>0.11666666666666699</v>
      </c>
      <c r="EW54">
        <v>0.14249999999999999</v>
      </c>
      <c r="EX54">
        <v>0.10416666666666702</v>
      </c>
      <c r="EY54">
        <v>0.22166666666666701</v>
      </c>
      <c r="EZ54">
        <v>8.3333333333333301E-2</v>
      </c>
      <c r="FB54">
        <v>5.1875597982708856E-3</v>
      </c>
      <c r="FC54">
        <v>1.4434141800782903E-2</v>
      </c>
      <c r="FD54">
        <v>0.71574192513369106</v>
      </c>
      <c r="FE54">
        <v>0.52466588235294209</v>
      </c>
      <c r="FF54">
        <v>8.5120916753150516E-16</v>
      </c>
      <c r="FG54">
        <v>4.0897390672837277</v>
      </c>
      <c r="FH54">
        <v>8.3856250499002166E-2</v>
      </c>
      <c r="FI54">
        <v>1.5249758283433166E-2</v>
      </c>
      <c r="FJ54">
        <v>7.1020670818505119E-4</v>
      </c>
      <c r="FK54">
        <v>0.2882310919156047</v>
      </c>
      <c r="FL54">
        <v>1.0426072838633674E-4</v>
      </c>
      <c r="FM54">
        <v>2.8574246153846122E-4</v>
      </c>
      <c r="FN54">
        <v>2.6222362832180483E-2</v>
      </c>
      <c r="FO54">
        <v>2.0247560537153113</v>
      </c>
      <c r="FP54">
        <v>9.8193595931477164E-3</v>
      </c>
      <c r="FQ54">
        <v>1.339595955949827E-2</v>
      </c>
      <c r="FR54">
        <v>5.8530774698795269E-4</v>
      </c>
      <c r="FS54">
        <v>6.8232225119924895E-3</v>
      </c>
      <c r="FT54">
        <v>5.9277333553983029E-4</v>
      </c>
      <c r="FU54">
        <v>3.5181958342844047E-5</v>
      </c>
      <c r="FV54">
        <v>1.1948255319986492E-5</v>
      </c>
      <c r="FW54">
        <v>1.039104453190092E-5</v>
      </c>
      <c r="FX54">
        <v>6.1813378247766761E-4</v>
      </c>
      <c r="FY54">
        <v>6.1223731631707658E-5</v>
      </c>
      <c r="FZ54">
        <v>3.0969904815650768E-4</v>
      </c>
      <c r="GA54">
        <v>1.5252735906773424E-2</v>
      </c>
      <c r="GB54">
        <v>1.337726825053994E-6</v>
      </c>
      <c r="GC54">
        <v>1.5604586127167624E-6</v>
      </c>
      <c r="GD54">
        <v>4.7562889033942733E-6</v>
      </c>
      <c r="GE54">
        <v>9.834879266409292E-5</v>
      </c>
      <c r="GF54">
        <v>0</v>
      </c>
      <c r="GG54">
        <v>0</v>
      </c>
      <c r="GH54">
        <v>0.15610516934046378</v>
      </c>
      <c r="GI54">
        <v>0.22044724487274592</v>
      </c>
      <c r="GJ54">
        <v>0.30478462086151631</v>
      </c>
      <c r="GK54">
        <v>0.12547953964194417</v>
      </c>
      <c r="GL54">
        <v>0.36984576282988701</v>
      </c>
    </row>
    <row r="55" spans="4:194">
      <c r="E55">
        <f t="shared" si="12"/>
        <v>-4.180175435894911E-2</v>
      </c>
      <c r="H55" t="s">
        <v>64</v>
      </c>
      <c r="I55" t="s">
        <v>52</v>
      </c>
      <c r="J55">
        <f t="shared" si="5"/>
        <v>-1.5215742195309356</v>
      </c>
      <c r="K55">
        <v>-2.3593999999999999</v>
      </c>
      <c r="L55">
        <v>-1.7282999999999999</v>
      </c>
      <c r="M55">
        <f t="shared" si="6"/>
        <v>0.28919567453021283</v>
      </c>
      <c r="N55">
        <f t="shared" si="7"/>
        <v>4.6482000000000006E-9</v>
      </c>
      <c r="O55">
        <f t="shared" si="0"/>
        <v>570.48688532539734</v>
      </c>
      <c r="Q55">
        <v>35832.9</v>
      </c>
      <c r="R55">
        <v>37814.699999999997</v>
      </c>
      <c r="S55">
        <v>11753.6</v>
      </c>
      <c r="T55">
        <v>114045</v>
      </c>
      <c r="U55">
        <v>46400</v>
      </c>
      <c r="V55">
        <v>13600.000000000002</v>
      </c>
      <c r="W55">
        <v>189800</v>
      </c>
      <c r="X55">
        <v>3.5832900000000003</v>
      </c>
      <c r="Y55">
        <v>3.7814699999999997</v>
      </c>
      <c r="Z55">
        <v>1.17536</v>
      </c>
      <c r="AA55">
        <v>11.404500000000001</v>
      </c>
      <c r="AB55">
        <v>4.6399999999999997</v>
      </c>
      <c r="AC55">
        <v>1.36</v>
      </c>
      <c r="AD55">
        <v>18.98</v>
      </c>
      <c r="AE55">
        <f t="shared" si="8"/>
        <v>236200</v>
      </c>
      <c r="AF55">
        <f t="shared" si="9"/>
        <v>160445</v>
      </c>
      <c r="AG55">
        <f t="shared" si="10"/>
        <v>0.19644369178662149</v>
      </c>
      <c r="AH55">
        <f t="shared" si="11"/>
        <v>0.28919567453021283</v>
      </c>
      <c r="AJ55">
        <v>5.4750278824445111</v>
      </c>
      <c r="AK55">
        <v>2.5249721175554893</v>
      </c>
      <c r="AM55">
        <v>0.7118481388642639</v>
      </c>
      <c r="AN55">
        <v>0.21836785728828179</v>
      </c>
      <c r="AO55">
        <v>3.0226867778531905</v>
      </c>
      <c r="AP55">
        <v>1.697866691986089</v>
      </c>
      <c r="AR55">
        <v>3.8548429106628188E-2</v>
      </c>
      <c r="AS55">
        <v>6.5274861113527399E-2</v>
      </c>
      <c r="AT55">
        <v>5.9414353836659037</v>
      </c>
      <c r="AU55">
        <v>6.270036659123627</v>
      </c>
      <c r="AV55">
        <v>18.553984137573234</v>
      </c>
      <c r="AW55">
        <v>35.119813349946654</v>
      </c>
      <c r="AX55">
        <v>0</v>
      </c>
      <c r="AY55">
        <v>0</v>
      </c>
      <c r="AZ55">
        <v>3.0615571174377135E-3</v>
      </c>
      <c r="BA55">
        <v>1.9610612742845202</v>
      </c>
      <c r="BB55">
        <v>5.9014418649391365E-4</v>
      </c>
      <c r="BC55">
        <v>0</v>
      </c>
      <c r="BD55">
        <v>0.21128344011649011</v>
      </c>
      <c r="BE55">
        <v>14.670951383293012</v>
      </c>
      <c r="BF55">
        <v>7.3705783848271381E-2</v>
      </c>
      <c r="BG55">
        <v>8.6605472285102167E-2</v>
      </c>
      <c r="BH55">
        <v>4.7973697934595586E-3</v>
      </c>
      <c r="BI55">
        <v>5.1904338282438116E-2</v>
      </c>
      <c r="BJ55">
        <v>0</v>
      </c>
      <c r="BK55">
        <v>3.9206842022369266E-5</v>
      </c>
      <c r="BL55">
        <v>0</v>
      </c>
      <c r="BM55">
        <v>4.4695008945406798E-5</v>
      </c>
      <c r="BN55">
        <v>5.5264152523947993E-3</v>
      </c>
      <c r="BO55">
        <v>2.7543328455900933E-4</v>
      </c>
      <c r="BP55">
        <v>1.1263094356659107E-3</v>
      </c>
      <c r="BQ55">
        <v>0.12883564238892881</v>
      </c>
      <c r="BR55">
        <v>1.1073235982721369E-6</v>
      </c>
      <c r="BS55">
        <v>0</v>
      </c>
      <c r="BT55">
        <v>0</v>
      </c>
      <c r="BU55">
        <v>3.5086027413127501E-4</v>
      </c>
      <c r="BW55">
        <v>7.6935609956798885</v>
      </c>
      <c r="BX55">
        <v>18.553984137573234</v>
      </c>
      <c r="BY55">
        <v>36.98580075482441</v>
      </c>
      <c r="BZ55">
        <v>10.07100107422376</v>
      </c>
      <c r="CA55">
        <v>2.2691288907457698</v>
      </c>
      <c r="CB55">
        <v>24.416209150326743</v>
      </c>
      <c r="CD55">
        <v>27.1616</v>
      </c>
      <c r="CE55">
        <v>108.834</v>
      </c>
      <c r="CF55">
        <v>4202.26</v>
      </c>
      <c r="CG55">
        <v>2915.5</v>
      </c>
      <c r="CH55">
        <v>4.91945E-12</v>
      </c>
      <c r="CI55">
        <v>12430.4</v>
      </c>
      <c r="CJ55">
        <v>700.18399999999997</v>
      </c>
      <c r="CK55">
        <v>144.333</v>
      </c>
      <c r="CL55">
        <v>4.2341300000000004</v>
      </c>
      <c r="CM55">
        <v>1567.24</v>
      </c>
      <c r="CN55">
        <v>0.46049299999999999</v>
      </c>
      <c r="CO55">
        <v>1.93971</v>
      </c>
      <c r="CP55">
        <v>168.006</v>
      </c>
      <c r="CQ55">
        <v>13956.9</v>
      </c>
      <c r="CR55">
        <v>95.586500000000001</v>
      </c>
      <c r="CS55">
        <v>147.886</v>
      </c>
      <c r="CT55">
        <v>3.9024299999999998</v>
      </c>
      <c r="CU55">
        <v>54.626899999999999</v>
      </c>
      <c r="CV55">
        <v>5.64635</v>
      </c>
      <c r="CW55">
        <v>0.12906400000000001</v>
      </c>
      <c r="CX55">
        <v>1.8381000000000001E-3</v>
      </c>
      <c r="CY55">
        <v>0.37530999999999998</v>
      </c>
      <c r="CZ55">
        <v>4.5673000000000004</v>
      </c>
      <c r="DA55">
        <v>0.318324</v>
      </c>
      <c r="DB55">
        <v>1.20424</v>
      </c>
      <c r="DC55">
        <v>104.437</v>
      </c>
      <c r="DD55">
        <v>1.01814E-2</v>
      </c>
      <c r="DE55">
        <v>3.1403399999999998E-4</v>
      </c>
      <c r="DF55">
        <v>2.3909E-2</v>
      </c>
      <c r="DG55">
        <v>0.47026099999999998</v>
      </c>
      <c r="DI55">
        <v>941.66666666666708</v>
      </c>
      <c r="DJ55">
        <v>1166.6666666666699</v>
      </c>
      <c r="DK55">
        <v>1424.9999999999998</v>
      </c>
      <c r="DL55">
        <v>1041.6666666666702</v>
      </c>
      <c r="DM55">
        <v>2216.6666666666702</v>
      </c>
      <c r="DN55">
        <v>833.33333333333303</v>
      </c>
      <c r="DO55">
        <v>2.71616E-3</v>
      </c>
      <c r="DP55">
        <v>1.08834E-2</v>
      </c>
      <c r="DQ55">
        <v>0.42022600000000004</v>
      </c>
      <c r="DR55">
        <v>0.29154999999999998</v>
      </c>
      <c r="DS55">
        <v>4.9194500000000005E-16</v>
      </c>
      <c r="DT55">
        <v>1.2430399999999999</v>
      </c>
      <c r="DU55">
        <v>7.0018399999999995E-2</v>
      </c>
      <c r="DV55">
        <v>1.44333E-2</v>
      </c>
      <c r="DW55">
        <v>4.2341300000000003E-4</v>
      </c>
      <c r="DX55">
        <v>0.156724</v>
      </c>
      <c r="DY55">
        <v>4.60493E-5</v>
      </c>
      <c r="DZ55">
        <v>1.93971E-4</v>
      </c>
      <c r="EA55">
        <v>1.6800599999999999E-2</v>
      </c>
      <c r="EB55">
        <v>1.3956899999999999</v>
      </c>
      <c r="EC55">
        <v>9.5586500000000001E-3</v>
      </c>
      <c r="ED55">
        <v>1.4788599999999999E-2</v>
      </c>
      <c r="EE55">
        <v>3.9024299999999997E-4</v>
      </c>
      <c r="EF55">
        <v>5.4626900000000001E-3</v>
      </c>
      <c r="EG55">
        <v>5.6463499999999996E-4</v>
      </c>
      <c r="EH55">
        <v>1.2906400000000001E-5</v>
      </c>
      <c r="EI55">
        <v>1.8381E-7</v>
      </c>
      <c r="EJ55">
        <v>3.7530999999999997E-5</v>
      </c>
      <c r="EK55">
        <v>4.5673000000000003E-4</v>
      </c>
      <c r="EL55">
        <v>3.1832399999999997E-5</v>
      </c>
      <c r="EM55">
        <v>1.20424E-4</v>
      </c>
      <c r="EN55">
        <v>1.04437E-2</v>
      </c>
      <c r="EO55">
        <v>1.0181400000000001E-6</v>
      </c>
      <c r="EP55">
        <v>3.1403399999999995E-8</v>
      </c>
      <c r="EQ55">
        <v>2.3908999999999998E-6</v>
      </c>
      <c r="ER55">
        <v>4.70261E-5</v>
      </c>
      <c r="EU55">
        <v>9.4166666666666704E-2</v>
      </c>
      <c r="EV55">
        <v>0.11666666666666699</v>
      </c>
      <c r="EW55">
        <v>0.14249999999999999</v>
      </c>
      <c r="EX55">
        <v>0.10416666666666702</v>
      </c>
      <c r="EY55">
        <v>0.22166666666666701</v>
      </c>
      <c r="EZ55">
        <v>8.3333333333333301E-2</v>
      </c>
      <c r="FB55">
        <v>5.8471801729106541E-3</v>
      </c>
      <c r="FC55">
        <v>1.4670577033492775E-2</v>
      </c>
      <c r="FD55">
        <v>0.69663133689839696</v>
      </c>
      <c r="FE55">
        <v>0.48331818181818259</v>
      </c>
      <c r="FF55">
        <v>9.2955359896219474E-16</v>
      </c>
      <c r="FG55">
        <v>2.6586629832680648</v>
      </c>
      <c r="FH55">
        <v>9.7969857085828532E-2</v>
      </c>
      <c r="FI55">
        <v>2.019509640718567E-2</v>
      </c>
      <c r="FJ55">
        <v>6.4943417437722235E-4</v>
      </c>
      <c r="FK55">
        <v>0.26149040902444115</v>
      </c>
      <c r="FL55">
        <v>8.2208938790734098E-5</v>
      </c>
      <c r="FM55">
        <v>2.8349607692307663E-4</v>
      </c>
      <c r="FN55">
        <v>2.1693384856206709E-2</v>
      </c>
      <c r="FO55">
        <v>1.7952796705461076</v>
      </c>
      <c r="FP55">
        <v>1.1897873003976709E-2</v>
      </c>
      <c r="FQ55">
        <v>1.8407712878556068E-2</v>
      </c>
      <c r="FR55">
        <v>5.2457793975903679E-4</v>
      </c>
      <c r="FS55">
        <v>5.9739982953082756E-3</v>
      </c>
      <c r="FT55">
        <v>6.6774114015064957E-4</v>
      </c>
      <c r="FU55">
        <v>1.5263195252225496E-5</v>
      </c>
      <c r="FV55">
        <v>2.3342691598245393E-7</v>
      </c>
      <c r="FW55">
        <v>5.0696884674413604E-5</v>
      </c>
      <c r="FX55">
        <v>6.5336330104402219E-4</v>
      </c>
      <c r="FY55">
        <v>4.0413284508466097E-5</v>
      </c>
      <c r="FZ55">
        <v>1.2767299924755415E-4</v>
      </c>
      <c r="GA55">
        <v>1.1660737144938042E-2</v>
      </c>
      <c r="GB55">
        <v>1.1940605183585301E-6</v>
      </c>
      <c r="GC55">
        <v>2.0239763583815019E-8</v>
      </c>
      <c r="GD55">
        <v>3.01515587467364E-6</v>
      </c>
      <c r="GE55">
        <v>5.0657459073359201E-5</v>
      </c>
      <c r="GF55">
        <v>0</v>
      </c>
      <c r="GG55">
        <v>0</v>
      </c>
      <c r="GH55">
        <v>0.15610516934046378</v>
      </c>
      <c r="GI55">
        <v>0.22044724487274592</v>
      </c>
      <c r="GJ55">
        <v>0.30478462086151631</v>
      </c>
      <c r="GK55">
        <v>0.12547953964194417</v>
      </c>
      <c r="GL55">
        <v>0.36984576282988701</v>
      </c>
    </row>
    <row r="56" spans="4:194">
      <c r="E56">
        <f t="shared" si="12"/>
        <v>-3.8418519659497892E-2</v>
      </c>
      <c r="H56" t="s">
        <v>64</v>
      </c>
      <c r="I56" t="s">
        <v>53</v>
      </c>
      <c r="J56">
        <f t="shared" si="5"/>
        <v>-1.502582994479271</v>
      </c>
      <c r="K56">
        <v>-2.3593999999999999</v>
      </c>
      <c r="L56">
        <v>-1.7282999999999999</v>
      </c>
      <c r="M56">
        <f t="shared" si="6"/>
        <v>0.28117314085847411</v>
      </c>
      <c r="N56">
        <f t="shared" si="7"/>
        <v>4.6482000000000006E-9</v>
      </c>
      <c r="O56">
        <f t="shared" si="0"/>
        <v>573.83797196824401</v>
      </c>
      <c r="Q56">
        <v>33673.5</v>
      </c>
      <c r="R56">
        <v>37279.1</v>
      </c>
      <c r="S56">
        <v>11956.1</v>
      </c>
      <c r="T56">
        <v>116322</v>
      </c>
      <c r="U56">
        <v>45500</v>
      </c>
      <c r="V56">
        <v>15100</v>
      </c>
      <c r="W56">
        <v>190300</v>
      </c>
      <c r="X56">
        <v>3.3673500000000001</v>
      </c>
      <c r="Y56">
        <v>3.7279100000000001</v>
      </c>
      <c r="Z56">
        <v>1.1956100000000001</v>
      </c>
      <c r="AA56">
        <v>11.632199999999999</v>
      </c>
      <c r="AB56">
        <v>4.55</v>
      </c>
      <c r="AC56">
        <v>1.51</v>
      </c>
      <c r="AD56">
        <v>19.03</v>
      </c>
      <c r="AE56">
        <f t="shared" si="8"/>
        <v>235800</v>
      </c>
      <c r="AF56">
        <f t="shared" si="9"/>
        <v>161822</v>
      </c>
      <c r="AG56">
        <f t="shared" si="10"/>
        <v>0.19296013570822731</v>
      </c>
      <c r="AH56">
        <f t="shared" si="11"/>
        <v>0.28117314085847411</v>
      </c>
      <c r="AJ56">
        <v>5.4854907536760988</v>
      </c>
      <c r="AK56">
        <v>2.5145092463239016</v>
      </c>
      <c r="AM56">
        <v>0.71528682865891113</v>
      </c>
      <c r="AN56">
        <v>0.2225545598827888</v>
      </c>
      <c r="AO56">
        <v>3.0364412214925651</v>
      </c>
      <c r="AP56">
        <v>1.6681156498851968</v>
      </c>
      <c r="AR56">
        <v>3.9484008933717521E-2</v>
      </c>
      <c r="AS56">
        <v>7.5505605045671789E-2</v>
      </c>
      <c r="AT56">
        <v>5.5833863402591977</v>
      </c>
      <c r="AU56">
        <v>6.1812290886648737</v>
      </c>
      <c r="AV56">
        <v>18.478407827440552</v>
      </c>
      <c r="AW56">
        <v>33.493810893556471</v>
      </c>
      <c r="AX56">
        <v>0</v>
      </c>
      <c r="AY56">
        <v>0</v>
      </c>
      <c r="AZ56">
        <v>3.2781307829181394E-3</v>
      </c>
      <c r="BA56">
        <v>1.9948479360768747</v>
      </c>
      <c r="BB56">
        <v>5.6795725441696049E-4</v>
      </c>
      <c r="BC56">
        <v>0</v>
      </c>
      <c r="BD56">
        <v>0.22761100291226727</v>
      </c>
      <c r="BE56">
        <v>14.963868708031123</v>
      </c>
      <c r="BF56">
        <v>7.0525765126949885E-2</v>
      </c>
      <c r="BG56">
        <v>7.6573252584888077E-2</v>
      </c>
      <c r="BH56">
        <v>4.7466249569707471E-3</v>
      </c>
      <c r="BI56">
        <v>4.9182477009476845E-2</v>
      </c>
      <c r="BJ56">
        <v>0</v>
      </c>
      <c r="BK56">
        <v>8.8172672882903309E-5</v>
      </c>
      <c r="BL56">
        <v>0</v>
      </c>
      <c r="BM56">
        <v>2.2392756281517257E-17</v>
      </c>
      <c r="BN56">
        <v>6.8260321493918957E-3</v>
      </c>
      <c r="BO56">
        <v>2.7405580709291549E-4</v>
      </c>
      <c r="BP56">
        <v>1.2311627840481528E-3</v>
      </c>
      <c r="BQ56">
        <v>0.11648790240349548</v>
      </c>
      <c r="BR56">
        <v>0</v>
      </c>
      <c r="BS56">
        <v>3.7383952023121369E-8</v>
      </c>
      <c r="BT56">
        <v>8.2226399216710188E-6</v>
      </c>
      <c r="BU56">
        <v>3.9012817760617863E-4</v>
      </c>
      <c r="BW56">
        <v>7.5443324418843734</v>
      </c>
      <c r="BX56">
        <v>18.478407827440552</v>
      </c>
      <c r="BY56">
        <v>36.98580075482441</v>
      </c>
      <c r="BZ56">
        <v>9.9866745102051393</v>
      </c>
      <c r="CA56">
        <v>2.5194004595780233</v>
      </c>
      <c r="CB56">
        <v>24.480530038499367</v>
      </c>
      <c r="CD56">
        <v>25.758500000000002</v>
      </c>
      <c r="CE56">
        <v>131.786</v>
      </c>
      <c r="CF56">
        <v>3981.45</v>
      </c>
      <c r="CG56">
        <v>3644.63</v>
      </c>
      <c r="CH56">
        <v>5.6163300000000002E-12</v>
      </c>
      <c r="CI56">
        <v>18125</v>
      </c>
      <c r="CJ56">
        <v>806.72500000000002</v>
      </c>
      <c r="CK56">
        <v>119.583</v>
      </c>
      <c r="CL56">
        <v>4.8535599999999999</v>
      </c>
      <c r="CM56">
        <v>1745.38</v>
      </c>
      <c r="CN56">
        <v>0.56527000000000005</v>
      </c>
      <c r="CO56">
        <v>1.4106399999999999</v>
      </c>
      <c r="CP56">
        <v>182.98599999999999</v>
      </c>
      <c r="CQ56">
        <v>15654</v>
      </c>
      <c r="CR56">
        <v>80.275199999999998</v>
      </c>
      <c r="CS56">
        <v>102.883</v>
      </c>
      <c r="CT56">
        <v>5.0111800000000004</v>
      </c>
      <c r="CU56">
        <v>49.621699999999997</v>
      </c>
      <c r="CV56">
        <v>8.3133700000000008</v>
      </c>
      <c r="CW56">
        <v>0.262546</v>
      </c>
      <c r="CX56">
        <v>9.2018600000000003E-4</v>
      </c>
      <c r="CY56">
        <v>2.6997299999999999E-14</v>
      </c>
      <c r="CZ56">
        <v>5.5234699999999997</v>
      </c>
      <c r="DA56">
        <v>0.407746</v>
      </c>
      <c r="DB56">
        <v>1.87216</v>
      </c>
      <c r="DC56">
        <v>129.404</v>
      </c>
      <c r="DD56">
        <v>8.9202599999999993E-3</v>
      </c>
      <c r="DE56">
        <v>6.5440799999999999E-5</v>
      </c>
      <c r="DF56">
        <v>4.8492599999999997E-2</v>
      </c>
      <c r="DG56">
        <v>0.62538000000000005</v>
      </c>
      <c r="DI56">
        <v>941.66666666666708</v>
      </c>
      <c r="DJ56">
        <v>1166.6666666666699</v>
      </c>
      <c r="DK56">
        <v>1424.9999999999998</v>
      </c>
      <c r="DL56">
        <v>1041.6666666666702</v>
      </c>
      <c r="DM56">
        <v>2216.6666666666702</v>
      </c>
      <c r="DN56">
        <v>833.33333333333303</v>
      </c>
      <c r="DO56">
        <v>2.5758500000000002E-3</v>
      </c>
      <c r="DP56">
        <v>1.31786E-2</v>
      </c>
      <c r="DQ56">
        <v>0.39814499999999997</v>
      </c>
      <c r="DR56">
        <v>0.36446300000000004</v>
      </c>
      <c r="DS56">
        <v>5.6163299999999997E-16</v>
      </c>
      <c r="DT56">
        <v>1.8125</v>
      </c>
      <c r="DU56">
        <v>8.0672500000000008E-2</v>
      </c>
      <c r="DV56">
        <v>1.19583E-2</v>
      </c>
      <c r="DW56">
        <v>4.8535599999999999E-4</v>
      </c>
      <c r="DX56">
        <v>0.174538</v>
      </c>
      <c r="DY56">
        <v>5.6527000000000003E-5</v>
      </c>
      <c r="DZ56">
        <v>1.4106399999999999E-4</v>
      </c>
      <c r="EA56">
        <v>1.8298599999999998E-2</v>
      </c>
      <c r="EB56">
        <v>1.5653999999999999</v>
      </c>
      <c r="EC56">
        <v>8.0275199999999998E-3</v>
      </c>
      <c r="ED56">
        <v>1.02883E-2</v>
      </c>
      <c r="EE56">
        <v>5.0111800000000005E-4</v>
      </c>
      <c r="EF56">
        <v>4.9621700000000001E-3</v>
      </c>
      <c r="EG56">
        <v>8.3133700000000013E-4</v>
      </c>
      <c r="EH56">
        <v>2.6254600000000001E-5</v>
      </c>
      <c r="EI56">
        <v>9.2018600000000003E-8</v>
      </c>
      <c r="EJ56">
        <v>2.69973E-18</v>
      </c>
      <c r="EK56">
        <v>5.5234700000000002E-4</v>
      </c>
      <c r="EL56">
        <v>4.0774600000000001E-5</v>
      </c>
      <c r="EM56">
        <v>1.87216E-4</v>
      </c>
      <c r="EN56">
        <v>1.2940399999999999E-2</v>
      </c>
      <c r="EO56">
        <v>8.9202599999999997E-7</v>
      </c>
      <c r="EP56">
        <v>6.5440799999999996E-9</v>
      </c>
      <c r="EQ56">
        <v>4.8492600000000001E-6</v>
      </c>
      <c r="ER56">
        <v>6.2538000000000003E-5</v>
      </c>
      <c r="EU56">
        <v>9.4166666666666704E-2</v>
      </c>
      <c r="EV56">
        <v>0.11666666666666699</v>
      </c>
      <c r="EW56">
        <v>0.14249999999999999</v>
      </c>
      <c r="EX56">
        <v>0.10416666666666702</v>
      </c>
      <c r="EY56">
        <v>0.22166666666666701</v>
      </c>
      <c r="EZ56">
        <v>8.3333333333333301E-2</v>
      </c>
      <c r="FB56">
        <v>5.5451295389048914E-3</v>
      </c>
      <c r="FC56">
        <v>1.7764454719443178E-2</v>
      </c>
      <c r="FD56">
        <v>0.66002647058823638</v>
      </c>
      <c r="FE56">
        <v>0.60419000000000112</v>
      </c>
      <c r="FF56">
        <v>1.0612324069681248E-15</v>
      </c>
      <c r="FG56">
        <v>3.8766464934140235</v>
      </c>
      <c r="FH56">
        <v>0.11287709081836352</v>
      </c>
      <c r="FI56">
        <v>1.6732072455089852E-2</v>
      </c>
      <c r="FJ56">
        <v>7.4444283274021131E-4</v>
      </c>
      <c r="FK56">
        <v>0.29121266053895967</v>
      </c>
      <c r="FL56">
        <v>1.0091412210443648E-4</v>
      </c>
      <c r="FM56">
        <v>2.061704615384613E-4</v>
      </c>
      <c r="FN56">
        <v>2.3627642591918387E-2</v>
      </c>
      <c r="FO56">
        <v>2.0135780841539863</v>
      </c>
      <c r="FP56">
        <v>9.992040036708439E-3</v>
      </c>
      <c r="FQ56">
        <v>1.280608525542975E-2</v>
      </c>
      <c r="FR56">
        <v>6.7361989328743651E-4</v>
      </c>
      <c r="FS56">
        <v>5.4266295764595586E-3</v>
      </c>
      <c r="FT56">
        <v>9.831447151335299E-4</v>
      </c>
      <c r="FU56">
        <v>3.1048866149280945E-5</v>
      </c>
      <c r="FV56">
        <v>1.1685772270835664E-7</v>
      </c>
      <c r="FW56">
        <v>3.6467959942995033E-18</v>
      </c>
      <c r="FX56">
        <v>7.9014572995371988E-4</v>
      </c>
      <c r="FY56">
        <v>5.176598404515217E-5</v>
      </c>
      <c r="FZ56">
        <v>1.9848558615500315E-4</v>
      </c>
      <c r="GA56">
        <v>1.4448385433357547E-2</v>
      </c>
      <c r="GB56">
        <v>1.0461557624190053E-6</v>
      </c>
      <c r="GC56">
        <v>4.2177163005780328E-9</v>
      </c>
      <c r="GD56">
        <v>6.1153853263707796E-6</v>
      </c>
      <c r="GE56">
        <v>6.736718918918936E-5</v>
      </c>
      <c r="GF56">
        <v>0</v>
      </c>
      <c r="GG56">
        <v>0</v>
      </c>
      <c r="GH56">
        <v>0.15610516934046378</v>
      </c>
      <c r="GI56">
        <v>0.22044724487274592</v>
      </c>
      <c r="GJ56">
        <v>0.30478462086151631</v>
      </c>
      <c r="GK56">
        <v>0.12547953964194417</v>
      </c>
      <c r="GL56">
        <v>0.36984576282988701</v>
      </c>
    </row>
    <row r="57" spans="4:194">
      <c r="E57">
        <f t="shared" si="12"/>
        <v>-6.5970352548613997E-2</v>
      </c>
      <c r="H57" t="s">
        <v>64</v>
      </c>
      <c r="I57" t="s">
        <v>54</v>
      </c>
      <c r="J57">
        <f t="shared" si="5"/>
        <v>-1.5170365280559663</v>
      </c>
      <c r="K57">
        <v>-2.3593999999999999</v>
      </c>
      <c r="L57">
        <v>-1.7282999999999999</v>
      </c>
      <c r="M57">
        <f t="shared" si="6"/>
        <v>0.33670008421251546</v>
      </c>
      <c r="N57">
        <f t="shared" si="7"/>
        <v>4.6482000000000006E-9</v>
      </c>
      <c r="O57">
        <f t="shared" si="0"/>
        <v>576.62027191201196</v>
      </c>
      <c r="Q57">
        <v>27757.1</v>
      </c>
      <c r="R57">
        <v>28536.7</v>
      </c>
      <c r="S57">
        <v>11753.9</v>
      </c>
      <c r="T57">
        <v>88453.1</v>
      </c>
      <c r="U57">
        <v>44900</v>
      </c>
      <c r="V57">
        <v>15400</v>
      </c>
      <c r="W57">
        <v>191300</v>
      </c>
      <c r="X57">
        <v>2.7757099999999997</v>
      </c>
      <c r="Y57">
        <v>2.8536700000000002</v>
      </c>
      <c r="Z57">
        <v>1.1753899999999999</v>
      </c>
      <c r="AA57">
        <v>8.8453100000000013</v>
      </c>
      <c r="AB57">
        <v>4.49</v>
      </c>
      <c r="AC57">
        <v>1.54</v>
      </c>
      <c r="AD57">
        <v>19.13</v>
      </c>
      <c r="AE57">
        <f t="shared" si="8"/>
        <v>236200</v>
      </c>
      <c r="AF57">
        <f t="shared" si="9"/>
        <v>133353.1</v>
      </c>
      <c r="AG57">
        <f t="shared" si="10"/>
        <v>0.19009314140558847</v>
      </c>
      <c r="AH57">
        <f t="shared" si="11"/>
        <v>0.33670008421251546</v>
      </c>
      <c r="AJ57">
        <v>5.461617063003005</v>
      </c>
      <c r="AK57">
        <v>2.5383829369969946</v>
      </c>
      <c r="AM57">
        <v>0.73294173933276952</v>
      </c>
      <c r="AN57">
        <v>0.21936099482446064</v>
      </c>
      <c r="AO57">
        <v>3.0603529589962379</v>
      </c>
      <c r="AP57">
        <v>1.6504089062625815</v>
      </c>
      <c r="AR57">
        <v>2.8612252737752118E-2</v>
      </c>
      <c r="AS57">
        <v>5.7725648586341702E-2</v>
      </c>
      <c r="AT57">
        <v>4.6023909895083239</v>
      </c>
      <c r="AU57">
        <v>4.7316560789960844</v>
      </c>
      <c r="AV57">
        <v>18.667348602772257</v>
      </c>
      <c r="AW57">
        <v>31.275465218939168</v>
      </c>
      <c r="AX57">
        <v>0</v>
      </c>
      <c r="AY57">
        <v>0</v>
      </c>
      <c r="AZ57">
        <v>3.6322563345195622E-3</v>
      </c>
      <c r="BA57">
        <v>1.9611113285982866</v>
      </c>
      <c r="BB57">
        <v>5.3189545622300686E-4</v>
      </c>
      <c r="BC57">
        <v>0</v>
      </c>
      <c r="BD57">
        <v>0.18458732617400747</v>
      </c>
      <c r="BE57">
        <v>11.37876390724324</v>
      </c>
      <c r="BF57">
        <v>5.3612093453655363E-2</v>
      </c>
      <c r="BG57">
        <v>6.0508606576934632E-2</v>
      </c>
      <c r="BH57">
        <v>4.6998859380378722E-3</v>
      </c>
      <c r="BI57">
        <v>4.431989355329341E-2</v>
      </c>
      <c r="BJ57">
        <v>0</v>
      </c>
      <c r="BK57">
        <v>3.6187528829034413E-4</v>
      </c>
      <c r="BL57">
        <v>1.3983518074457303E-5</v>
      </c>
      <c r="BM57">
        <v>0</v>
      </c>
      <c r="BN57">
        <v>5.2315699171241068E-3</v>
      </c>
      <c r="BO57">
        <v>3.2393953483278578E-4</v>
      </c>
      <c r="BP57">
        <v>1.2859112866817116E-3</v>
      </c>
      <c r="BQ57">
        <v>0.12951561107064766</v>
      </c>
      <c r="BR57">
        <v>7.5697366522678088E-7</v>
      </c>
      <c r="BS57">
        <v>0</v>
      </c>
      <c r="BT57">
        <v>3.9225905483028717E-5</v>
      </c>
      <c r="BU57">
        <v>5.4049086486486616E-4</v>
      </c>
      <c r="BW57">
        <v>7.4448467393540314</v>
      </c>
      <c r="BX57">
        <v>18.667348602772257</v>
      </c>
      <c r="BY57">
        <v>36.729103467919906</v>
      </c>
      <c r="BZ57">
        <v>9.9866745102051393</v>
      </c>
      <c r="CA57">
        <v>2.5694547733444741</v>
      </c>
      <c r="CB57">
        <v>24.609171814844604</v>
      </c>
      <c r="CD57">
        <v>14.030900000000001</v>
      </c>
      <c r="CE57">
        <v>98.215199999999996</v>
      </c>
      <c r="CF57">
        <v>2070.38</v>
      </c>
      <c r="CG57">
        <v>1400.11</v>
      </c>
      <c r="CH57">
        <v>4.9481900000000001E-12</v>
      </c>
      <c r="CI57">
        <v>12301.3</v>
      </c>
      <c r="CJ57">
        <v>623.93700000000001</v>
      </c>
      <c r="CK57">
        <v>151.691</v>
      </c>
      <c r="CL57">
        <v>3.6841400000000002</v>
      </c>
      <c r="CM57">
        <v>1280.25</v>
      </c>
      <c r="CN57">
        <v>0.41814499999999999</v>
      </c>
      <c r="CO57">
        <v>1.44164</v>
      </c>
      <c r="CP57">
        <v>183.66399999999999</v>
      </c>
      <c r="CQ57">
        <v>9182.7199999999993</v>
      </c>
      <c r="CR57">
        <v>40.094000000000001</v>
      </c>
      <c r="CS57">
        <v>74.506100000000004</v>
      </c>
      <c r="CT57">
        <v>3.7818200000000002</v>
      </c>
      <c r="CU57">
        <v>38.055399999999999</v>
      </c>
      <c r="CV57">
        <v>4.8247200000000001</v>
      </c>
      <c r="CW57">
        <v>0.61150300000000002</v>
      </c>
      <c r="CX57">
        <v>9.9449999999999997E-2</v>
      </c>
      <c r="CY57">
        <v>4.68598E-14</v>
      </c>
      <c r="CZ57">
        <v>3.3618999999999999</v>
      </c>
      <c r="DA57">
        <v>0.36072199999999999</v>
      </c>
      <c r="DB57">
        <v>1.2490300000000001</v>
      </c>
      <c r="DC57">
        <v>130.71100000000001</v>
      </c>
      <c r="DD57">
        <v>7.9840099999999997E-3</v>
      </c>
      <c r="DE57">
        <v>2.4917800000000001E-5</v>
      </c>
      <c r="DF57">
        <v>9.6484500000000001E-2</v>
      </c>
      <c r="DG57">
        <v>0.68589599999999995</v>
      </c>
      <c r="DI57">
        <v>941.66666666666708</v>
      </c>
      <c r="DJ57">
        <v>1166.6666666666699</v>
      </c>
      <c r="DK57">
        <v>1424.9999999999998</v>
      </c>
      <c r="DL57">
        <v>1041.6666666666702</v>
      </c>
      <c r="DM57">
        <v>2216.6666666666702</v>
      </c>
      <c r="DN57">
        <v>833.33333333333303</v>
      </c>
      <c r="DO57">
        <v>1.4030900000000001E-3</v>
      </c>
      <c r="DP57">
        <v>9.8215200000000003E-3</v>
      </c>
      <c r="DQ57">
        <v>0.207038</v>
      </c>
      <c r="DR57">
        <v>0.140011</v>
      </c>
      <c r="DS57">
        <v>4.94819E-16</v>
      </c>
      <c r="DT57">
        <v>1.2301299999999999</v>
      </c>
      <c r="DU57">
        <v>6.2393700000000003E-2</v>
      </c>
      <c r="DV57">
        <v>1.51691E-2</v>
      </c>
      <c r="DW57">
        <v>3.6841400000000001E-4</v>
      </c>
      <c r="DX57">
        <v>0.128025</v>
      </c>
      <c r="DY57">
        <v>4.1814499999999998E-5</v>
      </c>
      <c r="DZ57">
        <v>1.4416400000000001E-4</v>
      </c>
      <c r="EA57">
        <v>1.8366399999999998E-2</v>
      </c>
      <c r="EB57">
        <v>0.91827199999999998</v>
      </c>
      <c r="EC57">
        <v>4.0093999999999998E-3</v>
      </c>
      <c r="ED57">
        <v>7.4506100000000007E-3</v>
      </c>
      <c r="EE57">
        <v>3.7818200000000002E-4</v>
      </c>
      <c r="EF57">
        <v>3.8055400000000001E-3</v>
      </c>
      <c r="EG57">
        <v>4.8247200000000001E-4</v>
      </c>
      <c r="EH57">
        <v>6.1150300000000003E-5</v>
      </c>
      <c r="EI57">
        <v>9.9450000000000005E-6</v>
      </c>
      <c r="EJ57">
        <v>4.6859800000000001E-18</v>
      </c>
      <c r="EK57">
        <v>3.3618999999999999E-4</v>
      </c>
      <c r="EL57">
        <v>3.6072199999999997E-5</v>
      </c>
      <c r="EM57">
        <v>1.2490300000000002E-4</v>
      </c>
      <c r="EN57">
        <v>1.30711E-2</v>
      </c>
      <c r="EO57">
        <v>7.9840099999999998E-7</v>
      </c>
      <c r="EP57">
        <v>2.4917799999999998E-9</v>
      </c>
      <c r="EQ57">
        <v>9.6484500000000008E-6</v>
      </c>
      <c r="ER57">
        <v>6.8589599999999991E-5</v>
      </c>
      <c r="EU57">
        <v>9.4166666666666704E-2</v>
      </c>
      <c r="EV57">
        <v>0.11666666666666699</v>
      </c>
      <c r="EW57">
        <v>0.14249999999999999</v>
      </c>
      <c r="EX57">
        <v>0.10416666666666702</v>
      </c>
      <c r="EY57">
        <v>0.22166666666666701</v>
      </c>
      <c r="EZ57">
        <v>8.3333333333333301E-2</v>
      </c>
      <c r="FB57">
        <v>3.0204848126801106E-3</v>
      </c>
      <c r="FC57">
        <v>1.32391868116572E-2</v>
      </c>
      <c r="FD57">
        <v>0.34321807486631073</v>
      </c>
      <c r="FE57">
        <v>0.23210379679144424</v>
      </c>
      <c r="FF57">
        <v>9.3498415937731688E-16</v>
      </c>
      <c r="FG57">
        <v>2.6310505660377337</v>
      </c>
      <c r="FH57">
        <v>8.7301364670658854E-2</v>
      </c>
      <c r="FI57">
        <v>2.1224628942115811E-2</v>
      </c>
      <c r="FJ57">
        <v>5.6507627758006947E-4</v>
      </c>
      <c r="FK57">
        <v>0.21360678399832878</v>
      </c>
      <c r="FL57">
        <v>7.4648814880251188E-5</v>
      </c>
      <c r="FM57">
        <v>2.1070123076923056E-4</v>
      </c>
      <c r="FN57">
        <v>2.371518776847463E-2</v>
      </c>
      <c r="FO57">
        <v>1.181175657654433</v>
      </c>
      <c r="FP57">
        <v>4.9905930253900102E-3</v>
      </c>
      <c r="FQ57">
        <v>9.2739468002446916E-3</v>
      </c>
      <c r="FR57">
        <v>5.083651325301212E-4</v>
      </c>
      <c r="FS57">
        <v>4.1617389001988867E-3</v>
      </c>
      <c r="FT57">
        <v>5.7057462497146685E-4</v>
      </c>
      <c r="FU57">
        <v>7.231675514722656E-5</v>
      </c>
      <c r="FV57">
        <v>1.2629512428298267E-5</v>
      </c>
      <c r="FW57">
        <v>6.3298230168822754E-18</v>
      </c>
      <c r="FX57">
        <v>4.8092791841567183E-4</v>
      </c>
      <c r="FY57">
        <v>4.5795984011456591E-5</v>
      </c>
      <c r="FZ57">
        <v>1.3242161550037582E-4</v>
      </c>
      <c r="GA57">
        <v>1.4594316314639413E-2</v>
      </c>
      <c r="GB57">
        <v>9.3635365658747184E-7</v>
      </c>
      <c r="GC57">
        <v>1.605973815028901E-9</v>
      </c>
      <c r="GD57">
        <v>1.2167627545691951E-5</v>
      </c>
      <c r="GE57">
        <v>7.3886094208494389E-5</v>
      </c>
      <c r="GF57">
        <v>0</v>
      </c>
      <c r="GG57">
        <v>0</v>
      </c>
      <c r="GH57">
        <v>0.15610516934046378</v>
      </c>
      <c r="GI57">
        <v>0.22044724487274592</v>
      </c>
      <c r="GJ57">
        <v>0.30478462086151631</v>
      </c>
      <c r="GK57">
        <v>0.12547953964194417</v>
      </c>
      <c r="GL57">
        <v>0.36984576282988701</v>
      </c>
    </row>
    <row r="58" spans="4:194">
      <c r="E58">
        <f t="shared" si="12"/>
        <v>-4.4231398630851203E-2</v>
      </c>
      <c r="H58" t="s">
        <v>64</v>
      </c>
      <c r="I58" t="s">
        <v>55</v>
      </c>
      <c r="J58">
        <f t="shared" si="5"/>
        <v>-1.3056208554045994</v>
      </c>
      <c r="K58">
        <v>-2.3593999999999999</v>
      </c>
      <c r="L58">
        <v>-1.7282999999999999</v>
      </c>
      <c r="M58">
        <f t="shared" si="6"/>
        <v>0.29469347103886268</v>
      </c>
      <c r="N58">
        <f t="shared" si="7"/>
        <v>4.6482000000000006E-9</v>
      </c>
      <c r="O58">
        <f t="shared" si="0"/>
        <v>614.20893146633762</v>
      </c>
      <c r="Q58">
        <v>33055.5</v>
      </c>
      <c r="R58">
        <v>33462.9</v>
      </c>
      <c r="S58">
        <v>14540.9</v>
      </c>
      <c r="T58">
        <v>103393</v>
      </c>
      <c r="U58">
        <v>43200</v>
      </c>
      <c r="V58">
        <v>17600</v>
      </c>
      <c r="W58">
        <v>190900</v>
      </c>
      <c r="X58">
        <v>3.3055500000000002</v>
      </c>
      <c r="Y58">
        <v>3.3462900000000002</v>
      </c>
      <c r="Z58">
        <v>1.4540899999999999</v>
      </c>
      <c r="AA58">
        <v>10.3393</v>
      </c>
      <c r="AB58">
        <v>4.32</v>
      </c>
      <c r="AC58">
        <v>1.76</v>
      </c>
      <c r="AD58">
        <v>19.09</v>
      </c>
      <c r="AE58">
        <f t="shared" si="8"/>
        <v>234100</v>
      </c>
      <c r="AF58">
        <f t="shared" si="9"/>
        <v>146593</v>
      </c>
      <c r="AG58">
        <f t="shared" si="10"/>
        <v>0.18453652285348141</v>
      </c>
      <c r="AH58">
        <f t="shared" si="11"/>
        <v>0.29469347103886268</v>
      </c>
      <c r="AJ58">
        <v>5.46687552524509</v>
      </c>
      <c r="AK58">
        <v>2.53312447475491</v>
      </c>
      <c r="AM58">
        <v>0.71059341623918648</v>
      </c>
      <c r="AN58">
        <v>0.27100422836410065</v>
      </c>
      <c r="AO58">
        <v>3.0497893246157735</v>
      </c>
      <c r="AP58">
        <v>1.5857558717561098</v>
      </c>
      <c r="AR58">
        <v>3.5489819308357297E-2</v>
      </c>
      <c r="AS58">
        <v>4.0675082688125141E-2</v>
      </c>
      <c r="AT58">
        <v>5.4809160666529442</v>
      </c>
      <c r="AU58">
        <v>5.5484668586710466</v>
      </c>
      <c r="AV58">
        <v>18.535090060040066</v>
      </c>
      <c r="AW58">
        <v>32.711934959060208</v>
      </c>
      <c r="AX58">
        <v>0</v>
      </c>
      <c r="AY58">
        <v>0</v>
      </c>
      <c r="AZ58">
        <v>3.3609870818505235E-3</v>
      </c>
      <c r="BA58">
        <v>2.4261159034886144</v>
      </c>
      <c r="BB58">
        <v>6.5386466980761604E-4</v>
      </c>
      <c r="BC58">
        <v>0</v>
      </c>
      <c r="BD58">
        <v>0.20994314670549633</v>
      </c>
      <c r="BE58">
        <v>13.300659181663503</v>
      </c>
      <c r="BF58">
        <v>5.9729658825328644E-2</v>
      </c>
      <c r="BG58">
        <v>7.0506471918017496E-2</v>
      </c>
      <c r="BH58">
        <v>4.1585897590361498E-3</v>
      </c>
      <c r="BI58">
        <v>4.923256389376373E-2</v>
      </c>
      <c r="BJ58">
        <v>0</v>
      </c>
      <c r="BK58">
        <v>6.4513206505363981E-5</v>
      </c>
      <c r="BL58">
        <v>4.1255645304240203E-6</v>
      </c>
      <c r="BM58">
        <v>1.3744257597018226E-5</v>
      </c>
      <c r="BN58">
        <v>5.9299947293079414E-3</v>
      </c>
      <c r="BO58">
        <v>2.6425223014067901E-4</v>
      </c>
      <c r="BP58">
        <v>1.7732726185101522E-3</v>
      </c>
      <c r="BQ58">
        <v>0.10318374013109932</v>
      </c>
      <c r="BR58">
        <v>2.5154504319654395E-8</v>
      </c>
      <c r="BS58">
        <v>3.6255868497109808E-8</v>
      </c>
      <c r="BT58">
        <v>5.6182106005221926E-6</v>
      </c>
      <c r="BU58">
        <v>3.577200115830125E-4</v>
      </c>
      <c r="BW58">
        <v>7.1629705821847249</v>
      </c>
      <c r="BX58">
        <v>18.535090060040066</v>
      </c>
      <c r="BY58">
        <v>36.814669230221412</v>
      </c>
      <c r="BZ58">
        <v>10.022814466213122</v>
      </c>
      <c r="CA58">
        <v>2.9365197409651134</v>
      </c>
      <c r="CB58">
        <v>24.55771510430651</v>
      </c>
      <c r="CD58">
        <v>30.598299999999998</v>
      </c>
      <c r="CE58">
        <v>73.191599999999994</v>
      </c>
      <c r="CF58">
        <v>4849.6499999999996</v>
      </c>
      <c r="CG58">
        <v>3599.95</v>
      </c>
      <c r="CH58">
        <v>4.4607800000000003E-12</v>
      </c>
      <c r="CI58">
        <v>15165.2</v>
      </c>
      <c r="CJ58">
        <v>817.41800000000001</v>
      </c>
      <c r="CK58">
        <v>160.51599999999999</v>
      </c>
      <c r="CL58">
        <v>5.4679500000000001</v>
      </c>
      <c r="CM58">
        <v>2381.86</v>
      </c>
      <c r="CN58">
        <v>0.78897499999999998</v>
      </c>
      <c r="CO58">
        <v>1.04755</v>
      </c>
      <c r="CP58">
        <v>292.41399999999999</v>
      </c>
      <c r="CQ58">
        <v>19306.3</v>
      </c>
      <c r="CR58">
        <v>86.513800000000003</v>
      </c>
      <c r="CS58">
        <v>66.312600000000003</v>
      </c>
      <c r="CT58">
        <v>4.4711999999999996</v>
      </c>
      <c r="CU58">
        <v>77.706599999999995</v>
      </c>
      <c r="CV58">
        <v>4.8066399999999998</v>
      </c>
      <c r="CW58">
        <v>0.16606499999999999</v>
      </c>
      <c r="CX58">
        <v>6.3585600000000006E-2</v>
      </c>
      <c r="CY58">
        <v>0.142239</v>
      </c>
      <c r="CZ58">
        <v>6.3108199999999997</v>
      </c>
      <c r="DA58">
        <v>0.38681300000000002</v>
      </c>
      <c r="DB58">
        <v>3.0458099999999999</v>
      </c>
      <c r="DC58">
        <v>154.83500000000001</v>
      </c>
      <c r="DD58">
        <v>3.2529E-5</v>
      </c>
      <c r="DE58">
        <v>8.0094100000000003E-5</v>
      </c>
      <c r="DF58">
        <v>4.1409899999999999E-2</v>
      </c>
      <c r="DG58">
        <v>0.526559</v>
      </c>
      <c r="DI58">
        <v>941.66666666666708</v>
      </c>
      <c r="DJ58">
        <v>1166.6666666666699</v>
      </c>
      <c r="DK58">
        <v>1424.9999999999998</v>
      </c>
      <c r="DL58">
        <v>1041.6666666666702</v>
      </c>
      <c r="DM58">
        <v>2216.6666666666702</v>
      </c>
      <c r="DN58">
        <v>833.33333333333303</v>
      </c>
      <c r="DO58">
        <v>3.0598299999999999E-3</v>
      </c>
      <c r="DP58">
        <v>7.319159999999999E-3</v>
      </c>
      <c r="DQ58">
        <v>0.48496499999999998</v>
      </c>
      <c r="DR58">
        <v>0.35999500000000001</v>
      </c>
      <c r="DS58">
        <v>4.4607800000000001E-16</v>
      </c>
      <c r="DT58">
        <v>1.5165200000000001</v>
      </c>
      <c r="DU58">
        <v>8.1741800000000003E-2</v>
      </c>
      <c r="DV58">
        <v>1.6051599999999999E-2</v>
      </c>
      <c r="DW58">
        <v>5.4679499999999999E-4</v>
      </c>
      <c r="DX58">
        <v>0.23818600000000001</v>
      </c>
      <c r="DY58">
        <v>7.8897499999999995E-5</v>
      </c>
      <c r="DZ58">
        <v>1.04755E-4</v>
      </c>
      <c r="EA58">
        <v>2.9241399999999997E-2</v>
      </c>
      <c r="EB58">
        <v>1.9306299999999998</v>
      </c>
      <c r="EC58">
        <v>8.6513800000000002E-3</v>
      </c>
      <c r="ED58">
        <v>6.6312599999999999E-3</v>
      </c>
      <c r="EE58">
        <v>4.4711999999999996E-4</v>
      </c>
      <c r="EF58">
        <v>7.7706599999999995E-3</v>
      </c>
      <c r="EG58">
        <v>4.80664E-4</v>
      </c>
      <c r="EH58">
        <v>1.6606499999999998E-5</v>
      </c>
      <c r="EI58">
        <v>6.358560000000001E-6</v>
      </c>
      <c r="EJ58">
        <v>1.4223900000000001E-5</v>
      </c>
      <c r="EK58">
        <v>6.3108199999999993E-4</v>
      </c>
      <c r="EL58">
        <v>3.8681299999999998E-5</v>
      </c>
      <c r="EM58">
        <v>3.04581E-4</v>
      </c>
      <c r="EN58">
        <v>1.5483500000000001E-2</v>
      </c>
      <c r="EO58">
        <v>3.2528999999999998E-9</v>
      </c>
      <c r="EP58">
        <v>8.0094100000000008E-9</v>
      </c>
      <c r="EQ58">
        <v>4.14099E-6</v>
      </c>
      <c r="ER58">
        <v>5.2655899999999998E-5</v>
      </c>
      <c r="EU58">
        <v>9.4166666666666704E-2</v>
      </c>
      <c r="EV58">
        <v>0.11666666666666699</v>
      </c>
      <c r="EW58">
        <v>0.14249999999999999</v>
      </c>
      <c r="EX58">
        <v>0.10416666666666702</v>
      </c>
      <c r="EY58">
        <v>0.22166666666666701</v>
      </c>
      <c r="EZ58">
        <v>8.3333333333333301E-2</v>
      </c>
      <c r="FB58">
        <v>6.587011556195955E-3</v>
      </c>
      <c r="FC58">
        <v>9.8660621313614288E-3</v>
      </c>
      <c r="FD58">
        <v>0.8039526737967928</v>
      </c>
      <c r="FE58">
        <v>0.59678315508021496</v>
      </c>
      <c r="FF58">
        <v>8.4288570941438138E-16</v>
      </c>
      <c r="FG58">
        <v>3.2435927945888197</v>
      </c>
      <c r="FH58">
        <v>0.11437325708582857</v>
      </c>
      <c r="FI58">
        <v>2.2459424351297448E-2</v>
      </c>
      <c r="FJ58">
        <v>8.3867845195729281E-4</v>
      </c>
      <c r="FK58">
        <v>0.39740789262586168</v>
      </c>
      <c r="FL58">
        <v>1.4085077836670576E-4</v>
      </c>
      <c r="FM58">
        <v>1.5310346153846137E-4</v>
      </c>
      <c r="FN58">
        <v>3.7757279140880853E-2</v>
      </c>
      <c r="FO58">
        <v>2.4833743813786957</v>
      </c>
      <c r="FP58">
        <v>1.076857302538999E-2</v>
      </c>
      <c r="FQ58">
        <v>8.2540828816151431E-3</v>
      </c>
      <c r="FR58">
        <v>6.0103394148020733E-4</v>
      </c>
      <c r="FS58">
        <v>8.4979945033344748E-3</v>
      </c>
      <c r="FT58">
        <v>5.6843647203834663E-4</v>
      </c>
      <c r="FU58">
        <v>1.9638958342844068E-5</v>
      </c>
      <c r="FV58">
        <v>8.0749635541558815E-6</v>
      </c>
      <c r="FW58">
        <v>1.9213647862310939E-5</v>
      </c>
      <c r="FX58">
        <v>9.0277804994080423E-4</v>
      </c>
      <c r="FY58">
        <v>4.9108404708954708E-5</v>
      </c>
      <c r="FZ58">
        <v>3.229154469525949E-4</v>
      </c>
      <c r="GA58">
        <v>1.7287840859431827E-2</v>
      </c>
      <c r="GB58">
        <v>3.8149561555075545E-9</v>
      </c>
      <c r="GC58">
        <v>5.162134190751444E-9</v>
      </c>
      <c r="GD58">
        <v>5.2221884334203846E-6</v>
      </c>
      <c r="GE58">
        <v>5.6721992664092806E-5</v>
      </c>
      <c r="GF58">
        <v>0</v>
      </c>
      <c r="GG58">
        <v>0</v>
      </c>
      <c r="GH58">
        <v>0.15610516934046378</v>
      </c>
      <c r="GI58">
        <v>0.22044724487274592</v>
      </c>
      <c r="GJ58">
        <v>0.30478462086151631</v>
      </c>
      <c r="GK58">
        <v>0.12547953964194417</v>
      </c>
      <c r="GL58">
        <v>0.36984576282988701</v>
      </c>
    </row>
    <row r="59" spans="4:194">
      <c r="E59">
        <f t="shared" si="12"/>
        <v>-4.5302903853433142E-2</v>
      </c>
      <c r="H59" t="s">
        <v>64</v>
      </c>
      <c r="I59" t="s">
        <v>56</v>
      </c>
      <c r="J59">
        <f t="shared" si="5"/>
        <v>-1.5483419529393569</v>
      </c>
      <c r="K59">
        <v>-2.3593999999999999</v>
      </c>
      <c r="L59">
        <v>-1.7282999999999999</v>
      </c>
      <c r="M59">
        <f t="shared" si="6"/>
        <v>0.29705415875822261</v>
      </c>
      <c r="N59">
        <f t="shared" si="7"/>
        <v>4.6482000000000006E-9</v>
      </c>
      <c r="O59">
        <f t="shared" si="0"/>
        <v>565.41703966471232</v>
      </c>
      <c r="Q59">
        <v>32508.1</v>
      </c>
      <c r="R59">
        <v>34448.300000000003</v>
      </c>
      <c r="S59">
        <v>11421.7</v>
      </c>
      <c r="T59">
        <v>108144</v>
      </c>
      <c r="U59">
        <v>45700</v>
      </c>
      <c r="V59">
        <v>14700</v>
      </c>
      <c r="W59">
        <v>190799.99999999997</v>
      </c>
      <c r="X59">
        <v>3.25081</v>
      </c>
      <c r="Y59">
        <v>3.4448300000000005</v>
      </c>
      <c r="Z59">
        <v>1.1421700000000001</v>
      </c>
      <c r="AA59">
        <v>10.814399999999999</v>
      </c>
      <c r="AB59">
        <v>4.57</v>
      </c>
      <c r="AC59">
        <v>1.47</v>
      </c>
      <c r="AD59">
        <v>19.079999999999998</v>
      </c>
      <c r="AE59">
        <f t="shared" si="8"/>
        <v>236499.99999999997</v>
      </c>
      <c r="AF59">
        <f t="shared" si="9"/>
        <v>153844</v>
      </c>
      <c r="AG59">
        <f t="shared" si="10"/>
        <v>0.19323467230443978</v>
      </c>
      <c r="AH59">
        <f t="shared" si="11"/>
        <v>0.29705415875822261</v>
      </c>
      <c r="AJ59">
        <v>5.4757953949821037</v>
      </c>
      <c r="AK59">
        <v>2.5242046050178963</v>
      </c>
      <c r="AM59">
        <v>0.72530086831152829</v>
      </c>
      <c r="AN59">
        <v>0.21260018286476529</v>
      </c>
      <c r="AO59">
        <v>3.0443206069802278</v>
      </c>
      <c r="AP59">
        <v>1.6753937345768468</v>
      </c>
      <c r="AR59">
        <v>3.6140591930835679E-2</v>
      </c>
      <c r="AS59">
        <v>6.8643726185297738E-2</v>
      </c>
      <c r="AT59">
        <v>5.390151944044427</v>
      </c>
      <c r="AU59">
        <v>5.7118555441267151</v>
      </c>
      <c r="AV59">
        <v>18.591772292639575</v>
      </c>
      <c r="AW59">
        <v>31.17150032039876</v>
      </c>
      <c r="AX59">
        <v>0</v>
      </c>
      <c r="AY59">
        <v>4.6871434530938214E-2</v>
      </c>
      <c r="AZ59">
        <v>3.0687199999999909E-3</v>
      </c>
      <c r="BA59">
        <v>1.9056845184875704</v>
      </c>
      <c r="BB59">
        <v>5.0310671574401204E-4</v>
      </c>
      <c r="BC59">
        <v>0</v>
      </c>
      <c r="BD59">
        <v>0.21557676920276603</v>
      </c>
      <c r="BE59">
        <v>13.911836261079742</v>
      </c>
      <c r="BF59">
        <v>6.5227103120220023E-2</v>
      </c>
      <c r="BG59">
        <v>7.6077479351483374E-2</v>
      </c>
      <c r="BH59">
        <v>4.4463902753872691E-3</v>
      </c>
      <c r="BI59">
        <v>4.8045132912132756E-2</v>
      </c>
      <c r="BJ59">
        <v>0</v>
      </c>
      <c r="BK59">
        <v>5.3133691691394578E-5</v>
      </c>
      <c r="BL59">
        <v>1.0606606150039356E-5</v>
      </c>
      <c r="BM59">
        <v>0</v>
      </c>
      <c r="BN59">
        <v>6.2828335141534922E-3</v>
      </c>
      <c r="BO59">
        <v>2.6816756701204618E-4</v>
      </c>
      <c r="BP59">
        <v>1.6669455981941257E-3</v>
      </c>
      <c r="BQ59">
        <v>0.10529622083029816</v>
      </c>
      <c r="BR59">
        <v>1.0932830021598259E-6</v>
      </c>
      <c r="BS59">
        <v>0</v>
      </c>
      <c r="BT59">
        <v>6.9138990861618793E-6</v>
      </c>
      <c r="BU59">
        <v>4.124438687258698E-4</v>
      </c>
      <c r="BW59">
        <v>7.5774943427278227</v>
      </c>
      <c r="BX59">
        <v>18.591772292639575</v>
      </c>
      <c r="BY59">
        <v>36.92162643309829</v>
      </c>
      <c r="BZ59">
        <v>9.9143945981891815</v>
      </c>
      <c r="CA59">
        <v>2.4526613745560892</v>
      </c>
      <c r="CB59">
        <v>24.544850926671984</v>
      </c>
      <c r="CD59">
        <v>16.288699999999999</v>
      </c>
      <c r="CE59">
        <v>103.377</v>
      </c>
      <c r="CF59">
        <v>2625.65</v>
      </c>
      <c r="CG59">
        <v>1715.81</v>
      </c>
      <c r="CH59">
        <v>5.0807799999999997E-12</v>
      </c>
      <c r="CI59">
        <v>11024.7</v>
      </c>
      <c r="CJ59">
        <v>684.22500000000002</v>
      </c>
      <c r="CK59">
        <v>191.261</v>
      </c>
      <c r="CL59">
        <v>3.1387399999999999</v>
      </c>
      <c r="CM59">
        <v>1158.54</v>
      </c>
      <c r="CN59">
        <v>0.454984</v>
      </c>
      <c r="CO59">
        <v>1.92947</v>
      </c>
      <c r="CP59">
        <v>161.66800000000001</v>
      </c>
      <c r="CQ59">
        <v>13261.7</v>
      </c>
      <c r="CR59">
        <v>63.456899999999997</v>
      </c>
      <c r="CS59">
        <v>87.046400000000006</v>
      </c>
      <c r="CT59">
        <v>3.1451600000000002</v>
      </c>
      <c r="CU59">
        <v>50.965600000000002</v>
      </c>
      <c r="CV59">
        <v>5.4778900000000004</v>
      </c>
      <c r="CW59">
        <v>0.23061300000000001</v>
      </c>
      <c r="CX59">
        <v>9.0261099999999997E-2</v>
      </c>
      <c r="CY59">
        <v>7.33085E-13</v>
      </c>
      <c r="CZ59">
        <v>3.9525899999999998</v>
      </c>
      <c r="DA59">
        <v>0.35428300000000001</v>
      </c>
      <c r="DB59">
        <v>1.90771</v>
      </c>
      <c r="DC59">
        <v>100.848</v>
      </c>
      <c r="DD59">
        <v>8.4196400000000008E-3</v>
      </c>
      <c r="DE59">
        <v>3.8561900000000002E-4</v>
      </c>
      <c r="DF59">
        <v>3.9956499999999999E-2</v>
      </c>
      <c r="DG59">
        <v>0.70397799999999999</v>
      </c>
      <c r="DI59">
        <v>941.66666666666708</v>
      </c>
      <c r="DJ59">
        <v>1166.6666666666699</v>
      </c>
      <c r="DK59">
        <v>1424.9999999999998</v>
      </c>
      <c r="DL59">
        <v>1041.6666666666702</v>
      </c>
      <c r="DM59">
        <v>2216.6666666666702</v>
      </c>
      <c r="DN59">
        <v>833.33333333333303</v>
      </c>
      <c r="DO59">
        <v>1.6288699999999999E-3</v>
      </c>
      <c r="DP59">
        <v>1.03377E-2</v>
      </c>
      <c r="DQ59">
        <v>0.26256499999999999</v>
      </c>
      <c r="DR59">
        <v>0.17158099999999998</v>
      </c>
      <c r="DS59">
        <v>5.0807799999999993E-16</v>
      </c>
      <c r="DT59">
        <v>1.1024700000000001</v>
      </c>
      <c r="DU59">
        <v>6.8422499999999997E-2</v>
      </c>
      <c r="DV59">
        <v>1.91261E-2</v>
      </c>
      <c r="DW59">
        <v>3.1387400000000001E-4</v>
      </c>
      <c r="DX59">
        <v>0.115854</v>
      </c>
      <c r="DY59">
        <v>4.5498399999999998E-5</v>
      </c>
      <c r="DZ59">
        <v>1.9294700000000001E-4</v>
      </c>
      <c r="EA59">
        <v>1.6166800000000002E-2</v>
      </c>
      <c r="EB59">
        <v>1.3261700000000001</v>
      </c>
      <c r="EC59">
        <v>6.3456899999999993E-3</v>
      </c>
      <c r="ED59">
        <v>8.7046400000000013E-3</v>
      </c>
      <c r="EE59">
        <v>3.1451600000000004E-4</v>
      </c>
      <c r="EF59">
        <v>5.09656E-3</v>
      </c>
      <c r="EG59">
        <v>5.4778900000000002E-4</v>
      </c>
      <c r="EH59">
        <v>2.3061300000000002E-5</v>
      </c>
      <c r="EI59">
        <v>9.0261099999999989E-6</v>
      </c>
      <c r="EJ59">
        <v>7.3308500000000001E-17</v>
      </c>
      <c r="EK59">
        <v>3.9525899999999996E-4</v>
      </c>
      <c r="EL59">
        <v>3.5428300000000001E-5</v>
      </c>
      <c r="EM59">
        <v>1.9077100000000001E-4</v>
      </c>
      <c r="EN59">
        <v>1.00848E-2</v>
      </c>
      <c r="EO59">
        <v>8.4196400000000011E-7</v>
      </c>
      <c r="EP59">
        <v>3.8561899999999999E-8</v>
      </c>
      <c r="EQ59">
        <v>3.9956499999999996E-6</v>
      </c>
      <c r="ER59">
        <v>7.0397799999999999E-5</v>
      </c>
      <c r="EU59">
        <v>9.4166666666666704E-2</v>
      </c>
      <c r="EV59">
        <v>0.11666666666666699</v>
      </c>
      <c r="EW59">
        <v>0.14249999999999999</v>
      </c>
      <c r="EX59">
        <v>0.10416666666666702</v>
      </c>
      <c r="EY59">
        <v>0.22166666666666701</v>
      </c>
      <c r="EZ59">
        <v>8.3333333333333301E-2</v>
      </c>
      <c r="FB59">
        <v>3.5065299423631068E-3</v>
      </c>
      <c r="FC59">
        <v>1.3934985776424488E-2</v>
      </c>
      <c r="FD59">
        <v>0.43526818181818255</v>
      </c>
      <c r="FE59">
        <v>0.28443909090909136</v>
      </c>
      <c r="FF59">
        <v>9.6003767383246864E-16</v>
      </c>
      <c r="FG59">
        <v>2.3580063225347083</v>
      </c>
      <c r="FH59">
        <v>9.5736871257485215E-2</v>
      </c>
      <c r="FI59">
        <v>2.6761269660678697E-2</v>
      </c>
      <c r="FJ59">
        <v>4.81422398576511E-4</v>
      </c>
      <c r="FK59">
        <v>0.19329974890327969</v>
      </c>
      <c r="FL59">
        <v>8.1225451433058397E-5</v>
      </c>
      <c r="FM59">
        <v>2.8199946153846121E-4</v>
      </c>
      <c r="FN59">
        <v>2.0875005314888912E-2</v>
      </c>
      <c r="FO59">
        <v>1.7058559140555081</v>
      </c>
      <c r="FP59">
        <v>7.8986272896910091E-3</v>
      </c>
      <c r="FQ59">
        <v>1.0834866980728015E-2</v>
      </c>
      <c r="FR59">
        <v>4.2278312564543951E-4</v>
      </c>
      <c r="FS59">
        <v>5.5735984930384746E-3</v>
      </c>
      <c r="FT59">
        <v>6.4781894750056974E-4</v>
      </c>
      <c r="FU59">
        <v>2.7272448139694098E-5</v>
      </c>
      <c r="FV59">
        <v>1.1462581038128432E-5</v>
      </c>
      <c r="FW59">
        <v>9.9025141087481012E-17</v>
      </c>
      <c r="FX59">
        <v>5.6542755020988131E-4</v>
      </c>
      <c r="FY59">
        <v>4.497851143964293E-5</v>
      </c>
      <c r="FZ59">
        <v>2.0225458164033045E-4</v>
      </c>
      <c r="GA59">
        <v>1.1260013401310949E-2</v>
      </c>
      <c r="GB59">
        <v>9.8744374082073334E-7</v>
      </c>
      <c r="GC59">
        <v>2.4853478901734095E-8</v>
      </c>
      <c r="GD59">
        <v>5.038900652741532E-6</v>
      </c>
      <c r="GE59">
        <v>7.5833923552123738E-5</v>
      </c>
      <c r="GF59">
        <v>0</v>
      </c>
      <c r="GG59">
        <v>0</v>
      </c>
      <c r="GH59">
        <v>0.15610516934046378</v>
      </c>
      <c r="GI59">
        <v>0.22044724487274592</v>
      </c>
      <c r="GJ59">
        <v>0.30478462086151631</v>
      </c>
      <c r="GK59">
        <v>0.12547953964194417</v>
      </c>
      <c r="GL59">
        <v>0.36984576282988701</v>
      </c>
    </row>
    <row r="60" spans="4:194">
      <c r="E60">
        <f t="shared" si="12"/>
        <v>-6.0644549169217556E-2</v>
      </c>
      <c r="H60" t="s">
        <v>64</v>
      </c>
      <c r="I60" t="s">
        <v>57</v>
      </c>
      <c r="J60">
        <f t="shared" si="5"/>
        <v>-1.6319496455068325</v>
      </c>
      <c r="K60">
        <v>-2.3593999999999999</v>
      </c>
      <c r="L60">
        <v>-1.7282999999999999</v>
      </c>
      <c r="M60">
        <f t="shared" si="6"/>
        <v>0.32738407287184307</v>
      </c>
      <c r="N60">
        <f t="shared" si="7"/>
        <v>4.6482000000000006E-9</v>
      </c>
      <c r="O60">
        <f t="shared" si="0"/>
        <v>549.99001669189829</v>
      </c>
      <c r="Q60">
        <v>29975.9</v>
      </c>
      <c r="R60">
        <v>32963.1</v>
      </c>
      <c r="S60">
        <v>10466.6</v>
      </c>
      <c r="T60">
        <v>94302.3</v>
      </c>
      <c r="U60">
        <v>45900</v>
      </c>
      <c r="V60">
        <v>14200</v>
      </c>
      <c r="W60">
        <v>191400</v>
      </c>
      <c r="X60">
        <v>2.9975900000000002</v>
      </c>
      <c r="Y60">
        <v>3.2963100000000001</v>
      </c>
      <c r="Z60">
        <v>1.0466600000000001</v>
      </c>
      <c r="AA60">
        <v>9.4302299999999999</v>
      </c>
      <c r="AB60">
        <v>4.59</v>
      </c>
      <c r="AC60">
        <v>1.42</v>
      </c>
      <c r="AD60">
        <v>19.14</v>
      </c>
      <c r="AE60">
        <f t="shared" si="8"/>
        <v>237300</v>
      </c>
      <c r="AF60">
        <f t="shared" si="9"/>
        <v>140202.29999999999</v>
      </c>
      <c r="AG60">
        <f t="shared" si="10"/>
        <v>0.19342604298356511</v>
      </c>
      <c r="AH60">
        <f t="shared" si="11"/>
        <v>0.32738407287184307</v>
      </c>
      <c r="AJ60">
        <v>5.445243351582473</v>
      </c>
      <c r="AK60">
        <v>2.5547566484175266</v>
      </c>
      <c r="AM60">
        <v>0.74331447737703904</v>
      </c>
      <c r="AN60">
        <v>0.19554795304685146</v>
      </c>
      <c r="AO60">
        <v>3.0652698444750381</v>
      </c>
      <c r="AP60">
        <v>1.6889941085113116</v>
      </c>
      <c r="AR60">
        <v>3.2017238040345772E-2</v>
      </c>
      <c r="AS60">
        <v>3.8652173031752814E-2</v>
      </c>
      <c r="AT60">
        <v>4.9702891174655344</v>
      </c>
      <c r="AU60">
        <v>5.4655952684632707</v>
      </c>
      <c r="AV60">
        <v>18.799607145504446</v>
      </c>
      <c r="AW60">
        <v>28.785655642577471</v>
      </c>
      <c r="AX60">
        <v>0</v>
      </c>
      <c r="AY60">
        <v>0</v>
      </c>
      <c r="AZ60">
        <v>2.6003104270462553E-3</v>
      </c>
      <c r="BA60">
        <v>1.7463282682264467</v>
      </c>
      <c r="BB60">
        <v>6.035602465645851E-4</v>
      </c>
      <c r="BC60">
        <v>0</v>
      </c>
      <c r="BD60">
        <v>0.19186468037859428</v>
      </c>
      <c r="BE60">
        <v>12.131215385441822</v>
      </c>
      <c r="BF60">
        <v>5.3807266044661795E-2</v>
      </c>
      <c r="BG60">
        <v>6.6333039645151193E-2</v>
      </c>
      <c r="BH60">
        <v>3.9452732530120532E-3</v>
      </c>
      <c r="BI60">
        <v>4.3784248227448079E-2</v>
      </c>
      <c r="BJ60">
        <v>0</v>
      </c>
      <c r="BK60">
        <v>9.5161523761698094E-5</v>
      </c>
      <c r="BL60">
        <v>1.2749902350691698E-5</v>
      </c>
      <c r="BM60">
        <v>3.3207668427976391E-15</v>
      </c>
      <c r="BN60">
        <v>5.0810644699171327E-3</v>
      </c>
      <c r="BO60">
        <v>2.3591047258023757E-4</v>
      </c>
      <c r="BP60">
        <v>1.9942173890142899E-3</v>
      </c>
      <c r="BQ60">
        <v>9.13226969410047E-2</v>
      </c>
      <c r="BR60">
        <v>1.6486207127429785E-6</v>
      </c>
      <c r="BS60">
        <v>1.8641833236994214E-6</v>
      </c>
      <c r="BT60">
        <v>6.5006251174934725E-6</v>
      </c>
      <c r="BU60">
        <v>3.8882797297297395E-4</v>
      </c>
      <c r="BW60">
        <v>7.6106562435712695</v>
      </c>
      <c r="BX60">
        <v>18.799607145504446</v>
      </c>
      <c r="BY60">
        <v>36.579363383892279</v>
      </c>
      <c r="BZ60">
        <v>9.9987211622078025</v>
      </c>
      <c r="CA60">
        <v>2.3692375182786711</v>
      </c>
      <c r="CB60">
        <v>24.62203599247913</v>
      </c>
      <c r="CD60">
        <v>12.754300000000001</v>
      </c>
      <c r="CE60">
        <v>63.166899999999998</v>
      </c>
      <c r="CF60">
        <v>2919.48</v>
      </c>
      <c r="CG60">
        <v>2132.1999999999998</v>
      </c>
      <c r="CH60">
        <v>2.4852100000000001E-12</v>
      </c>
      <c r="CI60">
        <v>9536.6</v>
      </c>
      <c r="CJ60">
        <v>1156.0999999999999</v>
      </c>
      <c r="CK60">
        <v>143.929</v>
      </c>
      <c r="CL60">
        <v>2.1913299999999998</v>
      </c>
      <c r="CM60">
        <v>774.52499999999998</v>
      </c>
      <c r="CN60">
        <v>0.46553099999999997</v>
      </c>
      <c r="CO60">
        <v>1.8992</v>
      </c>
      <c r="CP60">
        <v>119.715</v>
      </c>
      <c r="CQ60">
        <v>6403.96</v>
      </c>
      <c r="CR60">
        <v>38.296399999999998</v>
      </c>
      <c r="CS60">
        <v>50.523400000000002</v>
      </c>
      <c r="CT60">
        <v>2.8815499999999998</v>
      </c>
      <c r="CU60">
        <v>37.643799999999999</v>
      </c>
      <c r="CV60">
        <v>4.3766400000000001</v>
      </c>
      <c r="CW60">
        <v>0.2286</v>
      </c>
      <c r="CX60">
        <v>7.7755699999999997E-2</v>
      </c>
      <c r="CY60">
        <v>2.0124000000000002E-12</v>
      </c>
      <c r="CZ60">
        <v>2.0690599999999999</v>
      </c>
      <c r="DA60">
        <v>0.28258100000000003</v>
      </c>
      <c r="DB60">
        <v>1.8339300000000001</v>
      </c>
      <c r="DC60">
        <v>92.977500000000006</v>
      </c>
      <c r="DD60">
        <v>1.0560099999999999E-2</v>
      </c>
      <c r="DE60">
        <v>3.3677699999999998E-2</v>
      </c>
      <c r="DF60">
        <v>3.3233600000000002E-2</v>
      </c>
      <c r="DG60">
        <v>0.48701800000000001</v>
      </c>
      <c r="DI60">
        <v>941.66666666666708</v>
      </c>
      <c r="DJ60">
        <v>1166.6666666666699</v>
      </c>
      <c r="DK60">
        <v>1424.9999999999998</v>
      </c>
      <c r="DL60">
        <v>1041.6666666666702</v>
      </c>
      <c r="DM60">
        <v>2216.6666666666702</v>
      </c>
      <c r="DN60">
        <v>833.33333333333303</v>
      </c>
      <c r="DO60">
        <v>1.2754300000000001E-3</v>
      </c>
      <c r="DP60">
        <v>6.3166899999999998E-3</v>
      </c>
      <c r="DQ60">
        <v>0.29194799999999999</v>
      </c>
      <c r="DR60">
        <v>0.21321999999999999</v>
      </c>
      <c r="DS60">
        <v>2.4852100000000001E-16</v>
      </c>
      <c r="DT60">
        <v>0.95366000000000006</v>
      </c>
      <c r="DU60">
        <v>0.11560999999999999</v>
      </c>
      <c r="DV60">
        <v>1.43929E-2</v>
      </c>
      <c r="DW60">
        <v>2.1913299999999999E-4</v>
      </c>
      <c r="DX60">
        <v>7.7452499999999994E-2</v>
      </c>
      <c r="DY60">
        <v>4.65531E-5</v>
      </c>
      <c r="DZ60">
        <v>1.8992E-4</v>
      </c>
      <c r="EA60">
        <v>1.19715E-2</v>
      </c>
      <c r="EB60">
        <v>0.64039599999999997</v>
      </c>
      <c r="EC60">
        <v>3.82964E-3</v>
      </c>
      <c r="ED60">
        <v>5.0523400000000006E-3</v>
      </c>
      <c r="EE60">
        <v>2.8815500000000001E-4</v>
      </c>
      <c r="EF60">
        <v>3.7643799999999999E-3</v>
      </c>
      <c r="EG60">
        <v>4.3766399999999999E-4</v>
      </c>
      <c r="EH60">
        <v>2.2860000000000001E-5</v>
      </c>
      <c r="EI60">
        <v>7.7755700000000002E-6</v>
      </c>
      <c r="EJ60">
        <v>2.0124000000000002E-16</v>
      </c>
      <c r="EK60">
        <v>2.06906E-4</v>
      </c>
      <c r="EL60">
        <v>2.8258100000000003E-5</v>
      </c>
      <c r="EM60">
        <v>1.8339300000000001E-4</v>
      </c>
      <c r="EN60">
        <v>9.2977500000000005E-3</v>
      </c>
      <c r="EO60">
        <v>1.05601E-6</v>
      </c>
      <c r="EP60">
        <v>3.3677699999999998E-6</v>
      </c>
      <c r="EQ60">
        <v>3.3233600000000004E-6</v>
      </c>
      <c r="ER60">
        <v>4.8701800000000002E-5</v>
      </c>
      <c r="EU60">
        <v>9.4166666666666704E-2</v>
      </c>
      <c r="EV60">
        <v>0.11666666666666699</v>
      </c>
      <c r="EW60">
        <v>0.14249999999999999</v>
      </c>
      <c r="EX60">
        <v>0.10416666666666702</v>
      </c>
      <c r="EY60">
        <v>0.22166666666666701</v>
      </c>
      <c r="EZ60">
        <v>8.3333333333333301E-2</v>
      </c>
      <c r="FB60">
        <v>2.7456663112391893E-3</v>
      </c>
      <c r="FC60">
        <v>8.5147552457589971E-3</v>
      </c>
      <c r="FD60">
        <v>0.48397796791443931</v>
      </c>
      <c r="FE60">
        <v>0.3534663101604284</v>
      </c>
      <c r="FF60">
        <v>4.6959231208302467E-16</v>
      </c>
      <c r="FG60">
        <v>2.0397256247774997</v>
      </c>
      <c r="FH60">
        <v>0.16176169660678674</v>
      </c>
      <c r="FI60">
        <v>2.0138568662674692E-2</v>
      </c>
      <c r="FJ60">
        <v>3.3610791103202747E-4</v>
      </c>
      <c r="FK60">
        <v>0.12922772456653434</v>
      </c>
      <c r="FL60">
        <v>8.3108341460541718E-5</v>
      </c>
      <c r="FM60">
        <v>2.7757538461538431E-4</v>
      </c>
      <c r="FN60">
        <v>1.5457921550782627E-2</v>
      </c>
      <c r="FO60">
        <v>0.8237430374216661</v>
      </c>
      <c r="FP60">
        <v>4.7668415907005032E-3</v>
      </c>
      <c r="FQ60">
        <v>6.2887645946772507E-3</v>
      </c>
      <c r="FR60">
        <v>3.8734777108433789E-4</v>
      </c>
      <c r="FS60">
        <v>4.116726320346307E-3</v>
      </c>
      <c r="FT60">
        <v>5.1758438347409186E-4</v>
      </c>
      <c r="FU60">
        <v>2.7034389408810735E-5</v>
      </c>
      <c r="FV60">
        <v>9.8744754099651239E-6</v>
      </c>
      <c r="FW60">
        <v>2.7183504494628429E-16</v>
      </c>
      <c r="FX60">
        <v>2.9598403250457477E-4</v>
      </c>
      <c r="FY60">
        <v>3.5875480170162669E-5</v>
      </c>
      <c r="FZ60">
        <v>1.9443245823927706E-4</v>
      </c>
      <c r="GA60">
        <v>1.0381245994173298E-2</v>
      </c>
      <c r="GB60">
        <v>1.2384739308855276E-6</v>
      </c>
      <c r="GC60">
        <v>2.1705569653179182E-6</v>
      </c>
      <c r="GD60">
        <v>4.1910780156658119E-6</v>
      </c>
      <c r="GE60">
        <v>5.2462556756756895E-5</v>
      </c>
      <c r="GF60">
        <v>0</v>
      </c>
      <c r="GG60">
        <v>0</v>
      </c>
      <c r="GH60">
        <v>0.15610516934046378</v>
      </c>
      <c r="GI60">
        <v>0.22044724487274592</v>
      </c>
      <c r="GJ60">
        <v>0.30478462086151631</v>
      </c>
      <c r="GK60">
        <v>0.12547953964194417</v>
      </c>
      <c r="GL60">
        <v>0.36984576282988701</v>
      </c>
    </row>
    <row r="61" spans="4:194">
      <c r="D61">
        <f>LN(0.04)</f>
        <v>-3.2188758248682006</v>
      </c>
      <c r="E61">
        <f t="shared" si="12"/>
        <v>-3.87274307120586E-2</v>
      </c>
      <c r="H61" t="s">
        <v>64</v>
      </c>
      <c r="I61" t="s">
        <v>58</v>
      </c>
      <c r="J61">
        <f t="shared" si="5"/>
        <v>-1.436005002511977</v>
      </c>
      <c r="K61">
        <v>-2.3593999999999999</v>
      </c>
      <c r="L61">
        <v>-1.7282999999999999</v>
      </c>
      <c r="M61">
        <f t="shared" si="6"/>
        <v>0.28192473781616284</v>
      </c>
      <c r="N61">
        <f t="shared" si="7"/>
        <v>4.6482000000000006E-9</v>
      </c>
      <c r="O61">
        <f t="shared" si="0"/>
        <v>587.77331109993884</v>
      </c>
      <c r="Q61">
        <v>32978.800000000003</v>
      </c>
      <c r="R61">
        <v>34936.9</v>
      </c>
      <c r="S61">
        <v>12767.4</v>
      </c>
      <c r="T61">
        <v>116400</v>
      </c>
      <c r="U61">
        <v>45700</v>
      </c>
      <c r="V61">
        <v>14600</v>
      </c>
      <c r="W61">
        <v>193100</v>
      </c>
      <c r="X61">
        <v>3.2978800000000001</v>
      </c>
      <c r="Y61">
        <v>3.49369</v>
      </c>
      <c r="Z61">
        <v>1.27674</v>
      </c>
      <c r="AA61">
        <v>11.64</v>
      </c>
      <c r="AB61">
        <v>4.57</v>
      </c>
      <c r="AC61">
        <v>1.46</v>
      </c>
      <c r="AD61">
        <v>19.309999999999999</v>
      </c>
      <c r="AE61">
        <f t="shared" si="8"/>
        <v>238800</v>
      </c>
      <c r="AF61">
        <f t="shared" si="9"/>
        <v>162100</v>
      </c>
      <c r="AG61">
        <f t="shared" si="10"/>
        <v>0.19137353433835846</v>
      </c>
      <c r="AH61">
        <f t="shared" si="11"/>
        <v>0.28192473781616284</v>
      </c>
      <c r="AJ61">
        <v>5.4461067131216891</v>
      </c>
      <c r="AK61">
        <v>2.55389328687831</v>
      </c>
      <c r="AM61">
        <v>0.67558478266956357</v>
      </c>
      <c r="AN61">
        <v>0.23787617768727401</v>
      </c>
      <c r="AO61">
        <v>3.0839682087836779</v>
      </c>
      <c r="AP61">
        <v>1.6769977835642944</v>
      </c>
      <c r="AR61">
        <v>3.564008040345816E-2</v>
      </c>
      <c r="AS61">
        <v>4.2100029578077285E-2</v>
      </c>
      <c r="AT61">
        <v>5.4681984776794819</v>
      </c>
      <c r="AU61">
        <v>5.7928700678872564</v>
      </c>
      <c r="AV61">
        <v>18.45951374990738</v>
      </c>
      <c r="AW61">
        <v>33.085866322534756</v>
      </c>
      <c r="AX61">
        <v>0</v>
      </c>
      <c r="AY61">
        <v>0</v>
      </c>
      <c r="AZ61">
        <v>3.0194847686832648E-3</v>
      </c>
      <c r="BA61">
        <v>2.1302114852726128</v>
      </c>
      <c r="BB61">
        <v>6.0389408598350927E-4</v>
      </c>
      <c r="BC61">
        <v>0</v>
      </c>
      <c r="BD61">
        <v>0.2359820262104107</v>
      </c>
      <c r="BE61">
        <v>14.973902766586054</v>
      </c>
      <c r="BF61">
        <v>7.0238607494646443E-2</v>
      </c>
      <c r="BG61">
        <v>6.9633672040379083E-2</v>
      </c>
      <c r="BH61">
        <v>4.7965363683304717E-3</v>
      </c>
      <c r="BI61">
        <v>5.149347272727256E-2</v>
      </c>
      <c r="BJ61">
        <v>0</v>
      </c>
      <c r="BK61">
        <v>9.5390831202921562E-5</v>
      </c>
      <c r="BL61">
        <v>0</v>
      </c>
      <c r="BM61">
        <v>1.53804819557115E-5</v>
      </c>
      <c r="BN61">
        <v>6.1516687536325573E-3</v>
      </c>
      <c r="BO61">
        <v>2.5907240704237214E-4</v>
      </c>
      <c r="BP61">
        <v>2.0953070428893841E-3</v>
      </c>
      <c r="BQ61">
        <v>0.10726835331391067</v>
      </c>
      <c r="BR61">
        <v>2.5215137365010769E-9</v>
      </c>
      <c r="BS61">
        <v>0</v>
      </c>
      <c r="BT61">
        <v>3.8628776240208879E-6</v>
      </c>
      <c r="BU61">
        <v>4.1971725868725977E-4</v>
      </c>
      <c r="BW61">
        <v>7.5774943427278227</v>
      </c>
      <c r="BX61">
        <v>18.45951374990738</v>
      </c>
      <c r="BY61">
        <v>36.686320586769149</v>
      </c>
      <c r="BZ61">
        <v>10.010767814210462</v>
      </c>
      <c r="CA61">
        <v>2.4359766033006056</v>
      </c>
      <c r="CB61">
        <v>24.840727012266036</v>
      </c>
      <c r="CD61">
        <v>19.407599999999999</v>
      </c>
      <c r="CE61">
        <v>65.221199999999996</v>
      </c>
      <c r="CF61">
        <v>3213.58</v>
      </c>
      <c r="CG61">
        <v>2426.9499999999998</v>
      </c>
      <c r="CH61">
        <v>4.9704300000000003E-12</v>
      </c>
      <c r="CI61">
        <v>7779.11</v>
      </c>
      <c r="CJ61">
        <v>647.55799999999999</v>
      </c>
      <c r="CK61">
        <v>144.28800000000001</v>
      </c>
      <c r="CL61">
        <v>2.6175099999999998</v>
      </c>
      <c r="CM61">
        <v>1254.9100000000001</v>
      </c>
      <c r="CN61">
        <v>0.37222499999999997</v>
      </c>
      <c r="CO61">
        <v>2.08534</v>
      </c>
      <c r="CP61">
        <v>199.53</v>
      </c>
      <c r="CQ61">
        <v>12739.5</v>
      </c>
      <c r="CR61">
        <v>46.396599999999999</v>
      </c>
      <c r="CS61">
        <v>67.827399999999997</v>
      </c>
      <c r="CT61">
        <v>3.4377</v>
      </c>
      <c r="CU61">
        <v>38.5792</v>
      </c>
      <c r="CV61">
        <v>6.8145699999999998</v>
      </c>
      <c r="CW61">
        <v>0.24620800000000001</v>
      </c>
      <c r="CX61">
        <v>1.09702E-3</v>
      </c>
      <c r="CY61">
        <v>0.155749</v>
      </c>
      <c r="CZ61">
        <v>4.1152100000000003</v>
      </c>
      <c r="DA61">
        <v>0.301398</v>
      </c>
      <c r="DB61">
        <v>1.64879</v>
      </c>
      <c r="DC61">
        <v>112.003</v>
      </c>
      <c r="DD61">
        <v>1.62327E-6</v>
      </c>
      <c r="DE61">
        <v>1.2526399999999999E-5</v>
      </c>
      <c r="DF61">
        <v>2.3699600000000001E-2</v>
      </c>
      <c r="DG61">
        <v>0.61196200000000001</v>
      </c>
      <c r="DI61">
        <v>941.66666666666708</v>
      </c>
      <c r="DJ61">
        <v>1166.6666666666699</v>
      </c>
      <c r="DK61">
        <v>1424.9999999999998</v>
      </c>
      <c r="DL61">
        <v>1041.6666666666702</v>
      </c>
      <c r="DM61">
        <v>2216.6666666666702</v>
      </c>
      <c r="DN61">
        <v>833.33333333333303</v>
      </c>
      <c r="DO61">
        <v>1.9407599999999999E-3</v>
      </c>
      <c r="DP61">
        <v>6.5221199999999993E-3</v>
      </c>
      <c r="DQ61">
        <v>0.32135799999999998</v>
      </c>
      <c r="DR61">
        <v>0.24269499999999999</v>
      </c>
      <c r="DS61">
        <v>4.9704300000000004E-16</v>
      </c>
      <c r="DT61">
        <v>0.77791100000000002</v>
      </c>
      <c r="DU61">
        <v>6.4755800000000002E-2</v>
      </c>
      <c r="DV61">
        <v>1.44288E-2</v>
      </c>
      <c r="DW61">
        <v>2.6175099999999995E-4</v>
      </c>
      <c r="DX61">
        <v>0.12549100000000002</v>
      </c>
      <c r="DY61">
        <v>3.7222499999999998E-5</v>
      </c>
      <c r="DZ61">
        <v>2.0853399999999999E-4</v>
      </c>
      <c r="EA61">
        <v>1.9952999999999999E-2</v>
      </c>
      <c r="EB61">
        <v>1.2739499999999999</v>
      </c>
      <c r="EC61">
        <v>4.6396600000000003E-3</v>
      </c>
      <c r="ED61">
        <v>6.7827399999999998E-3</v>
      </c>
      <c r="EE61">
        <v>3.4377000000000002E-4</v>
      </c>
      <c r="EF61">
        <v>3.8579199999999999E-3</v>
      </c>
      <c r="EG61">
        <v>6.81457E-4</v>
      </c>
      <c r="EH61">
        <v>2.46208E-5</v>
      </c>
      <c r="EI61">
        <v>1.09702E-7</v>
      </c>
      <c r="EJ61">
        <v>1.5574899999999999E-5</v>
      </c>
      <c r="EK61">
        <v>4.1152100000000003E-4</v>
      </c>
      <c r="EL61">
        <v>3.0139799999999999E-5</v>
      </c>
      <c r="EM61">
        <v>1.6487899999999999E-4</v>
      </c>
      <c r="EN61">
        <v>1.12003E-2</v>
      </c>
      <c r="EO61">
        <v>1.62327E-10</v>
      </c>
      <c r="EP61">
        <v>1.2526399999999999E-9</v>
      </c>
      <c r="EQ61">
        <v>2.3699599999999999E-6</v>
      </c>
      <c r="ER61">
        <v>6.1196200000000002E-5</v>
      </c>
      <c r="EU61">
        <v>9.4166666666666704E-2</v>
      </c>
      <c r="EV61">
        <v>0.11666666666666699</v>
      </c>
      <c r="EW61">
        <v>0.14249999999999999</v>
      </c>
      <c r="EX61">
        <v>0.10416666666666702</v>
      </c>
      <c r="EY61">
        <v>0.22166666666666701</v>
      </c>
      <c r="EZ61">
        <v>8.3333333333333301E-2</v>
      </c>
      <c r="FB61">
        <v>4.1779473198847198E-3</v>
      </c>
      <c r="FC61">
        <v>8.7916702392344202E-3</v>
      </c>
      <c r="FD61">
        <v>0.53273251336898486</v>
      </c>
      <c r="FE61">
        <v>0.40232860962566913</v>
      </c>
      <c r="FF61">
        <v>9.391865137138625E-16</v>
      </c>
      <c r="FG61">
        <v>1.6638267312210739</v>
      </c>
      <c r="FH61">
        <v>9.060641876247523E-2</v>
      </c>
      <c r="FI61">
        <v>2.0188800000000041E-2</v>
      </c>
      <c r="FJ61">
        <v>4.0147573309608415E-4</v>
      </c>
      <c r="FK61">
        <v>0.20937886296218927</v>
      </c>
      <c r="FL61">
        <v>6.6451004122496972E-5</v>
      </c>
      <c r="FM61">
        <v>3.047804615384612E-4</v>
      </c>
      <c r="FN61">
        <v>2.5763848198034144E-2</v>
      </c>
      <c r="FO61">
        <v>1.6386851924798587</v>
      </c>
      <c r="FP61">
        <v>5.7750922422759058E-3</v>
      </c>
      <c r="FQ61">
        <v>8.442633545426707E-3</v>
      </c>
      <c r="FR61">
        <v>4.6210734939759106E-4</v>
      </c>
      <c r="FS61">
        <v>4.2190216731016594E-3</v>
      </c>
      <c r="FT61">
        <v>8.058956213193323E-4</v>
      </c>
      <c r="FU61">
        <v>2.9116723305181422E-5</v>
      </c>
      <c r="FV61">
        <v>1.3931450702958033E-7</v>
      </c>
      <c r="FW61">
        <v>2.1038579017759304E-5</v>
      </c>
      <c r="FX61">
        <v>5.8869073415133023E-4</v>
      </c>
      <c r="FY61">
        <v>3.8264419661359704E-5</v>
      </c>
      <c r="FZ61">
        <v>1.748039962377722E-4</v>
      </c>
      <c r="GA61">
        <v>1.2505506117989748E-2</v>
      </c>
      <c r="GB61">
        <v>1.9037486177105808E-10</v>
      </c>
      <c r="GC61">
        <v>8.0733734104046207E-10</v>
      </c>
      <c r="GD61">
        <v>2.9887485117493579E-6</v>
      </c>
      <c r="GE61">
        <v>6.5921775289575453E-5</v>
      </c>
      <c r="GF61">
        <v>0</v>
      </c>
      <c r="GG61">
        <v>0</v>
      </c>
      <c r="GH61">
        <v>0.15610516934046378</v>
      </c>
      <c r="GI61">
        <v>0.22044724487274592</v>
      </c>
      <c r="GJ61">
        <v>0.30478462086151631</v>
      </c>
      <c r="GK61">
        <v>0.12547953964194417</v>
      </c>
      <c r="GL61">
        <v>0.36984576282988701</v>
      </c>
    </row>
    <row r="62" spans="4:194">
      <c r="E62">
        <f t="shared" si="12"/>
        <v>-4.0898100376050926E-2</v>
      </c>
      <c r="H62" t="s">
        <v>64</v>
      </c>
      <c r="I62" t="s">
        <v>59</v>
      </c>
      <c r="J62">
        <f t="shared" si="5"/>
        <v>-1.424184698369749</v>
      </c>
      <c r="K62">
        <v>-2.3593999999999999</v>
      </c>
      <c r="L62">
        <v>-1.7282999999999999</v>
      </c>
      <c r="M62">
        <f t="shared" si="6"/>
        <v>0.28709656884588453</v>
      </c>
      <c r="N62">
        <f t="shared" si="7"/>
        <v>4.6482000000000006E-9</v>
      </c>
      <c r="O62">
        <f t="shared" si="0"/>
        <v>590.60585939419195</v>
      </c>
      <c r="Q62">
        <v>32702.3</v>
      </c>
      <c r="R62">
        <v>35120.300000000003</v>
      </c>
      <c r="S62">
        <v>12931.2</v>
      </c>
      <c r="T62">
        <v>111990</v>
      </c>
      <c r="U62">
        <v>45100</v>
      </c>
      <c r="V62">
        <v>15700</v>
      </c>
      <c r="W62">
        <v>191000</v>
      </c>
      <c r="X62">
        <v>3.2702299999999997</v>
      </c>
      <c r="Y62">
        <v>3.5120300000000002</v>
      </c>
      <c r="Z62">
        <v>1.29312</v>
      </c>
      <c r="AA62">
        <v>11.199</v>
      </c>
      <c r="AB62">
        <v>4.51</v>
      </c>
      <c r="AC62">
        <v>1.57</v>
      </c>
      <c r="AD62">
        <v>19.100000000000001</v>
      </c>
      <c r="AE62">
        <f t="shared" si="8"/>
        <v>236100</v>
      </c>
      <c r="AF62">
        <f t="shared" si="9"/>
        <v>157090</v>
      </c>
      <c r="AG62">
        <f t="shared" si="10"/>
        <v>0.19102075391783144</v>
      </c>
      <c r="AH62">
        <f t="shared" si="11"/>
        <v>0.28709656884588453</v>
      </c>
      <c r="AJ62">
        <v>5.472783283869223</v>
      </c>
      <c r="AK62">
        <v>2.5272167161307766</v>
      </c>
      <c r="AM62">
        <v>0.71247669355721222</v>
      </c>
      <c r="AN62">
        <v>0.24070463010721502</v>
      </c>
      <c r="AO62">
        <v>3.0476010531586182</v>
      </c>
      <c r="AP62">
        <v>1.6534457854416238</v>
      </c>
      <c r="AR62">
        <v>3.5796369164265068E-2</v>
      </c>
      <c r="AS62">
        <v>4.066996037407556E-2</v>
      </c>
      <c r="AT62">
        <v>5.4223521497634142</v>
      </c>
      <c r="AU62">
        <v>5.8232795309606988</v>
      </c>
      <c r="AV62">
        <v>18.535090060040066</v>
      </c>
      <c r="AW62">
        <v>30.629428195087261</v>
      </c>
      <c r="AX62">
        <v>0</v>
      </c>
      <c r="AY62">
        <v>0</v>
      </c>
      <c r="AZ62">
        <v>3.1031693238434068E-3</v>
      </c>
      <c r="BA62">
        <v>2.1575411405890952</v>
      </c>
      <c r="BB62">
        <v>6.6223386336866825E-4</v>
      </c>
      <c r="BC62">
        <v>0</v>
      </c>
      <c r="BD62">
        <v>0.23522020240262037</v>
      </c>
      <c r="BE62">
        <v>14.40659253290354</v>
      </c>
      <c r="BF62">
        <v>6.3449140562863035E-2</v>
      </c>
      <c r="BG62">
        <v>6.9091346160905232E-2</v>
      </c>
      <c r="BH62">
        <v>4.344524216867476E-3</v>
      </c>
      <c r="BI62">
        <v>4.8870035462735301E-2</v>
      </c>
      <c r="BJ62">
        <v>0</v>
      </c>
      <c r="BK62">
        <v>9.855477719698684E-5</v>
      </c>
      <c r="BL62">
        <v>2.4888584557417584E-6</v>
      </c>
      <c r="BM62">
        <v>1.2864886625739995E-5</v>
      </c>
      <c r="BN62">
        <v>5.6081410978366256E-3</v>
      </c>
      <c r="BO62">
        <v>2.7094918279841631E-4</v>
      </c>
      <c r="BP62">
        <v>2.0389788487584584E-3</v>
      </c>
      <c r="BQ62">
        <v>0.11739006117989753</v>
      </c>
      <c r="BR62">
        <v>1.2097993088552901E-6</v>
      </c>
      <c r="BS62">
        <v>3.0895941040462416E-7</v>
      </c>
      <c r="BT62">
        <v>6.0787756919060044E-6</v>
      </c>
      <c r="BU62">
        <v>3.6010389961390054E-4</v>
      </c>
      <c r="BW62">
        <v>7.4780086401974781</v>
      </c>
      <c r="BX62">
        <v>18.535090060040066</v>
      </c>
      <c r="BY62">
        <v>36.900234992522911</v>
      </c>
      <c r="BZ62">
        <v>9.8782546421812008</v>
      </c>
      <c r="CA62">
        <v>2.619509087110925</v>
      </c>
      <c r="CB62">
        <v>24.570579281941036</v>
      </c>
      <c r="CD62">
        <v>32.7637</v>
      </c>
      <c r="CE62">
        <v>74.494</v>
      </c>
      <c r="CF62">
        <v>5387.81</v>
      </c>
      <c r="CG62">
        <v>4389.8</v>
      </c>
      <c r="CH62">
        <v>4.5048300000000003E-12</v>
      </c>
      <c r="CI62">
        <v>14793.1</v>
      </c>
      <c r="CJ62">
        <v>935.35599999999999</v>
      </c>
      <c r="CK62">
        <v>145.053</v>
      </c>
      <c r="CL62">
        <v>4.5356500000000004</v>
      </c>
      <c r="CM62">
        <v>2237.16</v>
      </c>
      <c r="CN62">
        <v>0.62683699999999998</v>
      </c>
      <c r="CO62">
        <v>2.0794899999999998</v>
      </c>
      <c r="CP62">
        <v>300.92200000000003</v>
      </c>
      <c r="CQ62">
        <v>15070.8</v>
      </c>
      <c r="CR62">
        <v>100.262</v>
      </c>
      <c r="CS62">
        <v>94.567599999999999</v>
      </c>
      <c r="CT62">
        <v>4.8375700000000004</v>
      </c>
      <c r="CU62">
        <v>56.191099999999999</v>
      </c>
      <c r="CV62">
        <v>5.2130700000000001</v>
      </c>
      <c r="CW62">
        <v>0.306058</v>
      </c>
      <c r="CX62">
        <v>3.44316E-2</v>
      </c>
      <c r="CY62">
        <v>0.13201599999999999</v>
      </c>
      <c r="CZ62">
        <v>5.9467600000000003</v>
      </c>
      <c r="DA62">
        <v>0.41206100000000001</v>
      </c>
      <c r="DB62">
        <v>2.7259600000000002</v>
      </c>
      <c r="DC62">
        <v>171.89699999999999</v>
      </c>
      <c r="DD62">
        <v>8.6236000000000004E-3</v>
      </c>
      <c r="DE62">
        <v>9.2239000000000002E-3</v>
      </c>
      <c r="DF62">
        <v>2.9532599999999999E-2</v>
      </c>
      <c r="DG62">
        <v>0.49355700000000002</v>
      </c>
      <c r="DI62">
        <v>941.66666666666708</v>
      </c>
      <c r="DJ62">
        <v>1166.6666666666699</v>
      </c>
      <c r="DK62">
        <v>1424.9999999999998</v>
      </c>
      <c r="DL62">
        <v>1041.6666666666702</v>
      </c>
      <c r="DM62">
        <v>2216.6666666666702</v>
      </c>
      <c r="DN62">
        <v>833.33333333333303</v>
      </c>
      <c r="DO62">
        <v>3.2763699999999998E-3</v>
      </c>
      <c r="DP62">
        <v>7.4494000000000001E-3</v>
      </c>
      <c r="DQ62">
        <v>0.53878100000000007</v>
      </c>
      <c r="DR62">
        <v>0.43898000000000004</v>
      </c>
      <c r="DS62">
        <v>4.5048300000000003E-16</v>
      </c>
      <c r="DT62">
        <v>1.4793100000000001</v>
      </c>
      <c r="DU62">
        <v>9.3535599999999997E-2</v>
      </c>
      <c r="DV62">
        <v>1.45053E-2</v>
      </c>
      <c r="DW62">
        <v>4.5356500000000007E-4</v>
      </c>
      <c r="DX62">
        <v>0.223716</v>
      </c>
      <c r="DY62">
        <v>6.2683700000000004E-5</v>
      </c>
      <c r="DZ62">
        <v>2.07949E-4</v>
      </c>
      <c r="EA62">
        <v>3.0092200000000003E-2</v>
      </c>
      <c r="EB62">
        <v>1.50708</v>
      </c>
      <c r="EC62">
        <v>1.0026200000000001E-2</v>
      </c>
      <c r="ED62">
        <v>9.4567599999999998E-3</v>
      </c>
      <c r="EE62">
        <v>4.8375700000000002E-4</v>
      </c>
      <c r="EF62">
        <v>5.6191100000000001E-3</v>
      </c>
      <c r="EG62">
        <v>5.2130700000000004E-4</v>
      </c>
      <c r="EH62">
        <v>3.0605799999999998E-5</v>
      </c>
      <c r="EI62">
        <v>3.4431600000000001E-6</v>
      </c>
      <c r="EJ62">
        <v>1.3201599999999999E-5</v>
      </c>
      <c r="EK62">
        <v>5.9467600000000004E-4</v>
      </c>
      <c r="EL62">
        <v>4.1206099999999998E-5</v>
      </c>
      <c r="EM62">
        <v>2.72596E-4</v>
      </c>
      <c r="EN62">
        <v>1.7189699999999999E-2</v>
      </c>
      <c r="EO62">
        <v>8.6236000000000005E-7</v>
      </c>
      <c r="EP62">
        <v>9.2238999999999999E-7</v>
      </c>
      <c r="EQ62">
        <v>2.9532599999999999E-6</v>
      </c>
      <c r="ER62">
        <v>4.9355699999999999E-5</v>
      </c>
      <c r="EU62">
        <v>9.4166666666666704E-2</v>
      </c>
      <c r="EV62">
        <v>0.11666666666666699</v>
      </c>
      <c r="EW62">
        <v>0.14249999999999999</v>
      </c>
      <c r="EX62">
        <v>0.10416666666666702</v>
      </c>
      <c r="EY62">
        <v>0.22166666666666701</v>
      </c>
      <c r="EZ62">
        <v>8.3333333333333301E-2</v>
      </c>
      <c r="FB62">
        <v>7.0531653890489798E-3</v>
      </c>
      <c r="FC62">
        <v>1.0041622705524108E-2</v>
      </c>
      <c r="FD62">
        <v>0.89316636363636526</v>
      </c>
      <c r="FE62">
        <v>0.72772085561497457</v>
      </c>
      <c r="FF62">
        <v>8.5120916753150516E-16</v>
      </c>
      <c r="FG62">
        <v>3.1640065788536824</v>
      </c>
      <c r="FH62">
        <v>0.13087516087824377</v>
      </c>
      <c r="FI62">
        <v>2.029583892215573E-2</v>
      </c>
      <c r="FJ62">
        <v>6.9568154804270266E-4</v>
      </c>
      <c r="FK62">
        <v>0.37326502861917688</v>
      </c>
      <c r="FL62">
        <v>1.1190529403219461E-4</v>
      </c>
      <c r="FM62">
        <v>3.0392546153846118E-4</v>
      </c>
      <c r="FN62">
        <v>3.8855854896250347E-2</v>
      </c>
      <c r="FO62">
        <v>1.9385609167412736</v>
      </c>
      <c r="FP62">
        <v>1.2479843315998733E-2</v>
      </c>
      <c r="FQ62">
        <v>1.1771048161517242E-2</v>
      </c>
      <c r="FR62">
        <v>6.5028264543889934E-4</v>
      </c>
      <c r="FS62">
        <v>6.1450592219492017E-3</v>
      </c>
      <c r="FT62">
        <v>6.1650115658525365E-4</v>
      </c>
      <c r="FU62">
        <v>3.6194624469299194E-5</v>
      </c>
      <c r="FV62">
        <v>4.3725924597907952E-6</v>
      </c>
      <c r="FW62">
        <v>1.78327247533436E-5</v>
      </c>
      <c r="FX62">
        <v>8.5069838725648609E-4</v>
      </c>
      <c r="FY62">
        <v>5.2313801120377507E-5</v>
      </c>
      <c r="FZ62">
        <v>2.8900508954100737E-4</v>
      </c>
      <c r="GA62">
        <v>1.9192869701383744E-2</v>
      </c>
      <c r="GB62">
        <v>1.0113638876889837E-6</v>
      </c>
      <c r="GC62">
        <v>5.9448835260115588E-7</v>
      </c>
      <c r="GD62">
        <v>3.724346161879909E-6</v>
      </c>
      <c r="GE62">
        <v>5.3166950965251097E-5</v>
      </c>
      <c r="GF62">
        <v>0</v>
      </c>
      <c r="GG62">
        <v>0</v>
      </c>
      <c r="GH62">
        <v>0.15610516934046378</v>
      </c>
      <c r="GI62">
        <v>0.22044724487274592</v>
      </c>
      <c r="GJ62">
        <v>0.30478462086151631</v>
      </c>
      <c r="GK62">
        <v>0.12547953964194417</v>
      </c>
      <c r="GL62">
        <v>0.36984576282988701</v>
      </c>
    </row>
    <row r="63" spans="4:194">
      <c r="E63">
        <f t="shared" si="12"/>
        <v>-5.7070111771831751E-2</v>
      </c>
      <c r="H63" t="s">
        <v>64</v>
      </c>
      <c r="I63" t="s">
        <v>60</v>
      </c>
      <c r="J63">
        <f t="shared" si="5"/>
        <v>-1.4779255592482268</v>
      </c>
      <c r="K63">
        <v>-2.3593999999999999</v>
      </c>
      <c r="L63">
        <v>-1.7282999999999999</v>
      </c>
      <c r="M63">
        <f t="shared" si="6"/>
        <v>0.32082130253448832</v>
      </c>
      <c r="N63">
        <f t="shared" si="7"/>
        <v>4.6482000000000006E-9</v>
      </c>
      <c r="O63">
        <f t="shared" si="0"/>
        <v>582.93702330052906</v>
      </c>
      <c r="Q63">
        <v>31051.3</v>
      </c>
      <c r="R63">
        <v>32769.1</v>
      </c>
      <c r="S63">
        <v>12189.1</v>
      </c>
      <c r="T63">
        <v>94841.600000000006</v>
      </c>
      <c r="U63">
        <v>44800.000000000007</v>
      </c>
      <c r="V63">
        <v>16400</v>
      </c>
      <c r="W63">
        <v>193000</v>
      </c>
      <c r="X63">
        <v>3.1051299999999999</v>
      </c>
      <c r="Y63">
        <v>3.27691</v>
      </c>
      <c r="Z63">
        <v>1.2189099999999999</v>
      </c>
      <c r="AA63">
        <v>9.484160000000001</v>
      </c>
      <c r="AB63">
        <v>4.4800000000000004</v>
      </c>
      <c r="AC63">
        <v>1.64</v>
      </c>
      <c r="AD63">
        <v>19.3</v>
      </c>
      <c r="AE63">
        <f t="shared" si="8"/>
        <v>237800</v>
      </c>
      <c r="AF63">
        <f t="shared" si="9"/>
        <v>139641.60000000001</v>
      </c>
      <c r="AG63">
        <f t="shared" si="10"/>
        <v>0.18839360807401181</v>
      </c>
      <c r="AH63">
        <f t="shared" si="11"/>
        <v>0.32082130253448832</v>
      </c>
      <c r="AJ63">
        <v>5.454351112174697</v>
      </c>
      <c r="AK63">
        <v>2.5456488878253025</v>
      </c>
      <c r="AM63">
        <v>0.69817522783592167</v>
      </c>
      <c r="AN63">
        <v>0.22811039941723307</v>
      </c>
      <c r="AO63">
        <v>3.0960636902738754</v>
      </c>
      <c r="AP63">
        <v>1.6512744493593061</v>
      </c>
      <c r="AR63">
        <v>3.2713433429394756E-2</v>
      </c>
      <c r="AS63">
        <v>3.6999687559808495E-2</v>
      </c>
      <c r="AT63">
        <v>5.1486006583007526</v>
      </c>
      <c r="AU63">
        <v>5.4334282246451258</v>
      </c>
      <c r="AV63">
        <v>18.45951374990738</v>
      </c>
      <c r="AW63">
        <v>29.744656959772204</v>
      </c>
      <c r="AX63">
        <v>0</v>
      </c>
      <c r="AY63">
        <v>4.117038762475058E-2</v>
      </c>
      <c r="AZ63">
        <v>2.8564716725978565E-3</v>
      </c>
      <c r="BA63">
        <v>2.0337234531021511</v>
      </c>
      <c r="BB63">
        <v>6.3005674204946922E-4</v>
      </c>
      <c r="BC63">
        <v>0</v>
      </c>
      <c r="BD63">
        <v>0.19601210083727647</v>
      </c>
      <c r="BE63">
        <v>12.200591895424811</v>
      </c>
      <c r="BF63">
        <v>5.7330703884979912E-2</v>
      </c>
      <c r="BG63">
        <v>6.5126280544508808E-2</v>
      </c>
      <c r="BH63">
        <v>4.2567591738382161E-3</v>
      </c>
      <c r="BI63">
        <v>4.6353005487305345E-2</v>
      </c>
      <c r="BJ63">
        <v>0</v>
      </c>
      <c r="BK63">
        <v>8.3189168203606377E-5</v>
      </c>
      <c r="BL63">
        <v>1.5415370790687197E-5</v>
      </c>
      <c r="BM63">
        <v>1.3977135562376701E-10</v>
      </c>
      <c r="BN63">
        <v>5.0595923022279709E-3</v>
      </c>
      <c r="BO63">
        <v>2.2806075537023E-4</v>
      </c>
      <c r="BP63">
        <v>2.0891155003762161E-3</v>
      </c>
      <c r="BQ63">
        <v>0.10045191849963539</v>
      </c>
      <c r="BR63">
        <v>2.0426182289416823E-6</v>
      </c>
      <c r="BS63">
        <v>0</v>
      </c>
      <c r="BT63">
        <v>5.3682990861618809E-6</v>
      </c>
      <c r="BU63">
        <v>2.8118998841698909E-4</v>
      </c>
      <c r="BW63">
        <v>7.4282657889323076</v>
      </c>
      <c r="BX63">
        <v>18.45951374990738</v>
      </c>
      <c r="BY63">
        <v>36.579363383892279</v>
      </c>
      <c r="BZ63">
        <v>9.9505345541971604</v>
      </c>
      <c r="CA63">
        <v>2.7363024858993099</v>
      </c>
      <c r="CB63">
        <v>24.827862834631517</v>
      </c>
      <c r="CD63">
        <v>16.057500000000001</v>
      </c>
      <c r="CE63">
        <v>59.477499999999999</v>
      </c>
      <c r="CF63">
        <v>2298.94</v>
      </c>
      <c r="CG63">
        <v>1991.09</v>
      </c>
      <c r="CH63">
        <v>4.1744400000000001E-12</v>
      </c>
      <c r="CI63">
        <v>9509.1</v>
      </c>
      <c r="CJ63">
        <v>835.245</v>
      </c>
      <c r="CK63">
        <v>108.592</v>
      </c>
      <c r="CL63">
        <v>3.0651299999999999</v>
      </c>
      <c r="CM63">
        <v>966.81100000000004</v>
      </c>
      <c r="CN63">
        <v>0.57476300000000002</v>
      </c>
      <c r="CO63">
        <v>2.0099300000000002</v>
      </c>
      <c r="CP63">
        <v>154.19300000000001</v>
      </c>
      <c r="CQ63">
        <v>7424.25</v>
      </c>
      <c r="CR63">
        <v>44.391199999999998</v>
      </c>
      <c r="CS63">
        <v>64.307900000000004</v>
      </c>
      <c r="CT63">
        <v>2.28729</v>
      </c>
      <c r="CU63">
        <v>40.844700000000003</v>
      </c>
      <c r="CV63">
        <v>4.9545899999999996</v>
      </c>
      <c r="CW63">
        <v>0.227908</v>
      </c>
      <c r="CX63">
        <v>0.11329599999999999</v>
      </c>
      <c r="CY63">
        <v>1.14359E-7</v>
      </c>
      <c r="CZ63">
        <v>2.38246</v>
      </c>
      <c r="DA63">
        <v>0.259106</v>
      </c>
      <c r="DB63">
        <v>1.9975000000000001</v>
      </c>
      <c r="DC63">
        <v>76.595399999999998</v>
      </c>
      <c r="DD63">
        <v>1.2233900000000001E-2</v>
      </c>
      <c r="DE63">
        <v>6.0753900000000002E-7</v>
      </c>
      <c r="DF63">
        <v>2.6383199999999999E-2</v>
      </c>
      <c r="DG63">
        <v>0.35678100000000001</v>
      </c>
      <c r="DI63">
        <v>941.66666666666708</v>
      </c>
      <c r="DJ63">
        <v>1166.6666666666699</v>
      </c>
      <c r="DK63">
        <v>1424.9999999999998</v>
      </c>
      <c r="DL63">
        <v>1041.6666666666702</v>
      </c>
      <c r="DM63">
        <v>2216.6666666666702</v>
      </c>
      <c r="DN63">
        <v>833.33333333333303</v>
      </c>
      <c r="DO63">
        <v>1.6057500000000002E-3</v>
      </c>
      <c r="DP63">
        <v>5.9477499999999999E-3</v>
      </c>
      <c r="DQ63">
        <v>0.22989400000000002</v>
      </c>
      <c r="DR63">
        <v>0.19910899999999998</v>
      </c>
      <c r="DS63">
        <v>4.17444E-16</v>
      </c>
      <c r="DT63">
        <v>0.95091000000000003</v>
      </c>
      <c r="DU63">
        <v>8.3524500000000002E-2</v>
      </c>
      <c r="DV63">
        <v>1.0859199999999999E-2</v>
      </c>
      <c r="DW63">
        <v>3.0651300000000001E-4</v>
      </c>
      <c r="DX63">
        <v>9.6681100000000006E-2</v>
      </c>
      <c r="DY63">
        <v>5.7476300000000004E-5</v>
      </c>
      <c r="DZ63">
        <v>2.0099300000000003E-4</v>
      </c>
      <c r="EA63">
        <v>1.54193E-2</v>
      </c>
      <c r="EB63">
        <v>0.742425</v>
      </c>
      <c r="EC63">
        <v>4.4391199999999995E-3</v>
      </c>
      <c r="ED63">
        <v>6.4307900000000005E-3</v>
      </c>
      <c r="EE63">
        <v>2.28729E-4</v>
      </c>
      <c r="EF63">
        <v>4.0844700000000006E-3</v>
      </c>
      <c r="EG63">
        <v>4.9545899999999996E-4</v>
      </c>
      <c r="EH63">
        <v>2.2790799999999999E-5</v>
      </c>
      <c r="EI63">
        <v>1.1329599999999999E-5</v>
      </c>
      <c r="EJ63">
        <v>1.14359E-11</v>
      </c>
      <c r="EK63">
        <v>2.3824600000000001E-4</v>
      </c>
      <c r="EL63">
        <v>2.5910599999999999E-5</v>
      </c>
      <c r="EM63">
        <v>1.9975E-4</v>
      </c>
      <c r="EN63">
        <v>7.6595399999999994E-3</v>
      </c>
      <c r="EO63">
        <v>1.2233900000000002E-6</v>
      </c>
      <c r="EP63">
        <v>6.0753899999999999E-11</v>
      </c>
      <c r="EQ63">
        <v>2.6383199999999999E-6</v>
      </c>
      <c r="ER63">
        <v>3.56781E-5</v>
      </c>
      <c r="EU63">
        <v>9.4166666666666704E-2</v>
      </c>
      <c r="EV63">
        <v>0.11666666666666699</v>
      </c>
      <c r="EW63">
        <v>0.14249999999999999</v>
      </c>
      <c r="EX63">
        <v>0.10416666666666702</v>
      </c>
      <c r="EY63">
        <v>0.22166666666666701</v>
      </c>
      <c r="EZ63">
        <v>8.3333333333333301E-2</v>
      </c>
      <c r="FB63">
        <v>3.4567586455331364E-3</v>
      </c>
      <c r="FC63">
        <v>8.0174324706393831E-3</v>
      </c>
      <c r="FD63">
        <v>0.38110770053476006</v>
      </c>
      <c r="FE63">
        <v>0.33007374331550854</v>
      </c>
      <c r="FF63">
        <v>7.8878039733135682E-16</v>
      </c>
      <c r="FG63">
        <v>2.0338438163047332</v>
      </c>
      <c r="FH63">
        <v>0.11686761377245532</v>
      </c>
      <c r="FI63">
        <v>1.5194209980039949E-2</v>
      </c>
      <c r="FJ63">
        <v>4.7013203914590608E-4</v>
      </c>
      <c r="FK63">
        <v>0.16131020382285355</v>
      </c>
      <c r="FL63">
        <v>1.0260884809579886E-4</v>
      </c>
      <c r="FM63">
        <v>2.9375899999999972E-4</v>
      </c>
      <c r="FN63">
        <v>1.9909813287222369E-2</v>
      </c>
      <c r="FO63">
        <v>0.95498320501342993</v>
      </c>
      <c r="FP63">
        <v>5.5254754603854192E-3</v>
      </c>
      <c r="FQ63">
        <v>8.0045532303456447E-3</v>
      </c>
      <c r="FR63">
        <v>3.0746531669535325E-4</v>
      </c>
      <c r="FS63">
        <v>4.4667767743067606E-3</v>
      </c>
      <c r="FT63">
        <v>5.8593313832458254E-4</v>
      </c>
      <c r="FU63">
        <v>2.6952553024423607E-5</v>
      </c>
      <c r="FV63">
        <v>1.4387865661905281E-5</v>
      </c>
      <c r="FW63">
        <v>1.5447616728787578E-11</v>
      </c>
      <c r="FX63">
        <v>3.4081665977828059E-4</v>
      </c>
      <c r="FY63">
        <v>3.2895177541908925E-5</v>
      </c>
      <c r="FZ63">
        <v>2.1177407825432589E-4</v>
      </c>
      <c r="GA63">
        <v>8.5521302403495612E-3</v>
      </c>
      <c r="GB63">
        <v>1.4347748812095016E-6</v>
      </c>
      <c r="GC63">
        <v>3.9156415317919057E-11</v>
      </c>
      <c r="GD63">
        <v>3.3271763968668527E-6</v>
      </c>
      <c r="GE63">
        <v>3.8433165637065732E-5</v>
      </c>
      <c r="GF63">
        <v>0</v>
      </c>
      <c r="GG63">
        <v>0</v>
      </c>
      <c r="GH63">
        <v>0.15610516934046378</v>
      </c>
      <c r="GI63">
        <v>0.22044724487274592</v>
      </c>
      <c r="GJ63">
        <v>0.30478462086151631</v>
      </c>
      <c r="GK63">
        <v>0.12547953964194417</v>
      </c>
      <c r="GL63">
        <v>0.36984576282988701</v>
      </c>
    </row>
    <row r="64" spans="4:194">
      <c r="E64">
        <f t="shared" si="12"/>
        <v>-4.339042509468008E-2</v>
      </c>
      <c r="H64" t="s">
        <v>64</v>
      </c>
      <c r="I64" t="s">
        <v>61</v>
      </c>
      <c r="J64">
        <f t="shared" si="5"/>
        <v>-1.4884150639159592</v>
      </c>
      <c r="K64">
        <v>-2.3593999999999999</v>
      </c>
      <c r="L64">
        <v>-1.7282999999999999</v>
      </c>
      <c r="M64">
        <f t="shared" si="6"/>
        <v>0.29281383435640523</v>
      </c>
      <c r="N64">
        <f t="shared" si="7"/>
        <v>4.6482000000000006E-9</v>
      </c>
      <c r="O64">
        <f t="shared" si="0"/>
        <v>577.89458225284909</v>
      </c>
      <c r="Q64">
        <v>35852.699999999997</v>
      </c>
      <c r="R64">
        <v>37829.5</v>
      </c>
      <c r="S64">
        <v>12160.2</v>
      </c>
      <c r="T64">
        <v>112787</v>
      </c>
      <c r="U64">
        <v>46700</v>
      </c>
      <c r="V64">
        <v>14300</v>
      </c>
      <c r="W64">
        <v>188299.99999999997</v>
      </c>
      <c r="X64">
        <v>3.5852699999999995</v>
      </c>
      <c r="Y64">
        <v>3.78295</v>
      </c>
      <c r="Z64">
        <v>1.2160200000000001</v>
      </c>
      <c r="AA64">
        <v>11.278700000000001</v>
      </c>
      <c r="AB64">
        <v>4.67</v>
      </c>
      <c r="AC64">
        <v>1.43</v>
      </c>
      <c r="AD64">
        <v>18.829999999999998</v>
      </c>
      <c r="AE64">
        <f t="shared" si="8"/>
        <v>234999.99999999997</v>
      </c>
      <c r="AF64">
        <f t="shared" si="9"/>
        <v>159487</v>
      </c>
      <c r="AG64">
        <f t="shared" si="10"/>
        <v>0.19872340425531917</v>
      </c>
      <c r="AH64">
        <f t="shared" si="11"/>
        <v>0.29281383435640523</v>
      </c>
      <c r="AJ64">
        <v>5.4830339095589746</v>
      </c>
      <c r="AK64">
        <v>2.5169660904410249</v>
      </c>
      <c r="AM64">
        <v>0.71381200702542635</v>
      </c>
      <c r="AN64">
        <v>0.22573014001374658</v>
      </c>
      <c r="AO64">
        <v>2.9962516438065125</v>
      </c>
      <c r="AP64">
        <v>1.7073930753129469</v>
      </c>
      <c r="AR64">
        <v>3.722428011527372E-2</v>
      </c>
      <c r="AS64">
        <v>7.1217958590691369E-2</v>
      </c>
      <c r="AT64">
        <v>5.9447184118494034</v>
      </c>
      <c r="AU64">
        <v>6.2724906397860423</v>
      </c>
      <c r="AV64">
        <v>18.535090060040066</v>
      </c>
      <c r="AW64">
        <v>35.851846030615924</v>
      </c>
      <c r="AX64">
        <v>0</v>
      </c>
      <c r="AY64">
        <v>0</v>
      </c>
      <c r="AZ64">
        <v>2.68595825622775E-3</v>
      </c>
      <c r="BA64">
        <v>2.0289015542093169</v>
      </c>
      <c r="BB64">
        <v>3.7941474793875105E-3</v>
      </c>
      <c r="BC64">
        <v>0</v>
      </c>
      <c r="BD64">
        <v>0.22806293228977001</v>
      </c>
      <c r="BE64">
        <v>14.509120028650699</v>
      </c>
      <c r="BF64">
        <v>6.3902095319669394E-2</v>
      </c>
      <c r="BG64">
        <v>6.9027989752217564E-2</v>
      </c>
      <c r="BH64">
        <v>5.020472323580041E-3</v>
      </c>
      <c r="BI64">
        <v>5.0338959108458946E-2</v>
      </c>
      <c r="BJ64">
        <v>0</v>
      </c>
      <c r="BK64">
        <v>6.0904718648710248E-5</v>
      </c>
      <c r="BL64">
        <v>1.8232469575975689E-8</v>
      </c>
      <c r="BM64">
        <v>5.3574764634948585E-6</v>
      </c>
      <c r="BN64">
        <v>6.9501158153051452E-3</v>
      </c>
      <c r="BO64">
        <v>2.5421759245219445E-4</v>
      </c>
      <c r="BP64">
        <v>7.9905884875846244E-4</v>
      </c>
      <c r="BQ64">
        <v>9.7997108739985003E-2</v>
      </c>
      <c r="BR64">
        <v>0</v>
      </c>
      <c r="BS64">
        <v>1.5530338728323692E-10</v>
      </c>
      <c r="BT64">
        <v>4.7575373890339421E-6</v>
      </c>
      <c r="BU64">
        <v>3.9043733976834078E-4</v>
      </c>
      <c r="BW64">
        <v>7.7433038469450608</v>
      </c>
      <c r="BX64">
        <v>18.535090060040066</v>
      </c>
      <c r="BY64">
        <v>37.071366517125909</v>
      </c>
      <c r="BZ64">
        <v>10.034861118215781</v>
      </c>
      <c r="CA64">
        <v>2.3859222895341547</v>
      </c>
      <c r="CB64">
        <v>24.223246485808879</v>
      </c>
      <c r="CD64">
        <v>23.415900000000001</v>
      </c>
      <c r="CE64">
        <v>143.14699999999999</v>
      </c>
      <c r="CF64">
        <v>4943.3</v>
      </c>
      <c r="CG64">
        <v>3142.57</v>
      </c>
      <c r="CH64">
        <v>4.6017199999999999E-12</v>
      </c>
      <c r="CI64">
        <v>19089.400000000001</v>
      </c>
      <c r="CJ64">
        <v>839.58799999999997</v>
      </c>
      <c r="CK64">
        <v>138.05199999999999</v>
      </c>
      <c r="CL64">
        <v>3.2672500000000002</v>
      </c>
      <c r="CM64">
        <v>1591.81</v>
      </c>
      <c r="CN64">
        <v>2.7266300000000001</v>
      </c>
      <c r="CO64">
        <v>1.3442700000000001</v>
      </c>
      <c r="CP64">
        <v>271.44499999999999</v>
      </c>
      <c r="CQ64">
        <v>12319.4</v>
      </c>
      <c r="CR64">
        <v>54.072899999999997</v>
      </c>
      <c r="CS64">
        <v>62.959899999999998</v>
      </c>
      <c r="CT64">
        <v>4.0097800000000001</v>
      </c>
      <c r="CU64">
        <v>56.212899999999998</v>
      </c>
      <c r="CV64">
        <v>3.8434300000000001</v>
      </c>
      <c r="CW64">
        <v>0.176511</v>
      </c>
      <c r="CX64">
        <v>1.8310700000000001E-5</v>
      </c>
      <c r="CY64">
        <v>7.6812599999999995E-2</v>
      </c>
      <c r="CZ64">
        <v>5.3563799999999997</v>
      </c>
      <c r="DA64">
        <v>0.34438600000000003</v>
      </c>
      <c r="DB64">
        <v>0.864923</v>
      </c>
      <c r="DC64">
        <v>116.622</v>
      </c>
      <c r="DD64">
        <v>2.15054E-4</v>
      </c>
      <c r="DE64">
        <v>2.9643400000000002E-7</v>
      </c>
      <c r="DF64">
        <v>2.90377E-2</v>
      </c>
      <c r="DG64">
        <v>0.60765599999999997</v>
      </c>
      <c r="DI64">
        <v>941.66666666666708</v>
      </c>
      <c r="DJ64">
        <v>1166.6666666666699</v>
      </c>
      <c r="DK64">
        <v>1424.9999999999998</v>
      </c>
      <c r="DL64">
        <v>1041.6666666666702</v>
      </c>
      <c r="DM64">
        <v>2216.6666666666702</v>
      </c>
      <c r="DN64">
        <v>833.33333333333303</v>
      </c>
      <c r="DO64">
        <v>2.3415900000000002E-3</v>
      </c>
      <c r="DP64">
        <v>1.43147E-2</v>
      </c>
      <c r="DQ64">
        <v>0.49432999999999999</v>
      </c>
      <c r="DR64">
        <v>0.31425700000000001</v>
      </c>
      <c r="DS64">
        <v>4.6017199999999998E-16</v>
      </c>
      <c r="DT64">
        <v>1.9089400000000001</v>
      </c>
      <c r="DU64">
        <v>8.39588E-2</v>
      </c>
      <c r="DV64">
        <v>1.38052E-2</v>
      </c>
      <c r="DW64">
        <v>3.2672500000000004E-4</v>
      </c>
      <c r="DX64">
        <v>0.15918099999999999</v>
      </c>
      <c r="DY64">
        <v>2.7266300000000003E-4</v>
      </c>
      <c r="DZ64">
        <v>1.3442700000000001E-4</v>
      </c>
      <c r="EA64">
        <v>2.7144499999999998E-2</v>
      </c>
      <c r="EB64">
        <v>1.23194</v>
      </c>
      <c r="EC64">
        <v>5.4072899999999995E-3</v>
      </c>
      <c r="ED64">
        <v>6.2959899999999996E-3</v>
      </c>
      <c r="EE64">
        <v>4.0097800000000002E-4</v>
      </c>
      <c r="EF64">
        <v>5.6212900000000001E-3</v>
      </c>
      <c r="EG64">
        <v>3.8434299999999999E-4</v>
      </c>
      <c r="EH64">
        <v>1.7651100000000001E-5</v>
      </c>
      <c r="EI64">
        <v>1.8310700000000002E-9</v>
      </c>
      <c r="EJ64">
        <v>7.6812599999999994E-6</v>
      </c>
      <c r="EK64">
        <v>5.3563799999999996E-4</v>
      </c>
      <c r="EL64">
        <v>3.4438599999999999E-5</v>
      </c>
      <c r="EM64">
        <v>8.6492300000000005E-5</v>
      </c>
      <c r="EN64">
        <v>1.1662199999999999E-2</v>
      </c>
      <c r="EO64">
        <v>2.1505400000000001E-8</v>
      </c>
      <c r="EP64">
        <v>2.9643400000000005E-11</v>
      </c>
      <c r="EQ64">
        <v>2.9037700000000001E-6</v>
      </c>
      <c r="ER64">
        <v>6.07656E-5</v>
      </c>
      <c r="EU64">
        <v>9.4166666666666704E-2</v>
      </c>
      <c r="EV64">
        <v>0.11666666666666699</v>
      </c>
      <c r="EW64">
        <v>0.14249999999999999</v>
      </c>
      <c r="EX64">
        <v>0.10416666666666702</v>
      </c>
      <c r="EY64">
        <v>0.22166666666666701</v>
      </c>
      <c r="EZ64">
        <v>8.3333333333333301E-2</v>
      </c>
      <c r="FB64">
        <v>5.0408291930835658E-3</v>
      </c>
      <c r="FC64">
        <v>1.9295891822531473E-2</v>
      </c>
      <c r="FD64">
        <v>0.81947754010695328</v>
      </c>
      <c r="FE64">
        <v>0.52096080213903839</v>
      </c>
      <c r="FF64">
        <v>8.6951699629355106E-16</v>
      </c>
      <c r="FG64">
        <v>4.0829161694553191</v>
      </c>
      <c r="FH64">
        <v>0.11747528702594834</v>
      </c>
      <c r="FI64">
        <v>1.9316257884231577E-2</v>
      </c>
      <c r="FJ64">
        <v>5.0113336298932237E-4</v>
      </c>
      <c r="FK64">
        <v>0.26558985732191348</v>
      </c>
      <c r="FL64">
        <v>4.8676822182960292E-4</v>
      </c>
      <c r="FM64">
        <v>1.9647023076923057E-4</v>
      </c>
      <c r="FN64">
        <v>3.5049705678922356E-2</v>
      </c>
      <c r="FO64">
        <v>1.5846476204118194</v>
      </c>
      <c r="FP64">
        <v>6.7305790792290977E-3</v>
      </c>
      <c r="FQ64">
        <v>7.8367645487916523E-3</v>
      </c>
      <c r="FR64">
        <v>5.3900829259896806E-4</v>
      </c>
      <c r="FS64">
        <v>6.1474432701532503E-3</v>
      </c>
      <c r="FT64">
        <v>4.5452661104770535E-4</v>
      </c>
      <c r="FU64">
        <v>2.087430931294222E-5</v>
      </c>
      <c r="FV64">
        <v>2.3253415105162501E-9</v>
      </c>
      <c r="FW64">
        <v>1.0375848028941042E-5</v>
      </c>
      <c r="FX64">
        <v>7.6624310171133467E-4</v>
      </c>
      <c r="FY64">
        <v>4.3722023468958065E-5</v>
      </c>
      <c r="FZ64">
        <v>9.1698758991722812E-5</v>
      </c>
      <c r="GA64">
        <v>1.3021232774945317E-2</v>
      </c>
      <c r="GB64">
        <v>2.522123585313172E-8</v>
      </c>
      <c r="GC64">
        <v>1.9105428323699419E-11</v>
      </c>
      <c r="GD64">
        <v>3.6619344908616324E-6</v>
      </c>
      <c r="GE64">
        <v>6.5457924324324485E-5</v>
      </c>
      <c r="GF64">
        <v>0</v>
      </c>
      <c r="GG64">
        <v>0</v>
      </c>
      <c r="GH64">
        <v>0.15610516934046378</v>
      </c>
      <c r="GI64">
        <v>0.22044724487274592</v>
      </c>
      <c r="GJ64">
        <v>0.30478462086151631</v>
      </c>
      <c r="GK64">
        <v>0.12547953964194417</v>
      </c>
      <c r="GL64">
        <v>0.36984576282988701</v>
      </c>
    </row>
    <row r="65" spans="3:194">
      <c r="E65">
        <f t="shared" si="12"/>
        <v>-5.4828132949447224E-2</v>
      </c>
      <c r="H65" t="s">
        <v>64</v>
      </c>
      <c r="I65" t="s">
        <v>62</v>
      </c>
      <c r="J65">
        <f t="shared" si="5"/>
        <v>-1.4757297575734345</v>
      </c>
      <c r="K65">
        <v>-2.3593999999999999</v>
      </c>
      <c r="L65">
        <v>-1.7282999999999999</v>
      </c>
      <c r="M65">
        <f t="shared" si="6"/>
        <v>0.3165639398796789</v>
      </c>
      <c r="N65">
        <f t="shared" si="7"/>
        <v>4.6482000000000006E-9</v>
      </c>
      <c r="O65">
        <f t="shared" si="0"/>
        <v>582.92747238051516</v>
      </c>
      <c r="Q65">
        <v>36132.1</v>
      </c>
      <c r="R65">
        <v>38566.1</v>
      </c>
      <c r="S65">
        <v>12332.4</v>
      </c>
      <c r="T65">
        <v>101901</v>
      </c>
      <c r="U65">
        <v>47200</v>
      </c>
      <c r="V65">
        <v>14100</v>
      </c>
      <c r="W65">
        <v>188200</v>
      </c>
      <c r="X65">
        <v>3.61321</v>
      </c>
      <c r="Y65">
        <v>3.8566099999999999</v>
      </c>
      <c r="Z65">
        <v>1.2332399999999999</v>
      </c>
      <c r="AA65">
        <v>10.190099999999999</v>
      </c>
      <c r="AB65">
        <v>4.72</v>
      </c>
      <c r="AC65">
        <v>1.41</v>
      </c>
      <c r="AD65">
        <v>18.82</v>
      </c>
      <c r="AE65">
        <f t="shared" si="8"/>
        <v>235400</v>
      </c>
      <c r="AF65">
        <f t="shared" si="9"/>
        <v>149101</v>
      </c>
      <c r="AG65">
        <f t="shared" si="10"/>
        <v>0.20050977060322855</v>
      </c>
      <c r="AH65">
        <f t="shared" si="11"/>
        <v>0.3165639398796789</v>
      </c>
      <c r="AJ65">
        <v>5.4723331709810585</v>
      </c>
      <c r="AK65">
        <v>2.5276668290189424</v>
      </c>
      <c r="AM65">
        <v>0.71182304641790139</v>
      </c>
      <c r="AN65">
        <v>0.22861183493931606</v>
      </c>
      <c r="AO65">
        <v>2.990541670067155</v>
      </c>
      <c r="AP65">
        <v>1.7233000778634995</v>
      </c>
      <c r="AR65">
        <v>3.5088333717579197E-2</v>
      </c>
      <c r="AS65">
        <v>6.4993403436276423E-2</v>
      </c>
      <c r="AT65">
        <v>5.9910455873277009</v>
      </c>
      <c r="AU65">
        <v>6.3946259205924605</v>
      </c>
      <c r="AV65">
        <v>18.610666370172744</v>
      </c>
      <c r="AW65">
        <v>34.663950800996844</v>
      </c>
      <c r="AX65">
        <v>0</v>
      </c>
      <c r="AY65">
        <v>4.372421037924161E-2</v>
      </c>
      <c r="AZ65">
        <v>2.3411889323843344E-3</v>
      </c>
      <c r="BA65">
        <v>2.0576327303112594</v>
      </c>
      <c r="BB65">
        <v>3.7666369689831132E-3</v>
      </c>
      <c r="BC65">
        <v>0</v>
      </c>
      <c r="BD65">
        <v>0.1995242377138691</v>
      </c>
      <c r="BE65">
        <v>13.108725651356403</v>
      </c>
      <c r="BF65">
        <v>6.7701861700825705E-2</v>
      </c>
      <c r="BG65">
        <v>6.5553594004282428E-2</v>
      </c>
      <c r="BH65">
        <v>4.8398879173838279E-3</v>
      </c>
      <c r="BI65">
        <v>5.1818818755118588E-2</v>
      </c>
      <c r="BJ65">
        <v>0</v>
      </c>
      <c r="BK65">
        <v>4.3867731590960906E-5</v>
      </c>
      <c r="BL65">
        <v>0</v>
      </c>
      <c r="BM65">
        <v>2.2393296601622495E-9</v>
      </c>
      <c r="BN65">
        <v>6.7426182854375301E-3</v>
      </c>
      <c r="BO65">
        <v>2.7259961662875917E-4</v>
      </c>
      <c r="BP65">
        <v>1.3401827012791531E-3</v>
      </c>
      <c r="BQ65">
        <v>0.11213677276037826</v>
      </c>
      <c r="BR65">
        <v>5.9212332181425406E-7</v>
      </c>
      <c r="BS65">
        <v>0</v>
      </c>
      <c r="BT65">
        <v>4.8773037336814615E-6</v>
      </c>
      <c r="BU65">
        <v>3.3118054054054135E-4</v>
      </c>
      <c r="BW65">
        <v>7.8262085990536798</v>
      </c>
      <c r="BX65">
        <v>18.610666370172744</v>
      </c>
      <c r="BY65">
        <v>37.049975076550538</v>
      </c>
      <c r="BZ65">
        <v>9.9505345541971604</v>
      </c>
      <c r="CA65">
        <v>2.3525527470231875</v>
      </c>
      <c r="CB65">
        <v>24.21038230817436</v>
      </c>
      <c r="CD65">
        <v>18.482500000000002</v>
      </c>
      <c r="CE65">
        <v>70.833600000000004</v>
      </c>
      <c r="CF65">
        <v>4084.55</v>
      </c>
      <c r="CG65">
        <v>3166.25</v>
      </c>
      <c r="CH65">
        <v>3.6379800000000002E-12</v>
      </c>
      <c r="CI65">
        <v>10820.5</v>
      </c>
      <c r="CJ65">
        <v>664.48599999999999</v>
      </c>
      <c r="CK65">
        <v>200.73400000000001</v>
      </c>
      <c r="CL65">
        <v>2.5704199999999999</v>
      </c>
      <c r="CM65">
        <v>1102.69</v>
      </c>
      <c r="CN65">
        <v>2.00101</v>
      </c>
      <c r="CO65">
        <v>1.91947</v>
      </c>
      <c r="CP65">
        <v>177.59200000000001</v>
      </c>
      <c r="CQ65">
        <v>10299.5</v>
      </c>
      <c r="CR65">
        <v>69.848100000000002</v>
      </c>
      <c r="CS65">
        <v>73.038200000000003</v>
      </c>
      <c r="CT65">
        <v>3.2701699999999998</v>
      </c>
      <c r="CU65">
        <v>65.886499999999998</v>
      </c>
      <c r="CV65">
        <v>7.5030999999999999</v>
      </c>
      <c r="CW65">
        <v>0.172765</v>
      </c>
      <c r="CX65">
        <v>3.65159E-6</v>
      </c>
      <c r="CY65">
        <v>1.7979E-6</v>
      </c>
      <c r="CZ65">
        <v>5.0483000000000002</v>
      </c>
      <c r="DA65">
        <v>0.32336599999999999</v>
      </c>
      <c r="DB65">
        <v>1.6071500000000001</v>
      </c>
      <c r="DC65">
        <v>121.452</v>
      </c>
      <c r="DD65">
        <v>8.6338100000000004E-3</v>
      </c>
      <c r="DE65">
        <v>6.2839899999999993E-8</v>
      </c>
      <c r="DF65">
        <v>2.82635E-2</v>
      </c>
      <c r="DG65">
        <v>0.66761800000000004</v>
      </c>
      <c r="DI65">
        <v>941.66666666666708</v>
      </c>
      <c r="DJ65">
        <v>1166.6666666666699</v>
      </c>
      <c r="DK65">
        <v>1424.9999999999998</v>
      </c>
      <c r="DL65">
        <v>1041.6666666666702</v>
      </c>
      <c r="DM65">
        <v>2216.6666666666702</v>
      </c>
      <c r="DN65">
        <v>833.33333333333303</v>
      </c>
      <c r="DO65">
        <v>1.8482500000000001E-3</v>
      </c>
      <c r="DP65">
        <v>7.0833600000000004E-3</v>
      </c>
      <c r="DQ65">
        <v>0.40845500000000001</v>
      </c>
      <c r="DR65">
        <v>0.31662499999999999</v>
      </c>
      <c r="DS65">
        <v>3.6379800000000003E-16</v>
      </c>
      <c r="DT65">
        <v>1.08205</v>
      </c>
      <c r="DU65">
        <v>6.6448599999999997E-2</v>
      </c>
      <c r="DV65">
        <v>2.0073400000000002E-2</v>
      </c>
      <c r="DW65">
        <v>2.5704199999999997E-4</v>
      </c>
      <c r="DX65">
        <v>0.11026900000000001</v>
      </c>
      <c r="DY65">
        <v>2.00101E-4</v>
      </c>
      <c r="DZ65">
        <v>1.9194700000000001E-4</v>
      </c>
      <c r="EA65">
        <v>1.7759200000000003E-2</v>
      </c>
      <c r="EB65">
        <v>1.0299499999999999</v>
      </c>
      <c r="EC65">
        <v>6.9848100000000002E-3</v>
      </c>
      <c r="ED65">
        <v>7.3038199999999999E-3</v>
      </c>
      <c r="EE65">
        <v>3.2701699999999998E-4</v>
      </c>
      <c r="EF65">
        <v>6.5886499999999997E-3</v>
      </c>
      <c r="EG65">
        <v>7.5031000000000002E-4</v>
      </c>
      <c r="EH65">
        <v>1.72765E-5</v>
      </c>
      <c r="EI65">
        <v>3.65159E-10</v>
      </c>
      <c r="EJ65">
        <v>1.7979000000000001E-10</v>
      </c>
      <c r="EK65">
        <v>5.0483000000000006E-4</v>
      </c>
      <c r="EL65">
        <v>3.2336599999999998E-5</v>
      </c>
      <c r="EM65">
        <v>1.60715E-4</v>
      </c>
      <c r="EN65">
        <v>1.21452E-2</v>
      </c>
      <c r="EO65">
        <v>8.6338100000000007E-7</v>
      </c>
      <c r="EP65">
        <v>6.2839899999999994E-12</v>
      </c>
      <c r="EQ65">
        <v>2.8263500000000001E-6</v>
      </c>
      <c r="ER65">
        <v>6.6761800000000009E-5</v>
      </c>
      <c r="EU65">
        <v>9.4166666666666704E-2</v>
      </c>
      <c r="EV65">
        <v>0.11666666666666699</v>
      </c>
      <c r="EW65">
        <v>0.14249999999999999</v>
      </c>
      <c r="EX65">
        <v>0.10416666666666702</v>
      </c>
      <c r="EY65">
        <v>0.22166666666666701</v>
      </c>
      <c r="EZ65">
        <v>8.3333333333333301E-2</v>
      </c>
      <c r="FB65">
        <v>3.978797550432271E-3</v>
      </c>
      <c r="FC65">
        <v>9.5482090648107577E-3</v>
      </c>
      <c r="FD65">
        <v>0.67711791443850389</v>
      </c>
      <c r="FE65">
        <v>0.52488636363636454</v>
      </c>
      <c r="FF65">
        <v>6.8741371534470005E-16</v>
      </c>
      <c r="FG65">
        <v>2.3143312210751139</v>
      </c>
      <c r="FH65">
        <v>9.2974987225549088E-2</v>
      </c>
      <c r="FI65">
        <v>2.8086733333333391E-2</v>
      </c>
      <c r="FJ65">
        <v>3.9425303202846854E-4</v>
      </c>
      <c r="FK65">
        <v>0.1839813041570921</v>
      </c>
      <c r="FL65">
        <v>3.5722781586179777E-4</v>
      </c>
      <c r="FM65">
        <v>2.8053792307692276E-4</v>
      </c>
      <c r="FN65">
        <v>2.2931154859847043E-2</v>
      </c>
      <c r="FO65">
        <v>1.3248273589973156</v>
      </c>
      <c r="FP65">
        <v>8.6941547537472928E-3</v>
      </c>
      <c r="FQ65">
        <v>9.0912338880391238E-3</v>
      </c>
      <c r="FR65">
        <v>4.3958739586919161E-4</v>
      </c>
      <c r="FS65">
        <v>7.2053482566982324E-3</v>
      </c>
      <c r="FT65">
        <v>8.8732164117781196E-4</v>
      </c>
      <c r="FU65">
        <v>2.0431304839077807E-5</v>
      </c>
      <c r="FV65">
        <v>4.6372851973906152E-10</v>
      </c>
      <c r="FW65">
        <v>2.4286037930278499E-10</v>
      </c>
      <c r="FX65">
        <v>7.2217151329243478E-4</v>
      </c>
      <c r="FY65">
        <v>4.1053398921742151E-5</v>
      </c>
      <c r="FZ65">
        <v>1.7038934161023271E-4</v>
      </c>
      <c r="GA65">
        <v>1.3560518281136139E-2</v>
      </c>
      <c r="GB65">
        <v>1.0125613023758087E-6</v>
      </c>
      <c r="GC65">
        <v>4.0500860404624261E-12</v>
      </c>
      <c r="GD65">
        <v>3.5643003916449217E-6</v>
      </c>
      <c r="GE65">
        <v>7.1917151351351546E-5</v>
      </c>
      <c r="GF65">
        <v>0</v>
      </c>
      <c r="GG65">
        <v>0</v>
      </c>
      <c r="GH65">
        <v>0.15610516934046378</v>
      </c>
      <c r="GI65">
        <v>0.22044724487274592</v>
      </c>
      <c r="GJ65">
        <v>0.30478462086151631</v>
      </c>
      <c r="GK65">
        <v>0.12547953964194417</v>
      </c>
      <c r="GL65">
        <v>0.36984576282988701</v>
      </c>
    </row>
    <row r="66" spans="3:194">
      <c r="E66">
        <f t="shared" si="12"/>
        <v>-4.1942601879084031E-2</v>
      </c>
      <c r="H66" t="s">
        <v>64</v>
      </c>
      <c r="I66" t="s">
        <v>63</v>
      </c>
      <c r="J66">
        <f t="shared" si="5"/>
        <v>-1.4567739676838067</v>
      </c>
      <c r="K66">
        <v>-2.3593999999999999</v>
      </c>
      <c r="L66">
        <v>-1.7282999999999999</v>
      </c>
      <c r="M66">
        <f t="shared" si="6"/>
        <v>0.28952011729913762</v>
      </c>
      <c r="N66">
        <f t="shared" si="7"/>
        <v>4.6482000000000006E-9</v>
      </c>
      <c r="O66">
        <f t="shared" ref="O66:O68" si="13">((J66-(K66)-(((L66)*(M66)^3)))/N66)^(0.333)</f>
        <v>584.1803191954649</v>
      </c>
      <c r="Q66">
        <v>37670.6</v>
      </c>
      <c r="R66">
        <v>42069</v>
      </c>
      <c r="S66">
        <v>12574.2</v>
      </c>
      <c r="T66">
        <v>114356</v>
      </c>
      <c r="U66">
        <v>46600</v>
      </c>
      <c r="V66">
        <v>14000</v>
      </c>
      <c r="W66">
        <v>186200</v>
      </c>
      <c r="X66">
        <v>3.7670599999999999</v>
      </c>
      <c r="Y66">
        <v>4.2069000000000001</v>
      </c>
      <c r="Z66">
        <v>1.25742</v>
      </c>
      <c r="AA66">
        <v>11.435600000000001</v>
      </c>
      <c r="AB66">
        <v>4.66</v>
      </c>
      <c r="AC66">
        <v>1.4</v>
      </c>
      <c r="AD66">
        <v>18.62</v>
      </c>
      <c r="AE66">
        <f t="shared" ref="AE66:AE97" si="14">U66+W66</f>
        <v>232800</v>
      </c>
      <c r="AF66">
        <f t="shared" ref="AF66:AF97" si="15">U66+T66</f>
        <v>160956</v>
      </c>
      <c r="AG66">
        <f t="shared" ref="AG66:AG97" si="16">U66/AE66</f>
        <v>0.20017182130584193</v>
      </c>
      <c r="AH66">
        <f t="shared" ref="AH66:AH97" si="17">U66/AF66</f>
        <v>0.28952011729913762</v>
      </c>
      <c r="AJ66" s="15">
        <v>5.48244138920378</v>
      </c>
      <c r="AK66" s="15">
        <v>2.5175586107962205</v>
      </c>
      <c r="AL66" s="15"/>
      <c r="AM66" s="15">
        <v>0.7335862580937782</v>
      </c>
      <c r="AN66" s="15">
        <v>0.23298668623209581</v>
      </c>
      <c r="AO66" s="15">
        <v>2.9573964657367564</v>
      </c>
      <c r="AP66" s="15">
        <v>1.7006089463927756</v>
      </c>
      <c r="AR66">
        <v>3.8699551296829914E-2</v>
      </c>
      <c r="AS66">
        <v>6.0529171944323418E-2</v>
      </c>
      <c r="AT66">
        <v>6.2461435095659228</v>
      </c>
      <c r="AU66">
        <v>6.975440032915027</v>
      </c>
      <c r="AV66">
        <v>18.686242680305426</v>
      </c>
      <c r="AW66">
        <v>35.518559380562529</v>
      </c>
      <c r="AX66">
        <v>0</v>
      </c>
      <c r="AY66">
        <v>5.5373403193612884E-2</v>
      </c>
      <c r="AZ66">
        <v>2.3616345907473239E-3</v>
      </c>
      <c r="BA66">
        <v>2.0979765072070187</v>
      </c>
      <c r="BB66">
        <v>4.2645754220651698E-3</v>
      </c>
      <c r="BC66">
        <v>0</v>
      </c>
      <c r="BD66">
        <v>0.23659148525664295</v>
      </c>
      <c r="BE66">
        <v>14.710958975736382</v>
      </c>
      <c r="BF66">
        <v>7.2283687641480326E-2</v>
      </c>
      <c r="BG66">
        <v>7.595960406852223E-2</v>
      </c>
      <c r="BH66">
        <v>5.5446698450946717E-3</v>
      </c>
      <c r="BI66">
        <v>5.6128587363987181E-2</v>
      </c>
      <c r="BJ66">
        <v>0</v>
      </c>
      <c r="BK66">
        <v>1.3066148504907536E-4</v>
      </c>
      <c r="BL66">
        <v>9.2168264098526521E-6</v>
      </c>
      <c r="BM66">
        <v>2.8076653628590282E-5</v>
      </c>
      <c r="BN66">
        <v>7.3860537487891618E-3</v>
      </c>
      <c r="BO66">
        <v>2.628582483362817E-4</v>
      </c>
      <c r="BP66">
        <v>1.8599012039127102E-3</v>
      </c>
      <c r="BQ66">
        <v>9.6846298033502864E-2</v>
      </c>
      <c r="BR66">
        <v>1.9318133909287233E-6</v>
      </c>
      <c r="BS66">
        <v>9.7844150289017298E-7</v>
      </c>
      <c r="BT66">
        <v>8.499715456919059E-6</v>
      </c>
      <c r="BU66">
        <v>4.8295330888031011E-4</v>
      </c>
      <c r="BW66">
        <v>7.726722896523337</v>
      </c>
      <c r="BX66">
        <v>18.686242680305426</v>
      </c>
      <c r="BY66">
        <v>37.135540838852037</v>
      </c>
      <c r="BZ66">
        <v>9.9746278582024797</v>
      </c>
      <c r="CA66">
        <v>2.3358679757677039</v>
      </c>
      <c r="CB66">
        <v>23.953098755483879</v>
      </c>
      <c r="CD66">
        <v>25.189599999999999</v>
      </c>
      <c r="CE66">
        <v>65.2072</v>
      </c>
      <c r="CF66">
        <v>4593.1899999999996</v>
      </c>
      <c r="CG66">
        <v>3583.03</v>
      </c>
      <c r="CH66">
        <v>4.3225599999999997E-12</v>
      </c>
      <c r="CI66">
        <v>15335.2</v>
      </c>
      <c r="CJ66">
        <v>874.49800000000005</v>
      </c>
      <c r="CK66">
        <v>194.08500000000001</v>
      </c>
      <c r="CL66">
        <v>2.0077699999999998</v>
      </c>
      <c r="CM66">
        <v>1475.89</v>
      </c>
      <c r="CN66">
        <v>3.2360099999999998</v>
      </c>
      <c r="CO66">
        <v>2.0581800000000001</v>
      </c>
      <c r="CP66">
        <v>238.33</v>
      </c>
      <c r="CQ66">
        <v>13575.9</v>
      </c>
      <c r="CR66">
        <v>77.503100000000003</v>
      </c>
      <c r="CS66">
        <v>65.963399999999993</v>
      </c>
      <c r="CT66">
        <v>4.3557899999999998</v>
      </c>
      <c r="CU66">
        <v>44.5199</v>
      </c>
      <c r="CV66">
        <v>5.5833199999999996</v>
      </c>
      <c r="CW66">
        <v>0.32977200000000001</v>
      </c>
      <c r="CX66">
        <v>7.8721399999999997E-2</v>
      </c>
      <c r="CY66">
        <v>0.28494199999999997</v>
      </c>
      <c r="CZ66">
        <v>5.4305300000000001</v>
      </c>
      <c r="DA66">
        <v>0.381073</v>
      </c>
      <c r="DB66">
        <v>2.8060700000000001</v>
      </c>
      <c r="DC66">
        <v>109.158</v>
      </c>
      <c r="DD66">
        <v>1.1183200000000001E-2</v>
      </c>
      <c r="DE66">
        <v>2.0817100000000002E-2</v>
      </c>
      <c r="DF66">
        <v>4.3174499999999998E-2</v>
      </c>
      <c r="DG66">
        <v>0.68988400000000005</v>
      </c>
      <c r="DI66">
        <v>941.66666666666708</v>
      </c>
      <c r="DJ66">
        <v>1166.6666666666699</v>
      </c>
      <c r="DK66">
        <v>1424.9999999999998</v>
      </c>
      <c r="DL66">
        <v>1041.6666666666702</v>
      </c>
      <c r="DM66">
        <v>2216.6666666666702</v>
      </c>
      <c r="DN66">
        <v>833.33333333333303</v>
      </c>
      <c r="DO66">
        <v>2.5189599999999998E-3</v>
      </c>
      <c r="DP66">
        <v>6.5207199999999998E-3</v>
      </c>
      <c r="DQ66">
        <v>0.45931899999999998</v>
      </c>
      <c r="DR66">
        <v>0.35830300000000004</v>
      </c>
      <c r="DS66">
        <v>4.3225599999999998E-16</v>
      </c>
      <c r="DT66">
        <v>1.53352</v>
      </c>
      <c r="DU66">
        <v>8.7449800000000008E-2</v>
      </c>
      <c r="DV66">
        <v>1.9408500000000002E-2</v>
      </c>
      <c r="DW66">
        <v>2.0077699999999999E-4</v>
      </c>
      <c r="DX66">
        <v>0.147589</v>
      </c>
      <c r="DY66">
        <v>3.2360099999999997E-4</v>
      </c>
      <c r="DZ66">
        <v>2.05818E-4</v>
      </c>
      <c r="EA66">
        <v>2.3833E-2</v>
      </c>
      <c r="EB66">
        <v>1.3575900000000001</v>
      </c>
      <c r="EC66">
        <v>7.7503100000000007E-3</v>
      </c>
      <c r="ED66">
        <v>6.5963399999999991E-3</v>
      </c>
      <c r="EE66">
        <v>4.3557899999999996E-4</v>
      </c>
      <c r="EF66">
        <v>4.4519900000000003E-3</v>
      </c>
      <c r="EG66">
        <v>5.5833199999999993E-4</v>
      </c>
      <c r="EH66">
        <v>3.29772E-5</v>
      </c>
      <c r="EI66">
        <v>7.8721399999999998E-6</v>
      </c>
      <c r="EJ66">
        <v>2.8494199999999996E-5</v>
      </c>
      <c r="EK66">
        <v>5.4305300000000005E-4</v>
      </c>
      <c r="EL66">
        <v>3.81073E-5</v>
      </c>
      <c r="EM66">
        <v>2.8060699999999999E-4</v>
      </c>
      <c r="EN66">
        <v>1.09158E-2</v>
      </c>
      <c r="EO66">
        <v>1.1183200000000001E-6</v>
      </c>
      <c r="EP66">
        <v>2.0817100000000002E-6</v>
      </c>
      <c r="EQ66">
        <v>4.3174499999999996E-6</v>
      </c>
      <c r="ER66">
        <v>6.8988400000000012E-5</v>
      </c>
      <c r="EU66">
        <v>9.4166666666666704E-2</v>
      </c>
      <c r="EV66">
        <v>0.11666666666666699</v>
      </c>
      <c r="EW66">
        <v>0.14249999999999999</v>
      </c>
      <c r="EX66">
        <v>0.10416666666666702</v>
      </c>
      <c r="EY66">
        <v>0.22166666666666701</v>
      </c>
      <c r="EZ66">
        <v>8.3333333333333301E-2</v>
      </c>
      <c r="FB66">
        <v>5.4226602881844296E-3</v>
      </c>
      <c r="FC66">
        <v>8.7897830709003626E-3</v>
      </c>
      <c r="FD66">
        <v>0.76143791443850395</v>
      </c>
      <c r="FE66">
        <v>0.59397823529411875</v>
      </c>
      <c r="FF66">
        <v>8.1676837954040052E-16</v>
      </c>
      <c r="FG66">
        <v>3.2799530651477369</v>
      </c>
      <c r="FH66">
        <v>0.12235989980039945</v>
      </c>
      <c r="FI66">
        <v>2.7156404191616822E-2</v>
      </c>
      <c r="FJ66">
        <v>3.0795333451957201E-4</v>
      </c>
      <c r="FK66">
        <v>0.24624887048255689</v>
      </c>
      <c r="FL66">
        <v>5.7770465135453396E-4</v>
      </c>
      <c r="FM66">
        <v>3.0081092307692272E-4</v>
      </c>
      <c r="FN66">
        <v>3.0773808154350112E-2</v>
      </c>
      <c r="FO66">
        <v>1.7462715416293666</v>
      </c>
      <c r="FP66">
        <v>9.6469903303762292E-3</v>
      </c>
      <c r="FQ66">
        <v>8.2106171489751915E-3</v>
      </c>
      <c r="FR66">
        <v>5.8552013597246199E-4</v>
      </c>
      <c r="FS66">
        <v>4.8686966807066651E-3</v>
      </c>
      <c r="FT66">
        <v>6.6028717005249841E-4</v>
      </c>
      <c r="FU66">
        <v>3.8999058023282295E-5</v>
      </c>
      <c r="FV66">
        <v>9.997113118884254E-6</v>
      </c>
      <c r="FW66">
        <v>3.8489972856829713E-5</v>
      </c>
      <c r="FX66">
        <v>7.7685043838123045E-4</v>
      </c>
      <c r="FY66">
        <v>4.8379674694634091E-5</v>
      </c>
      <c r="FZ66">
        <v>2.9749831677953255E-4</v>
      </c>
      <c r="GA66">
        <v>1.2187852439912546E-2</v>
      </c>
      <c r="GB66">
        <v>1.311550237580992E-6</v>
      </c>
      <c r="GC66">
        <v>1.3416801445086702E-6</v>
      </c>
      <c r="GD66">
        <v>5.4447215404699935E-6</v>
      </c>
      <c r="GE66">
        <v>7.4315689575289782E-5</v>
      </c>
      <c r="GF66">
        <v>0</v>
      </c>
      <c r="GG66">
        <v>0</v>
      </c>
      <c r="GH66">
        <v>0.15610516934046378</v>
      </c>
      <c r="GI66">
        <v>0.22044724487274592</v>
      </c>
      <c r="GJ66">
        <v>0.30478462086151631</v>
      </c>
      <c r="GK66">
        <v>0.12547953964194417</v>
      </c>
      <c r="GL66">
        <v>0.36984576282988701</v>
      </c>
    </row>
    <row r="67" spans="3:194">
      <c r="E67">
        <f t="shared" si="12"/>
        <v>-0.16360660999293006</v>
      </c>
      <c r="H67" s="54" t="s">
        <v>306</v>
      </c>
      <c r="I67" s="54" t="s">
        <v>99</v>
      </c>
      <c r="J67">
        <f t="shared" ref="J67:J107" si="18">LN(AN67)</f>
        <v>-1.7996665161556953</v>
      </c>
      <c r="K67">
        <v>-2.3593999999999999</v>
      </c>
      <c r="L67">
        <v>-1.7282999999999999</v>
      </c>
      <c r="M67">
        <f t="shared" ref="M67:M107" si="19">AH67</f>
        <v>0.45575058907181948</v>
      </c>
      <c r="N67">
        <f t="shared" si="7"/>
        <v>4.6482000000000006E-9</v>
      </c>
      <c r="O67">
        <f t="shared" si="13"/>
        <v>534.50924921277783</v>
      </c>
      <c r="P67" s="54"/>
      <c r="Q67" s="54">
        <v>52656.2</v>
      </c>
      <c r="R67" s="54">
        <v>61779.8</v>
      </c>
      <c r="S67" s="54">
        <v>9408.5499999999993</v>
      </c>
      <c r="T67" s="54">
        <v>86339.4</v>
      </c>
      <c r="U67" s="54">
        <v>72300</v>
      </c>
      <c r="V67" s="54">
        <v>11299.999999999998</v>
      </c>
      <c r="W67" s="54">
        <v>127600</v>
      </c>
      <c r="X67" s="54">
        <v>5.2656199999999993</v>
      </c>
      <c r="Y67" s="54">
        <v>6.1779800000000007</v>
      </c>
      <c r="Z67" s="54">
        <v>0.94085499999999989</v>
      </c>
      <c r="AA67" s="54">
        <v>8.6339399999999991</v>
      </c>
      <c r="AB67" s="54">
        <v>7.23</v>
      </c>
      <c r="AC67" s="54">
        <v>1.1299999999999999</v>
      </c>
      <c r="AD67" s="54">
        <v>12.76</v>
      </c>
      <c r="AE67" s="54">
        <f t="shared" si="14"/>
        <v>199900</v>
      </c>
      <c r="AF67" s="54">
        <f t="shared" si="15"/>
        <v>158639.4</v>
      </c>
      <c r="AG67" s="54">
        <f t="shared" si="16"/>
        <v>0.36168084042021009</v>
      </c>
      <c r="AH67" s="54">
        <f t="shared" si="17"/>
        <v>0.45575058907181948</v>
      </c>
      <c r="AI67" s="54"/>
      <c r="AJ67" s="44">
        <v>5.6674374231492548</v>
      </c>
      <c r="AK67" s="44">
        <v>2.3325625768507448</v>
      </c>
      <c r="AL67" s="44"/>
      <c r="AM67" s="44">
        <v>1.0099737848769585</v>
      </c>
      <c r="AN67" s="44">
        <v>0.16535402192287835</v>
      </c>
      <c r="AO67" s="44">
        <v>1.9223031257740084</v>
      </c>
      <c r="AP67" s="44">
        <v>2.5026387508971411</v>
      </c>
      <c r="AQ67" s="54"/>
      <c r="AR67" s="54">
        <v>5.3120310951008658E-2</v>
      </c>
      <c r="AS67" s="54">
        <v>6.8043337059591133E-2</v>
      </c>
      <c r="AT67" s="54">
        <v>8.7308984159637912</v>
      </c>
      <c r="AU67" s="54">
        <v>10.243678008640197</v>
      </c>
      <c r="AV67" s="54">
        <v>20.254451115558521</v>
      </c>
      <c r="AW67" s="54">
        <v>34.27654250622998</v>
      </c>
      <c r="AX67" s="54">
        <v>0</v>
      </c>
      <c r="AY67" s="54">
        <v>4.8383691616766471E-2</v>
      </c>
      <c r="AZ67" s="54">
        <v>5.7212412455516009E-3</v>
      </c>
      <c r="BA67" s="54">
        <v>1.5697950459578025</v>
      </c>
      <c r="BB67" s="54">
        <v>8.5924732194738909E-2</v>
      </c>
      <c r="BC67" s="54">
        <v>2.9833653846153843E-2</v>
      </c>
      <c r="BD67" s="54">
        <v>3.4500030433199852E-2</v>
      </c>
      <c r="BE67" s="54">
        <v>11.106853784582325</v>
      </c>
      <c r="BF67" s="54">
        <v>6.3037386142551249E-2</v>
      </c>
      <c r="BG67" s="54">
        <v>5.9189200030590403E-2</v>
      </c>
      <c r="BH67" s="54">
        <v>5.9186760929432012E-3</v>
      </c>
      <c r="BI67" s="54">
        <v>4.5314194758394759E-2</v>
      </c>
      <c r="BJ67" s="54">
        <v>0</v>
      </c>
      <c r="BK67" s="54">
        <v>1.063140963478658E-4</v>
      </c>
      <c r="BL67" s="54">
        <v>1.5094965965583175E-5</v>
      </c>
      <c r="BM67" s="54">
        <v>0</v>
      </c>
      <c r="BN67" s="54">
        <v>4.9661504638897859E-3</v>
      </c>
      <c r="BO67" s="54">
        <v>8.5066787439979784E-4</v>
      </c>
      <c r="BP67" s="54">
        <v>2.3294936568848761E-3</v>
      </c>
      <c r="BQ67" s="54">
        <v>0.10828238871085215</v>
      </c>
      <c r="BR67" s="54">
        <v>2.8435960043196544E-8</v>
      </c>
      <c r="BS67" s="54">
        <v>1.8402398265895951E-11</v>
      </c>
      <c r="BT67" s="54">
        <v>3.541537597911227E-5</v>
      </c>
      <c r="BU67" s="54">
        <v>5.1235710810810815E-4</v>
      </c>
      <c r="BV67" s="54"/>
      <c r="BW67" s="54">
        <v>11.988027154906398</v>
      </c>
      <c r="BX67" s="54">
        <v>20.254451115558521</v>
      </c>
      <c r="BY67" s="54">
        <v>40.472605568610696</v>
      </c>
      <c r="BZ67" s="54">
        <v>8.9868023939843482</v>
      </c>
      <c r="CA67" s="54">
        <v>1.885379151869647</v>
      </c>
      <c r="CB67" s="54">
        <v>16.414690661652788</v>
      </c>
      <c r="CC67" s="54"/>
      <c r="CD67" s="54">
        <v>23.6099</v>
      </c>
      <c r="CE67" s="54">
        <v>68.224599999999995</v>
      </c>
      <c r="CF67" s="54">
        <v>5440.98</v>
      </c>
      <c r="CG67" s="54">
        <v>4085.84</v>
      </c>
      <c r="CH67" s="54">
        <v>6.6407399999999998E-12</v>
      </c>
      <c r="CI67" s="54">
        <v>10850.6</v>
      </c>
      <c r="CJ67" s="54">
        <v>1114.81</v>
      </c>
      <c r="CK67" s="54">
        <v>204.68700000000001</v>
      </c>
      <c r="CL67" s="54">
        <v>5.9653799999999997</v>
      </c>
      <c r="CM67" s="54">
        <v>805.97</v>
      </c>
      <c r="CN67" s="54">
        <v>40.706099999999999</v>
      </c>
      <c r="CO67" s="54">
        <v>19.327500000000001</v>
      </c>
      <c r="CP67" s="54">
        <v>26.011199999999999</v>
      </c>
      <c r="CQ67" s="54">
        <v>8114.12</v>
      </c>
      <c r="CR67" s="54">
        <v>45.961300000000001</v>
      </c>
      <c r="CS67" s="54">
        <v>42.613900000000001</v>
      </c>
      <c r="CT67" s="54">
        <v>2.4242499999999998</v>
      </c>
      <c r="CU67" s="54">
        <v>26.171399999999998</v>
      </c>
      <c r="CV67" s="54">
        <v>4.23942</v>
      </c>
      <c r="CW67" s="54">
        <v>0.190694</v>
      </c>
      <c r="CX67" s="54">
        <v>8.9791700000000002E-2</v>
      </c>
      <c r="CY67" s="54">
        <v>3.8436E-32</v>
      </c>
      <c r="CZ67" s="54">
        <v>1.9559599999999999</v>
      </c>
      <c r="DA67" s="54">
        <v>0.49670399999999998</v>
      </c>
      <c r="DB67" s="54">
        <v>2.3064900000000002</v>
      </c>
      <c r="DC67" s="54">
        <v>93.305400000000006</v>
      </c>
      <c r="DD67" s="54">
        <v>2.3503299999999999E-5</v>
      </c>
      <c r="DE67" s="54">
        <v>1.7193500000000001E-8</v>
      </c>
      <c r="DF67" s="54">
        <v>9.6600400000000003E-2</v>
      </c>
      <c r="DG67" s="54">
        <v>0.637625</v>
      </c>
      <c r="DH67" s="54"/>
      <c r="DI67" s="54">
        <v>600.00000000000023</v>
      </c>
      <c r="DJ67" s="54">
        <v>700.00000000000023</v>
      </c>
      <c r="DK67" s="54">
        <v>799.99999999999989</v>
      </c>
      <c r="DL67" s="54">
        <v>499.99999999999994</v>
      </c>
      <c r="DM67" s="54">
        <v>899.99999999999977</v>
      </c>
      <c r="DN67" s="54">
        <v>383.33333333333326</v>
      </c>
      <c r="DO67" s="54">
        <v>2.3609899999999999E-3</v>
      </c>
      <c r="DP67" s="54">
        <v>6.8224599999999998E-3</v>
      </c>
      <c r="DQ67" s="54">
        <v>0.54409799999999997</v>
      </c>
      <c r="DR67" s="54">
        <v>0.408584</v>
      </c>
      <c r="DS67" s="54">
        <v>6.6407400000000003E-16</v>
      </c>
      <c r="DT67" s="54">
        <v>1.0850600000000001</v>
      </c>
      <c r="DU67" s="54">
        <v>0.111481</v>
      </c>
      <c r="DV67" s="54">
        <v>2.0468700000000003E-2</v>
      </c>
      <c r="DW67" s="54">
        <v>5.9653799999999997E-4</v>
      </c>
      <c r="DX67" s="54">
        <v>8.0597000000000002E-2</v>
      </c>
      <c r="DY67" s="54">
        <v>4.0706099999999997E-3</v>
      </c>
      <c r="DZ67" s="54">
        <v>1.93275E-3</v>
      </c>
      <c r="EA67" s="54">
        <v>2.6011199999999997E-3</v>
      </c>
      <c r="EB67" s="54">
        <v>0.81141200000000002</v>
      </c>
      <c r="EC67" s="54">
        <v>4.5961300000000004E-3</v>
      </c>
      <c r="ED67" s="54">
        <v>4.2613900000000003E-3</v>
      </c>
      <c r="EE67" s="54">
        <v>2.4242499999999997E-4</v>
      </c>
      <c r="EF67" s="54">
        <v>2.61714E-3</v>
      </c>
      <c r="EG67" s="54">
        <v>4.2394200000000001E-4</v>
      </c>
      <c r="EH67" s="54">
        <v>1.9069400000000001E-5</v>
      </c>
      <c r="EI67" s="54">
        <v>8.97917E-6</v>
      </c>
      <c r="EJ67" s="54">
        <v>3.8436000000000001E-36</v>
      </c>
      <c r="EK67" s="54">
        <v>1.95596E-4</v>
      </c>
      <c r="EL67" s="54">
        <v>4.9670399999999998E-5</v>
      </c>
      <c r="EM67" s="54">
        <v>2.3064900000000001E-4</v>
      </c>
      <c r="EN67" s="54">
        <v>9.33054E-3</v>
      </c>
      <c r="EO67" s="54">
        <v>2.3503300000000001E-9</v>
      </c>
      <c r="EP67" s="54">
        <v>1.7193500000000001E-12</v>
      </c>
      <c r="EQ67" s="54">
        <v>9.6600400000000001E-6</v>
      </c>
      <c r="ER67" s="54">
        <v>6.3762499999999998E-5</v>
      </c>
      <c r="ES67" s="54"/>
      <c r="ET67" s="54"/>
      <c r="EU67" s="54">
        <v>6.0000000000000026E-2</v>
      </c>
      <c r="EV67" s="54">
        <v>7.0000000000000021E-2</v>
      </c>
      <c r="EW67" s="54">
        <v>7.9999999999999988E-2</v>
      </c>
      <c r="EX67" s="54">
        <v>4.9999999999999996E-2</v>
      </c>
      <c r="EY67" s="54">
        <v>8.9999999999999983E-2</v>
      </c>
      <c r="EZ67" s="54">
        <v>3.8333333333333323E-2</v>
      </c>
      <c r="FA67" s="54"/>
      <c r="FB67" s="54">
        <v>5.082592305475496E-3</v>
      </c>
      <c r="FC67" s="54">
        <v>9.1965217659851807E-3</v>
      </c>
      <c r="FD67" s="54">
        <v>0.90198064171123149</v>
      </c>
      <c r="FE67" s="54">
        <v>0.67733176470588352</v>
      </c>
      <c r="FF67" s="54">
        <v>1.2547995744996299E-15</v>
      </c>
      <c r="FG67" s="54">
        <v>2.3207691278034872</v>
      </c>
      <c r="FH67" s="54">
        <v>0.15598439321357316</v>
      </c>
      <c r="FI67" s="54">
        <v>2.8639837724550959E-2</v>
      </c>
      <c r="FJ67" s="54">
        <v>9.149746548042677E-4</v>
      </c>
      <c r="FK67" s="54">
        <v>0.13447425088782117</v>
      </c>
      <c r="FL67" s="54">
        <v>7.2670057597173056E-3</v>
      </c>
      <c r="FM67" s="54">
        <v>2.8247884615384584E-3</v>
      </c>
      <c r="FN67" s="54">
        <v>3.3586358354568521E-3</v>
      </c>
      <c r="FO67" s="54">
        <v>1.0437213622202342</v>
      </c>
      <c r="FP67" s="54">
        <v>5.7209094432547989E-3</v>
      </c>
      <c r="FQ67" s="54">
        <v>5.3042508137044787E-3</v>
      </c>
      <c r="FR67" s="54">
        <v>3.2587594664371816E-4</v>
      </c>
      <c r="FS67" s="54">
        <v>2.8621045489645395E-3</v>
      </c>
      <c r="FT67" s="54">
        <v>5.0135665418854069E-4</v>
      </c>
      <c r="FU67" s="54">
        <v>2.2551600410865067E-5</v>
      </c>
      <c r="FV67" s="54">
        <v>1.1402970247441221E-5</v>
      </c>
      <c r="FW67" s="54">
        <v>5.1919358912519293E-36</v>
      </c>
      <c r="FX67" s="54">
        <v>2.7980480421913723E-4</v>
      </c>
      <c r="FY67" s="54">
        <v>6.3059775789739843E-5</v>
      </c>
      <c r="FZ67" s="54">
        <v>2.4453306320541682E-4</v>
      </c>
      <c r="GA67" s="54">
        <v>1.0417857115804761E-2</v>
      </c>
      <c r="GB67" s="54">
        <v>2.7564345356371456E-9</v>
      </c>
      <c r="GC67" s="54">
        <v>1.1081359826589593E-12</v>
      </c>
      <c r="GD67" s="54">
        <v>1.2182243655352525E-5</v>
      </c>
      <c r="GE67" s="54">
        <v>6.8686245173745346E-5</v>
      </c>
      <c r="GF67" s="54">
        <v>0</v>
      </c>
      <c r="GG67" s="54">
        <v>0</v>
      </c>
      <c r="GH67" s="54">
        <v>9.9465240641711444E-2</v>
      </c>
      <c r="GI67" s="54">
        <v>0.13226834692364722</v>
      </c>
      <c r="GJ67" s="54">
        <v>0.17110715557137757</v>
      </c>
      <c r="GK67" s="54">
        <v>6.0230179028132998E-2</v>
      </c>
      <c r="GL67" s="54">
        <v>0.15016294129935237</v>
      </c>
    </row>
    <row r="68" spans="3:194">
      <c r="E68">
        <f t="shared" si="12"/>
        <v>-0.14906708308389643</v>
      </c>
      <c r="F68">
        <f>J68-K68</f>
        <v>0.43667536801644613</v>
      </c>
      <c r="H68" t="s">
        <v>306</v>
      </c>
      <c r="I68" t="s">
        <v>100</v>
      </c>
      <c r="J68">
        <f t="shared" si="18"/>
        <v>-1.9227246319835538</v>
      </c>
      <c r="K68">
        <v>-2.3593999999999999</v>
      </c>
      <c r="L68">
        <v>-1.7282999999999999</v>
      </c>
      <c r="M68">
        <f t="shared" si="19"/>
        <v>0.44182898969450596</v>
      </c>
      <c r="N68">
        <f t="shared" si="7"/>
        <v>4.6482000000000006E-9</v>
      </c>
      <c r="O68">
        <f t="shared" si="13"/>
        <v>498.24217950070988</v>
      </c>
      <c r="P68">
        <f>((J68-K68-((L68*(M68^3))))/N68)</f>
        <v>126014898.47690344</v>
      </c>
      <c r="Q68">
        <v>51060.800000000003</v>
      </c>
      <c r="R68">
        <v>58448.5</v>
      </c>
      <c r="S68">
        <v>8363.2099999999991</v>
      </c>
      <c r="T68">
        <v>91843.3</v>
      </c>
      <c r="U68">
        <v>72700</v>
      </c>
      <c r="V68">
        <v>9200</v>
      </c>
      <c r="W68">
        <v>127500</v>
      </c>
      <c r="X68">
        <v>5.1060800000000004</v>
      </c>
      <c r="Y68">
        <v>5.8448500000000001</v>
      </c>
      <c r="Z68">
        <v>0.83632099999999987</v>
      </c>
      <c r="AA68">
        <v>9.184330000000001</v>
      </c>
      <c r="AB68">
        <v>7.27</v>
      </c>
      <c r="AC68">
        <v>0.92</v>
      </c>
      <c r="AD68">
        <v>12.75</v>
      </c>
      <c r="AE68">
        <f t="shared" si="14"/>
        <v>200200</v>
      </c>
      <c r="AF68">
        <f t="shared" si="15"/>
        <v>164543.29999999999</v>
      </c>
      <c r="AG68">
        <f t="shared" si="16"/>
        <v>0.36313686313686316</v>
      </c>
      <c r="AH68">
        <f t="shared" si="17"/>
        <v>0.44182898969450596</v>
      </c>
      <c r="AJ68">
        <v>5.7061162381892716</v>
      </c>
      <c r="AK68">
        <v>2.293883761810728</v>
      </c>
      <c r="AM68">
        <v>1.0465532953870458</v>
      </c>
      <c r="AN68">
        <v>0.14620805579557458</v>
      </c>
      <c r="AO68">
        <v>1.9106785014459735</v>
      </c>
      <c r="AP68">
        <v>2.5032286052311683</v>
      </c>
      <c r="AR68">
        <v>5.6460068299711827E-2</v>
      </c>
      <c r="AS68">
        <v>0.1239089116572423</v>
      </c>
      <c r="AT68">
        <v>8.4663659329356094</v>
      </c>
      <c r="AU68">
        <v>9.6913168072413072</v>
      </c>
      <c r="AV68">
        <v>20.348921503224371</v>
      </c>
      <c r="AW68">
        <v>32.319392595229623</v>
      </c>
      <c r="AX68">
        <v>0</v>
      </c>
      <c r="AY68">
        <v>4.2665994211576845E-2</v>
      </c>
      <c r="AZ68">
        <v>8.9375595729537377E-3</v>
      </c>
      <c r="BA68">
        <v>1.3953824581157301</v>
      </c>
      <c r="BB68">
        <v>5.811501597958383E-2</v>
      </c>
      <c r="BC68">
        <v>1.0021038461538461E-2</v>
      </c>
      <c r="BD68">
        <v>3.7087003312704772E-2</v>
      </c>
      <c r="BE68">
        <v>11.814885257408902</v>
      </c>
      <c r="BF68">
        <v>5.633965530743347E-2</v>
      </c>
      <c r="BG68">
        <v>5.6950067543591318E-2</v>
      </c>
      <c r="BH68">
        <v>4.3594317728055075E-3</v>
      </c>
      <c r="BI68">
        <v>4.3953100081900079E-2</v>
      </c>
      <c r="BJ68">
        <v>0</v>
      </c>
      <c r="BK68">
        <v>1.4808364711253142E-4</v>
      </c>
      <c r="BL68">
        <v>2.5744394353840967E-5</v>
      </c>
      <c r="BM68">
        <v>5.9019300175400134E-3</v>
      </c>
      <c r="BN68">
        <v>3.7222524830481112E-3</v>
      </c>
      <c r="BO68">
        <v>8.2924651284643248E-4</v>
      </c>
      <c r="BP68">
        <v>2.3124351091045898E-3</v>
      </c>
      <c r="BQ68">
        <v>0.10294446707938819</v>
      </c>
      <c r="BR68">
        <v>0</v>
      </c>
      <c r="BS68">
        <v>1.2297096531791908E-5</v>
      </c>
      <c r="BT68">
        <v>3.8310853785900781E-5</v>
      </c>
      <c r="BU68">
        <v>6.1733651351351363E-4</v>
      </c>
      <c r="BW68">
        <v>12.054350956593291</v>
      </c>
      <c r="BX68">
        <v>20.348921503224371</v>
      </c>
      <c r="BY68">
        <v>40.964608701844327</v>
      </c>
      <c r="BZ68">
        <v>8.6976827459205079</v>
      </c>
      <c r="CA68">
        <v>1.5349989555044916</v>
      </c>
      <c r="CB68">
        <v>16.401826484018265</v>
      </c>
      <c r="CD68">
        <v>27.1892</v>
      </c>
      <c r="CE68">
        <v>117.994</v>
      </c>
      <c r="CF68">
        <v>3736.16</v>
      </c>
      <c r="CG68">
        <v>3479.79</v>
      </c>
      <c r="CH68">
        <v>4.9704300000000003E-12</v>
      </c>
      <c r="CI68">
        <v>10470.4</v>
      </c>
      <c r="CJ68">
        <v>1246.04</v>
      </c>
      <c r="CK68">
        <v>202.935</v>
      </c>
      <c r="CL68">
        <v>5.8851899999999997</v>
      </c>
      <c r="CM68">
        <v>707.45299999999997</v>
      </c>
      <c r="CN68">
        <v>25.096900000000002</v>
      </c>
      <c r="CO68">
        <v>4.9619299999999997</v>
      </c>
      <c r="CP68">
        <v>24.1935</v>
      </c>
      <c r="CQ68">
        <v>10170.5</v>
      </c>
      <c r="CR68">
        <v>49.351700000000001</v>
      </c>
      <c r="CS68">
        <v>65.392099999999999</v>
      </c>
      <c r="CT68">
        <v>2.5020699999999998</v>
      </c>
      <c r="CU68">
        <v>32.825600000000001</v>
      </c>
      <c r="CV68">
        <v>5.5667400000000002</v>
      </c>
      <c r="CW68">
        <v>0.30374400000000001</v>
      </c>
      <c r="CX68">
        <v>0.18942300000000001</v>
      </c>
      <c r="CY68">
        <v>28.889399999999998</v>
      </c>
      <c r="CZ68">
        <v>1.4823500000000001</v>
      </c>
      <c r="DA68">
        <v>0.56221500000000002</v>
      </c>
      <c r="DB68">
        <v>2.2306599999999999</v>
      </c>
      <c r="DC68">
        <v>72.806299999999993</v>
      </c>
      <c r="DD68">
        <v>8.3301499999999997E-3</v>
      </c>
      <c r="DE68">
        <v>0.10444299999999999</v>
      </c>
      <c r="DF68">
        <v>0.11455</v>
      </c>
      <c r="DG68">
        <v>0.68289299999999997</v>
      </c>
      <c r="DI68">
        <v>600.00000000000023</v>
      </c>
      <c r="DJ68">
        <v>700.00000000000023</v>
      </c>
      <c r="DK68">
        <v>799.99999999999989</v>
      </c>
      <c r="DL68">
        <v>499.99999999999994</v>
      </c>
      <c r="DM68">
        <v>899.99999999999977</v>
      </c>
      <c r="DN68">
        <v>383.33333333333326</v>
      </c>
      <c r="DO68">
        <v>2.7189200000000001E-3</v>
      </c>
      <c r="DP68">
        <v>1.17994E-2</v>
      </c>
      <c r="DQ68">
        <v>0.373616</v>
      </c>
      <c r="DR68">
        <v>0.34797899999999998</v>
      </c>
      <c r="DS68">
        <v>4.9704300000000004E-16</v>
      </c>
      <c r="DT68">
        <v>1.04704</v>
      </c>
      <c r="DU68">
        <v>0.12460399999999999</v>
      </c>
      <c r="DV68">
        <v>2.0293499999999999E-2</v>
      </c>
      <c r="DW68">
        <v>5.8851900000000002E-4</v>
      </c>
      <c r="DX68">
        <v>7.0745299999999997E-2</v>
      </c>
      <c r="DY68">
        <v>2.5096900000000002E-3</v>
      </c>
      <c r="DZ68">
        <v>4.9619300000000002E-4</v>
      </c>
      <c r="EA68">
        <v>2.4193500000000002E-3</v>
      </c>
      <c r="EB68">
        <v>1.01705</v>
      </c>
      <c r="EC68">
        <v>4.93517E-3</v>
      </c>
      <c r="ED68">
        <v>6.5392100000000002E-3</v>
      </c>
      <c r="EE68">
        <v>2.5020699999999996E-4</v>
      </c>
      <c r="EF68">
        <v>3.2825600000000003E-3</v>
      </c>
      <c r="EG68">
        <v>5.5667400000000006E-4</v>
      </c>
      <c r="EH68">
        <v>3.0374400000000002E-5</v>
      </c>
      <c r="EI68">
        <v>1.89423E-5</v>
      </c>
      <c r="EJ68">
        <v>2.88894E-3</v>
      </c>
      <c r="EK68">
        <v>1.4823500000000001E-4</v>
      </c>
      <c r="EL68">
        <v>5.6221500000000004E-5</v>
      </c>
      <c r="EM68">
        <v>2.2306599999999998E-4</v>
      </c>
      <c r="EN68">
        <v>7.2806299999999997E-3</v>
      </c>
      <c r="EO68">
        <v>8.33015E-7</v>
      </c>
      <c r="EP68">
        <v>1.0444299999999999E-5</v>
      </c>
      <c r="EQ68">
        <v>1.1455E-5</v>
      </c>
      <c r="ER68">
        <v>6.8289300000000004E-5</v>
      </c>
      <c r="EU68">
        <v>6.0000000000000026E-2</v>
      </c>
      <c r="EV68">
        <v>7.0000000000000021E-2</v>
      </c>
      <c r="EW68">
        <v>7.9999999999999988E-2</v>
      </c>
      <c r="EX68">
        <v>4.9999999999999996E-2</v>
      </c>
      <c r="EY68">
        <v>8.9999999999999983E-2</v>
      </c>
      <c r="EZ68">
        <v>3.8333333333333323E-2</v>
      </c>
      <c r="FB68">
        <v>5.853121729106619E-3</v>
      </c>
      <c r="FC68">
        <v>1.5905324314919478E-2</v>
      </c>
      <c r="FD68">
        <v>0.61936342245989406</v>
      </c>
      <c r="FE68">
        <v>0.57686358288770145</v>
      </c>
      <c r="FF68">
        <v>9.391865137138625E-16</v>
      </c>
      <c r="FG68">
        <v>2.2394504521181897</v>
      </c>
      <c r="FH68">
        <v>0.1743461157684634</v>
      </c>
      <c r="FI68">
        <v>2.8394697604790475E-2</v>
      </c>
      <c r="FJ68">
        <v>9.0267504982206133E-4</v>
      </c>
      <c r="FK68">
        <v>0.11803691479005639</v>
      </c>
      <c r="FL68">
        <v>4.4803927875932421E-3</v>
      </c>
      <c r="FM68">
        <v>7.2520515384615308E-4</v>
      </c>
      <c r="FN68">
        <v>3.1239295413177928E-3</v>
      </c>
      <c r="FO68">
        <v>1.3082340555058207</v>
      </c>
      <c r="FP68">
        <v>6.1429203823799112E-3</v>
      </c>
      <c r="FQ68">
        <v>8.139506115019856E-3</v>
      </c>
      <c r="FR68">
        <v>3.3633677624784894E-4</v>
      </c>
      <c r="FS68">
        <v>3.5898079232479117E-3</v>
      </c>
      <c r="FT68">
        <v>6.5832640812599772E-4</v>
      </c>
      <c r="FU68">
        <v>3.592096927642086E-5</v>
      </c>
      <c r="FV68">
        <v>2.4055506613429287E-5</v>
      </c>
      <c r="FW68">
        <v>3.9023809120806918E-3</v>
      </c>
      <c r="FX68">
        <v>2.1205374932730634E-4</v>
      </c>
      <c r="FY68">
        <v>7.1376819686631452E-5</v>
      </c>
      <c r="FZ68">
        <v>2.3649359969902105E-4</v>
      </c>
      <c r="GA68">
        <v>8.1290646686088507E-3</v>
      </c>
      <c r="GB68">
        <v>9.7694847732181313E-7</v>
      </c>
      <c r="GC68">
        <v>6.7314419075144481E-6</v>
      </c>
      <c r="GD68">
        <v>1.4445861618799008E-5</v>
      </c>
      <c r="GE68">
        <v>7.3562605019305216E-5</v>
      </c>
      <c r="GF68">
        <v>0</v>
      </c>
      <c r="GG68">
        <v>0</v>
      </c>
      <c r="GH68">
        <v>9.9465240641711444E-2</v>
      </c>
      <c r="GI68">
        <v>0.13226834692364722</v>
      </c>
      <c r="GJ68">
        <v>0.17110715557137757</v>
      </c>
      <c r="GK68">
        <v>6.0230179028132998E-2</v>
      </c>
      <c r="GL68">
        <v>0.15016294129935237</v>
      </c>
    </row>
    <row r="69" spans="3:194">
      <c r="C69">
        <f>D69*L69</f>
        <v>-0.18070296744654249</v>
      </c>
      <c r="D69">
        <f>M69^3</f>
        <v>0.10455532456549355</v>
      </c>
      <c r="E69">
        <f>L69*(M69)^3</f>
        <v>-0.18070296744654249</v>
      </c>
      <c r="F69">
        <f>J69-K69</f>
        <v>-0.54369971672467132</v>
      </c>
      <c r="G69">
        <f>F69-P69</f>
        <v>-0.36299674927812886</v>
      </c>
      <c r="H69" t="s">
        <v>306</v>
      </c>
      <c r="I69" t="s">
        <v>101</v>
      </c>
      <c r="J69">
        <f t="shared" si="18"/>
        <v>-2.9030997167246713</v>
      </c>
      <c r="K69">
        <v>-2.3593999999999999</v>
      </c>
      <c r="L69">
        <v>-1.7282999999999999</v>
      </c>
      <c r="M69">
        <f t="shared" si="19"/>
        <v>0.47110247388392312</v>
      </c>
      <c r="N69">
        <f t="shared" ref="N69:N107" si="20">4.6482*(10^(-9))</f>
        <v>4.6482000000000006E-9</v>
      </c>
      <c r="O69" t="e">
        <f>((J69-(K69)-(((L69)*(M69)^3)))/N69)^(0.333)</f>
        <v>#NUM!</v>
      </c>
      <c r="P69">
        <f>((L69)*((M69)^3))</f>
        <v>-0.18070296744654249</v>
      </c>
      <c r="Q69">
        <v>53735.9</v>
      </c>
      <c r="R69">
        <v>62606.400000000001</v>
      </c>
      <c r="S69">
        <v>3148.86</v>
      </c>
      <c r="T69">
        <v>84313.3</v>
      </c>
      <c r="U69">
        <v>75100</v>
      </c>
      <c r="V69">
        <v>0</v>
      </c>
      <c r="W69">
        <v>129200</v>
      </c>
      <c r="X69">
        <v>5.3735900000000001</v>
      </c>
      <c r="Y69">
        <v>6.2606400000000004</v>
      </c>
      <c r="Z69">
        <v>0.314886</v>
      </c>
      <c r="AA69">
        <v>8.4313300000000009</v>
      </c>
      <c r="AB69">
        <v>7.51</v>
      </c>
      <c r="AC69">
        <v>0</v>
      </c>
      <c r="AD69">
        <v>12.92</v>
      </c>
      <c r="AE69">
        <f t="shared" si="14"/>
        <v>204300</v>
      </c>
      <c r="AF69">
        <f t="shared" si="15"/>
        <v>159413.29999999999</v>
      </c>
      <c r="AG69">
        <f t="shared" si="16"/>
        <v>0.36759667156142928</v>
      </c>
      <c r="AH69">
        <f t="shared" si="17"/>
        <v>0.47110247388392312</v>
      </c>
      <c r="AJ69">
        <v>5.6174747443491002</v>
      </c>
      <c r="AK69">
        <v>2.3825252556508993</v>
      </c>
      <c r="AL69">
        <f>LN(AN69)</f>
        <v>-2.9030997167246713</v>
      </c>
      <c r="AM69">
        <v>1.1530637480557271</v>
      </c>
      <c r="AN69" s="5">
        <v>5.4852927726295811E-2</v>
      </c>
      <c r="AO69">
        <v>1.9292482117936198</v>
      </c>
      <c r="AP69">
        <v>2.5766426997814378</v>
      </c>
      <c r="AR69">
        <v>5.1254102593659943E-2</v>
      </c>
      <c r="AS69">
        <v>6.2672995171813628E-2</v>
      </c>
      <c r="AT69">
        <v>8.9099229376671332</v>
      </c>
      <c r="AU69">
        <v>10.380736144826152</v>
      </c>
      <c r="AV69">
        <v>21.614824697946823</v>
      </c>
      <c r="AW69">
        <v>32.205159558561768</v>
      </c>
      <c r="AX69">
        <v>0</v>
      </c>
      <c r="AY69">
        <v>0</v>
      </c>
      <c r="AZ69">
        <v>8.1622350533807828E-3</v>
      </c>
      <c r="BA69">
        <v>0.52538008815542103</v>
      </c>
      <c r="BB69">
        <v>3.1997347899489596E-2</v>
      </c>
      <c r="BC69">
        <v>6.9697261538461536E-3</v>
      </c>
      <c r="BD69">
        <v>3.7226972297051332E-2</v>
      </c>
      <c r="BE69">
        <v>10.846212681529209</v>
      </c>
      <c r="BF69">
        <v>6.0199292872438061E-2</v>
      </c>
      <c r="BG69">
        <v>5.8988799602324872E-2</v>
      </c>
      <c r="BH69">
        <v>5.2116358519793465E-3</v>
      </c>
      <c r="BI69">
        <v>4.1979370632970629E-2</v>
      </c>
      <c r="BJ69">
        <v>0</v>
      </c>
      <c r="BK69">
        <v>8.6872396804382569E-5</v>
      </c>
      <c r="BL69">
        <v>3.005747761781577E-6</v>
      </c>
      <c r="BM69">
        <v>1.3704003749177814E-5</v>
      </c>
      <c r="BN69">
        <v>1.9778999289635129E-3</v>
      </c>
      <c r="BO69">
        <v>9.3741721565158791E-4</v>
      </c>
      <c r="BP69">
        <v>2.5116352671181344E-3</v>
      </c>
      <c r="BQ69">
        <v>6.5776083758193729E-2</v>
      </c>
      <c r="BR69">
        <v>9.3706671058315332E-7</v>
      </c>
      <c r="BS69">
        <v>2.608313699421965E-6</v>
      </c>
      <c r="BT69">
        <v>5.8428497389033935E-5</v>
      </c>
      <c r="BU69">
        <v>5.141797644787645E-4</v>
      </c>
      <c r="BW69">
        <v>12.452293766714648</v>
      </c>
      <c r="BX69">
        <v>21.614824697946823</v>
      </c>
      <c r="BY69">
        <v>40.472605568610639</v>
      </c>
      <c r="BZ69">
        <v>8.83019591794978</v>
      </c>
      <c r="CA69">
        <v>0</v>
      </c>
      <c r="CB69">
        <v>16.620517503805139</v>
      </c>
      <c r="CD69">
        <v>18.612100000000002</v>
      </c>
      <c r="CE69">
        <v>112.84</v>
      </c>
      <c r="CF69">
        <v>3092.89</v>
      </c>
      <c r="CG69">
        <v>2744.78</v>
      </c>
      <c r="CH69">
        <v>4.2007800000000002E-12</v>
      </c>
      <c r="CI69">
        <v>8573.58</v>
      </c>
      <c r="CJ69">
        <v>915.34400000000005</v>
      </c>
      <c r="CK69">
        <v>128.73400000000001</v>
      </c>
      <c r="CL69">
        <v>5.1493700000000002</v>
      </c>
      <c r="CM69">
        <v>315.71800000000002</v>
      </c>
      <c r="CN69">
        <v>17.1036</v>
      </c>
      <c r="CO69">
        <v>4.18241</v>
      </c>
      <c r="CP69">
        <v>29.325299999999999</v>
      </c>
      <c r="CQ69">
        <v>8777.81</v>
      </c>
      <c r="CR69">
        <v>38.109200000000001</v>
      </c>
      <c r="CS69">
        <v>64.615200000000002</v>
      </c>
      <c r="CT69">
        <v>2.38801</v>
      </c>
      <c r="CU69">
        <v>31.317799999999998</v>
      </c>
      <c r="CV69">
        <v>6.4614200000000004</v>
      </c>
      <c r="CW69">
        <v>0.224492</v>
      </c>
      <c r="CX69">
        <v>4.0762600000000003E-2</v>
      </c>
      <c r="CY69">
        <v>0.13860800000000001</v>
      </c>
      <c r="CZ69">
        <v>1.2638400000000001</v>
      </c>
      <c r="DA69">
        <v>0.69553399999999999</v>
      </c>
      <c r="DB69">
        <v>2.2962500000000001</v>
      </c>
      <c r="DC69">
        <v>55.699300000000001</v>
      </c>
      <c r="DD69">
        <v>9.8508199999999997E-3</v>
      </c>
      <c r="DE69">
        <v>3.2954799999999999E-2</v>
      </c>
      <c r="DF69">
        <v>0.125752</v>
      </c>
      <c r="DG69">
        <v>0.918466</v>
      </c>
      <c r="DI69">
        <v>600</v>
      </c>
      <c r="DJ69">
        <v>700.00000000000011</v>
      </c>
      <c r="DK69">
        <v>800</v>
      </c>
      <c r="DL69">
        <v>500</v>
      </c>
      <c r="DM69">
        <v>900</v>
      </c>
      <c r="DN69">
        <v>383.33333333333303</v>
      </c>
      <c r="DO69">
        <v>1.8612100000000001E-3</v>
      </c>
      <c r="DP69">
        <v>1.1284000000000001E-2</v>
      </c>
      <c r="DQ69">
        <v>0.30928899999999998</v>
      </c>
      <c r="DR69">
        <v>0.274478</v>
      </c>
      <c r="DS69">
        <v>4.2007800000000003E-16</v>
      </c>
      <c r="DT69">
        <v>0.85735799999999995</v>
      </c>
      <c r="DU69">
        <v>9.1534400000000002E-2</v>
      </c>
      <c r="DV69">
        <v>1.28734E-2</v>
      </c>
      <c r="DW69">
        <v>5.1493700000000003E-4</v>
      </c>
      <c r="DX69">
        <v>3.1571800000000004E-2</v>
      </c>
      <c r="DY69">
        <v>1.71036E-3</v>
      </c>
      <c r="DZ69">
        <v>4.1824100000000002E-4</v>
      </c>
      <c r="EA69">
        <v>2.93253E-3</v>
      </c>
      <c r="EB69">
        <v>0.87778099999999992</v>
      </c>
      <c r="EC69">
        <v>3.8109200000000002E-3</v>
      </c>
      <c r="ED69">
        <v>6.4615200000000001E-3</v>
      </c>
      <c r="EE69">
        <v>2.3880099999999999E-4</v>
      </c>
      <c r="EF69">
        <v>3.1317799999999998E-3</v>
      </c>
      <c r="EG69">
        <v>6.4614200000000005E-4</v>
      </c>
      <c r="EH69">
        <v>2.2449199999999998E-5</v>
      </c>
      <c r="EI69">
        <v>4.07626E-6</v>
      </c>
      <c r="EJ69">
        <v>1.3860800000000001E-5</v>
      </c>
      <c r="EK69">
        <v>1.26384E-4</v>
      </c>
      <c r="EL69">
        <v>6.9553400000000004E-5</v>
      </c>
      <c r="EM69">
        <v>2.2962500000000001E-4</v>
      </c>
      <c r="EN69">
        <v>5.5699299999999998E-3</v>
      </c>
      <c r="EO69">
        <v>9.8508200000000003E-7</v>
      </c>
      <c r="EP69">
        <v>3.2954799999999999E-6</v>
      </c>
      <c r="EQ69">
        <v>1.2575199999999999E-5</v>
      </c>
      <c r="ER69">
        <v>9.1846600000000003E-5</v>
      </c>
      <c r="EU69">
        <v>0.06</v>
      </c>
      <c r="EV69">
        <v>7.0000000000000007E-2</v>
      </c>
      <c r="EW69">
        <v>0.08</v>
      </c>
      <c r="EX69">
        <v>0.05</v>
      </c>
      <c r="EY69">
        <v>0.09</v>
      </c>
      <c r="EZ69">
        <v>3.8333333333333303E-2</v>
      </c>
      <c r="FB69">
        <v>4.0066970317002822E-3</v>
      </c>
      <c r="FC69">
        <v>1.5210576772509738E-2</v>
      </c>
      <c r="FD69">
        <v>0.51272508021390462</v>
      </c>
      <c r="FE69">
        <v>0.45501700534759437</v>
      </c>
      <c r="FF69">
        <v>7.9375746627131243E-16</v>
      </c>
      <c r="FG69">
        <v>1.8337511085795641</v>
      </c>
      <c r="FH69">
        <v>0.12807507864271483</v>
      </c>
      <c r="FI69">
        <v>1.8012481836327383E-2</v>
      </c>
      <c r="FJ69">
        <v>7.8981440213522899E-4</v>
      </c>
      <c r="FK69">
        <v>5.2676826112387713E-2</v>
      </c>
      <c r="FL69">
        <v>3.053398869257947E-3</v>
      </c>
      <c r="FM69">
        <v>6.1127530769230706E-4</v>
      </c>
      <c r="FN69">
        <v>3.7865613068802221E-3</v>
      </c>
      <c r="FO69">
        <v>1.1290919792300818</v>
      </c>
      <c r="FP69">
        <v>4.7435403732027977E-3</v>
      </c>
      <c r="FQ69">
        <v>8.0428035729580641E-3</v>
      </c>
      <c r="FR69">
        <v>3.210044423407922E-4</v>
      </c>
      <c r="FS69">
        <v>3.4249149011348896E-3</v>
      </c>
      <c r="FT69">
        <v>7.6413186532754977E-4</v>
      </c>
      <c r="FU69">
        <v>2.6548574572015482E-5</v>
      </c>
      <c r="FV69">
        <v>5.1765888718929198E-6</v>
      </c>
      <c r="FW69">
        <v>1.8723172286779254E-5</v>
      </c>
      <c r="FX69">
        <v>1.8079536583790793E-4</v>
      </c>
      <c r="FY69">
        <v>8.8302526442591393E-5</v>
      </c>
      <c r="FZ69">
        <v>2.4344742287434087E-4</v>
      </c>
      <c r="GA69">
        <v>6.2190114275309264E-3</v>
      </c>
      <c r="GB69">
        <v>1.1552905529157654E-6</v>
      </c>
      <c r="GC69">
        <v>2.1239654335260106E-6</v>
      </c>
      <c r="GD69">
        <v>1.5858542036553584E-5</v>
      </c>
      <c r="GE69">
        <v>9.8939001544401796E-5</v>
      </c>
      <c r="GF69">
        <v>0</v>
      </c>
      <c r="GG69">
        <v>0</v>
      </c>
      <c r="GH69">
        <v>9.9465240641711403E-2</v>
      </c>
      <c r="GI69">
        <v>0.1322683469236472</v>
      </c>
      <c r="GJ69">
        <v>0.17110715557137759</v>
      </c>
      <c r="GK69">
        <v>6.0230179028133005E-2</v>
      </c>
      <c r="GL69">
        <v>0.1501629412993524</v>
      </c>
    </row>
    <row r="70" spans="3:194">
      <c r="E70">
        <f>L70*(M70)^3</f>
        <v>-0.15874147179190981</v>
      </c>
      <c r="F70">
        <f t="shared" ref="F70:F84" si="21">J70-K70</f>
        <v>0.57662428701266721</v>
      </c>
      <c r="H70" t="s">
        <v>306</v>
      </c>
      <c r="I70" s="24" t="s">
        <v>102</v>
      </c>
      <c r="J70">
        <f t="shared" si="18"/>
        <v>-1.7827757129873327</v>
      </c>
      <c r="K70">
        <v>-2.3593999999999999</v>
      </c>
      <c r="L70">
        <v>-1.7282999999999999</v>
      </c>
      <c r="M70">
        <f t="shared" si="19"/>
        <v>0.45118753296312192</v>
      </c>
      <c r="N70">
        <f t="shared" si="20"/>
        <v>4.6482000000000006E-9</v>
      </c>
      <c r="O70">
        <f t="shared" ref="O70:O107" si="22">((J70-(K70)-(((L70)*(M70)^3)))/N70)^(0.333)</f>
        <v>537.45213561000116</v>
      </c>
      <c r="P70" s="62">
        <f>((J70-K70-((L70*(M70^3))))/N70)</f>
        <v>158204414.35492814</v>
      </c>
      <c r="Q70">
        <v>52107.7</v>
      </c>
      <c r="R70">
        <v>60333.8</v>
      </c>
      <c r="S70">
        <v>9613.1</v>
      </c>
      <c r="T70">
        <v>89281.8</v>
      </c>
      <c r="U70" s="24">
        <v>73400</v>
      </c>
      <c r="V70" s="24">
        <v>10100</v>
      </c>
      <c r="W70" s="24">
        <v>126000</v>
      </c>
      <c r="X70">
        <v>5.2107700000000001</v>
      </c>
      <c r="Y70">
        <v>6.0333800000000002</v>
      </c>
      <c r="Z70">
        <v>0.96131</v>
      </c>
      <c r="AA70">
        <v>8.9281800000000011</v>
      </c>
      <c r="AB70">
        <v>7.34</v>
      </c>
      <c r="AC70">
        <v>1.01</v>
      </c>
      <c r="AD70">
        <v>12.6</v>
      </c>
      <c r="AE70">
        <f t="shared" si="14"/>
        <v>199400</v>
      </c>
      <c r="AF70">
        <f t="shared" si="15"/>
        <v>162681.79999999999</v>
      </c>
      <c r="AG70">
        <f t="shared" si="16"/>
        <v>0.36810431293881646</v>
      </c>
      <c r="AH70">
        <f t="shared" si="17"/>
        <v>0.45118753296312192</v>
      </c>
      <c r="AJ70">
        <v>5.6830740850188146</v>
      </c>
      <c r="AK70">
        <v>2.3169259149811858</v>
      </c>
      <c r="AM70">
        <v>1.0226278992747364</v>
      </c>
      <c r="AN70">
        <v>0.16817070521567135</v>
      </c>
      <c r="AO70">
        <v>1.8894550416943112</v>
      </c>
      <c r="AP70">
        <v>2.5290111687029406</v>
      </c>
      <c r="AR70">
        <v>5.0130588760806838E-2</v>
      </c>
      <c r="AS70">
        <v>9.9173796302739994E-2</v>
      </c>
      <c r="AT70">
        <v>8.6399519029006235</v>
      </c>
      <c r="AU70">
        <v>10.003917465542054</v>
      </c>
      <c r="AV70">
        <v>20.330027425691242</v>
      </c>
      <c r="AW70">
        <v>34.119097721609158</v>
      </c>
      <c r="AX70">
        <v>0</v>
      </c>
      <c r="AY70">
        <v>0</v>
      </c>
      <c r="AZ70">
        <v>7.8812721352312931E-3</v>
      </c>
      <c r="BA70">
        <v>1.6039237455608939</v>
      </c>
      <c r="BB70">
        <v>6.3466801060070605E-2</v>
      </c>
      <c r="BC70">
        <v>8.433427692307682E-3</v>
      </c>
      <c r="BD70">
        <v>3.0210962395340286E-2</v>
      </c>
      <c r="BE70">
        <v>11.485369347300541</v>
      </c>
      <c r="BF70">
        <v>5.4782506638115437E-2</v>
      </c>
      <c r="BG70">
        <v>5.8550657051085753E-2</v>
      </c>
      <c r="BH70">
        <v>4.9224642168674776E-3</v>
      </c>
      <c r="BI70">
        <v>4.5278871475371331E-2</v>
      </c>
      <c r="BJ70">
        <v>0</v>
      </c>
      <c r="BK70">
        <v>1.09498974480712E-4</v>
      </c>
      <c r="BL70">
        <v>0</v>
      </c>
      <c r="BM70">
        <v>3.1193895395746607E-33</v>
      </c>
      <c r="BN70">
        <v>4.7019040404692788E-3</v>
      </c>
      <c r="BO70">
        <v>8.0278751941706688E-4</v>
      </c>
      <c r="BP70">
        <v>2.8122431376975082E-3</v>
      </c>
      <c r="BQ70">
        <v>9.9134409395483902E-2</v>
      </c>
      <c r="BR70">
        <v>2.7211571274298022E-8</v>
      </c>
      <c r="BS70">
        <v>0</v>
      </c>
      <c r="BT70">
        <v>3.9588849086161882E-5</v>
      </c>
      <c r="BU70">
        <v>6.0287052509652662E-4</v>
      </c>
      <c r="BW70">
        <v>12.170417609545341</v>
      </c>
      <c r="BX70">
        <v>20.330027425691242</v>
      </c>
      <c r="BY70">
        <v>40.772085736665893</v>
      </c>
      <c r="BZ70">
        <v>8.854289221955101</v>
      </c>
      <c r="CA70">
        <v>1.6851618968038435</v>
      </c>
      <c r="CB70">
        <v>16.208863819500365</v>
      </c>
      <c r="CD70">
        <v>18.116599999999998</v>
      </c>
      <c r="CE70">
        <v>111.331</v>
      </c>
      <c r="CF70">
        <v>3952.36</v>
      </c>
      <c r="CG70">
        <v>3497.76</v>
      </c>
      <c r="CH70">
        <v>4.5048300000000003E-12</v>
      </c>
      <c r="CI70">
        <v>13960.6</v>
      </c>
      <c r="CJ70">
        <v>945.45399999999995</v>
      </c>
      <c r="CK70">
        <v>149.386</v>
      </c>
      <c r="CL70">
        <v>4.7920299999999996</v>
      </c>
      <c r="CM70">
        <v>785.55200000000002</v>
      </c>
      <c r="CN70">
        <v>19.340699999999998</v>
      </c>
      <c r="CO70">
        <v>4.1328399999999998</v>
      </c>
      <c r="CP70">
        <v>20.165199999999999</v>
      </c>
      <c r="CQ70">
        <v>9211.6</v>
      </c>
      <c r="CR70">
        <v>47.441499999999998</v>
      </c>
      <c r="CS70">
        <v>51.420699999999997</v>
      </c>
      <c r="CT70">
        <v>2.8849800000000001</v>
      </c>
      <c r="CU70">
        <v>28.429600000000001</v>
      </c>
      <c r="CV70">
        <v>5.9674300000000002</v>
      </c>
      <c r="CW70">
        <v>0.28840399999999999</v>
      </c>
      <c r="CX70">
        <v>6.8773600000000002E-5</v>
      </c>
      <c r="CY70">
        <v>1.4544200000000001E-30</v>
      </c>
      <c r="CZ70">
        <v>1.92218</v>
      </c>
      <c r="DA70">
        <v>0.70782299999999998</v>
      </c>
      <c r="DB70">
        <v>2.0786799999999999</v>
      </c>
      <c r="DC70">
        <v>79.203800000000001</v>
      </c>
      <c r="DD70">
        <v>2.21469E-5</v>
      </c>
      <c r="DE70">
        <v>9.9904300000000001E-7</v>
      </c>
      <c r="DF70">
        <v>0.11266900000000001</v>
      </c>
      <c r="DG70">
        <v>0.64368199999999998</v>
      </c>
      <c r="DI70">
        <v>600</v>
      </c>
      <c r="DJ70">
        <v>700.00000000000011</v>
      </c>
      <c r="DK70">
        <v>800</v>
      </c>
      <c r="DL70">
        <v>500</v>
      </c>
      <c r="DM70">
        <v>900</v>
      </c>
      <c r="DN70">
        <v>383.33333333333303</v>
      </c>
      <c r="DO70">
        <v>1.8116599999999999E-3</v>
      </c>
      <c r="DP70">
        <v>1.11331E-2</v>
      </c>
      <c r="DQ70">
        <v>0.39523600000000003</v>
      </c>
      <c r="DR70">
        <v>0.34977600000000003</v>
      </c>
      <c r="DS70">
        <v>4.5048300000000003E-16</v>
      </c>
      <c r="DT70">
        <v>1.3960600000000001</v>
      </c>
      <c r="DU70">
        <v>9.4545400000000002E-2</v>
      </c>
      <c r="DV70">
        <v>1.49386E-2</v>
      </c>
      <c r="DW70">
        <v>4.7920299999999993E-4</v>
      </c>
      <c r="DX70">
        <v>7.8555200000000006E-2</v>
      </c>
      <c r="DY70">
        <v>1.9340699999999998E-3</v>
      </c>
      <c r="DZ70">
        <v>4.1328399999999998E-4</v>
      </c>
      <c r="EA70">
        <v>2.0165199999999999E-3</v>
      </c>
      <c r="EB70">
        <v>0.92116000000000009</v>
      </c>
      <c r="EC70">
        <v>4.7441499999999999E-3</v>
      </c>
      <c r="ED70">
        <v>5.1420699999999995E-3</v>
      </c>
      <c r="EE70">
        <v>2.8849799999999999E-4</v>
      </c>
      <c r="EF70">
        <v>2.8429600000000003E-3</v>
      </c>
      <c r="EG70">
        <v>5.9674300000000006E-4</v>
      </c>
      <c r="EH70">
        <v>2.8840399999999999E-5</v>
      </c>
      <c r="EI70">
        <v>6.8773599999999999E-9</v>
      </c>
      <c r="EJ70">
        <v>1.45442E-34</v>
      </c>
      <c r="EK70">
        <v>1.9221799999999999E-4</v>
      </c>
      <c r="EL70">
        <v>7.0782299999999995E-5</v>
      </c>
      <c r="EM70">
        <v>2.07868E-4</v>
      </c>
      <c r="EN70">
        <v>7.9203799999999994E-3</v>
      </c>
      <c r="EO70">
        <v>2.2146899999999999E-9</v>
      </c>
      <c r="EP70">
        <v>9.99043E-11</v>
      </c>
      <c r="EQ70">
        <v>1.12669E-5</v>
      </c>
      <c r="ER70">
        <v>6.4368199999999991E-5</v>
      </c>
      <c r="EU70">
        <v>0.06</v>
      </c>
      <c r="EV70">
        <v>7.0000000000000007E-2</v>
      </c>
      <c r="EW70">
        <v>0.08</v>
      </c>
      <c r="EX70">
        <v>0.05</v>
      </c>
      <c r="EY70">
        <v>0.09</v>
      </c>
      <c r="EZ70">
        <v>3.8333333333333303E-2</v>
      </c>
      <c r="FB70">
        <v>3.9000288760806853E-3</v>
      </c>
      <c r="FC70">
        <v>1.5007166985645885E-2</v>
      </c>
      <c r="FD70">
        <v>0.6552040641711242</v>
      </c>
      <c r="FE70">
        <v>0.57984256684492086</v>
      </c>
      <c r="FF70">
        <v>8.5120916753150516E-16</v>
      </c>
      <c r="FG70">
        <v>2.9859481950872175</v>
      </c>
      <c r="FH70">
        <v>0.13228807465069886</v>
      </c>
      <c r="FI70">
        <v>2.0902112974051937E-2</v>
      </c>
      <c r="FJ70">
        <v>7.3500531316725748E-4</v>
      </c>
      <c r="FK70">
        <v>0.13106755429287653</v>
      </c>
      <c r="FL70">
        <v>3.4527743580683111E-3</v>
      </c>
      <c r="FM70">
        <v>6.0403046153846085E-4</v>
      </c>
      <c r="FN70">
        <v>2.6037846523480086E-3</v>
      </c>
      <c r="FO70">
        <v>1.1848904995523739</v>
      </c>
      <c r="FP70">
        <v>5.9051533649433869E-3</v>
      </c>
      <c r="FQ70">
        <v>6.4004536035484625E-3</v>
      </c>
      <c r="FR70">
        <v>3.8780884337349448E-4</v>
      </c>
      <c r="FS70">
        <v>3.1090613221013124E-3</v>
      </c>
      <c r="FT70">
        <v>7.0571227642090748E-4</v>
      </c>
      <c r="FU70">
        <v>3.4106850582058843E-5</v>
      </c>
      <c r="FV70">
        <v>8.7338062940051641E-9</v>
      </c>
      <c r="FW70">
        <v>1.964630918658193E-34</v>
      </c>
      <c r="FX70">
        <v>2.7497249359595351E-4</v>
      </c>
      <c r="FY70">
        <v>8.9862694238059335E-5</v>
      </c>
      <c r="FZ70">
        <v>2.2038074642588342E-4</v>
      </c>
      <c r="GA70">
        <v>8.8433667443553864E-3</v>
      </c>
      <c r="GB70">
        <v>2.597357818574511E-9</v>
      </c>
      <c r="GC70">
        <v>6.4389187572254313E-11</v>
      </c>
      <c r="GD70">
        <v>1.4208649347258538E-5</v>
      </c>
      <c r="GE70">
        <v>6.9338717374517543E-5</v>
      </c>
      <c r="GF70">
        <v>0</v>
      </c>
      <c r="GG70">
        <v>0</v>
      </c>
      <c r="GH70">
        <v>9.9465240641711403E-2</v>
      </c>
      <c r="GI70">
        <v>0.1322683469236472</v>
      </c>
      <c r="GJ70">
        <v>0.17110715557137759</v>
      </c>
      <c r="GK70">
        <v>6.0230179028133005E-2</v>
      </c>
      <c r="GL70">
        <v>0.1501629412993524</v>
      </c>
    </row>
    <row r="71" spans="3:194">
      <c r="E71">
        <f>L71*(M71)^3</f>
        <v>-0.15105296943909732</v>
      </c>
      <c r="F71">
        <f t="shared" si="21"/>
        <v>-0.31177428491693426</v>
      </c>
      <c r="H71" t="s">
        <v>306</v>
      </c>
      <c r="I71" t="s">
        <v>103</v>
      </c>
      <c r="J71">
        <f t="shared" si="18"/>
        <v>-2.6711742849169342</v>
      </c>
      <c r="K71">
        <v>-2.3593999999999999</v>
      </c>
      <c r="L71">
        <v>-1.7282999999999999</v>
      </c>
      <c r="M71">
        <f t="shared" si="19"/>
        <v>0.44378237059251058</v>
      </c>
      <c r="N71">
        <f t="shared" si="20"/>
        <v>4.6482000000000006E-9</v>
      </c>
      <c r="O71" t="e">
        <f t="shared" si="22"/>
        <v>#NUM!</v>
      </c>
      <c r="P71">
        <f>(J71-K71-((L71*(M71^3))))/N71</f>
        <v>-34577108.445814922</v>
      </c>
      <c r="Q71">
        <v>49568</v>
      </c>
      <c r="R71">
        <v>58622.5</v>
      </c>
      <c r="S71">
        <v>3956.02</v>
      </c>
      <c r="T71">
        <v>90993.7</v>
      </c>
      <c r="U71">
        <v>72600</v>
      </c>
      <c r="V71">
        <v>4200</v>
      </c>
      <c r="W71">
        <v>128699.99999999999</v>
      </c>
      <c r="X71">
        <v>4.9568000000000003</v>
      </c>
      <c r="Y71">
        <v>5.8622500000000004</v>
      </c>
      <c r="Z71">
        <v>0.39560200000000001</v>
      </c>
      <c r="AA71">
        <v>9.0993700000000004</v>
      </c>
      <c r="AB71">
        <v>7.26</v>
      </c>
      <c r="AC71">
        <v>0.42</v>
      </c>
      <c r="AD71">
        <v>12.87</v>
      </c>
      <c r="AE71">
        <f t="shared" si="14"/>
        <v>201300</v>
      </c>
      <c r="AF71">
        <f t="shared" si="15"/>
        <v>163593.70000000001</v>
      </c>
      <c r="AG71">
        <f t="shared" si="16"/>
        <v>0.36065573770491804</v>
      </c>
      <c r="AH71">
        <f t="shared" si="17"/>
        <v>0.44378237059251058</v>
      </c>
      <c r="AJ71">
        <v>5.6026907892096824</v>
      </c>
      <c r="AK71">
        <v>2.3973092107903167</v>
      </c>
      <c r="AM71">
        <v>1.1762998279900039</v>
      </c>
      <c r="AN71">
        <v>6.9170951194524044E-2</v>
      </c>
      <c r="AO71">
        <v>1.9289587850670571</v>
      </c>
      <c r="AP71">
        <v>2.500170877307653</v>
      </c>
      <c r="AR71">
        <v>5.3646655331412024E-2</v>
      </c>
      <c r="AS71">
        <v>9.3225172118311994E-2</v>
      </c>
      <c r="AT71">
        <v>8.2188455050401021</v>
      </c>
      <c r="AU71">
        <v>9.7201676609750933</v>
      </c>
      <c r="AV71">
        <v>21.765977318212183</v>
      </c>
      <c r="AW71">
        <v>33.43840573157712</v>
      </c>
      <c r="AX71">
        <v>0</v>
      </c>
      <c r="AY71">
        <v>0.10731022734530959</v>
      </c>
      <c r="AZ71">
        <v>9.3964135231316449E-3</v>
      </c>
      <c r="BA71">
        <v>0.66005288782118232</v>
      </c>
      <c r="BB71">
        <v>3.6878187318413774E-2</v>
      </c>
      <c r="BC71">
        <v>5.8968692307692248E-3</v>
      </c>
      <c r="BD71">
        <v>3.8826931416090164E-2</v>
      </c>
      <c r="BE71">
        <v>11.705591204225957</v>
      </c>
      <c r="BF71">
        <v>6.6210558886509396E-2</v>
      </c>
      <c r="BG71">
        <v>6.6191141205261317E-2</v>
      </c>
      <c r="BH71">
        <v>4.8670414457831395E-3</v>
      </c>
      <c r="BI71">
        <v>3.7680975465075345E-2</v>
      </c>
      <c r="BJ71">
        <v>0</v>
      </c>
      <c r="BK71">
        <v>1.8156442570189431E-4</v>
      </c>
      <c r="BL71">
        <v>5.0976115588797609E-5</v>
      </c>
      <c r="BM71">
        <v>1.9468949112036875E-5</v>
      </c>
      <c r="BN71">
        <v>2.908169792272096E-3</v>
      </c>
      <c r="BO71">
        <v>8.6482224884171515E-4</v>
      </c>
      <c r="BP71">
        <v>1.9484275395033801E-3</v>
      </c>
      <c r="BQ71">
        <v>5.8110413838310004E-2</v>
      </c>
      <c r="BR71">
        <v>5.6468129805615468E-7</v>
      </c>
      <c r="BS71">
        <v>2.6442321676300568E-5</v>
      </c>
      <c r="BT71">
        <v>3.2158215665796344E-5</v>
      </c>
      <c r="BU71">
        <v>5.7571380694980835E-4</v>
      </c>
      <c r="BW71">
        <v>12.03777000617155</v>
      </c>
      <c r="BX71">
        <v>21.765977318212183</v>
      </c>
      <c r="BY71">
        <v>40.215908281706128</v>
      </c>
      <c r="BZ71">
        <v>8.7217760499258414</v>
      </c>
      <c r="CA71">
        <v>0.7007603927303111</v>
      </c>
      <c r="CB71">
        <v>16.556196615632516</v>
      </c>
      <c r="CD71">
        <v>23.454799999999999</v>
      </c>
      <c r="CE71">
        <v>114.39</v>
      </c>
      <c r="CF71">
        <v>2598.21</v>
      </c>
      <c r="CG71">
        <v>2438.87</v>
      </c>
      <c r="CH71">
        <v>5.3136099999999996E-12</v>
      </c>
      <c r="CI71">
        <v>10890.4</v>
      </c>
      <c r="CJ71">
        <v>1216.8399999999999</v>
      </c>
      <c r="CK71">
        <v>125.959</v>
      </c>
      <c r="CL71">
        <v>6.75284</v>
      </c>
      <c r="CM71">
        <v>543.42100000000005</v>
      </c>
      <c r="CN71">
        <v>17.313800000000001</v>
      </c>
      <c r="CO71">
        <v>2.9180299999999999</v>
      </c>
      <c r="CP71">
        <v>29.2667</v>
      </c>
      <c r="CQ71">
        <v>9062.4699999999993</v>
      </c>
      <c r="CR71">
        <v>61.074399999999997</v>
      </c>
      <c r="CS71">
        <v>84.458799999999997</v>
      </c>
      <c r="CT71">
        <v>3.08134</v>
      </c>
      <c r="CU71">
        <v>39.272599999999997</v>
      </c>
      <c r="CV71">
        <v>5.6620999999999997</v>
      </c>
      <c r="CW71">
        <v>0.34910999999999998</v>
      </c>
      <c r="CX71">
        <v>0.151167</v>
      </c>
      <c r="CY71">
        <v>0.159966</v>
      </c>
      <c r="CZ71">
        <v>1.6389</v>
      </c>
      <c r="DA71">
        <v>0.482317</v>
      </c>
      <c r="DB71">
        <v>1.41838</v>
      </c>
      <c r="DC71">
        <v>43.609099999999998</v>
      </c>
      <c r="DD71">
        <v>6.7439900000000001E-3</v>
      </c>
      <c r="DE71">
        <v>0.12040099999999999</v>
      </c>
      <c r="DF71">
        <v>8.6191599999999993E-2</v>
      </c>
      <c r="DG71">
        <v>0.73870100000000005</v>
      </c>
      <c r="DI71">
        <v>600</v>
      </c>
      <c r="DJ71">
        <v>700.00000000000011</v>
      </c>
      <c r="DK71">
        <v>800</v>
      </c>
      <c r="DL71">
        <v>500</v>
      </c>
      <c r="DM71">
        <v>900</v>
      </c>
      <c r="DN71">
        <v>383.33333333333303</v>
      </c>
      <c r="DO71">
        <v>2.34548E-3</v>
      </c>
      <c r="DP71">
        <v>1.1439E-2</v>
      </c>
      <c r="DQ71">
        <v>0.25982100000000002</v>
      </c>
      <c r="DR71">
        <v>0.24388699999999999</v>
      </c>
      <c r="DS71">
        <v>5.3136099999999994E-16</v>
      </c>
      <c r="DT71">
        <v>1.08904</v>
      </c>
      <c r="DU71">
        <v>0.12168399999999999</v>
      </c>
      <c r="DV71">
        <v>1.25959E-2</v>
      </c>
      <c r="DW71">
        <v>6.7528399999999995E-4</v>
      </c>
      <c r="DX71">
        <v>5.4342100000000004E-2</v>
      </c>
      <c r="DY71">
        <v>1.73138E-3</v>
      </c>
      <c r="DZ71">
        <v>2.9180299999999998E-4</v>
      </c>
      <c r="EA71">
        <v>2.9266700000000001E-3</v>
      </c>
      <c r="EB71">
        <v>0.90624699999999991</v>
      </c>
      <c r="EC71">
        <v>6.1074399999999996E-3</v>
      </c>
      <c r="ED71">
        <v>8.4458799999999994E-3</v>
      </c>
      <c r="EE71">
        <v>3.08134E-4</v>
      </c>
      <c r="EF71">
        <v>3.9272600000000001E-3</v>
      </c>
      <c r="EG71">
        <v>5.6620999999999993E-4</v>
      </c>
      <c r="EH71">
        <v>3.4910999999999998E-5</v>
      </c>
      <c r="EI71">
        <v>1.5116699999999999E-5</v>
      </c>
      <c r="EJ71">
        <v>1.5996599999999999E-5</v>
      </c>
      <c r="EK71">
        <v>1.6389E-4</v>
      </c>
      <c r="EL71">
        <v>4.8231700000000001E-5</v>
      </c>
      <c r="EM71">
        <v>1.4183800000000001E-4</v>
      </c>
      <c r="EN71">
        <v>4.36091E-3</v>
      </c>
      <c r="EO71">
        <v>6.7439900000000003E-7</v>
      </c>
      <c r="EP71">
        <v>1.20401E-5</v>
      </c>
      <c r="EQ71">
        <v>8.6191599999999993E-6</v>
      </c>
      <c r="ER71">
        <v>7.3870100000000003E-5</v>
      </c>
      <c r="EU71">
        <v>0.06</v>
      </c>
      <c r="EV71">
        <v>7.0000000000000007E-2</v>
      </c>
      <c r="EW71">
        <v>0.08</v>
      </c>
      <c r="EX71">
        <v>0.05</v>
      </c>
      <c r="EY71">
        <v>0.09</v>
      </c>
      <c r="EZ71">
        <v>3.8333333333333303E-2</v>
      </c>
      <c r="FB71">
        <v>5.0492033429394732E-3</v>
      </c>
      <c r="FC71">
        <v>1.5419513266637618E-2</v>
      </c>
      <c r="FD71">
        <v>0.43071930481283499</v>
      </c>
      <c r="FE71">
        <v>0.40430465240641777</v>
      </c>
      <c r="FF71">
        <v>1.004032015567087E-15</v>
      </c>
      <c r="FG71">
        <v>2.3292817087931632</v>
      </c>
      <c r="FH71">
        <v>0.17026044710578875</v>
      </c>
      <c r="FI71">
        <v>1.7624203393213609E-2</v>
      </c>
      <c r="FJ71">
        <v>1.0357558861209932E-3</v>
      </c>
      <c r="FK71">
        <v>9.0668550804261533E-2</v>
      </c>
      <c r="FL71">
        <v>3.0909245622300712E-3</v>
      </c>
      <c r="FM71">
        <v>4.2648130769230716E-4</v>
      </c>
      <c r="FN71">
        <v>3.778994717874034E-3</v>
      </c>
      <c r="FO71">
        <v>1.1657078689346476</v>
      </c>
      <c r="FP71">
        <v>7.6020719975527411E-3</v>
      </c>
      <c r="FQ71">
        <v>1.0512782416641137E-2</v>
      </c>
      <c r="FR71">
        <v>4.1420422375215205E-4</v>
      </c>
      <c r="FS71">
        <v>4.2948519035918894E-3</v>
      </c>
      <c r="FT71">
        <v>6.696037457201542E-4</v>
      </c>
      <c r="FU71">
        <v>4.12859828806208E-5</v>
      </c>
      <c r="FV71">
        <v>1.9197239871780431E-5</v>
      </c>
      <c r="FW71">
        <v>2.160821148870866E-5</v>
      </c>
      <c r="FX71">
        <v>2.3444860510171171E-4</v>
      </c>
      <c r="FY71">
        <v>6.1233253365344263E-5</v>
      </c>
      <c r="FZ71">
        <v>1.5037602859292655E-4</v>
      </c>
      <c r="GA71">
        <v>4.8691005316824259E-3</v>
      </c>
      <c r="GB71">
        <v>7.9092582505399475E-7</v>
      </c>
      <c r="GC71">
        <v>7.7599488439306328E-6</v>
      </c>
      <c r="GD71">
        <v>1.0869593420365575E-5</v>
      </c>
      <c r="GE71">
        <v>7.9574354826255028E-5</v>
      </c>
      <c r="GF71">
        <v>0</v>
      </c>
      <c r="GG71">
        <v>0</v>
      </c>
      <c r="GH71">
        <v>9.9465240641711403E-2</v>
      </c>
      <c r="GI71">
        <v>0.1322683469236472</v>
      </c>
      <c r="GJ71">
        <v>0.17110715557137759</v>
      </c>
      <c r="GK71">
        <v>6.0230179028133005E-2</v>
      </c>
      <c r="GL71">
        <v>0.1501629412993524</v>
      </c>
    </row>
    <row r="72" spans="3:194">
      <c r="E72">
        <f>L72*(M72)^3</f>
        <v>-0.1553372641686801</v>
      </c>
      <c r="F72">
        <f t="shared" si="21"/>
        <v>0.65518486234356588</v>
      </c>
      <c r="H72" t="s">
        <v>306</v>
      </c>
      <c r="I72" t="s">
        <v>104</v>
      </c>
      <c r="J72">
        <f t="shared" si="18"/>
        <v>-1.7042151376564341</v>
      </c>
      <c r="K72">
        <v>-2.3593999999999999</v>
      </c>
      <c r="L72">
        <v>-1.7282999999999999</v>
      </c>
      <c r="M72">
        <f t="shared" si="19"/>
        <v>0.44793896344732853</v>
      </c>
      <c r="N72">
        <f t="shared" si="20"/>
        <v>4.6482000000000006E-9</v>
      </c>
      <c r="O72">
        <f t="shared" si="22"/>
        <v>555.15321970577804</v>
      </c>
      <c r="Q72">
        <v>48863.7</v>
      </c>
      <c r="R72">
        <v>58024.9</v>
      </c>
      <c r="S72">
        <v>10357.200000000001</v>
      </c>
      <c r="T72">
        <v>90708.1</v>
      </c>
      <c r="U72">
        <v>73600</v>
      </c>
      <c r="V72">
        <v>11200.000000000002</v>
      </c>
      <c r="W72">
        <v>128800.00000000001</v>
      </c>
      <c r="X72">
        <v>4.8863699999999994</v>
      </c>
      <c r="Y72">
        <v>5.8024899999999997</v>
      </c>
      <c r="Z72">
        <v>1.03572</v>
      </c>
      <c r="AA72">
        <v>9.0708099999999998</v>
      </c>
      <c r="AB72">
        <v>7.36</v>
      </c>
      <c r="AC72">
        <v>1.1200000000000001</v>
      </c>
      <c r="AD72">
        <v>12.88</v>
      </c>
      <c r="AE72">
        <f t="shared" si="14"/>
        <v>202400</v>
      </c>
      <c r="AF72">
        <f t="shared" si="15"/>
        <v>164308.1</v>
      </c>
      <c r="AG72">
        <f t="shared" si="16"/>
        <v>0.36363636363636365</v>
      </c>
      <c r="AH72">
        <f t="shared" si="17"/>
        <v>0.44793896344732853</v>
      </c>
      <c r="AJ72">
        <v>5.6490034922236037</v>
      </c>
      <c r="AK72">
        <v>2.3509965077763959</v>
      </c>
      <c r="AM72">
        <v>0.97079906011115114</v>
      </c>
      <c r="AN72">
        <v>0.18191510847773054</v>
      </c>
      <c r="AO72">
        <v>1.9391946410303602</v>
      </c>
      <c r="AP72">
        <v>2.5460798713572292</v>
      </c>
      <c r="AR72">
        <v>4.9963966858789552E-2</v>
      </c>
      <c r="AS72">
        <v>7.8199942235754424E-2</v>
      </c>
      <c r="AT72">
        <v>8.1020658712198994</v>
      </c>
      <c r="AU72">
        <v>9.6210799012548698</v>
      </c>
      <c r="AV72">
        <v>20.14108665035954</v>
      </c>
      <c r="AW72">
        <v>31.896687575649743</v>
      </c>
      <c r="AX72">
        <v>0</v>
      </c>
      <c r="AY72">
        <v>0</v>
      </c>
      <c r="AZ72">
        <v>9.1328746619216798E-3</v>
      </c>
      <c r="BA72">
        <v>1.7280751284729472</v>
      </c>
      <c r="BB72">
        <v>7.0861076403612014E-2</v>
      </c>
      <c r="BC72">
        <v>1.012879769230768E-2</v>
      </c>
      <c r="BD72">
        <v>3.1365448270840826E-2</v>
      </c>
      <c r="BE72">
        <v>11.668851112901756</v>
      </c>
      <c r="BF72">
        <v>6.0208130406852044E-2</v>
      </c>
      <c r="BG72">
        <v>5.2921023156928537E-2</v>
      </c>
      <c r="BH72">
        <v>5.3437606196213502E-3</v>
      </c>
      <c r="BI72">
        <v>4.5512901895401747E-2</v>
      </c>
      <c r="BJ72">
        <v>0</v>
      </c>
      <c r="BK72">
        <v>2.0744459096096751E-4</v>
      </c>
      <c r="BL72">
        <v>0</v>
      </c>
      <c r="BM72">
        <v>3.9406896075422136E-32</v>
      </c>
      <c r="BN72">
        <v>4.6247701775912241E-3</v>
      </c>
      <c r="BO72">
        <v>7.1748929037149353E-4</v>
      </c>
      <c r="BP72">
        <v>2.8374015801354317E-3</v>
      </c>
      <c r="BQ72">
        <v>0.10524486030589904</v>
      </c>
      <c r="BR72">
        <v>7.1452466954643537E-7</v>
      </c>
      <c r="BS72">
        <v>1.6869112138728319E-6</v>
      </c>
      <c r="BT72">
        <v>4.2027179373368151E-5</v>
      </c>
      <c r="BU72">
        <v>6.9025138610038779E-4</v>
      </c>
      <c r="BW72">
        <v>12.20357951038879</v>
      </c>
      <c r="BX72">
        <v>20.14108665035954</v>
      </c>
      <c r="BY72">
        <v>40.365648365733762</v>
      </c>
      <c r="BZ72">
        <v>8.854289221955101</v>
      </c>
      <c r="CA72">
        <v>1.8686943806141634</v>
      </c>
      <c r="CB72">
        <v>16.569060793267042</v>
      </c>
      <c r="CD72">
        <v>23.5565</v>
      </c>
      <c r="CE72">
        <v>107.002</v>
      </c>
      <c r="CF72">
        <v>4338.04</v>
      </c>
      <c r="CG72">
        <v>3518.31</v>
      </c>
      <c r="CH72">
        <v>6.2657200000000001E-12</v>
      </c>
      <c r="CI72">
        <v>13537.8</v>
      </c>
      <c r="CJ72">
        <v>705.52499999999998</v>
      </c>
      <c r="CK72">
        <v>120.371</v>
      </c>
      <c r="CL72">
        <v>11.2598</v>
      </c>
      <c r="CM72">
        <v>1398.69</v>
      </c>
      <c r="CN72">
        <v>40.949100000000001</v>
      </c>
      <c r="CO72">
        <v>9.7984899999999993</v>
      </c>
      <c r="CP72">
        <v>35.973500000000001</v>
      </c>
      <c r="CQ72">
        <v>11430.7</v>
      </c>
      <c r="CR72">
        <v>64.307299999999998</v>
      </c>
      <c r="CS72">
        <v>55.5608</v>
      </c>
      <c r="CT72">
        <v>4.5296599999999998</v>
      </c>
      <c r="CU72">
        <v>46.110100000000003</v>
      </c>
      <c r="CV72">
        <v>4.8180500000000004</v>
      </c>
      <c r="CW72">
        <v>0.41811799999999999</v>
      </c>
      <c r="CX72">
        <v>3.7782999999999999E-6</v>
      </c>
      <c r="CY72">
        <v>3.4790700000000001E-29</v>
      </c>
      <c r="CZ72">
        <v>3.5537200000000002</v>
      </c>
      <c r="DA72">
        <v>0.63933799999999996</v>
      </c>
      <c r="DB72">
        <v>3.1909399999999999</v>
      </c>
      <c r="DC72">
        <v>112.598</v>
      </c>
      <c r="DD72">
        <v>8.3060300000000007E-3</v>
      </c>
      <c r="DE72">
        <v>2.3975699999999999E-2</v>
      </c>
      <c r="DF72">
        <v>8.5160799999999995E-2</v>
      </c>
      <c r="DG72">
        <v>0.99545899999999998</v>
      </c>
      <c r="DI72">
        <v>600</v>
      </c>
      <c r="DJ72">
        <v>700.00000000000011</v>
      </c>
      <c r="DK72">
        <v>800</v>
      </c>
      <c r="DL72">
        <v>500</v>
      </c>
      <c r="DM72">
        <v>900</v>
      </c>
      <c r="DN72">
        <v>383.33333333333303</v>
      </c>
      <c r="DO72">
        <v>2.3556499999999999E-3</v>
      </c>
      <c r="DP72">
        <v>1.07002E-2</v>
      </c>
      <c r="DQ72">
        <v>0.43380400000000002</v>
      </c>
      <c r="DR72">
        <v>0.351831</v>
      </c>
      <c r="DS72">
        <v>6.2657199999999998E-16</v>
      </c>
      <c r="DT72">
        <v>1.35378</v>
      </c>
      <c r="DU72">
        <v>7.0552500000000004E-2</v>
      </c>
      <c r="DV72">
        <v>1.20371E-2</v>
      </c>
      <c r="DW72">
        <v>1.1259799999999999E-3</v>
      </c>
      <c r="DX72">
        <v>0.13986899999999999</v>
      </c>
      <c r="DY72">
        <v>4.0949100000000002E-3</v>
      </c>
      <c r="DZ72">
        <v>9.7984899999999987E-4</v>
      </c>
      <c r="EA72">
        <v>3.59735E-3</v>
      </c>
      <c r="EB72">
        <v>1.14307</v>
      </c>
      <c r="EC72">
        <v>6.43073E-3</v>
      </c>
      <c r="ED72">
        <v>5.5560799999999997E-3</v>
      </c>
      <c r="EE72">
        <v>4.5296599999999996E-4</v>
      </c>
      <c r="EF72">
        <v>4.6110100000000005E-3</v>
      </c>
      <c r="EG72">
        <v>4.8180500000000003E-4</v>
      </c>
      <c r="EH72">
        <v>4.1811799999999998E-5</v>
      </c>
      <c r="EI72">
        <v>3.7782999999999998E-10</v>
      </c>
      <c r="EJ72">
        <v>3.4790700000000004E-33</v>
      </c>
      <c r="EK72">
        <v>3.5537200000000001E-4</v>
      </c>
      <c r="EL72">
        <v>6.3933800000000001E-5</v>
      </c>
      <c r="EM72">
        <v>3.1909399999999996E-4</v>
      </c>
      <c r="EN72">
        <v>1.12598E-2</v>
      </c>
      <c r="EO72">
        <v>8.3060300000000012E-7</v>
      </c>
      <c r="EP72">
        <v>2.3975699999999997E-6</v>
      </c>
      <c r="EQ72">
        <v>8.51608E-6</v>
      </c>
      <c r="ER72">
        <v>9.9545899999999992E-5</v>
      </c>
      <c r="EU72">
        <v>0.06</v>
      </c>
      <c r="EV72">
        <v>7.0000000000000007E-2</v>
      </c>
      <c r="EW72">
        <v>0.08</v>
      </c>
      <c r="EX72">
        <v>0.05</v>
      </c>
      <c r="EY72">
        <v>0.09</v>
      </c>
      <c r="EZ72">
        <v>3.8333333333333303E-2</v>
      </c>
      <c r="FB72">
        <v>5.071096685878955E-3</v>
      </c>
      <c r="FC72">
        <v>1.4423627577207434E-2</v>
      </c>
      <c r="FD72">
        <v>0.7191403208556163</v>
      </c>
      <c r="FE72">
        <v>0.58324925133689942</v>
      </c>
      <c r="FF72">
        <v>1.1839377524091923E-15</v>
      </c>
      <c r="FG72">
        <v>2.8955180633677444</v>
      </c>
      <c r="FH72">
        <v>9.8717170658682837E-2</v>
      </c>
      <c r="FI72">
        <v>1.6842329540918199E-2</v>
      </c>
      <c r="FJ72">
        <v>1.7270369395017741E-3</v>
      </c>
      <c r="FK72">
        <v>0.23336822707332355</v>
      </c>
      <c r="FL72">
        <v>7.3103870318021119E-3</v>
      </c>
      <c r="FM72">
        <v>1.4320869999999981E-3</v>
      </c>
      <c r="FN72">
        <v>4.6449947033126915E-3</v>
      </c>
      <c r="FO72">
        <v>1.4703339086839768</v>
      </c>
      <c r="FP72">
        <v>8.0044785469562275E-3</v>
      </c>
      <c r="FQ72">
        <v>6.9157814377485225E-3</v>
      </c>
      <c r="FR72">
        <v>6.0889233390705759E-4</v>
      </c>
      <c r="FS72">
        <v>5.0426009675909513E-3</v>
      </c>
      <c r="FT72">
        <v>5.6978582629536553E-4</v>
      </c>
      <c r="FU72">
        <v>4.9446915270486118E-5</v>
      </c>
      <c r="FV72">
        <v>4.7981987740411604E-10</v>
      </c>
      <c r="FW72">
        <v>4.6995286713440139E-33</v>
      </c>
      <c r="FX72">
        <v>5.0836823291357312E-4</v>
      </c>
      <c r="FY72">
        <v>8.1168081863364685E-5</v>
      </c>
      <c r="FZ72">
        <v>3.3830206621519827E-4</v>
      </c>
      <c r="GA72">
        <v>1.2571939839766878E-2</v>
      </c>
      <c r="GB72">
        <v>9.7411971706263403E-7</v>
      </c>
      <c r="GC72">
        <v>1.54525465317919E-6</v>
      </c>
      <c r="GD72">
        <v>1.0739599582245471E-5</v>
      </c>
      <c r="GE72">
        <v>1.0723284208494235E-4</v>
      </c>
      <c r="GF72">
        <v>0</v>
      </c>
      <c r="GG72">
        <v>0</v>
      </c>
      <c r="GH72">
        <v>9.9465240641711403E-2</v>
      </c>
      <c r="GI72">
        <v>0.1322683469236472</v>
      </c>
      <c r="GJ72">
        <v>0.17110715557137759</v>
      </c>
      <c r="GK72">
        <v>6.0230179028133005E-2</v>
      </c>
      <c r="GL72">
        <v>0.1501629412993524</v>
      </c>
    </row>
    <row r="73" spans="3:194">
      <c r="E73">
        <f>L73*(M73)^3</f>
        <v>-0.15554002746976833</v>
      </c>
      <c r="F73">
        <f t="shared" si="21"/>
        <v>0.77641583180580787</v>
      </c>
      <c r="H73" t="s">
        <v>306</v>
      </c>
      <c r="I73" t="s">
        <v>105</v>
      </c>
      <c r="J73">
        <f t="shared" si="18"/>
        <v>-1.5829841681941921</v>
      </c>
      <c r="K73">
        <v>-2.3593999999999999</v>
      </c>
      <c r="L73">
        <v>-1.7282999999999999</v>
      </c>
      <c r="M73">
        <f t="shared" si="19"/>
        <v>0.44813377845950253</v>
      </c>
      <c r="N73">
        <f t="shared" si="20"/>
        <v>4.6482000000000006E-9</v>
      </c>
      <c r="O73">
        <f t="shared" si="22"/>
        <v>581.57108894289729</v>
      </c>
      <c r="Q73">
        <v>54491.9</v>
      </c>
      <c r="R73">
        <v>60969.9</v>
      </c>
      <c r="S73">
        <v>11743.6</v>
      </c>
      <c r="T73">
        <v>91745</v>
      </c>
      <c r="U73">
        <v>74500</v>
      </c>
      <c r="V73">
        <v>12100</v>
      </c>
      <c r="W73">
        <v>125900</v>
      </c>
      <c r="X73">
        <v>5.4491899999999998</v>
      </c>
      <c r="Y73">
        <v>6.0969899999999999</v>
      </c>
      <c r="Z73">
        <v>1.1743600000000001</v>
      </c>
      <c r="AA73">
        <v>9.1745000000000001</v>
      </c>
      <c r="AB73">
        <v>7.45</v>
      </c>
      <c r="AC73">
        <v>1.21</v>
      </c>
      <c r="AD73">
        <v>12.59</v>
      </c>
      <c r="AE73">
        <f t="shared" si="14"/>
        <v>200400</v>
      </c>
      <c r="AF73">
        <f t="shared" si="15"/>
        <v>166245</v>
      </c>
      <c r="AG73">
        <f t="shared" si="16"/>
        <v>0.3717564870259481</v>
      </c>
      <c r="AH73">
        <f t="shared" si="17"/>
        <v>0.44813377845950253</v>
      </c>
      <c r="AJ73">
        <v>5.6927795166301909</v>
      </c>
      <c r="AK73">
        <v>2.3072204833698091</v>
      </c>
      <c r="AM73">
        <v>0.94416178326968669</v>
      </c>
      <c r="AN73">
        <v>0.2053613500872962</v>
      </c>
      <c r="AO73">
        <v>1.8872190982016974</v>
      </c>
      <c r="AP73">
        <v>2.5659106856589369</v>
      </c>
      <c r="AR73">
        <v>4.9734485014409142E-2</v>
      </c>
      <c r="AS73">
        <v>9.5836473901696084E-2</v>
      </c>
      <c r="AT73">
        <v>9.0352749228553648</v>
      </c>
      <c r="AU73">
        <v>10.109388891174639</v>
      </c>
      <c r="AV73">
        <v>19.800993254762474</v>
      </c>
      <c r="AW73">
        <v>32.995592274830948</v>
      </c>
      <c r="AX73">
        <v>0</v>
      </c>
      <c r="AY73">
        <v>5.3792865069860384E-2</v>
      </c>
      <c r="AZ73">
        <v>8.5667155160142096E-3</v>
      </c>
      <c r="BA73">
        <v>1.959392797158972</v>
      </c>
      <c r="BB73">
        <v>7.1495192775814606E-2</v>
      </c>
      <c r="BC73">
        <v>1.5211107692307674E-2</v>
      </c>
      <c r="BD73">
        <v>3.074591765562423E-2</v>
      </c>
      <c r="BE73">
        <v>11.802239770794136</v>
      </c>
      <c r="BF73">
        <v>5.7539568430712555E-2</v>
      </c>
      <c r="BG73">
        <v>6.0516572805138981E-2</v>
      </c>
      <c r="BH73">
        <v>5.3594881583476838E-3</v>
      </c>
      <c r="BI73">
        <v>4.4103360734760587E-2</v>
      </c>
      <c r="BJ73">
        <v>0</v>
      </c>
      <c r="BK73">
        <v>1.716967553070073E-4</v>
      </c>
      <c r="BL73">
        <v>5.0000677831514966E-5</v>
      </c>
      <c r="BM73">
        <v>2.300466880070165E-5</v>
      </c>
      <c r="BN73">
        <v>4.69436517812938E-3</v>
      </c>
      <c r="BO73">
        <v>7.6213606461123754E-4</v>
      </c>
      <c r="BP73">
        <v>2.828199082016545E-3</v>
      </c>
      <c r="BQ73">
        <v>9.7038899999999581E-2</v>
      </c>
      <c r="BR73">
        <v>6.9461662419006402E-9</v>
      </c>
      <c r="BS73">
        <v>7.7050367052023083E-6</v>
      </c>
      <c r="BT73">
        <v>3.7366544647519584E-5</v>
      </c>
      <c r="BU73">
        <v>7.3759089961390159E-4</v>
      </c>
      <c r="BW73">
        <v>12.352808064184305</v>
      </c>
      <c r="BX73">
        <v>19.800993254762474</v>
      </c>
      <c r="BY73">
        <v>40.8576514989674</v>
      </c>
      <c r="BZ73">
        <v>8.7820093099391414</v>
      </c>
      <c r="CA73">
        <v>2.0188573219135155</v>
      </c>
      <c r="CB73">
        <v>16.195999641865843</v>
      </c>
      <c r="CD73">
        <v>22.478400000000001</v>
      </c>
      <c r="CE73">
        <v>106.726</v>
      </c>
      <c r="CF73">
        <v>4225.6000000000004</v>
      </c>
      <c r="CG73">
        <v>4206.43</v>
      </c>
      <c r="CH73">
        <v>4.6017199999999999E-12</v>
      </c>
      <c r="CI73">
        <v>10433.200000000001</v>
      </c>
      <c r="CJ73">
        <v>533.41099999999994</v>
      </c>
      <c r="CK73">
        <v>134.35499999999999</v>
      </c>
      <c r="CL73">
        <v>6.75922</v>
      </c>
      <c r="CM73">
        <v>1279.95</v>
      </c>
      <c r="CN73">
        <v>31.736899999999999</v>
      </c>
      <c r="CO73">
        <v>10.5138</v>
      </c>
      <c r="CP73">
        <v>26.5672</v>
      </c>
      <c r="CQ73">
        <v>9811.4599999999991</v>
      </c>
      <c r="CR73">
        <v>41.765700000000002</v>
      </c>
      <c r="CS73">
        <v>78.452500000000001</v>
      </c>
      <c r="CT73">
        <v>3.02597</v>
      </c>
      <c r="CU73">
        <v>36.873899999999999</v>
      </c>
      <c r="CV73">
        <v>4.0882199999999997</v>
      </c>
      <c r="CW73">
        <v>0.21661900000000001</v>
      </c>
      <c r="CX73">
        <v>0.20688799999999999</v>
      </c>
      <c r="CY73">
        <v>0.18395</v>
      </c>
      <c r="CZ73">
        <v>3.09178</v>
      </c>
      <c r="DA73">
        <v>0.68767400000000001</v>
      </c>
      <c r="DB73">
        <v>3.3054100000000002</v>
      </c>
      <c r="DC73">
        <v>84.104900000000001</v>
      </c>
      <c r="DD73">
        <v>4.7861499999999999E-6</v>
      </c>
      <c r="DE73">
        <v>6.8118200000000004E-2</v>
      </c>
      <c r="DF73">
        <v>0.10664800000000001</v>
      </c>
      <c r="DG73">
        <v>0.96837499999999999</v>
      </c>
      <c r="DI73">
        <v>600</v>
      </c>
      <c r="DJ73">
        <v>700.00000000000011</v>
      </c>
      <c r="DK73">
        <v>800</v>
      </c>
      <c r="DL73">
        <v>500</v>
      </c>
      <c r="DM73">
        <v>900</v>
      </c>
      <c r="DN73">
        <v>383.33333333333303</v>
      </c>
      <c r="DO73">
        <v>2.2478400000000001E-3</v>
      </c>
      <c r="DP73">
        <v>1.0672599999999999E-2</v>
      </c>
      <c r="DQ73">
        <v>0.42256000000000005</v>
      </c>
      <c r="DR73">
        <v>0.42064300000000004</v>
      </c>
      <c r="DS73">
        <v>4.6017199999999998E-16</v>
      </c>
      <c r="DT73">
        <v>1.04332</v>
      </c>
      <c r="DU73">
        <v>5.3341099999999995E-2</v>
      </c>
      <c r="DV73">
        <v>1.34355E-2</v>
      </c>
      <c r="DW73">
        <v>6.7592200000000002E-4</v>
      </c>
      <c r="DX73">
        <v>0.127995</v>
      </c>
      <c r="DY73">
        <v>3.1736899999999998E-3</v>
      </c>
      <c r="DZ73">
        <v>1.05138E-3</v>
      </c>
      <c r="EA73">
        <v>2.65672E-3</v>
      </c>
      <c r="EB73">
        <v>0.98114599999999996</v>
      </c>
      <c r="EC73">
        <v>4.1765700000000001E-3</v>
      </c>
      <c r="ED73">
        <v>7.8452499999999998E-3</v>
      </c>
      <c r="EE73">
        <v>3.0259699999999999E-4</v>
      </c>
      <c r="EF73">
        <v>3.68739E-3</v>
      </c>
      <c r="EG73">
        <v>4.0882199999999998E-4</v>
      </c>
      <c r="EH73">
        <v>2.16619E-5</v>
      </c>
      <c r="EI73">
        <v>2.0688799999999997E-5</v>
      </c>
      <c r="EJ73">
        <v>1.8394999999999999E-5</v>
      </c>
      <c r="EK73">
        <v>3.0917800000000001E-4</v>
      </c>
      <c r="EL73">
        <v>6.8767400000000002E-5</v>
      </c>
      <c r="EM73">
        <v>3.3054100000000001E-4</v>
      </c>
      <c r="EN73">
        <v>8.4104899999999996E-3</v>
      </c>
      <c r="EO73">
        <v>4.7861500000000001E-10</v>
      </c>
      <c r="EP73">
        <v>6.8118200000000003E-6</v>
      </c>
      <c r="EQ73">
        <v>1.06648E-5</v>
      </c>
      <c r="ER73">
        <v>9.6837500000000002E-5</v>
      </c>
      <c r="EU73">
        <v>0.06</v>
      </c>
      <c r="EV73">
        <v>7.0000000000000007E-2</v>
      </c>
      <c r="EW73">
        <v>0.08</v>
      </c>
      <c r="EX73">
        <v>0.05</v>
      </c>
      <c r="EY73">
        <v>0.09</v>
      </c>
      <c r="EZ73">
        <v>3.8333333333333303E-2</v>
      </c>
      <c r="FB73">
        <v>4.8390100288184367E-3</v>
      </c>
      <c r="FC73">
        <v>1.4386423401478856E-2</v>
      </c>
      <c r="FD73">
        <v>0.70050053475935958</v>
      </c>
      <c r="FE73">
        <v>0.6973226203208569</v>
      </c>
      <c r="FF73">
        <v>8.6951699629355106E-16</v>
      </c>
      <c r="FG73">
        <v>2.2314939693841209</v>
      </c>
      <c r="FH73">
        <v>7.4634952295409326E-2</v>
      </c>
      <c r="FI73">
        <v>1.8798973053892252E-2</v>
      </c>
      <c r="FJ73">
        <v>1.0367344555160111E-3</v>
      </c>
      <c r="FK73">
        <v>0.21355672968456232</v>
      </c>
      <c r="FL73">
        <v>5.6657905104043902E-3</v>
      </c>
      <c r="FM73">
        <v>1.5366323076923059E-3</v>
      </c>
      <c r="FN73">
        <v>3.430428045140143E-3</v>
      </c>
      <c r="FO73">
        <v>1.2620506470904223</v>
      </c>
      <c r="FP73">
        <v>5.1986733955337846E-3</v>
      </c>
      <c r="FQ73">
        <v>9.7651643468950403E-3</v>
      </c>
      <c r="FR73">
        <v>4.0676119965576648E-4</v>
      </c>
      <c r="FS73">
        <v>4.0325300491400361E-3</v>
      </c>
      <c r="FT73">
        <v>4.8347564072129576E-4</v>
      </c>
      <c r="FU73">
        <v>2.5617508308605302E-5</v>
      </c>
      <c r="FV73">
        <v>2.6273449645709115E-5</v>
      </c>
      <c r="FW73">
        <v>2.484797083972818E-5</v>
      </c>
      <c r="FX73">
        <v>4.4228659972015999E-4</v>
      </c>
      <c r="FY73">
        <v>8.73046487574764E-5</v>
      </c>
      <c r="FZ73">
        <v>3.5043812565838865E-4</v>
      </c>
      <c r="GA73">
        <v>9.3905908011652894E-3</v>
      </c>
      <c r="GB73">
        <v>5.6131305615550686E-10</v>
      </c>
      <c r="GC73">
        <v>4.3902770520231201E-6</v>
      </c>
      <c r="GD73">
        <v>1.3449343080939998E-5</v>
      </c>
      <c r="GE73">
        <v>1.043152992277995E-4</v>
      </c>
      <c r="GF73">
        <v>0</v>
      </c>
      <c r="GG73">
        <v>0</v>
      </c>
      <c r="GH73">
        <v>9.9465240641711403E-2</v>
      </c>
      <c r="GI73">
        <v>0.1322683469236472</v>
      </c>
      <c r="GJ73">
        <v>0.17110715557137759</v>
      </c>
      <c r="GK73">
        <v>6.0230179028133005E-2</v>
      </c>
      <c r="GL73">
        <v>0.1501629412993524</v>
      </c>
    </row>
    <row r="74" spans="3:194">
      <c r="E74">
        <f t="shared" ref="E74:E81" si="23">L74*(M74)^3</f>
        <v>-0.1516826565403846</v>
      </c>
      <c r="F74">
        <f t="shared" si="21"/>
        <v>0.73307090413381482</v>
      </c>
      <c r="H74" t="s">
        <v>306</v>
      </c>
      <c r="I74" t="s">
        <v>106</v>
      </c>
      <c r="J74">
        <f t="shared" si="18"/>
        <v>-1.6263290958661851</v>
      </c>
      <c r="K74">
        <v>-2.3593999999999999</v>
      </c>
      <c r="L74">
        <v>-1.7282999999999999</v>
      </c>
      <c r="M74">
        <f t="shared" si="19"/>
        <v>0.44439817362464118</v>
      </c>
      <c r="N74">
        <f t="shared" si="20"/>
        <v>4.6482000000000006E-9</v>
      </c>
      <c r="O74">
        <f t="shared" si="22"/>
        <v>571.59180254780529</v>
      </c>
      <c r="Q74">
        <v>53804</v>
      </c>
      <c r="R74">
        <v>60807.6</v>
      </c>
      <c r="S74">
        <v>11216.5</v>
      </c>
      <c r="T74">
        <v>93392.5</v>
      </c>
      <c r="U74">
        <v>74700</v>
      </c>
      <c r="V74">
        <v>12700</v>
      </c>
      <c r="W74">
        <v>124600.00000000001</v>
      </c>
      <c r="X74">
        <v>5.3803999999999998</v>
      </c>
      <c r="Y74">
        <v>6.0807599999999997</v>
      </c>
      <c r="Z74">
        <v>1.12165</v>
      </c>
      <c r="AA74">
        <v>9.3392499999999998</v>
      </c>
      <c r="AB74">
        <v>7.47</v>
      </c>
      <c r="AC74">
        <v>1.27</v>
      </c>
      <c r="AD74">
        <v>12.46</v>
      </c>
      <c r="AE74">
        <f t="shared" si="14"/>
        <v>199300</v>
      </c>
      <c r="AF74">
        <f t="shared" si="15"/>
        <v>168092.5</v>
      </c>
      <c r="AG74">
        <f t="shared" si="16"/>
        <v>0.37481184144505769</v>
      </c>
      <c r="AH74">
        <f t="shared" si="17"/>
        <v>0.44439817362464118</v>
      </c>
      <c r="AJ74">
        <v>5.6955191903548679</v>
      </c>
      <c r="AK74">
        <v>2.3044808096451317</v>
      </c>
      <c r="AM74">
        <v>0.94596153607439248</v>
      </c>
      <c r="AN74">
        <v>0.19665013455547495</v>
      </c>
      <c r="AO74">
        <v>1.8725527547199545</v>
      </c>
      <c r="AP74">
        <v>2.579439173542621</v>
      </c>
      <c r="AR74">
        <v>4.8721837175792433E-2</v>
      </c>
      <c r="AS74">
        <v>0.12111482414093046</v>
      </c>
      <c r="AT74">
        <v>8.9212145649043268</v>
      </c>
      <c r="AU74">
        <v>10.082478008640182</v>
      </c>
      <c r="AV74">
        <v>19.744311022162961</v>
      </c>
      <c r="AW74">
        <v>33.370593236027105</v>
      </c>
      <c r="AX74">
        <v>0</v>
      </c>
      <c r="AY74">
        <v>0</v>
      </c>
      <c r="AZ74">
        <v>6.3202238790035399E-3</v>
      </c>
      <c r="BA74">
        <v>1.8714473678713179</v>
      </c>
      <c r="BB74">
        <v>7.0691121790341482E-2</v>
      </c>
      <c r="BC74">
        <v>1.2202954615384601E-2</v>
      </c>
      <c r="BD74">
        <v>2.854166439752449E-2</v>
      </c>
      <c r="BE74">
        <v>12.014177097322921</v>
      </c>
      <c r="BF74">
        <v>6.0128592597124289E-2</v>
      </c>
      <c r="BG74">
        <v>6.293569226062995E-2</v>
      </c>
      <c r="BH74">
        <v>5.3973686746988025E-3</v>
      </c>
      <c r="BI74">
        <v>4.6896196653796504E-2</v>
      </c>
      <c r="BJ74">
        <v>0</v>
      </c>
      <c r="BK74">
        <v>1.7922286441451698E-4</v>
      </c>
      <c r="BL74">
        <v>4.5726073625014015E-6</v>
      </c>
      <c r="BM74">
        <v>2.1011157772418369E-5</v>
      </c>
      <c r="BN74">
        <v>4.4168005747497645E-3</v>
      </c>
      <c r="BO74">
        <v>7.6693501836408049E-4</v>
      </c>
      <c r="BP74">
        <v>3.1870328969149635E-3</v>
      </c>
      <c r="BQ74">
        <v>0.10647539147851375</v>
      </c>
      <c r="BR74">
        <v>1.0244193434125256E-6</v>
      </c>
      <c r="BS74">
        <v>0</v>
      </c>
      <c r="BT74">
        <v>4.4466896866840726E-5</v>
      </c>
      <c r="BU74">
        <v>7.6585284555984753E-4</v>
      </c>
      <c r="BW74">
        <v>12.385969965027751</v>
      </c>
      <c r="BX74">
        <v>19.744311022162961</v>
      </c>
      <c r="BY74">
        <v>40.772085736665893</v>
      </c>
      <c r="BZ74">
        <v>8.9386157859737203</v>
      </c>
      <c r="CA74">
        <v>2.1189659494464173</v>
      </c>
      <c r="CB74">
        <v>16.028765332617031</v>
      </c>
      <c r="CD74">
        <v>24.928699999999999</v>
      </c>
      <c r="CE74">
        <v>124.333</v>
      </c>
      <c r="CF74">
        <v>5178.2700000000004</v>
      </c>
      <c r="CG74">
        <v>4133.6400000000003</v>
      </c>
      <c r="CH74">
        <v>4.8088799999999996E-12</v>
      </c>
      <c r="CI74">
        <v>12329.2</v>
      </c>
      <c r="CJ74">
        <v>573.69600000000003</v>
      </c>
      <c r="CK74">
        <v>150.215</v>
      </c>
      <c r="CL74">
        <v>7.4542200000000003</v>
      </c>
      <c r="CM74">
        <v>1712.23</v>
      </c>
      <c r="CN74">
        <v>45.7395</v>
      </c>
      <c r="CO74">
        <v>7.9925699999999997</v>
      </c>
      <c r="CP74">
        <v>34.366999999999997</v>
      </c>
      <c r="CQ74">
        <v>13486.7</v>
      </c>
      <c r="CR74">
        <v>56.436799999999998</v>
      </c>
      <c r="CS74">
        <v>60.384999999999998</v>
      </c>
      <c r="CT74">
        <v>4.2723699999999996</v>
      </c>
      <c r="CU74">
        <v>60.472000000000001</v>
      </c>
      <c r="CV74">
        <v>5.89018</v>
      </c>
      <c r="CW74">
        <v>0.53121799999999997</v>
      </c>
      <c r="CX74">
        <v>4.8914399999999997E-2</v>
      </c>
      <c r="CY74">
        <v>0.21602499999999999</v>
      </c>
      <c r="CZ74">
        <v>3.4033000000000002</v>
      </c>
      <c r="DA74">
        <v>0.80694600000000005</v>
      </c>
      <c r="DB74">
        <v>3.6508799999999999</v>
      </c>
      <c r="DC74">
        <v>110.437</v>
      </c>
      <c r="DD74">
        <v>1.2511899999999999E-2</v>
      </c>
      <c r="DE74">
        <v>7.0604900000000004E-4</v>
      </c>
      <c r="DF74">
        <v>0.10492700000000001</v>
      </c>
      <c r="DG74">
        <v>1.0907100000000001</v>
      </c>
      <c r="DI74">
        <v>600</v>
      </c>
      <c r="DJ74">
        <v>700.00000000000011</v>
      </c>
      <c r="DK74">
        <v>800</v>
      </c>
      <c r="DL74">
        <v>500</v>
      </c>
      <c r="DM74">
        <v>900</v>
      </c>
      <c r="DN74">
        <v>383.33333333333303</v>
      </c>
      <c r="DO74">
        <v>2.4928699999999999E-3</v>
      </c>
      <c r="DP74">
        <v>1.24333E-2</v>
      </c>
      <c r="DQ74">
        <v>0.51782700000000004</v>
      </c>
      <c r="DR74">
        <v>0.41336400000000001</v>
      </c>
      <c r="DS74">
        <v>4.8088799999999998E-16</v>
      </c>
      <c r="DT74">
        <v>1.23292</v>
      </c>
      <c r="DU74">
        <v>5.73696E-2</v>
      </c>
      <c r="DV74">
        <v>1.50215E-2</v>
      </c>
      <c r="DW74">
        <v>7.4542200000000003E-4</v>
      </c>
      <c r="DX74">
        <v>0.17122300000000001</v>
      </c>
      <c r="DY74">
        <v>4.5739500000000002E-3</v>
      </c>
      <c r="DZ74">
        <v>7.9925699999999994E-4</v>
      </c>
      <c r="EA74">
        <v>3.4366999999999996E-3</v>
      </c>
      <c r="EB74">
        <v>1.34867</v>
      </c>
      <c r="EC74">
        <v>5.6436799999999999E-3</v>
      </c>
      <c r="ED74">
        <v>6.0384999999999996E-3</v>
      </c>
      <c r="EE74">
        <v>4.2723699999999996E-4</v>
      </c>
      <c r="EF74">
        <v>6.0472E-3</v>
      </c>
      <c r="EG74">
        <v>5.8901799999999996E-4</v>
      </c>
      <c r="EH74">
        <v>5.3121799999999997E-5</v>
      </c>
      <c r="EI74">
        <v>4.8914399999999997E-6</v>
      </c>
      <c r="EJ74">
        <v>2.1602499999999999E-5</v>
      </c>
      <c r="EK74">
        <v>3.4033000000000002E-4</v>
      </c>
      <c r="EL74">
        <v>8.0694600000000012E-5</v>
      </c>
      <c r="EM74">
        <v>3.6508800000000001E-4</v>
      </c>
      <c r="EN74">
        <v>1.10437E-2</v>
      </c>
      <c r="EO74">
        <v>1.2511899999999999E-6</v>
      </c>
      <c r="EP74">
        <v>7.060490000000001E-8</v>
      </c>
      <c r="EQ74">
        <v>1.04927E-5</v>
      </c>
      <c r="ER74">
        <v>1.0907100000000001E-4</v>
      </c>
      <c r="EU74">
        <v>0.06</v>
      </c>
      <c r="EV74">
        <v>7.0000000000000007E-2</v>
      </c>
      <c r="EW74">
        <v>0.08</v>
      </c>
      <c r="EX74">
        <v>0.05</v>
      </c>
      <c r="EY74">
        <v>0.09</v>
      </c>
      <c r="EZ74">
        <v>3.8333333333333303E-2</v>
      </c>
      <c r="FB74">
        <v>5.3664953602305387E-3</v>
      </c>
      <c r="FC74">
        <v>1.6759807177033438E-2</v>
      </c>
      <c r="FD74">
        <v>0.8584297860962582</v>
      </c>
      <c r="FE74">
        <v>0.68525582887700653</v>
      </c>
      <c r="FF74">
        <v>9.086608687916979E-16</v>
      </c>
      <c r="FG74">
        <v>2.6370179280882859</v>
      </c>
      <c r="FH74">
        <v>8.0271635928143875E-2</v>
      </c>
      <c r="FI74">
        <v>2.1018106786427189E-2</v>
      </c>
      <c r="FJ74">
        <v>1.1433340996441247E-3</v>
      </c>
      <c r="FK74">
        <v>0.28568165886776686</v>
      </c>
      <c r="FL74">
        <v>8.1655872202591184E-3</v>
      </c>
      <c r="FM74">
        <v>1.1681448461538448E-3</v>
      </c>
      <c r="FN74">
        <v>4.4375591190389382E-3</v>
      </c>
      <c r="FO74">
        <v>1.7347977224709064</v>
      </c>
      <c r="FP74">
        <v>7.0248191862954789E-3</v>
      </c>
      <c r="FQ74">
        <v>7.5162607831140756E-3</v>
      </c>
      <c r="FR74">
        <v>5.743065352839939E-4</v>
      </c>
      <c r="FS74">
        <v>6.6132184860184648E-3</v>
      </c>
      <c r="FT74">
        <v>6.9657663958000351E-4</v>
      </c>
      <c r="FU74">
        <v>6.2822197169595893E-5</v>
      </c>
      <c r="FV74">
        <v>6.2118152108874079E-6</v>
      </c>
      <c r="FW74">
        <v>2.918066268362207E-5</v>
      </c>
      <c r="FX74">
        <v>4.8685028845119011E-4</v>
      </c>
      <c r="FY74">
        <v>1.0244699828152666E-4</v>
      </c>
      <c r="FZ74">
        <v>3.8706470428893783E-4</v>
      </c>
      <c r="GA74">
        <v>1.2330657028404898E-2</v>
      </c>
      <c r="GB74">
        <v>1.4673783369330435E-6</v>
      </c>
      <c r="GC74">
        <v>4.5505470231213863E-8</v>
      </c>
      <c r="GD74">
        <v>1.3232308355091433E-5</v>
      </c>
      <c r="GE74">
        <v>1.1749347104247135E-4</v>
      </c>
      <c r="GF74">
        <v>0</v>
      </c>
      <c r="GG74">
        <v>0</v>
      </c>
      <c r="GH74">
        <v>9.9465240641711403E-2</v>
      </c>
      <c r="GI74">
        <v>0.1322683469236472</v>
      </c>
      <c r="GJ74">
        <v>0.17110715557137759</v>
      </c>
      <c r="GK74">
        <v>6.0230179028133005E-2</v>
      </c>
      <c r="GL74">
        <v>0.1501629412993524</v>
      </c>
    </row>
    <row r="75" spans="3:194">
      <c r="E75">
        <f t="shared" si="23"/>
        <v>-0.1412669907066528</v>
      </c>
      <c r="F75">
        <f t="shared" si="21"/>
        <v>0.42835823756416613</v>
      </c>
      <c r="H75" t="s">
        <v>306</v>
      </c>
      <c r="I75" t="s">
        <v>107</v>
      </c>
      <c r="J75">
        <f t="shared" si="18"/>
        <v>-1.9310417624358338</v>
      </c>
      <c r="K75">
        <v>-2.3593999999999999</v>
      </c>
      <c r="L75">
        <v>-1.7282999999999999</v>
      </c>
      <c r="M75">
        <f t="shared" si="19"/>
        <v>0.43398413617509152</v>
      </c>
      <c r="N75">
        <f t="shared" si="20"/>
        <v>4.6482000000000006E-9</v>
      </c>
      <c r="O75">
        <f t="shared" si="22"/>
        <v>493.63434480828579</v>
      </c>
      <c r="Q75">
        <v>55258.8</v>
      </c>
      <c r="R75">
        <v>61518.8</v>
      </c>
      <c r="S75">
        <v>8257.27</v>
      </c>
      <c r="T75">
        <v>97947.8</v>
      </c>
      <c r="U75">
        <v>75100</v>
      </c>
      <c r="V75">
        <v>9900</v>
      </c>
      <c r="W75">
        <v>126199.99999999999</v>
      </c>
      <c r="X75">
        <v>5.5258799999999999</v>
      </c>
      <c r="Y75">
        <v>6.1518800000000002</v>
      </c>
      <c r="Z75">
        <v>0.82572699999999999</v>
      </c>
      <c r="AA75">
        <v>9.7947800000000012</v>
      </c>
      <c r="AB75">
        <v>7.51</v>
      </c>
      <c r="AC75">
        <v>0.99</v>
      </c>
      <c r="AD75">
        <v>12.62</v>
      </c>
      <c r="AE75">
        <f t="shared" si="14"/>
        <v>201300</v>
      </c>
      <c r="AF75">
        <f t="shared" si="15"/>
        <v>173047.8</v>
      </c>
      <c r="AG75">
        <f t="shared" si="16"/>
        <v>0.37307501241927471</v>
      </c>
      <c r="AH75">
        <f t="shared" si="17"/>
        <v>0.43398413617509152</v>
      </c>
      <c r="AJ75">
        <v>5.6715985516746716</v>
      </c>
      <c r="AK75">
        <v>2.3284014483253284</v>
      </c>
      <c r="AM75">
        <v>1.0019473993081967</v>
      </c>
      <c r="AN75">
        <v>0.14499706727788922</v>
      </c>
      <c r="AO75">
        <v>1.8995958834985582</v>
      </c>
      <c r="AP75">
        <v>2.5973499748669684</v>
      </c>
      <c r="AR75">
        <v>5.2301624783861592E-2</v>
      </c>
      <c r="AS75">
        <v>8.9339492518486024E-2</v>
      </c>
      <c r="AT75">
        <v>9.1624342316395655</v>
      </c>
      <c r="AU75">
        <v>10.200401728039482</v>
      </c>
      <c r="AV75">
        <v>20.19776888295905</v>
      </c>
      <c r="AW75">
        <v>34.091502100391644</v>
      </c>
      <c r="AX75">
        <v>0</v>
      </c>
      <c r="AY75">
        <v>0</v>
      </c>
      <c r="AZ75">
        <v>5.3109323131672439E-3</v>
      </c>
      <c r="BA75">
        <v>1.3777066114476706</v>
      </c>
      <c r="BB75">
        <v>5.0826248174322665E-2</v>
      </c>
      <c r="BC75">
        <v>3.4601338461538425E-3</v>
      </c>
      <c r="BD75">
        <v>3.089337575536941E-2</v>
      </c>
      <c r="BE75">
        <v>12.6001789811084</v>
      </c>
      <c r="BF75">
        <v>6.4048474762924218E-2</v>
      </c>
      <c r="BG75">
        <v>6.59260151728355E-2</v>
      </c>
      <c r="BH75">
        <v>5.9894500172117124E-3</v>
      </c>
      <c r="BI75">
        <v>5.0814675149174982E-2</v>
      </c>
      <c r="BJ75">
        <v>0</v>
      </c>
      <c r="BK75">
        <v>1.4276901255421117E-4</v>
      </c>
      <c r="BL75">
        <v>0</v>
      </c>
      <c r="BM75">
        <v>0</v>
      </c>
      <c r="BN75">
        <v>3.8201575567753799E-3</v>
      </c>
      <c r="BO75">
        <v>7.6398201137225174E-4</v>
      </c>
      <c r="BP75">
        <v>2.8656557938299384E-3</v>
      </c>
      <c r="BQ75">
        <v>8.2946130371449017E-2</v>
      </c>
      <c r="BR75">
        <v>1.2155811447084216E-7</v>
      </c>
      <c r="BS75">
        <v>8.1355040462427716E-7</v>
      </c>
      <c r="BT75">
        <v>2.7456469190600522E-5</v>
      </c>
      <c r="BU75">
        <v>6.846972393822412E-4</v>
      </c>
      <c r="BW75">
        <v>12.452293766714648</v>
      </c>
      <c r="BX75">
        <v>20.19776888295905</v>
      </c>
      <c r="BY75">
        <v>40.53677989033676</v>
      </c>
      <c r="BZ75">
        <v>8.9265691339710607</v>
      </c>
      <c r="CA75">
        <v>1.6517923542928763</v>
      </c>
      <c r="CB75">
        <v>16.234592174769414</v>
      </c>
      <c r="CD75">
        <v>26.126999999999999</v>
      </c>
      <c r="CE75">
        <v>62.430300000000003</v>
      </c>
      <c r="CF75">
        <v>4172.88</v>
      </c>
      <c r="CG75">
        <v>3735.5</v>
      </c>
      <c r="CH75">
        <v>6.2130299999999998E-12</v>
      </c>
      <c r="CI75">
        <v>13356.2</v>
      </c>
      <c r="CJ75">
        <v>936.91</v>
      </c>
      <c r="CK75">
        <v>112.749</v>
      </c>
      <c r="CL75">
        <v>4.9649799999999997</v>
      </c>
      <c r="CM75">
        <v>1082.4000000000001</v>
      </c>
      <c r="CN75">
        <v>23.7789</v>
      </c>
      <c r="CO75">
        <v>2.6734300000000002</v>
      </c>
      <c r="CP75">
        <v>27.666</v>
      </c>
      <c r="CQ75">
        <v>11223.7</v>
      </c>
      <c r="CR75">
        <v>59.844099999999997</v>
      </c>
      <c r="CS75">
        <v>69.584400000000002</v>
      </c>
      <c r="CT75">
        <v>4.3459899999999996</v>
      </c>
      <c r="CU75">
        <v>49.669199999999996</v>
      </c>
      <c r="CV75">
        <v>6.8218300000000003</v>
      </c>
      <c r="CW75">
        <v>0.38347599999999998</v>
      </c>
      <c r="CX75">
        <v>8.3595099999999995E-5</v>
      </c>
      <c r="CY75">
        <v>1.9284299999999999E-27</v>
      </c>
      <c r="CZ75">
        <v>2.1529199999999999</v>
      </c>
      <c r="DA75">
        <v>0.62332500000000002</v>
      </c>
      <c r="DB75">
        <v>2.4605299999999999</v>
      </c>
      <c r="DC75">
        <v>92.930599999999998</v>
      </c>
      <c r="DD75">
        <v>1.05853E-4</v>
      </c>
      <c r="DE75">
        <v>2.0623599999999999E-2</v>
      </c>
      <c r="DF75">
        <v>8.5714499999999999E-2</v>
      </c>
      <c r="DG75">
        <v>0.799292</v>
      </c>
      <c r="DI75">
        <v>600</v>
      </c>
      <c r="DJ75">
        <v>700.00000000000011</v>
      </c>
      <c r="DK75">
        <v>800</v>
      </c>
      <c r="DL75">
        <v>500</v>
      </c>
      <c r="DM75">
        <v>900</v>
      </c>
      <c r="DN75">
        <v>383.33333333333303</v>
      </c>
      <c r="DO75">
        <v>2.6126999999999999E-3</v>
      </c>
      <c r="DP75">
        <v>6.2430300000000001E-3</v>
      </c>
      <c r="DQ75">
        <v>0.41728799999999999</v>
      </c>
      <c r="DR75">
        <v>0.37354999999999999</v>
      </c>
      <c r="DS75">
        <v>6.2130300000000001E-16</v>
      </c>
      <c r="DT75">
        <v>1.33562</v>
      </c>
      <c r="DU75">
        <v>9.3690999999999997E-2</v>
      </c>
      <c r="DV75">
        <v>1.1274899999999999E-2</v>
      </c>
      <c r="DW75">
        <v>4.9649799999999995E-4</v>
      </c>
      <c r="DX75">
        <v>0.10824</v>
      </c>
      <c r="DY75">
        <v>2.3778900000000001E-3</v>
      </c>
      <c r="DZ75">
        <v>2.6734300000000002E-4</v>
      </c>
      <c r="EA75">
        <v>2.7666000000000001E-3</v>
      </c>
      <c r="EB75">
        <v>1.1223700000000001</v>
      </c>
      <c r="EC75">
        <v>5.9844099999999999E-3</v>
      </c>
      <c r="ED75">
        <v>6.9584400000000006E-3</v>
      </c>
      <c r="EE75">
        <v>4.3459899999999998E-4</v>
      </c>
      <c r="EF75">
        <v>4.9669199999999997E-3</v>
      </c>
      <c r="EG75">
        <v>6.8218300000000005E-4</v>
      </c>
      <c r="EH75">
        <v>3.8347599999999999E-5</v>
      </c>
      <c r="EI75">
        <v>8.3595099999999994E-9</v>
      </c>
      <c r="EJ75">
        <v>1.9284299999999999E-31</v>
      </c>
      <c r="EK75">
        <v>2.1529199999999998E-4</v>
      </c>
      <c r="EL75">
        <v>6.2332500000000007E-5</v>
      </c>
      <c r="EM75">
        <v>2.4605299999999998E-4</v>
      </c>
      <c r="EN75">
        <v>9.2930600000000006E-3</v>
      </c>
      <c r="EO75">
        <v>1.05853E-8</v>
      </c>
      <c r="EP75">
        <v>2.0623599999999997E-6</v>
      </c>
      <c r="EQ75">
        <v>8.5714500000000007E-6</v>
      </c>
      <c r="ER75">
        <v>7.99292E-5</v>
      </c>
      <c r="EU75">
        <v>0.06</v>
      </c>
      <c r="EV75">
        <v>7.0000000000000007E-2</v>
      </c>
      <c r="EW75">
        <v>0.08</v>
      </c>
      <c r="EX75">
        <v>0.05</v>
      </c>
      <c r="EY75">
        <v>0.09</v>
      </c>
      <c r="EZ75">
        <v>3.8333333333333303E-2</v>
      </c>
      <c r="FB75">
        <v>5.6244579250720374E-3</v>
      </c>
      <c r="FC75">
        <v>8.4154632318399029E-3</v>
      </c>
      <c r="FD75">
        <v>0.69176085561497447</v>
      </c>
      <c r="FE75">
        <v>0.61925401069518826</v>
      </c>
      <c r="FF75">
        <v>1.1739817249814682E-15</v>
      </c>
      <c r="FG75">
        <v>2.8566767390530416</v>
      </c>
      <c r="FH75">
        <v>0.13109259680638749</v>
      </c>
      <c r="FI75">
        <v>1.5775858083832365E-2</v>
      </c>
      <c r="FJ75">
        <v>7.6153251957295138E-4</v>
      </c>
      <c r="FK75">
        <v>0.18059596406935449</v>
      </c>
      <c r="FL75">
        <v>4.2450984805653662E-3</v>
      </c>
      <c r="FM75">
        <v>3.907320769230765E-4</v>
      </c>
      <c r="FN75">
        <v>3.5723080451401431E-3</v>
      </c>
      <c r="FO75">
        <v>1.4437074449418104</v>
      </c>
      <c r="FP75">
        <v>7.4489337075558017E-3</v>
      </c>
      <c r="FQ75">
        <v>8.6613314040990836E-3</v>
      </c>
      <c r="FR75">
        <v>5.8420278657487167E-4</v>
      </c>
      <c r="FS75">
        <v>5.4318241769041589E-3</v>
      </c>
      <c r="FT75">
        <v>8.0675419379137067E-4</v>
      </c>
      <c r="FU75">
        <v>4.5350129102944465E-5</v>
      </c>
      <c r="FV75">
        <v>1.0616041773703734E-8</v>
      </c>
      <c r="FW75">
        <v>2.6049237513703185E-31</v>
      </c>
      <c r="FX75">
        <v>3.0798040813690715E-4</v>
      </c>
      <c r="FY75">
        <v>7.9135128253727768E-5</v>
      </c>
      <c r="FZ75">
        <v>2.6086431677953265E-4</v>
      </c>
      <c r="GA75">
        <v>1.0376009453750865E-2</v>
      </c>
      <c r="GB75">
        <v>1.2414293520518343E-8</v>
      </c>
      <c r="GC75">
        <v>1.3292089017341032E-6</v>
      </c>
      <c r="GD75">
        <v>1.0809426501305524E-5</v>
      </c>
      <c r="GE75">
        <v>8.6101338996139219E-5</v>
      </c>
      <c r="GF75">
        <v>0</v>
      </c>
      <c r="GG75">
        <v>0</v>
      </c>
      <c r="GH75">
        <v>9.9465240641711403E-2</v>
      </c>
      <c r="GI75">
        <v>0.1322683469236472</v>
      </c>
      <c r="GJ75">
        <v>0.17110715557137759</v>
      </c>
      <c r="GK75">
        <v>6.0230179028133005E-2</v>
      </c>
      <c r="GL75">
        <v>0.1501629412993524</v>
      </c>
    </row>
    <row r="76" spans="3:194">
      <c r="E76">
        <f t="shared" si="23"/>
        <v>-0.15055171450004079</v>
      </c>
      <c r="F76">
        <f t="shared" si="21"/>
        <v>0.71283152866727328</v>
      </c>
      <c r="H76" t="s">
        <v>306</v>
      </c>
      <c r="I76" t="s">
        <v>108</v>
      </c>
      <c r="J76">
        <f t="shared" si="18"/>
        <v>-1.6465684713327267</v>
      </c>
      <c r="K76">
        <v>-2.3593999999999999</v>
      </c>
      <c r="L76">
        <v>-1.7282999999999999</v>
      </c>
      <c r="M76">
        <f t="shared" si="19"/>
        <v>0.44329094338385233</v>
      </c>
      <c r="N76">
        <f t="shared" si="20"/>
        <v>4.6482000000000006E-9</v>
      </c>
      <c r="O76">
        <f t="shared" si="22"/>
        <v>566.9567933518083</v>
      </c>
      <c r="Q76">
        <v>54012</v>
      </c>
      <c r="R76">
        <v>59161</v>
      </c>
      <c r="S76">
        <v>10998</v>
      </c>
      <c r="T76">
        <v>91677.4</v>
      </c>
      <c r="U76">
        <v>73000</v>
      </c>
      <c r="V76">
        <v>12900</v>
      </c>
      <c r="W76">
        <v>124400</v>
      </c>
      <c r="X76">
        <v>5.4012000000000002</v>
      </c>
      <c r="Y76">
        <v>5.9161000000000001</v>
      </c>
      <c r="Z76">
        <v>1.0998000000000001</v>
      </c>
      <c r="AA76">
        <v>9.1677400000000002</v>
      </c>
      <c r="AB76">
        <v>7.3</v>
      </c>
      <c r="AC76">
        <v>1.29</v>
      </c>
      <c r="AD76">
        <v>12.44</v>
      </c>
      <c r="AE76">
        <f t="shared" si="14"/>
        <v>197400</v>
      </c>
      <c r="AF76">
        <f t="shared" si="15"/>
        <v>164677.4</v>
      </c>
      <c r="AG76">
        <f t="shared" si="16"/>
        <v>0.36980749746707192</v>
      </c>
      <c r="AH76">
        <f t="shared" si="17"/>
        <v>0.44329094338385233</v>
      </c>
      <c r="AJ76">
        <v>5.6863182632454539</v>
      </c>
      <c r="AK76">
        <v>2.3136817367545466</v>
      </c>
      <c r="AM76">
        <v>1.0002013132443199</v>
      </c>
      <c r="AN76">
        <v>0.19271006541341279</v>
      </c>
      <c r="AO76">
        <v>1.8684874967030645</v>
      </c>
      <c r="AP76">
        <v>2.5193084635493528</v>
      </c>
      <c r="AR76">
        <v>5.2572223919308277E-2</v>
      </c>
      <c r="AS76">
        <v>0.12585822174858594</v>
      </c>
      <c r="AT76">
        <v>8.9557029417815119</v>
      </c>
      <c r="AU76">
        <v>9.8094560789960763</v>
      </c>
      <c r="AV76">
        <v>20.14108665035954</v>
      </c>
      <c r="AW76">
        <v>34.120809077963735</v>
      </c>
      <c r="AX76">
        <v>0</v>
      </c>
      <c r="AY76">
        <v>0</v>
      </c>
      <c r="AZ76">
        <v>6.5815080427046061E-3</v>
      </c>
      <c r="BA76">
        <v>1.8349911426780865</v>
      </c>
      <c r="BB76">
        <v>7.5195990184530728E-2</v>
      </c>
      <c r="BC76">
        <v>8.9231892307692212E-3</v>
      </c>
      <c r="BD76">
        <v>2.9070938259919826E-2</v>
      </c>
      <c r="BE76">
        <v>11.793543586713199</v>
      </c>
      <c r="BF76">
        <v>5.3230585806056711E-2</v>
      </c>
      <c r="BG76">
        <v>6.1150883725909849E-2</v>
      </c>
      <c r="BH76">
        <v>4.8956601893287502E-3</v>
      </c>
      <c r="BI76">
        <v>4.7726895284895127E-2</v>
      </c>
      <c r="BJ76">
        <v>0</v>
      </c>
      <c r="BK76">
        <v>2.4570191805523819E-4</v>
      </c>
      <c r="BL76">
        <v>0</v>
      </c>
      <c r="BM76">
        <v>0</v>
      </c>
      <c r="BN76">
        <v>4.9995102873748865E-3</v>
      </c>
      <c r="BO76">
        <v>7.4694191685620423E-4</v>
      </c>
      <c r="BP76">
        <v>2.8697481489841897E-3</v>
      </c>
      <c r="BQ76">
        <v>0.10888833124544745</v>
      </c>
      <c r="BR76">
        <v>5.2607552267818505E-7</v>
      </c>
      <c r="BS76">
        <v>0</v>
      </c>
      <c r="BT76">
        <v>4.2682949608355094E-5</v>
      </c>
      <c r="BU76">
        <v>6.6979174517374691E-4</v>
      </c>
      <c r="BW76">
        <v>12.104093807858446</v>
      </c>
      <c r="BX76">
        <v>20.14108665035954</v>
      </c>
      <c r="BY76">
        <v>40.729302855515144</v>
      </c>
      <c r="BZ76">
        <v>8.8663358739577607</v>
      </c>
      <c r="CA76">
        <v>2.1523354919573845</v>
      </c>
      <c r="CB76">
        <v>16.003036977347982</v>
      </c>
      <c r="CD76">
        <v>30.753900000000002</v>
      </c>
      <c r="CE76">
        <v>150.35499999999999</v>
      </c>
      <c r="CF76">
        <v>5918.7</v>
      </c>
      <c r="CG76">
        <v>4528.4399999999996</v>
      </c>
      <c r="CH76">
        <v>4.4607800000000003E-12</v>
      </c>
      <c r="CI76">
        <v>10406.6</v>
      </c>
      <c r="CJ76">
        <v>755.02</v>
      </c>
      <c r="CK76">
        <v>150.084</v>
      </c>
      <c r="CL76">
        <v>5.7521500000000003</v>
      </c>
      <c r="CM76">
        <v>1356.93</v>
      </c>
      <c r="CN76">
        <v>41.8399</v>
      </c>
      <c r="CO76">
        <v>3.6596199999999999</v>
      </c>
      <c r="CP76">
        <v>22.938800000000001</v>
      </c>
      <c r="CQ76">
        <v>10964</v>
      </c>
      <c r="CR76">
        <v>56.267099999999999</v>
      </c>
      <c r="CS76">
        <v>83.042299999999997</v>
      </c>
      <c r="CT76">
        <v>3.3859599999999999</v>
      </c>
      <c r="CU76">
        <v>50.860999999999997</v>
      </c>
      <c r="CV76">
        <v>7.3052200000000003</v>
      </c>
      <c r="CW76">
        <v>0.46001599999999998</v>
      </c>
      <c r="CX76">
        <v>1.4085499999999999E-3</v>
      </c>
      <c r="CY76">
        <v>4.1509999999999998E-24</v>
      </c>
      <c r="CZ76">
        <v>3.42577</v>
      </c>
      <c r="DA76">
        <v>0.65013600000000005</v>
      </c>
      <c r="DB76">
        <v>2.4884300000000001</v>
      </c>
      <c r="DC76">
        <v>95.107500000000002</v>
      </c>
      <c r="DD76">
        <v>6.1151199999999999E-3</v>
      </c>
      <c r="DE76">
        <v>2.38324E-2</v>
      </c>
      <c r="DF76">
        <v>0.130771</v>
      </c>
      <c r="DG76">
        <v>0.77480899999999997</v>
      </c>
      <c r="DI76">
        <v>600</v>
      </c>
      <c r="DJ76">
        <v>700.00000000000011</v>
      </c>
      <c r="DK76">
        <v>800</v>
      </c>
      <c r="DL76">
        <v>500</v>
      </c>
      <c r="DM76">
        <v>900</v>
      </c>
      <c r="DN76">
        <v>383.33333333333303</v>
      </c>
      <c r="DO76">
        <v>3.0753900000000003E-3</v>
      </c>
      <c r="DP76">
        <v>1.5035499999999999E-2</v>
      </c>
      <c r="DQ76">
        <v>0.59187000000000001</v>
      </c>
      <c r="DR76">
        <v>0.45284399999999997</v>
      </c>
      <c r="DS76">
        <v>4.4607800000000001E-16</v>
      </c>
      <c r="DT76">
        <v>1.0406600000000001</v>
      </c>
      <c r="DU76">
        <v>7.5502E-2</v>
      </c>
      <c r="DV76">
        <v>1.50084E-2</v>
      </c>
      <c r="DW76">
        <v>5.7521500000000001E-4</v>
      </c>
      <c r="DX76">
        <v>0.13569300000000001</v>
      </c>
      <c r="DY76">
        <v>4.1839900000000003E-3</v>
      </c>
      <c r="DZ76">
        <v>3.65962E-4</v>
      </c>
      <c r="EA76">
        <v>2.2938799999999999E-3</v>
      </c>
      <c r="EB76">
        <v>1.0964</v>
      </c>
      <c r="EC76">
        <v>5.62671E-3</v>
      </c>
      <c r="ED76">
        <v>8.3042299999999993E-3</v>
      </c>
      <c r="EE76">
        <v>3.3859599999999998E-4</v>
      </c>
      <c r="EF76">
        <v>5.0860999999999996E-3</v>
      </c>
      <c r="EG76">
        <v>7.3052200000000005E-4</v>
      </c>
      <c r="EH76">
        <v>4.6001599999999997E-5</v>
      </c>
      <c r="EI76">
        <v>1.40855E-7</v>
      </c>
      <c r="EJ76">
        <v>4.1510000000000001E-28</v>
      </c>
      <c r="EK76">
        <v>3.42577E-4</v>
      </c>
      <c r="EL76">
        <v>6.5013600000000011E-5</v>
      </c>
      <c r="EM76">
        <v>2.48843E-4</v>
      </c>
      <c r="EN76">
        <v>9.5107500000000001E-3</v>
      </c>
      <c r="EO76">
        <v>6.11512E-7</v>
      </c>
      <c r="EP76">
        <v>2.3832400000000002E-6</v>
      </c>
      <c r="EQ76">
        <v>1.3077100000000001E-5</v>
      </c>
      <c r="ER76">
        <v>7.7480899999999992E-5</v>
      </c>
      <c r="EU76">
        <v>0.06</v>
      </c>
      <c r="EV76">
        <v>7.0000000000000007E-2</v>
      </c>
      <c r="EW76">
        <v>0.08</v>
      </c>
      <c r="EX76">
        <v>0.05</v>
      </c>
      <c r="EY76">
        <v>0.09</v>
      </c>
      <c r="EZ76">
        <v>3.8333333333333303E-2</v>
      </c>
      <c r="FB76">
        <v>6.6205081556195873E-3</v>
      </c>
      <c r="FC76">
        <v>2.026751391909519E-2</v>
      </c>
      <c r="FD76">
        <v>0.98117486631016215</v>
      </c>
      <c r="FE76">
        <v>0.75070395721925254</v>
      </c>
      <c r="FF76">
        <v>8.4288570941438138E-16</v>
      </c>
      <c r="FG76">
        <v>2.2258046564613729</v>
      </c>
      <c r="FH76">
        <v>0.10564251896207606</v>
      </c>
      <c r="FI76">
        <v>2.0999777245509024E-2</v>
      </c>
      <c r="FJ76">
        <v>8.8226927046263079E-4</v>
      </c>
      <c r="FK76">
        <v>0.22640066659703362</v>
      </c>
      <c r="FL76">
        <v>7.4694159913623786E-3</v>
      </c>
      <c r="FM76">
        <v>5.348675384615379E-4</v>
      </c>
      <c r="FN76">
        <v>2.9619193156170281E-3</v>
      </c>
      <c r="FO76">
        <v>1.4103021665174593</v>
      </c>
      <c r="FP76">
        <v>7.0036962343223985E-3</v>
      </c>
      <c r="FQ76">
        <v>1.0336467381462183E-2</v>
      </c>
      <c r="FR76">
        <v>4.5515228227194552E-4</v>
      </c>
      <c r="FS76">
        <v>5.5621594360594174E-3</v>
      </c>
      <c r="FT76">
        <v>8.6392021958456853E-4</v>
      </c>
      <c r="FU76">
        <v>5.4401800867381794E-5</v>
      </c>
      <c r="FV76">
        <v>1.7887681981779308E-7</v>
      </c>
      <c r="FW76">
        <v>5.6071718921289307E-28</v>
      </c>
      <c r="FX76">
        <v>4.9006467624583007E-4</v>
      </c>
      <c r="FY76">
        <v>8.2538957594137179E-5</v>
      </c>
      <c r="FZ76">
        <v>2.6382226260346044E-4</v>
      </c>
      <c r="GA76">
        <v>1.0619067552804033E-2</v>
      </c>
      <c r="GB76">
        <v>7.1717282073434037E-7</v>
      </c>
      <c r="GC76">
        <v>1.5360188439306354E-6</v>
      </c>
      <c r="GD76">
        <v>1.6491486422976563E-5</v>
      </c>
      <c r="GE76">
        <v>8.3463981081081281E-5</v>
      </c>
      <c r="GF76">
        <v>0</v>
      </c>
      <c r="GG76">
        <v>0</v>
      </c>
      <c r="GH76">
        <v>9.9465240641711403E-2</v>
      </c>
      <c r="GI76">
        <v>0.1322683469236472</v>
      </c>
      <c r="GJ76">
        <v>0.17110715557137759</v>
      </c>
      <c r="GK76">
        <v>6.0230179028133005E-2</v>
      </c>
      <c r="GL76">
        <v>0.1501629412993524</v>
      </c>
    </row>
    <row r="77" spans="3:194">
      <c r="E77">
        <f t="shared" si="23"/>
        <v>-0.15400602649495215</v>
      </c>
      <c r="F77">
        <f t="shared" si="21"/>
        <v>0.70100449159512435</v>
      </c>
      <c r="H77" t="s">
        <v>306</v>
      </c>
      <c r="I77" t="s">
        <v>109</v>
      </c>
      <c r="J77">
        <f t="shared" si="18"/>
        <v>-1.6583955084048756</v>
      </c>
      <c r="K77">
        <v>-2.3593999999999999</v>
      </c>
      <c r="L77">
        <v>-1.7282999999999999</v>
      </c>
      <c r="M77">
        <f t="shared" si="19"/>
        <v>0.44665568080305529</v>
      </c>
      <c r="N77">
        <f t="shared" si="20"/>
        <v>4.6482000000000006E-9</v>
      </c>
      <c r="O77">
        <f t="shared" si="22"/>
        <v>565.11997034889066</v>
      </c>
      <c r="Q77">
        <v>51806.2</v>
      </c>
      <c r="R77">
        <v>58122.2</v>
      </c>
      <c r="S77">
        <v>10870.9</v>
      </c>
      <c r="T77">
        <v>90932.4</v>
      </c>
      <c r="U77">
        <v>73400</v>
      </c>
      <c r="V77">
        <v>11100.000000000002</v>
      </c>
      <c r="W77">
        <v>126100</v>
      </c>
      <c r="X77">
        <v>5.1806199999999993</v>
      </c>
      <c r="Y77">
        <v>5.8122199999999999</v>
      </c>
      <c r="Z77">
        <v>1.0870899999999999</v>
      </c>
      <c r="AA77">
        <v>9.0932399999999998</v>
      </c>
      <c r="AB77">
        <v>7.34</v>
      </c>
      <c r="AC77">
        <v>1.1100000000000001</v>
      </c>
      <c r="AD77">
        <v>12.61</v>
      </c>
      <c r="AE77">
        <f t="shared" si="14"/>
        <v>199500</v>
      </c>
      <c r="AF77">
        <f t="shared" si="15"/>
        <v>164332.4</v>
      </c>
      <c r="AG77">
        <f t="shared" si="16"/>
        <v>0.36791979949874687</v>
      </c>
      <c r="AH77">
        <f t="shared" si="17"/>
        <v>0.44665568080305529</v>
      </c>
      <c r="AJ77">
        <v>5.6582903799879931</v>
      </c>
      <c r="AK77">
        <v>2.3417096200120073</v>
      </c>
      <c r="AM77">
        <v>0.9839327786477341</v>
      </c>
      <c r="AN77">
        <v>0.19044430137420545</v>
      </c>
      <c r="AO77">
        <v>1.893636865657079</v>
      </c>
      <c r="AP77">
        <v>2.532598487264357</v>
      </c>
      <c r="AR77">
        <v>5.1096306916426436E-2</v>
      </c>
      <c r="AS77">
        <v>0.10960404088734198</v>
      </c>
      <c r="AT77">
        <v>8.5899603373791251</v>
      </c>
      <c r="AU77">
        <v>9.6372131660152078</v>
      </c>
      <c r="AV77">
        <v>20.216662960492219</v>
      </c>
      <c r="AW77">
        <v>33.820252118191576</v>
      </c>
      <c r="AX77">
        <v>0</v>
      </c>
      <c r="AY77">
        <v>0</v>
      </c>
      <c r="AZ77">
        <v>5.6078314946619058E-3</v>
      </c>
      <c r="BA77">
        <v>1.8137847984123665</v>
      </c>
      <c r="BB77">
        <v>7.1712456183745499E-2</v>
      </c>
      <c r="BC77">
        <v>1.1057313076923064E-2</v>
      </c>
      <c r="BD77">
        <v>2.8333389515835378E-2</v>
      </c>
      <c r="BE77">
        <v>11.697705463335993</v>
      </c>
      <c r="BF77">
        <v>5.8022769960232277E-2</v>
      </c>
      <c r="BG77">
        <v>5.7819133251758748E-2</v>
      </c>
      <c r="BH77">
        <v>5.2623403614457899E-3</v>
      </c>
      <c r="BI77">
        <v>4.5931860091259942E-2</v>
      </c>
      <c r="BJ77">
        <v>0</v>
      </c>
      <c r="BK77">
        <v>2.2475677060031923E-4</v>
      </c>
      <c r="BL77">
        <v>0</v>
      </c>
      <c r="BM77">
        <v>2.0280780070160091E-26</v>
      </c>
      <c r="BN77">
        <v>4.7061097815089938E-3</v>
      </c>
      <c r="BO77">
        <v>7.1803393353550679E-4</v>
      </c>
      <c r="BP77">
        <v>2.6249489766741827E-3</v>
      </c>
      <c r="BQ77">
        <v>9.8435236343772339E-2</v>
      </c>
      <c r="BR77">
        <v>2.5632531965442738E-7</v>
      </c>
      <c r="BS77">
        <v>0</v>
      </c>
      <c r="BT77">
        <v>5.5244859007832898E-5</v>
      </c>
      <c r="BU77">
        <v>6.9339255984556154E-4</v>
      </c>
      <c r="BW77">
        <v>12.170417609545341</v>
      </c>
      <c r="BX77">
        <v>20.216662960492219</v>
      </c>
      <c r="BY77">
        <v>40.53677989033676</v>
      </c>
      <c r="BZ77">
        <v>8.9868023939843606</v>
      </c>
      <c r="CA77">
        <v>1.8520096093586798</v>
      </c>
      <c r="CB77">
        <v>16.221727997134892</v>
      </c>
      <c r="CD77">
        <v>24.328600000000002</v>
      </c>
      <c r="CE77">
        <v>155.892</v>
      </c>
      <c r="CF77">
        <v>3467.84</v>
      </c>
      <c r="CG77">
        <v>4299.67</v>
      </c>
      <c r="CH77">
        <v>5.2882399999999997E-12</v>
      </c>
      <c r="CI77">
        <v>14387.5</v>
      </c>
      <c r="CJ77">
        <v>758.24099999999999</v>
      </c>
      <c r="CK77">
        <v>97.729299999999995</v>
      </c>
      <c r="CL77">
        <v>3.8189899999999999</v>
      </c>
      <c r="CM77">
        <v>959.91499999999996</v>
      </c>
      <c r="CN77">
        <v>31.9923</v>
      </c>
      <c r="CO77">
        <v>5.35215</v>
      </c>
      <c r="CP77">
        <v>20.9529</v>
      </c>
      <c r="CQ77">
        <v>7304.34</v>
      </c>
      <c r="CR77">
        <v>42.270699999999998</v>
      </c>
      <c r="CS77">
        <v>52.999499999999998</v>
      </c>
      <c r="CT77">
        <v>2.7073200000000002</v>
      </c>
      <c r="CU77">
        <v>41.756599999999999</v>
      </c>
      <c r="CV77">
        <v>5.7458400000000003</v>
      </c>
      <c r="CW77">
        <v>0.53385000000000005</v>
      </c>
      <c r="CX77">
        <v>8.3323100000000003E-4</v>
      </c>
      <c r="CY77">
        <v>9.2300400000000004E-24</v>
      </c>
      <c r="CZ77">
        <v>2.9413100000000001</v>
      </c>
      <c r="DA77">
        <v>0.74554799999999999</v>
      </c>
      <c r="DB77">
        <v>2.4606699999999999</v>
      </c>
      <c r="DC77">
        <v>89.406899999999993</v>
      </c>
      <c r="DD77">
        <v>4.2204599999999997E-3</v>
      </c>
      <c r="DE77">
        <v>2.6307099999999998E-4</v>
      </c>
      <c r="DF77">
        <v>6.3971399999999998E-2</v>
      </c>
      <c r="DG77">
        <v>0.66876999999999998</v>
      </c>
      <c r="DI77">
        <v>600</v>
      </c>
      <c r="DJ77">
        <v>700.00000000000011</v>
      </c>
      <c r="DK77">
        <v>800</v>
      </c>
      <c r="DL77">
        <v>500</v>
      </c>
      <c r="DM77">
        <v>900</v>
      </c>
      <c r="DN77">
        <v>383.33333333333303</v>
      </c>
      <c r="DO77">
        <v>2.4328600000000002E-3</v>
      </c>
      <c r="DP77">
        <v>1.5589199999999999E-2</v>
      </c>
      <c r="DQ77">
        <v>0.34678400000000004</v>
      </c>
      <c r="DR77">
        <v>0.42996699999999999</v>
      </c>
      <c r="DS77">
        <v>5.2882399999999995E-16</v>
      </c>
      <c r="DT77">
        <v>1.43875</v>
      </c>
      <c r="DU77">
        <v>7.5824100000000005E-2</v>
      </c>
      <c r="DV77">
        <v>9.7729299999999991E-3</v>
      </c>
      <c r="DW77">
        <v>3.81899E-4</v>
      </c>
      <c r="DX77">
        <v>9.5991499999999993E-2</v>
      </c>
      <c r="DY77">
        <v>3.19923E-3</v>
      </c>
      <c r="DZ77">
        <v>5.3521500000000002E-4</v>
      </c>
      <c r="EA77">
        <v>2.0952900000000001E-3</v>
      </c>
      <c r="EB77">
        <v>0.73043400000000003</v>
      </c>
      <c r="EC77">
        <v>4.2270699999999994E-3</v>
      </c>
      <c r="ED77">
        <v>5.2999499999999995E-3</v>
      </c>
      <c r="EE77">
        <v>2.7073200000000004E-4</v>
      </c>
      <c r="EF77">
        <v>4.1756600000000003E-3</v>
      </c>
      <c r="EG77">
        <v>5.7458400000000005E-4</v>
      </c>
      <c r="EH77">
        <v>5.3385000000000005E-5</v>
      </c>
      <c r="EI77">
        <v>8.3323100000000003E-8</v>
      </c>
      <c r="EJ77">
        <v>9.2300400000000003E-28</v>
      </c>
      <c r="EK77">
        <v>2.9413099999999999E-4</v>
      </c>
      <c r="EL77">
        <v>7.4554799999999993E-5</v>
      </c>
      <c r="EM77">
        <v>2.4606699999999999E-4</v>
      </c>
      <c r="EN77">
        <v>8.9406899999999994E-3</v>
      </c>
      <c r="EO77">
        <v>4.2204599999999994E-7</v>
      </c>
      <c r="EP77">
        <v>2.6307099999999997E-8</v>
      </c>
      <c r="EQ77">
        <v>6.3971399999999995E-6</v>
      </c>
      <c r="ER77">
        <v>6.6877000000000004E-5</v>
      </c>
      <c r="EU77">
        <v>0.06</v>
      </c>
      <c r="EV77">
        <v>7.0000000000000007E-2</v>
      </c>
      <c r="EW77">
        <v>0.08</v>
      </c>
      <c r="EX77">
        <v>0.05</v>
      </c>
      <c r="EY77">
        <v>0.09</v>
      </c>
      <c r="EZ77">
        <v>3.8333333333333303E-2</v>
      </c>
      <c r="FB77">
        <v>5.2373095677233352E-3</v>
      </c>
      <c r="FC77">
        <v>2.1013888995215241E-2</v>
      </c>
      <c r="FD77">
        <v>0.57488256684492078</v>
      </c>
      <c r="FE77">
        <v>0.71277951871657874</v>
      </c>
      <c r="FF77">
        <v>9.9923823276501148E-16</v>
      </c>
      <c r="FG77">
        <v>3.0772552509789937</v>
      </c>
      <c r="FH77">
        <v>0.10609320179640741</v>
      </c>
      <c r="FI77">
        <v>1.3674299261477072E-2</v>
      </c>
      <c r="FJ77">
        <v>5.8575967615658183E-4</v>
      </c>
      <c r="FK77">
        <v>0.16015962199707537</v>
      </c>
      <c r="FL77">
        <v>5.7113854770317954E-3</v>
      </c>
      <c r="FM77">
        <v>7.8223730769230683E-4</v>
      </c>
      <c r="FN77">
        <v>2.70549458682198E-3</v>
      </c>
      <c r="FO77">
        <v>0.93955915058191697</v>
      </c>
      <c r="FP77">
        <v>5.2615319149586842E-3</v>
      </c>
      <c r="FQ77">
        <v>6.5969704955643688E-3</v>
      </c>
      <c r="FR77">
        <v>3.6392718072289211E-4</v>
      </c>
      <c r="FS77">
        <v>4.5665021668421521E-3</v>
      </c>
      <c r="FT77">
        <v>6.7950689431636518E-4</v>
      </c>
      <c r="FU77">
        <v>6.313345925587757E-5</v>
      </c>
      <c r="FV77">
        <v>1.0581499517489586E-7</v>
      </c>
      <c r="FW77">
        <v>1.2467940460425372E-27</v>
      </c>
      <c r="FX77">
        <v>4.2076150263696115E-4</v>
      </c>
      <c r="FY77">
        <v>9.465212625726582E-5</v>
      </c>
      <c r="FZ77">
        <v>2.608791595184341E-4</v>
      </c>
      <c r="GA77">
        <v>9.9825766715221694E-3</v>
      </c>
      <c r="GB77">
        <v>4.9496971490280706E-7</v>
      </c>
      <c r="GC77">
        <v>1.6955154046242766E-8</v>
      </c>
      <c r="GD77">
        <v>8.0674115404700025E-6</v>
      </c>
      <c r="GE77">
        <v>7.2041247104247285E-5</v>
      </c>
      <c r="GF77">
        <v>0</v>
      </c>
      <c r="GG77">
        <v>0</v>
      </c>
      <c r="GH77">
        <v>9.9465240641711403E-2</v>
      </c>
      <c r="GI77">
        <v>0.1322683469236472</v>
      </c>
      <c r="GJ77">
        <v>0.17110715557137759</v>
      </c>
      <c r="GK77">
        <v>6.0230179028133005E-2</v>
      </c>
      <c r="GL77">
        <v>0.1501629412993524</v>
      </c>
    </row>
    <row r="78" spans="3:194">
      <c r="E78">
        <f t="shared" si="23"/>
        <v>-0.13353304853124606</v>
      </c>
      <c r="F78">
        <f t="shared" si="21"/>
        <v>0.86283220828451612</v>
      </c>
      <c r="H78" t="s">
        <v>306</v>
      </c>
      <c r="I78" t="s">
        <v>110</v>
      </c>
      <c r="J78">
        <f t="shared" si="18"/>
        <v>-1.4965677917154838</v>
      </c>
      <c r="K78">
        <v>-2.3593999999999999</v>
      </c>
      <c r="L78">
        <v>-1.7282999999999999</v>
      </c>
      <c r="M78">
        <f t="shared" si="19"/>
        <v>0.42591527056296419</v>
      </c>
      <c r="N78">
        <f t="shared" si="20"/>
        <v>4.6482000000000006E-9</v>
      </c>
      <c r="O78">
        <f t="shared" si="22"/>
        <v>594.65838228612984</v>
      </c>
      <c r="Q78">
        <v>56149.7</v>
      </c>
      <c r="R78">
        <v>60597.599999999999</v>
      </c>
      <c r="S78">
        <v>12813.9</v>
      </c>
      <c r="T78">
        <v>99473.9</v>
      </c>
      <c r="U78">
        <v>73800</v>
      </c>
      <c r="V78">
        <v>12800</v>
      </c>
      <c r="W78">
        <v>125600</v>
      </c>
      <c r="X78">
        <v>5.6149699999999996</v>
      </c>
      <c r="Y78">
        <v>6.0597599999999998</v>
      </c>
      <c r="Z78">
        <v>1.28139</v>
      </c>
      <c r="AA78">
        <v>9.9473899999999986</v>
      </c>
      <c r="AB78">
        <v>7.38</v>
      </c>
      <c r="AC78">
        <v>1.28</v>
      </c>
      <c r="AD78">
        <v>12.56</v>
      </c>
      <c r="AE78">
        <f t="shared" si="14"/>
        <v>199400</v>
      </c>
      <c r="AF78">
        <f t="shared" si="15"/>
        <v>173273.9</v>
      </c>
      <c r="AG78">
        <f t="shared" si="16"/>
        <v>0.37011033099297896</v>
      </c>
      <c r="AH78">
        <f t="shared" si="17"/>
        <v>0.42591527056296419</v>
      </c>
      <c r="AJ78">
        <v>5.667347726655553</v>
      </c>
      <c r="AK78">
        <v>2.3326522733444475</v>
      </c>
      <c r="AM78">
        <v>0.94401099488187334</v>
      </c>
      <c r="AN78">
        <v>0.22389730508012778</v>
      </c>
      <c r="AO78">
        <v>1.8812057930129196</v>
      </c>
      <c r="AP78">
        <v>2.5397542733525529</v>
      </c>
      <c r="AR78">
        <v>5.1197270317002809E-2</v>
      </c>
      <c r="AS78">
        <v>0.10435043384080001</v>
      </c>
      <c r="AT78">
        <v>9.3101539189467033</v>
      </c>
      <c r="AU78">
        <v>10.04765801275456</v>
      </c>
      <c r="AV78">
        <v>19.971039952561007</v>
      </c>
      <c r="AW78">
        <v>34.546722890708487</v>
      </c>
      <c r="AX78">
        <v>0</v>
      </c>
      <c r="AY78">
        <v>5.4656312375249608E-2</v>
      </c>
      <c r="AZ78">
        <v>6.4392473665480232E-3</v>
      </c>
      <c r="BA78">
        <v>2.1379699039064128</v>
      </c>
      <c r="BB78">
        <v>8.0096824263839711E-2</v>
      </c>
      <c r="BC78">
        <v>1.4312948461538447E-2</v>
      </c>
      <c r="BD78">
        <v>3.1578500691663541E-2</v>
      </c>
      <c r="BE78">
        <v>12.796499195988869</v>
      </c>
      <c r="BF78">
        <v>6.8402889782807952E-2</v>
      </c>
      <c r="BG78">
        <v>6.7279900550626867E-2</v>
      </c>
      <c r="BH78">
        <v>5.847915611015499E-3</v>
      </c>
      <c r="BI78">
        <v>5.1942723645723478E-2</v>
      </c>
      <c r="BJ78">
        <v>0</v>
      </c>
      <c r="BK78">
        <v>1.7563601826067085E-4</v>
      </c>
      <c r="BL78">
        <v>9.0212562827578369E-6</v>
      </c>
      <c r="BM78">
        <v>1.6212709997807532E-5</v>
      </c>
      <c r="BN78">
        <v>5.1883251716715187E-3</v>
      </c>
      <c r="BO78">
        <v>7.5675565032431969E-4</v>
      </c>
      <c r="BP78">
        <v>3.22764899172309E-3</v>
      </c>
      <c r="BQ78">
        <v>0.11510116824471911</v>
      </c>
      <c r="BR78">
        <v>1.6096490280777519E-6</v>
      </c>
      <c r="BS78">
        <v>1.9049033815028894E-6</v>
      </c>
      <c r="BT78">
        <v>4.1735109399477805E-5</v>
      </c>
      <c r="BU78">
        <v>7.3092290733590916E-4</v>
      </c>
      <c r="BW78">
        <v>12.236741411232238</v>
      </c>
      <c r="BX78">
        <v>19.971039952561007</v>
      </c>
      <c r="BY78">
        <v>40.707911414939765</v>
      </c>
      <c r="BZ78">
        <v>8.7940559619418011</v>
      </c>
      <c r="CA78">
        <v>2.1356507207019009</v>
      </c>
      <c r="CB78">
        <v>16.157407108962271</v>
      </c>
      <c r="CD78">
        <v>32.351500000000001</v>
      </c>
      <c r="CE78">
        <v>130.255</v>
      </c>
      <c r="CF78">
        <v>6037.27</v>
      </c>
      <c r="CG78">
        <v>4346.88</v>
      </c>
      <c r="CH78">
        <v>4.4607800000000003E-12</v>
      </c>
      <c r="CI78">
        <v>14253.1</v>
      </c>
      <c r="CJ78">
        <v>854.596</v>
      </c>
      <c r="CK78">
        <v>134.88200000000001</v>
      </c>
      <c r="CL78">
        <v>6.2571199999999996</v>
      </c>
      <c r="CM78">
        <v>2126.9899999999998</v>
      </c>
      <c r="CN78">
        <v>51.613999999999997</v>
      </c>
      <c r="CO78">
        <v>11.639699999999999</v>
      </c>
      <c r="CP78">
        <v>34.566699999999997</v>
      </c>
      <c r="CQ78">
        <v>14707.5</v>
      </c>
      <c r="CR78">
        <v>88.371600000000001</v>
      </c>
      <c r="CS78">
        <v>88.946799999999996</v>
      </c>
      <c r="CT78">
        <v>5.7096099999999996</v>
      </c>
      <c r="CU78">
        <v>78.903899999999993</v>
      </c>
      <c r="CV78">
        <v>6.0123600000000001</v>
      </c>
      <c r="CW78">
        <v>0.40893699999999999</v>
      </c>
      <c r="CX78">
        <v>7.3875399999999994E-2</v>
      </c>
      <c r="CY78">
        <v>0.16401199999999999</v>
      </c>
      <c r="CZ78">
        <v>4.9609399999999999</v>
      </c>
      <c r="DA78">
        <v>0.66634300000000002</v>
      </c>
      <c r="DB78">
        <v>3.9998499999999999</v>
      </c>
      <c r="DC78">
        <v>204.017</v>
      </c>
      <c r="DD78">
        <v>1.5685600000000001E-2</v>
      </c>
      <c r="DE78">
        <v>2.8735699999999999E-2</v>
      </c>
      <c r="DF78">
        <v>9.2926099999999998E-2</v>
      </c>
      <c r="DG78">
        <v>1.02274</v>
      </c>
      <c r="DI78">
        <v>600</v>
      </c>
      <c r="DJ78">
        <v>700.00000000000011</v>
      </c>
      <c r="DK78">
        <v>800</v>
      </c>
      <c r="DL78">
        <v>500</v>
      </c>
      <c r="DM78">
        <v>900</v>
      </c>
      <c r="DN78">
        <v>383.33333333333303</v>
      </c>
      <c r="DO78">
        <v>3.23515E-3</v>
      </c>
      <c r="DP78">
        <v>1.3025499999999999E-2</v>
      </c>
      <c r="DQ78">
        <v>0.60372700000000001</v>
      </c>
      <c r="DR78">
        <v>0.43468800000000002</v>
      </c>
      <c r="DS78">
        <v>4.4607800000000001E-16</v>
      </c>
      <c r="DT78">
        <v>1.4253100000000001</v>
      </c>
      <c r="DU78">
        <v>8.5459599999999997E-2</v>
      </c>
      <c r="DV78">
        <v>1.3488200000000001E-2</v>
      </c>
      <c r="DW78">
        <v>6.2571199999999995E-4</v>
      </c>
      <c r="DX78">
        <v>0.21269899999999997</v>
      </c>
      <c r="DY78">
        <v>5.1614E-3</v>
      </c>
      <c r="DZ78">
        <v>1.1639699999999998E-3</v>
      </c>
      <c r="EA78">
        <v>3.4566699999999998E-3</v>
      </c>
      <c r="EB78">
        <v>1.47075</v>
      </c>
      <c r="EC78">
        <v>8.8371600000000002E-3</v>
      </c>
      <c r="ED78">
        <v>8.8946800000000003E-3</v>
      </c>
      <c r="EE78">
        <v>5.7096099999999993E-4</v>
      </c>
      <c r="EF78">
        <v>7.8903899999999989E-3</v>
      </c>
      <c r="EG78">
        <v>6.01236E-4</v>
      </c>
      <c r="EH78">
        <v>4.0893699999999998E-5</v>
      </c>
      <c r="EI78">
        <v>7.3875399999999994E-6</v>
      </c>
      <c r="EJ78">
        <v>1.6401199999999998E-5</v>
      </c>
      <c r="EK78">
        <v>4.9609399999999998E-4</v>
      </c>
      <c r="EL78">
        <v>6.6634300000000007E-5</v>
      </c>
      <c r="EM78">
        <v>3.99985E-4</v>
      </c>
      <c r="EN78">
        <v>2.0401699999999998E-2</v>
      </c>
      <c r="EO78">
        <v>1.5685600000000001E-6</v>
      </c>
      <c r="EP78">
        <v>2.8735699999999999E-6</v>
      </c>
      <c r="EQ78">
        <v>9.2926100000000005E-6</v>
      </c>
      <c r="ER78">
        <v>1.02274E-4</v>
      </c>
      <c r="EU78">
        <v>0.06</v>
      </c>
      <c r="EV78">
        <v>7.0000000000000007E-2</v>
      </c>
      <c r="EW78">
        <v>0.08</v>
      </c>
      <c r="EX78">
        <v>0.05</v>
      </c>
      <c r="EY78">
        <v>0.09</v>
      </c>
      <c r="EZ78">
        <v>3.8333333333333303E-2</v>
      </c>
      <c r="FB78">
        <v>6.964429538904888E-3</v>
      </c>
      <c r="FC78">
        <v>1.7558079382340091E-2</v>
      </c>
      <c r="FD78">
        <v>1.000830855614975</v>
      </c>
      <c r="FE78">
        <v>0.72060577540107074</v>
      </c>
      <c r="FF78">
        <v>8.4288570941438138E-16</v>
      </c>
      <c r="FG78">
        <v>3.0485092488430028</v>
      </c>
      <c r="FH78">
        <v>0.11957520878243537</v>
      </c>
      <c r="FI78">
        <v>1.8872710978043949E-2</v>
      </c>
      <c r="FJ78">
        <v>9.5972196441280848E-4</v>
      </c>
      <c r="FK78">
        <v>0.35488341612701058</v>
      </c>
      <c r="FL78">
        <v>9.2143250098154581E-3</v>
      </c>
      <c r="FM78">
        <v>1.701186923076921E-3</v>
      </c>
      <c r="FN78">
        <v>4.4633449180924512E-3</v>
      </c>
      <c r="FO78">
        <v>1.8918295434198769</v>
      </c>
      <c r="FP78">
        <v>1.0999817693484208E-2</v>
      </c>
      <c r="FQ78">
        <v>1.1071414169470748E-2</v>
      </c>
      <c r="FR78">
        <v>7.675052340791748E-4</v>
      </c>
      <c r="FS78">
        <v>8.628931242541214E-3</v>
      </c>
      <c r="FT78">
        <v>7.1102572837251671E-4</v>
      </c>
      <c r="FU78">
        <v>4.8361164049303737E-5</v>
      </c>
      <c r="FV78">
        <v>9.3817021864807009E-6</v>
      </c>
      <c r="FW78">
        <v>2.2154745275158998E-5</v>
      </c>
      <c r="FX78">
        <v>7.0967445420299323E-4</v>
      </c>
      <c r="FY78">
        <v>8.4596540754780758E-5</v>
      </c>
      <c r="FZ78">
        <v>4.2406235139202275E-4</v>
      </c>
      <c r="GA78">
        <v>2.2779174144209657E-2</v>
      </c>
      <c r="GB78">
        <v>1.839585485961121E-6</v>
      </c>
      <c r="GC78">
        <v>1.8520407803468201E-6</v>
      </c>
      <c r="GD78">
        <v>1.171887892950396E-5</v>
      </c>
      <c r="GE78">
        <v>1.1017160617760645E-4</v>
      </c>
      <c r="GF78">
        <v>0</v>
      </c>
      <c r="GG78">
        <v>0</v>
      </c>
      <c r="GH78">
        <v>9.9465240641711403E-2</v>
      </c>
      <c r="GI78">
        <v>0.1322683469236472</v>
      </c>
      <c r="GJ78">
        <v>0.17110715557137759</v>
      </c>
      <c r="GK78">
        <v>6.0230179028133005E-2</v>
      </c>
      <c r="GL78">
        <v>0.1501629412993524</v>
      </c>
    </row>
    <row r="79" spans="3:194">
      <c r="E79">
        <f t="shared" si="23"/>
        <v>-0.1603626444208669</v>
      </c>
      <c r="F79">
        <f t="shared" si="21"/>
        <v>0.84090696081029059</v>
      </c>
      <c r="H79" t="s">
        <v>306</v>
      </c>
      <c r="I79" t="s">
        <v>111</v>
      </c>
      <c r="J79">
        <f t="shared" si="18"/>
        <v>-1.5184930391897093</v>
      </c>
      <c r="K79">
        <v>-2.3593999999999999</v>
      </c>
      <c r="L79">
        <v>-1.7282999999999999</v>
      </c>
      <c r="M79">
        <f t="shared" si="19"/>
        <v>0.45271827532150982</v>
      </c>
      <c r="N79">
        <f t="shared" si="20"/>
        <v>4.6482000000000006E-9</v>
      </c>
      <c r="O79">
        <f t="shared" si="22"/>
        <v>595.63149457398765</v>
      </c>
      <c r="Q79">
        <v>53350.3</v>
      </c>
      <c r="R79">
        <v>57572.2</v>
      </c>
      <c r="S79">
        <v>12531.8</v>
      </c>
      <c r="T79">
        <v>89094.399999999994</v>
      </c>
      <c r="U79">
        <v>73700</v>
      </c>
      <c r="V79">
        <v>12300</v>
      </c>
      <c r="W79">
        <v>125300</v>
      </c>
      <c r="X79">
        <v>5.3350300000000006</v>
      </c>
      <c r="Y79">
        <v>5.7572199999999993</v>
      </c>
      <c r="Z79">
        <v>1.25318</v>
      </c>
      <c r="AA79">
        <v>8.90944</v>
      </c>
      <c r="AB79">
        <v>7.37</v>
      </c>
      <c r="AC79">
        <v>1.23</v>
      </c>
      <c r="AD79">
        <v>12.53</v>
      </c>
      <c r="AE79">
        <f t="shared" si="14"/>
        <v>199000</v>
      </c>
      <c r="AF79">
        <f t="shared" si="15"/>
        <v>162794.4</v>
      </c>
      <c r="AG79">
        <f t="shared" si="16"/>
        <v>0.37035175879396987</v>
      </c>
      <c r="AH79">
        <f t="shared" si="17"/>
        <v>0.45271827532150982</v>
      </c>
      <c r="AJ79">
        <v>5.6722305827068578</v>
      </c>
      <c r="AK79">
        <v>2.3277694172931427</v>
      </c>
      <c r="AM79">
        <v>0.94999452910027316</v>
      </c>
      <c r="AN79">
        <v>0.21904172565917895</v>
      </c>
      <c r="AO79">
        <v>1.8773428816970379</v>
      </c>
      <c r="AP79">
        <v>2.5371648557532129</v>
      </c>
      <c r="AR79">
        <v>4.849106368876073E-2</v>
      </c>
      <c r="AS79">
        <v>0.11803469582427104</v>
      </c>
      <c r="AT79">
        <v>8.8459867928409661</v>
      </c>
      <c r="AU79">
        <v>9.5460179386957247</v>
      </c>
      <c r="AV79">
        <v>19.971039952561007</v>
      </c>
      <c r="AW79">
        <v>34.785671021715956</v>
      </c>
      <c r="AX79">
        <v>0</v>
      </c>
      <c r="AY79">
        <v>0</v>
      </c>
      <c r="AZ79">
        <v>5.8582102846974913E-3</v>
      </c>
      <c r="BA79">
        <v>2.0909021641946937</v>
      </c>
      <c r="BB79">
        <v>7.3781367962308511E-2</v>
      </c>
      <c r="BC79">
        <v>1.4685684615384598E-2</v>
      </c>
      <c r="BD79">
        <v>2.8334164251911095E-2</v>
      </c>
      <c r="BE79">
        <v>11.46126187841344</v>
      </c>
      <c r="BF79">
        <v>5.8563726644233503E-2</v>
      </c>
      <c r="BG79">
        <v>6.3761192658305071E-2</v>
      </c>
      <c r="BH79">
        <v>5.1458624784853774E-3</v>
      </c>
      <c r="BI79">
        <v>4.7367210214110063E-2</v>
      </c>
      <c r="BJ79">
        <v>0</v>
      </c>
      <c r="BK79">
        <v>2.206046384387123E-4</v>
      </c>
      <c r="BL79">
        <v>7.9942845270498182E-5</v>
      </c>
      <c r="BM79">
        <v>3.1069486691515085E-2</v>
      </c>
      <c r="BN79">
        <v>4.7579805876654894E-3</v>
      </c>
      <c r="BO79">
        <v>7.3384508963019119E-4</v>
      </c>
      <c r="BP79">
        <v>2.880689367945815E-3</v>
      </c>
      <c r="BQ79">
        <v>0.10481890291332802</v>
      </c>
      <c r="BR79">
        <v>2.1308703887688956E-5</v>
      </c>
      <c r="BS79">
        <v>3.2022799999999988E-5</v>
      </c>
      <c r="BT79">
        <v>3.9067763968668408E-5</v>
      </c>
      <c r="BU79">
        <v>6.8780178764478938E-4</v>
      </c>
      <c r="BW79">
        <v>12.220160460810513</v>
      </c>
      <c r="BX79">
        <v>19.971039952561007</v>
      </c>
      <c r="BY79">
        <v>40.729302855515144</v>
      </c>
      <c r="BZ79">
        <v>8.9024758299657396</v>
      </c>
      <c r="CA79">
        <v>2.0522268644244828</v>
      </c>
      <c r="CB79">
        <v>16.118814576058696</v>
      </c>
      <c r="CD79">
        <v>23.623799999999999</v>
      </c>
      <c r="CE79">
        <v>113.99</v>
      </c>
      <c r="CF79">
        <v>3418.09</v>
      </c>
      <c r="CG79">
        <v>3693.46</v>
      </c>
      <c r="CH79">
        <v>5.2882399999999997E-12</v>
      </c>
      <c r="CI79">
        <v>10501.5</v>
      </c>
      <c r="CJ79">
        <v>1159.3900000000001</v>
      </c>
      <c r="CK79">
        <v>131.02600000000001</v>
      </c>
      <c r="CL79">
        <v>4.9470299999999998</v>
      </c>
      <c r="CM79">
        <v>1023.4</v>
      </c>
      <c r="CN79">
        <v>33.040500000000002</v>
      </c>
      <c r="CO79">
        <v>8.6588499999999993</v>
      </c>
      <c r="CP79">
        <v>19.9787</v>
      </c>
      <c r="CQ79">
        <v>10209.299999999999</v>
      </c>
      <c r="CR79">
        <v>45.567399999999999</v>
      </c>
      <c r="CS79">
        <v>84.45</v>
      </c>
      <c r="CT79">
        <v>2.9843600000000001</v>
      </c>
      <c r="CU79">
        <v>32.6098</v>
      </c>
      <c r="CV79">
        <v>5.3450100000000003</v>
      </c>
      <c r="CW79">
        <v>0.41342699999999999</v>
      </c>
      <c r="CX79">
        <v>0.33895599999999998</v>
      </c>
      <c r="CY79">
        <v>110.84099999999999</v>
      </c>
      <c r="CZ79">
        <v>2.9665499999999998</v>
      </c>
      <c r="DA79">
        <v>0.71646500000000002</v>
      </c>
      <c r="DB79">
        <v>2.6663399999999999</v>
      </c>
      <c r="DC79">
        <v>81.873900000000006</v>
      </c>
      <c r="DD79">
        <v>0.12937899999999999</v>
      </c>
      <c r="DE79">
        <v>0.267536</v>
      </c>
      <c r="DF79">
        <v>9.6078499999999997E-2</v>
      </c>
      <c r="DG79">
        <v>0.70588700000000004</v>
      </c>
      <c r="DI79">
        <v>600</v>
      </c>
      <c r="DJ79">
        <v>700.00000000000011</v>
      </c>
      <c r="DK79">
        <v>800</v>
      </c>
      <c r="DL79">
        <v>500</v>
      </c>
      <c r="DM79">
        <v>900</v>
      </c>
      <c r="DN79">
        <v>383.33333333333303</v>
      </c>
      <c r="DO79">
        <v>2.3623799999999999E-3</v>
      </c>
      <c r="DP79">
        <v>1.1398999999999999E-2</v>
      </c>
      <c r="DQ79">
        <v>0.34180900000000003</v>
      </c>
      <c r="DR79">
        <v>0.36934600000000001</v>
      </c>
      <c r="DS79">
        <v>5.2882399999999995E-16</v>
      </c>
      <c r="DT79">
        <v>1.0501499999999999</v>
      </c>
      <c r="DU79">
        <v>0.11593900000000001</v>
      </c>
      <c r="DV79">
        <v>1.3102600000000001E-2</v>
      </c>
      <c r="DW79">
        <v>4.9470299999999998E-4</v>
      </c>
      <c r="DX79">
        <v>0.10234</v>
      </c>
      <c r="DY79">
        <v>3.3040500000000002E-3</v>
      </c>
      <c r="DZ79">
        <v>8.6588499999999994E-4</v>
      </c>
      <c r="EA79">
        <v>1.9978700000000001E-3</v>
      </c>
      <c r="EB79">
        <v>1.0209299999999999</v>
      </c>
      <c r="EC79">
        <v>4.5567400000000001E-3</v>
      </c>
      <c r="ED79">
        <v>8.4450000000000011E-3</v>
      </c>
      <c r="EE79">
        <v>2.9843600000000001E-4</v>
      </c>
      <c r="EF79">
        <v>3.2609800000000001E-3</v>
      </c>
      <c r="EG79">
        <v>5.3450100000000005E-4</v>
      </c>
      <c r="EH79">
        <v>4.13427E-5</v>
      </c>
      <c r="EI79">
        <v>3.3895600000000001E-5</v>
      </c>
      <c r="EJ79">
        <v>1.10841E-2</v>
      </c>
      <c r="EK79">
        <v>2.96655E-4</v>
      </c>
      <c r="EL79">
        <v>7.1646500000000006E-5</v>
      </c>
      <c r="EM79">
        <v>2.6663399999999997E-4</v>
      </c>
      <c r="EN79">
        <v>8.187390000000001E-3</v>
      </c>
      <c r="EO79">
        <v>1.2937899999999999E-5</v>
      </c>
      <c r="EP79">
        <v>2.6753600000000001E-5</v>
      </c>
      <c r="EQ79">
        <v>9.6078499999999998E-6</v>
      </c>
      <c r="ER79">
        <v>7.0588700000000004E-5</v>
      </c>
      <c r="EU79">
        <v>0.06</v>
      </c>
      <c r="EV79">
        <v>7.0000000000000007E-2</v>
      </c>
      <c r="EW79">
        <v>0.08</v>
      </c>
      <c r="EX79">
        <v>0.05</v>
      </c>
      <c r="EY79">
        <v>0.09</v>
      </c>
      <c r="EZ79">
        <v>3.8333333333333303E-2</v>
      </c>
      <c r="FB79">
        <v>5.0855846109510005E-3</v>
      </c>
      <c r="FC79">
        <v>1.536559417137881E-2</v>
      </c>
      <c r="FD79">
        <v>0.56663524064171222</v>
      </c>
      <c r="FE79">
        <v>0.61228481283422564</v>
      </c>
      <c r="FF79">
        <v>9.9923823276501148E-16</v>
      </c>
      <c r="FG79">
        <v>2.2461022427910269</v>
      </c>
      <c r="FH79">
        <v>0.16222203393213608</v>
      </c>
      <c r="FI79">
        <v>1.8333178842315407E-2</v>
      </c>
      <c r="FJ79">
        <v>7.5877933451957069E-4</v>
      </c>
      <c r="FK79">
        <v>0.17075194902861915</v>
      </c>
      <c r="FL79">
        <v>5.8985140753827969E-3</v>
      </c>
      <c r="FM79">
        <v>1.2655242307692293E-3</v>
      </c>
      <c r="FN79">
        <v>2.5797032726610778E-3</v>
      </c>
      <c r="FO79">
        <v>1.3132249095792314</v>
      </c>
      <c r="FP79">
        <v>5.6718797981033763E-3</v>
      </c>
      <c r="FQ79">
        <v>1.0511687060263042E-2</v>
      </c>
      <c r="FR79">
        <v>4.0116784165232413E-4</v>
      </c>
      <c r="FS79">
        <v>3.5662080332280219E-3</v>
      </c>
      <c r="FT79">
        <v>6.3210446952750431E-4</v>
      </c>
      <c r="FU79">
        <v>4.8892154462451421E-5</v>
      </c>
      <c r="FV79">
        <v>4.3045238960746778E-5</v>
      </c>
      <c r="FW79">
        <v>1.4972405196228927E-2</v>
      </c>
      <c r="FX79">
        <v>4.2437214562479885E-4</v>
      </c>
      <c r="FY79">
        <v>9.0959851865891881E-5</v>
      </c>
      <c r="FZ79">
        <v>2.8268420316026997E-4</v>
      </c>
      <c r="GA79">
        <v>9.1414922578295314E-3</v>
      </c>
      <c r="GB79">
        <v>1.5173390280777518E-5</v>
      </c>
      <c r="GC79">
        <v>1.7242927167630051E-5</v>
      </c>
      <c r="GD79">
        <v>1.2116427023498739E-5</v>
      </c>
      <c r="GE79">
        <v>7.6039564864865069E-5</v>
      </c>
      <c r="GF79">
        <v>0</v>
      </c>
      <c r="GG79">
        <v>0</v>
      </c>
      <c r="GH79">
        <v>9.9465240641711403E-2</v>
      </c>
      <c r="GI79">
        <v>0.1322683469236472</v>
      </c>
      <c r="GJ79">
        <v>0.17110715557137759</v>
      </c>
      <c r="GK79">
        <v>6.0230179028133005E-2</v>
      </c>
      <c r="GL79">
        <v>0.1501629412993524</v>
      </c>
    </row>
    <row r="80" spans="3:194">
      <c r="E80">
        <f t="shared" si="23"/>
        <v>-0.14752842037853203</v>
      </c>
      <c r="F80">
        <f t="shared" si="21"/>
        <v>0.7365324989120432</v>
      </c>
      <c r="H80" t="s">
        <v>306</v>
      </c>
      <c r="I80" t="s">
        <v>112</v>
      </c>
      <c r="J80">
        <f t="shared" si="18"/>
        <v>-1.6228675010879567</v>
      </c>
      <c r="K80">
        <v>-2.3593999999999999</v>
      </c>
      <c r="L80">
        <v>-1.7282999999999999</v>
      </c>
      <c r="M80">
        <f t="shared" si="19"/>
        <v>0.44030355044772046</v>
      </c>
      <c r="N80">
        <f t="shared" si="20"/>
        <v>4.6482000000000006E-9</v>
      </c>
      <c r="O80">
        <f t="shared" si="22"/>
        <v>571.44275330829817</v>
      </c>
      <c r="Q80">
        <v>53505.2</v>
      </c>
      <c r="R80">
        <v>58484.4</v>
      </c>
      <c r="S80">
        <v>11277.6</v>
      </c>
      <c r="T80">
        <v>95082.8</v>
      </c>
      <c r="U80">
        <v>74800</v>
      </c>
      <c r="V80">
        <v>11200.000000000002</v>
      </c>
      <c r="W80">
        <v>125500</v>
      </c>
      <c r="X80">
        <v>5.3505199999999995</v>
      </c>
      <c r="Y80">
        <v>5.8484400000000001</v>
      </c>
      <c r="Z80">
        <v>1.1277600000000001</v>
      </c>
      <c r="AA80">
        <v>9.508280000000001</v>
      </c>
      <c r="AB80">
        <v>7.48</v>
      </c>
      <c r="AC80">
        <v>1.1200000000000001</v>
      </c>
      <c r="AD80">
        <v>12.55</v>
      </c>
      <c r="AE80">
        <f t="shared" si="14"/>
        <v>200300</v>
      </c>
      <c r="AF80">
        <f t="shared" si="15"/>
        <v>169882.8</v>
      </c>
      <c r="AG80">
        <f t="shared" si="16"/>
        <v>0.37343984023964055</v>
      </c>
      <c r="AH80">
        <f t="shared" si="17"/>
        <v>0.44030355044772046</v>
      </c>
      <c r="AJ80">
        <v>5.6664107095010374</v>
      </c>
      <c r="AK80">
        <v>2.333589290498963</v>
      </c>
      <c r="AM80">
        <v>0.95701809021624129</v>
      </c>
      <c r="AN80">
        <v>0.19733203718877154</v>
      </c>
      <c r="AO80">
        <v>1.8823647034295372</v>
      </c>
      <c r="AP80">
        <v>2.5778064891978154</v>
      </c>
      <c r="AR80">
        <v>4.6734644956772264E-2</v>
      </c>
      <c r="AS80">
        <v>9.334379412788138E-2</v>
      </c>
      <c r="AT80">
        <v>8.8716706850442151</v>
      </c>
      <c r="AU80">
        <v>9.6972693684426918</v>
      </c>
      <c r="AV80">
        <v>20.027722185160517</v>
      </c>
      <c r="AW80">
        <v>35.890565468138178</v>
      </c>
      <c r="AX80">
        <v>0</v>
      </c>
      <c r="AY80">
        <v>0</v>
      </c>
      <c r="AZ80">
        <v>8.0421992526690141E-3</v>
      </c>
      <c r="BA80">
        <v>1.8816417631084186</v>
      </c>
      <c r="BB80">
        <v>7.4950341499803591E-2</v>
      </c>
      <c r="BC80">
        <v>6.5493438461538397E-3</v>
      </c>
      <c r="BD80">
        <v>2.8160365125591478E-2</v>
      </c>
      <c r="BE80">
        <v>12.231620291879283</v>
      </c>
      <c r="BF80">
        <v>5.8707118751911695E-2</v>
      </c>
      <c r="BG80">
        <v>5.929226310798389E-2</v>
      </c>
      <c r="BH80">
        <v>5.1377164199655836E-3</v>
      </c>
      <c r="BI80">
        <v>4.7868188416988255E-2</v>
      </c>
      <c r="BJ80">
        <v>0</v>
      </c>
      <c r="BK80">
        <v>2.0911206642319075E-4</v>
      </c>
      <c r="BL80">
        <v>1.9422018524350445E-8</v>
      </c>
      <c r="BM80">
        <v>7.4700740429730472E-6</v>
      </c>
      <c r="BN80">
        <v>4.0546919933268817E-3</v>
      </c>
      <c r="BO80">
        <v>7.4560887414708125E-4</v>
      </c>
      <c r="BP80">
        <v>2.773577802859284E-3</v>
      </c>
      <c r="BQ80">
        <v>9.8797439694100084E-2</v>
      </c>
      <c r="BR80">
        <v>0</v>
      </c>
      <c r="BS80">
        <v>3.6841404624277445E-8</v>
      </c>
      <c r="BT80">
        <v>2.8378456919060054E-5</v>
      </c>
      <c r="BU80">
        <v>7.632825984556004E-4</v>
      </c>
      <c r="BW80">
        <v>12.402550915449478</v>
      </c>
      <c r="BX80">
        <v>20.027722185160517</v>
      </c>
      <c r="BY80">
        <v>40.643737093213637</v>
      </c>
      <c r="BZ80">
        <v>8.9265691339710607</v>
      </c>
      <c r="CA80">
        <v>1.8686943806141634</v>
      </c>
      <c r="CB80">
        <v>16.144542931327749</v>
      </c>
      <c r="CD80">
        <v>15.863099999999999</v>
      </c>
      <c r="CE80">
        <v>117.41800000000001</v>
      </c>
      <c r="CF80">
        <v>2701.1</v>
      </c>
      <c r="CG80">
        <v>2804.21</v>
      </c>
      <c r="CH80">
        <v>4.4607800000000003E-12</v>
      </c>
      <c r="CI80">
        <v>15595.2</v>
      </c>
      <c r="CJ80">
        <v>946.48500000000001</v>
      </c>
      <c r="CK80">
        <v>186.82</v>
      </c>
      <c r="CL80">
        <v>6.49946</v>
      </c>
      <c r="CM80">
        <v>1185.46</v>
      </c>
      <c r="CN80">
        <v>40.869900000000001</v>
      </c>
      <c r="CO80">
        <v>6.0056599999999998</v>
      </c>
      <c r="CP80">
        <v>22.2486</v>
      </c>
      <c r="CQ80">
        <v>10774.5</v>
      </c>
      <c r="CR80">
        <v>81.322100000000006</v>
      </c>
      <c r="CS80">
        <v>80.686800000000005</v>
      </c>
      <c r="CT80">
        <v>2.8755600000000001</v>
      </c>
      <c r="CU80">
        <v>43.892600000000002</v>
      </c>
      <c r="CV80">
        <v>6.4493900000000002</v>
      </c>
      <c r="CW80">
        <v>0.345107</v>
      </c>
      <c r="CX80">
        <v>8.2464100000000002E-6</v>
      </c>
      <c r="CY80">
        <v>0.106852</v>
      </c>
      <c r="CZ80">
        <v>2.6741100000000002</v>
      </c>
      <c r="DA80">
        <v>0.65326099999999998</v>
      </c>
      <c r="DB80">
        <v>3.6415500000000001</v>
      </c>
      <c r="DC80">
        <v>115.83499999999999</v>
      </c>
      <c r="DD80">
        <v>7.9135800000000002E-6</v>
      </c>
      <c r="DE80">
        <v>5.236E-5</v>
      </c>
      <c r="DF80">
        <v>7.7518000000000004E-2</v>
      </c>
      <c r="DG80">
        <v>0.84564700000000004</v>
      </c>
      <c r="DI80">
        <v>600</v>
      </c>
      <c r="DJ80">
        <v>700.00000000000011</v>
      </c>
      <c r="DK80">
        <v>800</v>
      </c>
      <c r="DL80">
        <v>500</v>
      </c>
      <c r="DM80">
        <v>900</v>
      </c>
      <c r="DN80">
        <v>383.33333333333303</v>
      </c>
      <c r="DO80">
        <v>1.5863099999999998E-3</v>
      </c>
      <c r="DP80">
        <v>1.17418E-2</v>
      </c>
      <c r="DQ80">
        <v>0.27011000000000002</v>
      </c>
      <c r="DR80">
        <v>0.28042100000000003</v>
      </c>
      <c r="DS80">
        <v>4.4607800000000001E-16</v>
      </c>
      <c r="DT80">
        <v>1.55952</v>
      </c>
      <c r="DU80">
        <v>9.4648499999999997E-2</v>
      </c>
      <c r="DV80">
        <v>1.8682000000000001E-2</v>
      </c>
      <c r="DW80">
        <v>6.4994599999999999E-4</v>
      </c>
      <c r="DX80">
        <v>0.118546</v>
      </c>
      <c r="DY80">
        <v>4.0869900000000004E-3</v>
      </c>
      <c r="DZ80">
        <v>6.0056599999999997E-4</v>
      </c>
      <c r="EA80">
        <v>2.2248599999999999E-3</v>
      </c>
      <c r="EB80">
        <v>1.07745</v>
      </c>
      <c r="EC80">
        <v>8.1322100000000008E-3</v>
      </c>
      <c r="ED80">
        <v>8.0686799999999999E-3</v>
      </c>
      <c r="EE80">
        <v>2.8755600000000001E-4</v>
      </c>
      <c r="EF80">
        <v>4.3892599999999999E-3</v>
      </c>
      <c r="EG80">
        <v>6.4493899999999997E-4</v>
      </c>
      <c r="EH80">
        <v>3.4510700000000001E-5</v>
      </c>
      <c r="EI80">
        <v>8.2464100000000007E-10</v>
      </c>
      <c r="EJ80">
        <v>1.0685200000000001E-5</v>
      </c>
      <c r="EK80">
        <v>2.6741100000000001E-4</v>
      </c>
      <c r="EL80">
        <v>6.5326099999999998E-5</v>
      </c>
      <c r="EM80">
        <v>3.6415500000000001E-4</v>
      </c>
      <c r="EN80">
        <v>1.15835E-2</v>
      </c>
      <c r="EO80">
        <v>7.9135800000000003E-10</v>
      </c>
      <c r="EP80">
        <v>5.2359999999999997E-9</v>
      </c>
      <c r="EQ80">
        <v>7.7518000000000009E-6</v>
      </c>
      <c r="ER80">
        <v>8.4564700000000007E-5</v>
      </c>
      <c r="EU80">
        <v>0.06</v>
      </c>
      <c r="EV80">
        <v>7.0000000000000007E-2</v>
      </c>
      <c r="EW80">
        <v>0.08</v>
      </c>
      <c r="EX80">
        <v>0.05</v>
      </c>
      <c r="EY80">
        <v>0.09</v>
      </c>
      <c r="EZ80">
        <v>3.8333333333333303E-2</v>
      </c>
      <c r="FB80">
        <v>3.4149094236311183E-3</v>
      </c>
      <c r="FC80">
        <v>1.5827680817746794E-2</v>
      </c>
      <c r="FD80">
        <v>0.44777593582887781</v>
      </c>
      <c r="FE80">
        <v>0.46486903743315594</v>
      </c>
      <c r="FF80">
        <v>8.4288570941438138E-16</v>
      </c>
      <c r="FG80">
        <v>3.3355628907084349</v>
      </c>
      <c r="FH80">
        <v>0.13243233233532961</v>
      </c>
      <c r="FI80">
        <v>2.6139884231536979E-2</v>
      </c>
      <c r="FJ80">
        <v>9.9689226334519275E-4</v>
      </c>
      <c r="FK80">
        <v>0.19779128932525586</v>
      </c>
      <c r="FL80">
        <v>7.2962479505300276E-3</v>
      </c>
      <c r="FM80">
        <v>8.777503076923067E-4</v>
      </c>
      <c r="FN80">
        <v>2.8727988423734902E-3</v>
      </c>
      <c r="FO80">
        <v>1.3859267323187126</v>
      </c>
      <c r="FP80">
        <v>1.0122350104007307E-2</v>
      </c>
      <c r="FQ80">
        <v>1.0043272841847625E-2</v>
      </c>
      <c r="FR80">
        <v>3.8654257487091278E-4</v>
      </c>
      <c r="FS80">
        <v>4.8000951468351307E-3</v>
      </c>
      <c r="FT80">
        <v>7.6270918945446132E-4</v>
      </c>
      <c r="FU80">
        <v>4.0812585414288919E-5</v>
      </c>
      <c r="FV80">
        <v>1.0472412024519167E-9</v>
      </c>
      <c r="FW80">
        <v>1.4433570971278259E-5</v>
      </c>
      <c r="FX80">
        <v>3.8253789699709456E-4</v>
      </c>
      <c r="FY80">
        <v>8.293569649566189E-5</v>
      </c>
      <c r="FZ80">
        <v>3.8607554176072113E-4</v>
      </c>
      <c r="GA80">
        <v>1.2933361616897249E-2</v>
      </c>
      <c r="GB80">
        <v>9.2809372354211557E-10</v>
      </c>
      <c r="GC80">
        <v>3.3746473988439292E-9</v>
      </c>
      <c r="GD80">
        <v>9.7757686684073474E-6</v>
      </c>
      <c r="GE80">
        <v>9.1094792664092898E-5</v>
      </c>
      <c r="GF80">
        <v>0</v>
      </c>
      <c r="GG80">
        <v>0</v>
      </c>
      <c r="GH80">
        <v>9.9465240641711403E-2</v>
      </c>
      <c r="GI80">
        <v>0.1322683469236472</v>
      </c>
      <c r="GJ80">
        <v>0.17110715557137759</v>
      </c>
      <c r="GK80">
        <v>6.0230179028133005E-2</v>
      </c>
      <c r="GL80">
        <v>0.1501629412993524</v>
      </c>
    </row>
    <row r="81" spans="5:194">
      <c r="E81">
        <f t="shared" si="23"/>
        <v>-0.15908234649864555</v>
      </c>
      <c r="F81">
        <f t="shared" si="21"/>
        <v>0.84926545205951154</v>
      </c>
      <c r="H81" t="s">
        <v>306</v>
      </c>
      <c r="I81" t="s">
        <v>113</v>
      </c>
      <c r="J81">
        <f t="shared" si="18"/>
        <v>-1.5101345479404884</v>
      </c>
      <c r="K81">
        <v>-2.3593999999999999</v>
      </c>
      <c r="L81">
        <v>-1.7282999999999999</v>
      </c>
      <c r="M81">
        <f t="shared" si="19"/>
        <v>0.45151025573295167</v>
      </c>
      <c r="N81">
        <f t="shared" si="20"/>
        <v>4.6482000000000006E-9</v>
      </c>
      <c r="O81">
        <f t="shared" si="22"/>
        <v>597.03034794032931</v>
      </c>
      <c r="Q81">
        <v>55878.3</v>
      </c>
      <c r="R81">
        <v>60018.400000000001</v>
      </c>
      <c r="S81">
        <v>12634.5</v>
      </c>
      <c r="T81">
        <v>89287</v>
      </c>
      <c r="U81">
        <v>73500</v>
      </c>
      <c r="V81">
        <v>12800</v>
      </c>
      <c r="W81">
        <v>124400</v>
      </c>
      <c r="X81">
        <v>5.5878300000000003</v>
      </c>
      <c r="Y81">
        <v>6.0018400000000005</v>
      </c>
      <c r="Z81">
        <v>1.26345</v>
      </c>
      <c r="AA81">
        <v>8.9286999999999992</v>
      </c>
      <c r="AB81">
        <v>7.35</v>
      </c>
      <c r="AC81">
        <v>1.28</v>
      </c>
      <c r="AD81">
        <v>12.44</v>
      </c>
      <c r="AE81">
        <f t="shared" si="14"/>
        <v>197900</v>
      </c>
      <c r="AF81">
        <f t="shared" si="15"/>
        <v>162787</v>
      </c>
      <c r="AG81">
        <f t="shared" si="16"/>
        <v>0.37139969681657403</v>
      </c>
      <c r="AH81">
        <f t="shared" si="17"/>
        <v>0.45151025573295167</v>
      </c>
      <c r="AJ81">
        <v>5.673346633665906</v>
      </c>
      <c r="AK81">
        <v>2.326653366334094</v>
      </c>
      <c r="AM81">
        <v>0.95795873642738982</v>
      </c>
      <c r="AN81">
        <v>0.22088025697630378</v>
      </c>
      <c r="AO81">
        <v>1.8642251029081356</v>
      </c>
      <c r="AP81">
        <v>2.5307775910124648</v>
      </c>
      <c r="AR81">
        <v>4.9206418443803954E-2</v>
      </c>
      <c r="AS81">
        <v>0.13328881226620226</v>
      </c>
      <c r="AT81">
        <v>9.265153219502146</v>
      </c>
      <c r="AU81">
        <v>9.9516211479119381</v>
      </c>
      <c r="AV81">
        <v>20.008828107627348</v>
      </c>
      <c r="AW81">
        <v>35.509146920612366</v>
      </c>
      <c r="AX81">
        <v>0</v>
      </c>
      <c r="AY81">
        <v>0</v>
      </c>
      <c r="AZ81">
        <v>7.6239451957295151E-3</v>
      </c>
      <c r="BA81">
        <v>2.1080374242740754</v>
      </c>
      <c r="BB81">
        <v>8.0565806164114545E-2</v>
      </c>
      <c r="BC81">
        <v>1.2071328461538449E-2</v>
      </c>
      <c r="BD81">
        <v>2.7877328212595479E-2</v>
      </c>
      <c r="BE81">
        <v>11.486038284537534</v>
      </c>
      <c r="BF81">
        <v>5.5567429060874689E-2</v>
      </c>
      <c r="BG81">
        <v>5.9194054450902214E-2</v>
      </c>
      <c r="BH81">
        <v>5.1945237521514708E-3</v>
      </c>
      <c r="BI81">
        <v>4.7697586802386643E-2</v>
      </c>
      <c r="BJ81">
        <v>0</v>
      </c>
      <c r="BK81">
        <v>1.7456694179411068E-4</v>
      </c>
      <c r="BL81">
        <v>0</v>
      </c>
      <c r="BM81">
        <v>1.4068314580135964E-5</v>
      </c>
      <c r="BN81">
        <v>4.295163105155533E-3</v>
      </c>
      <c r="BO81">
        <v>7.0734293100833956E-4</v>
      </c>
      <c r="BP81">
        <v>2.7341173212941977E-3</v>
      </c>
      <c r="BQ81">
        <v>0.11154969963583346</v>
      </c>
      <c r="BR81">
        <v>3.0490329589632796E-8</v>
      </c>
      <c r="BS81">
        <v>0</v>
      </c>
      <c r="BT81">
        <v>2.9520884334203653E-5</v>
      </c>
      <c r="BU81">
        <v>6.6172659845560014E-4</v>
      </c>
      <c r="BW81">
        <v>12.186998559967066</v>
      </c>
      <c r="BX81">
        <v>20.008828107627348</v>
      </c>
      <c r="BY81">
        <v>40.729302855515144</v>
      </c>
      <c r="BZ81">
        <v>8.9265691339710607</v>
      </c>
      <c r="CA81">
        <v>2.1356507207019009</v>
      </c>
      <c r="CB81">
        <v>16.003036977347982</v>
      </c>
      <c r="CD81">
        <v>28.271100000000001</v>
      </c>
      <c r="CE81">
        <v>152.42400000000001</v>
      </c>
      <c r="CF81">
        <v>7816.76</v>
      </c>
      <c r="CG81">
        <v>5791.55</v>
      </c>
      <c r="CH81">
        <v>4.8088799999999996E-12</v>
      </c>
      <c r="CI81">
        <v>12850.7</v>
      </c>
      <c r="CJ81">
        <v>1065.1500000000001</v>
      </c>
      <c r="CK81">
        <v>148.46899999999999</v>
      </c>
      <c r="CL81">
        <v>6.28322</v>
      </c>
      <c r="CM81">
        <v>1917.43</v>
      </c>
      <c r="CN81">
        <v>46.137</v>
      </c>
      <c r="CO81">
        <v>10.6402</v>
      </c>
      <c r="CP81">
        <v>30.935300000000002</v>
      </c>
      <c r="CQ81">
        <v>9841.81</v>
      </c>
      <c r="CR81">
        <v>57.917400000000001</v>
      </c>
      <c r="CS81">
        <v>77.705299999999994</v>
      </c>
      <c r="CT81">
        <v>4.9828999999999999</v>
      </c>
      <c r="CU81">
        <v>59.408299999999997</v>
      </c>
      <c r="CV81">
        <v>3.6118199999999998</v>
      </c>
      <c r="CW81">
        <v>0.328291</v>
      </c>
      <c r="CX81">
        <v>9.1292099999999996E-6</v>
      </c>
      <c r="CY81">
        <v>0.14194499999999999</v>
      </c>
      <c r="CZ81">
        <v>3.7193299999999998</v>
      </c>
      <c r="DA81">
        <v>0.77252200000000004</v>
      </c>
      <c r="DB81">
        <v>4.0187099999999996</v>
      </c>
      <c r="DC81">
        <v>149.42400000000001</v>
      </c>
      <c r="DD81">
        <v>2.3138599999999999E-5</v>
      </c>
      <c r="DE81">
        <v>2.0098800000000001E-5</v>
      </c>
      <c r="DF81">
        <v>6.7809300000000003E-2</v>
      </c>
      <c r="DG81">
        <v>1.4385699999999999</v>
      </c>
      <c r="DI81">
        <v>600</v>
      </c>
      <c r="DJ81">
        <v>700.00000000000011</v>
      </c>
      <c r="DK81">
        <v>800</v>
      </c>
      <c r="DL81">
        <v>500</v>
      </c>
      <c r="DM81">
        <v>900</v>
      </c>
      <c r="DN81">
        <v>383.33333333333303</v>
      </c>
      <c r="DO81">
        <v>2.8271099999999999E-3</v>
      </c>
      <c r="DP81">
        <v>1.5242400000000001E-2</v>
      </c>
      <c r="DQ81">
        <v>0.78167600000000004</v>
      </c>
      <c r="DR81">
        <v>0.57915499999999998</v>
      </c>
      <c r="DS81">
        <v>4.8088799999999998E-16</v>
      </c>
      <c r="DT81">
        <v>1.2850700000000002</v>
      </c>
      <c r="DU81">
        <v>0.10651500000000001</v>
      </c>
      <c r="DV81">
        <v>1.48469E-2</v>
      </c>
      <c r="DW81">
        <v>6.2832199999999995E-4</v>
      </c>
      <c r="DX81">
        <v>0.191743</v>
      </c>
      <c r="DY81">
        <v>4.6137000000000001E-3</v>
      </c>
      <c r="DZ81">
        <v>1.0640199999999999E-3</v>
      </c>
      <c r="EA81">
        <v>3.0935300000000002E-3</v>
      </c>
      <c r="EB81">
        <v>0.98418099999999997</v>
      </c>
      <c r="EC81">
        <v>5.7917400000000001E-3</v>
      </c>
      <c r="ED81">
        <v>7.7705299999999995E-3</v>
      </c>
      <c r="EE81">
        <v>4.9828999999999997E-4</v>
      </c>
      <c r="EF81">
        <v>5.9408299999999994E-3</v>
      </c>
      <c r="EG81">
        <v>3.6118199999999999E-4</v>
      </c>
      <c r="EH81">
        <v>3.28291E-5</v>
      </c>
      <c r="EI81">
        <v>9.12921E-10</v>
      </c>
      <c r="EJ81">
        <v>1.4194499999999999E-5</v>
      </c>
      <c r="EK81">
        <v>3.7193299999999996E-4</v>
      </c>
      <c r="EL81">
        <v>7.7252199999999999E-5</v>
      </c>
      <c r="EM81">
        <v>4.0187099999999993E-4</v>
      </c>
      <c r="EN81">
        <v>1.4942400000000002E-2</v>
      </c>
      <c r="EO81">
        <v>2.3138599999999997E-9</v>
      </c>
      <c r="EP81">
        <v>2.0098800000000001E-9</v>
      </c>
      <c r="EQ81">
        <v>6.7809300000000001E-6</v>
      </c>
      <c r="ER81">
        <v>1.43857E-4</v>
      </c>
      <c r="EU81">
        <v>0.06</v>
      </c>
      <c r="EV81">
        <v>7.0000000000000007E-2</v>
      </c>
      <c r="EW81">
        <v>0.08</v>
      </c>
      <c r="EX81">
        <v>0.05</v>
      </c>
      <c r="EY81">
        <v>0.09</v>
      </c>
      <c r="EZ81">
        <v>3.8333333333333303E-2</v>
      </c>
      <c r="FB81">
        <v>6.0860264265129582E-3</v>
      </c>
      <c r="FC81">
        <v>2.0546410439321379E-2</v>
      </c>
      <c r="FD81">
        <v>1.2958265240641733</v>
      </c>
      <c r="FE81">
        <v>0.96009652406417278</v>
      </c>
      <c r="FF81">
        <v>9.086608687916979E-16</v>
      </c>
      <c r="FG81">
        <v>2.7485584051263778</v>
      </c>
      <c r="FH81">
        <v>0.14903595808383266</v>
      </c>
      <c r="FI81">
        <v>2.0773806187624793E-2</v>
      </c>
      <c r="FJ81">
        <v>9.637252028469721E-4</v>
      </c>
      <c r="FK81">
        <v>0.31991880948401918</v>
      </c>
      <c r="FL81">
        <v>8.2365504122496967E-3</v>
      </c>
      <c r="FM81">
        <v>1.5551061538461521E-3</v>
      </c>
      <c r="FN81">
        <v>3.9944488205314781E-3</v>
      </c>
      <c r="FO81">
        <v>1.2659545754700103</v>
      </c>
      <c r="FP81">
        <v>7.2091128969103448E-3</v>
      </c>
      <c r="FQ81">
        <v>9.6721586326093262E-3</v>
      </c>
      <c r="FR81">
        <v>6.6981839931153271E-4</v>
      </c>
      <c r="FS81">
        <v>6.4968922440622225E-3</v>
      </c>
      <c r="FT81">
        <v>4.2713625701894481E-4</v>
      </c>
      <c r="FU81">
        <v>3.8823913969413319E-5</v>
      </c>
      <c r="FV81">
        <v>1.1593511428410741E-9</v>
      </c>
      <c r="FW81">
        <v>1.9173934334575791E-5</v>
      </c>
      <c r="FX81">
        <v>5.3205914357980916E-4</v>
      </c>
      <c r="FY81">
        <v>9.8076649498778762E-5</v>
      </c>
      <c r="FZ81">
        <v>4.260618803611724E-4</v>
      </c>
      <c r="GA81">
        <v>1.6683684777858632E-2</v>
      </c>
      <c r="GB81">
        <v>2.7136630237580959E-9</v>
      </c>
      <c r="GC81">
        <v>1.295385086705202E-9</v>
      </c>
      <c r="GD81">
        <v>8.5514078067885433E-6</v>
      </c>
      <c r="GE81">
        <v>1.5496564864864905E-4</v>
      </c>
      <c r="GF81">
        <v>0</v>
      </c>
      <c r="GG81">
        <v>0</v>
      </c>
      <c r="GH81">
        <v>9.9465240641711403E-2</v>
      </c>
      <c r="GI81">
        <v>0.1322683469236472</v>
      </c>
      <c r="GJ81">
        <v>0.17110715557137759</v>
      </c>
      <c r="GK81">
        <v>6.0230179028133005E-2</v>
      </c>
      <c r="GL81">
        <v>0.1501629412993524</v>
      </c>
    </row>
    <row r="82" spans="5:194">
      <c r="F82">
        <f t="shared" si="21"/>
        <v>0.90326158734390094</v>
      </c>
      <c r="H82" t="s">
        <v>306</v>
      </c>
      <c r="I82" t="s">
        <v>114</v>
      </c>
      <c r="J82">
        <f t="shared" si="18"/>
        <v>-1.456138412656099</v>
      </c>
      <c r="K82">
        <v>-2.3593999999999999</v>
      </c>
      <c r="L82">
        <v>-1.7282999999999999</v>
      </c>
      <c r="M82">
        <f t="shared" si="19"/>
        <v>0.43009734871902572</v>
      </c>
      <c r="N82">
        <f t="shared" si="20"/>
        <v>4.6482000000000006E-9</v>
      </c>
      <c r="O82">
        <f t="shared" si="22"/>
        <v>603.35492665467632</v>
      </c>
      <c r="Q82">
        <v>53362</v>
      </c>
      <c r="R82">
        <v>59009.599999999999</v>
      </c>
      <c r="S82">
        <v>13365.8</v>
      </c>
      <c r="T82">
        <v>96331.5</v>
      </c>
      <c r="U82">
        <v>72700</v>
      </c>
      <c r="V82">
        <v>13799.999999999998</v>
      </c>
      <c r="W82">
        <v>123600</v>
      </c>
      <c r="X82">
        <v>5.3361999999999998</v>
      </c>
      <c r="Y82">
        <v>5.9009599999999995</v>
      </c>
      <c r="Z82">
        <v>1.3365799999999999</v>
      </c>
      <c r="AA82">
        <v>9.6331500000000005</v>
      </c>
      <c r="AB82">
        <v>7.27</v>
      </c>
      <c r="AC82">
        <v>1.38</v>
      </c>
      <c r="AD82">
        <v>12.36</v>
      </c>
      <c r="AE82">
        <f t="shared" si="14"/>
        <v>196300</v>
      </c>
      <c r="AF82">
        <f t="shared" si="15"/>
        <v>169031.5</v>
      </c>
      <c r="AG82">
        <f t="shared" si="16"/>
        <v>0.37035150280183393</v>
      </c>
      <c r="AH82">
        <f t="shared" si="17"/>
        <v>0.43009734871902572</v>
      </c>
      <c r="AJ82">
        <v>5.7229036476167572</v>
      </c>
      <c r="AK82">
        <v>2.2770963523832433</v>
      </c>
      <c r="AM82">
        <v>0.97839985399593843</v>
      </c>
      <c r="AN82">
        <v>0.23313480915706847</v>
      </c>
      <c r="AO82">
        <v>1.8480331920828885</v>
      </c>
      <c r="AP82">
        <v>2.4975510684348095</v>
      </c>
      <c r="AR82">
        <v>4.9060247550432201E-2</v>
      </c>
      <c r="AS82">
        <v>0.11395180713353596</v>
      </c>
      <c r="AT82">
        <v>8.8479267640403059</v>
      </c>
      <c r="AU82">
        <v>9.7843525200575847</v>
      </c>
      <c r="AV82">
        <v>19.876569564895153</v>
      </c>
      <c r="AW82">
        <v>34.102411997152061</v>
      </c>
      <c r="AX82">
        <v>0</v>
      </c>
      <c r="AY82">
        <v>0</v>
      </c>
      <c r="AZ82">
        <v>5.978230747330943E-3</v>
      </c>
      <c r="BA82">
        <v>2.2300531564654267</v>
      </c>
      <c r="BB82">
        <v>8.2475831802120037E-2</v>
      </c>
      <c r="BC82">
        <v>1.3872791538461523E-2</v>
      </c>
      <c r="BD82">
        <v>2.6264069457590022E-2</v>
      </c>
      <c r="BE82">
        <v>12.392255278001585</v>
      </c>
      <c r="BF82">
        <v>5.9160073508718054E-2</v>
      </c>
      <c r="BG82">
        <v>5.8926065555215457E-2</v>
      </c>
      <c r="BH82">
        <v>4.9821885370051706E-3</v>
      </c>
      <c r="BI82">
        <v>4.5702969591669446E-2</v>
      </c>
      <c r="BJ82">
        <v>0</v>
      </c>
      <c r="BK82">
        <v>2.2257013079205631E-4</v>
      </c>
      <c r="BL82">
        <v>2.0668206613429287E-8</v>
      </c>
      <c r="BM82">
        <v>0</v>
      </c>
      <c r="BN82">
        <v>3.9000094155634542E-3</v>
      </c>
      <c r="BO82">
        <v>6.8204558908263829E-4</v>
      </c>
      <c r="BP82">
        <v>3.0123020541760626E-3</v>
      </c>
      <c r="BQ82">
        <v>0.10809369461034185</v>
      </c>
      <c r="BR82">
        <v>0</v>
      </c>
      <c r="BS82">
        <v>2.6060643641618488E-9</v>
      </c>
      <c r="BT82">
        <v>4.6529168146214096E-5</v>
      </c>
      <c r="BU82">
        <v>7.0057007722007893E-4</v>
      </c>
      <c r="BW82">
        <v>12.054350956593273</v>
      </c>
      <c r="BX82">
        <v>19.876569564895153</v>
      </c>
      <c r="BY82">
        <v>41.178523107598032</v>
      </c>
      <c r="BZ82">
        <v>8.6615427899125415</v>
      </c>
      <c r="CA82">
        <v>2.3024984332567366</v>
      </c>
      <c r="CB82">
        <v>15.900123556271788</v>
      </c>
      <c r="CD82">
        <v>25.6267</v>
      </c>
      <c r="CE82">
        <v>164.53800000000001</v>
      </c>
      <c r="CF82">
        <v>4073.15</v>
      </c>
      <c r="CG82">
        <v>4338.6400000000003</v>
      </c>
      <c r="CH82">
        <v>4.9481900000000001E-12</v>
      </c>
      <c r="CI82">
        <v>13103.5</v>
      </c>
      <c r="CJ82">
        <v>609.96500000000003</v>
      </c>
      <c r="CK82">
        <v>194.184</v>
      </c>
      <c r="CL82">
        <v>5.2827599999999997</v>
      </c>
      <c r="CM82">
        <v>1562.57</v>
      </c>
      <c r="CN82">
        <v>42.968499999999999</v>
      </c>
      <c r="CO82">
        <v>9.8408599999999993</v>
      </c>
      <c r="CP82">
        <v>28.392800000000001</v>
      </c>
      <c r="CQ82">
        <v>12262.6</v>
      </c>
      <c r="CR82">
        <v>58.819699999999997</v>
      </c>
      <c r="CS82">
        <v>83.283100000000005</v>
      </c>
      <c r="CT82">
        <v>3.7868300000000001</v>
      </c>
      <c r="CU82">
        <v>49.4529</v>
      </c>
      <c r="CV82">
        <v>4.6646400000000003</v>
      </c>
      <c r="CW82">
        <v>0.427977</v>
      </c>
      <c r="CX82">
        <v>1.6221800000000001E-5</v>
      </c>
      <c r="CY82">
        <v>1.1871200000000001E-20</v>
      </c>
      <c r="CZ82">
        <v>2.5778099999999999</v>
      </c>
      <c r="DA82">
        <v>0.75054799999999999</v>
      </c>
      <c r="DB82">
        <v>3.1168</v>
      </c>
      <c r="DC82">
        <v>125.848</v>
      </c>
      <c r="DD82">
        <v>1.9435700000000001E-4</v>
      </c>
      <c r="DE82">
        <v>4.7982299999999996E-6</v>
      </c>
      <c r="DF82">
        <v>0.113844</v>
      </c>
      <c r="DG82">
        <v>0.75971900000000003</v>
      </c>
      <c r="DI82">
        <v>600</v>
      </c>
      <c r="DJ82">
        <v>700.00000000000011</v>
      </c>
      <c r="DK82">
        <v>800</v>
      </c>
      <c r="DL82">
        <v>500</v>
      </c>
      <c r="DM82">
        <v>900</v>
      </c>
      <c r="DN82">
        <v>383.33333333333303</v>
      </c>
      <c r="DO82">
        <v>2.56267E-3</v>
      </c>
      <c r="DP82">
        <v>1.6453800000000001E-2</v>
      </c>
      <c r="DQ82">
        <v>0.40731499999999998</v>
      </c>
      <c r="DR82">
        <v>0.43386400000000003</v>
      </c>
      <c r="DS82">
        <v>4.94819E-16</v>
      </c>
      <c r="DT82">
        <v>1.3103499999999999</v>
      </c>
      <c r="DU82">
        <v>6.0996500000000002E-2</v>
      </c>
      <c r="DV82">
        <v>1.9418399999999999E-2</v>
      </c>
      <c r="DW82">
        <v>5.2827599999999994E-4</v>
      </c>
      <c r="DX82">
        <v>0.15625700000000001</v>
      </c>
      <c r="DY82">
        <v>4.2968499999999996E-3</v>
      </c>
      <c r="DZ82">
        <v>9.840859999999999E-4</v>
      </c>
      <c r="EA82">
        <v>2.83928E-3</v>
      </c>
      <c r="EB82">
        <v>1.2262600000000001</v>
      </c>
      <c r="EC82">
        <v>5.8819699999999994E-3</v>
      </c>
      <c r="ED82">
        <v>8.3283100000000002E-3</v>
      </c>
      <c r="EE82">
        <v>3.7868299999999999E-4</v>
      </c>
      <c r="EF82">
        <v>4.9452899999999998E-3</v>
      </c>
      <c r="EG82">
        <v>4.6646400000000004E-4</v>
      </c>
      <c r="EH82">
        <v>4.2797699999999999E-5</v>
      </c>
      <c r="EI82">
        <v>1.6221800000000001E-9</v>
      </c>
      <c r="EJ82">
        <v>1.1871200000000001E-24</v>
      </c>
      <c r="EK82">
        <v>2.57781E-4</v>
      </c>
      <c r="EL82">
        <v>7.5054800000000005E-5</v>
      </c>
      <c r="EM82">
        <v>3.1168E-4</v>
      </c>
      <c r="EN82">
        <v>1.25848E-2</v>
      </c>
      <c r="EO82">
        <v>1.94357E-8</v>
      </c>
      <c r="EP82">
        <v>4.7982299999999993E-10</v>
      </c>
      <c r="EQ82">
        <v>1.1384400000000001E-5</v>
      </c>
      <c r="ER82">
        <v>7.5971900000000004E-5</v>
      </c>
      <c r="EU82">
        <v>0.06</v>
      </c>
      <c r="EV82">
        <v>7.0000000000000007E-2</v>
      </c>
      <c r="EW82">
        <v>0.08</v>
      </c>
      <c r="EX82">
        <v>0.05</v>
      </c>
      <c r="EY82">
        <v>0.09</v>
      </c>
      <c r="EZ82">
        <v>3.8333333333333303E-2</v>
      </c>
      <c r="FB82">
        <v>5.5167564553314039E-3</v>
      </c>
      <c r="FC82">
        <v>2.2179350239234379E-2</v>
      </c>
      <c r="FD82">
        <v>0.67522807486631131</v>
      </c>
      <c r="FE82">
        <v>0.71923978609625794</v>
      </c>
      <c r="FF82">
        <v>9.3498415937731688E-16</v>
      </c>
      <c r="FG82">
        <v>2.8026282662869324</v>
      </c>
      <c r="FH82">
        <v>8.5346400199600977E-2</v>
      </c>
      <c r="FI82">
        <v>2.7170256287425202E-2</v>
      </c>
      <c r="FJ82">
        <v>8.1027386476868074E-4</v>
      </c>
      <c r="FK82">
        <v>0.26071123020681009</v>
      </c>
      <c r="FL82">
        <v>7.6708978994895856E-3</v>
      </c>
      <c r="FM82">
        <v>1.4382795384615366E-3</v>
      </c>
      <c r="FN82">
        <v>3.6661544084455665E-3</v>
      </c>
      <c r="FO82">
        <v>1.5773414216651767</v>
      </c>
      <c r="FP82">
        <v>7.321424267360023E-3</v>
      </c>
      <c r="FQ82">
        <v>1.0366440315081028E-2</v>
      </c>
      <c r="FR82">
        <v>5.0903859380378724E-4</v>
      </c>
      <c r="FS82">
        <v>5.4081696068795891E-3</v>
      </c>
      <c r="FT82">
        <v>5.5164345674503458E-4</v>
      </c>
      <c r="FU82">
        <v>5.0612847226660507E-5</v>
      </c>
      <c r="FV82">
        <v>2.0600646024069263E-9</v>
      </c>
      <c r="FW82">
        <v>1.6035620083315097E-24</v>
      </c>
      <c r="FX82">
        <v>3.6876194930578036E-4</v>
      </c>
      <c r="FY82">
        <v>9.5286908499705392E-5</v>
      </c>
      <c r="FZ82">
        <v>3.3044177577125556E-4</v>
      </c>
      <c r="GA82">
        <v>1.4051346249089524E-2</v>
      </c>
      <c r="GB82">
        <v>2.2793920302375783E-8</v>
      </c>
      <c r="GC82">
        <v>3.0925008381502873E-10</v>
      </c>
      <c r="GD82">
        <v>1.4356828198433475E-5</v>
      </c>
      <c r="GE82">
        <v>8.1838455984556196E-5</v>
      </c>
      <c r="GF82">
        <v>0</v>
      </c>
      <c r="GG82">
        <v>0</v>
      </c>
      <c r="GH82">
        <v>9.9465240641711403E-2</v>
      </c>
      <c r="GI82">
        <v>0.1322683469236472</v>
      </c>
      <c r="GJ82">
        <v>0.17110715557137759</v>
      </c>
      <c r="GK82">
        <v>6.0230179028133005E-2</v>
      </c>
      <c r="GL82">
        <v>0.1501629412993524</v>
      </c>
    </row>
    <row r="83" spans="5:194">
      <c r="F83">
        <f t="shared" si="21"/>
        <v>0.96896744629750819</v>
      </c>
      <c r="H83" t="s">
        <v>306</v>
      </c>
      <c r="I83" t="s">
        <v>115</v>
      </c>
      <c r="J83">
        <f t="shared" si="18"/>
        <v>-1.3904325537024917</v>
      </c>
      <c r="K83">
        <v>-2.3593999999999999</v>
      </c>
      <c r="L83">
        <v>-1.7282999999999999</v>
      </c>
      <c r="M83">
        <f t="shared" si="19"/>
        <v>0.44499096016996098</v>
      </c>
      <c r="N83">
        <f t="shared" si="20"/>
        <v>4.6482000000000006E-9</v>
      </c>
      <c r="O83">
        <f t="shared" si="22"/>
        <v>618.50910466848597</v>
      </c>
      <c r="Q83">
        <v>51500.5</v>
      </c>
      <c r="R83">
        <v>56569.4</v>
      </c>
      <c r="S83">
        <v>14245.1</v>
      </c>
      <c r="T83">
        <v>91173</v>
      </c>
      <c r="U83">
        <v>73100</v>
      </c>
      <c r="V83">
        <v>14600</v>
      </c>
      <c r="W83">
        <v>124800</v>
      </c>
      <c r="X83">
        <v>5.1500500000000002</v>
      </c>
      <c r="Y83">
        <v>5.6569400000000005</v>
      </c>
      <c r="Z83">
        <v>1.4245099999999999</v>
      </c>
      <c r="AA83">
        <v>9.1173000000000002</v>
      </c>
      <c r="AB83">
        <v>7.31</v>
      </c>
      <c r="AC83">
        <v>1.46</v>
      </c>
      <c r="AD83">
        <v>12.48</v>
      </c>
      <c r="AE83">
        <f t="shared" si="14"/>
        <v>197900</v>
      </c>
      <c r="AF83">
        <f t="shared" si="15"/>
        <v>164273</v>
      </c>
      <c r="AG83">
        <f t="shared" si="16"/>
        <v>0.36937847397675594</v>
      </c>
      <c r="AH83">
        <f t="shared" si="17"/>
        <v>0.44499096016996098</v>
      </c>
      <c r="AJ83">
        <v>5.6985690910628684</v>
      </c>
      <c r="AK83">
        <v>2.3014309089371312</v>
      </c>
      <c r="AM83">
        <v>0.93885171677481516</v>
      </c>
      <c r="AN83">
        <v>0.24896758948442288</v>
      </c>
      <c r="AO83">
        <v>1.8696961325727746</v>
      </c>
      <c r="AP83">
        <v>2.5163004262964908</v>
      </c>
      <c r="AR83">
        <v>4.3929627665705982E-2</v>
      </c>
      <c r="AS83">
        <v>9.3018527185732627E-2</v>
      </c>
      <c r="AT83">
        <v>8.5392723719399175</v>
      </c>
      <c r="AU83">
        <v>9.3797441678666793</v>
      </c>
      <c r="AV83">
        <v>19.744311022162961</v>
      </c>
      <c r="AW83">
        <v>34.681064364542586</v>
      </c>
      <c r="AX83">
        <v>0</v>
      </c>
      <c r="AY83">
        <v>0</v>
      </c>
      <c r="AZ83">
        <v>6.7064827046263145E-3</v>
      </c>
      <c r="BA83">
        <v>2.3767623501148942</v>
      </c>
      <c r="BB83">
        <v>9.1245811189634748E-2</v>
      </c>
      <c r="BC83">
        <v>1.7606276923076904E-2</v>
      </c>
      <c r="BD83">
        <v>2.7984241791044698E-2</v>
      </c>
      <c r="BE83">
        <v>11.728656674724659</v>
      </c>
      <c r="BF83">
        <v>4.92930285714284E-2</v>
      </c>
      <c r="BG83">
        <v>5.5222142857142657E-2</v>
      </c>
      <c r="BH83">
        <v>4.7671110843373558E-3</v>
      </c>
      <c r="BI83">
        <v>4.4074380332280186E-2</v>
      </c>
      <c r="BJ83">
        <v>0</v>
      </c>
      <c r="BK83">
        <v>1.9498819447614672E-4</v>
      </c>
      <c r="BL83">
        <v>0</v>
      </c>
      <c r="BM83">
        <v>5.4917325016443876E-23</v>
      </c>
      <c r="BN83">
        <v>3.8672218017436291E-3</v>
      </c>
      <c r="BO83">
        <v>6.6378544309662196E-4</v>
      </c>
      <c r="BP83">
        <v>2.817533513920232E-3</v>
      </c>
      <c r="BQ83">
        <v>9.0680243772759975E-2</v>
      </c>
      <c r="BR83">
        <v>4.4518025053995621E-7</v>
      </c>
      <c r="BS83">
        <v>0</v>
      </c>
      <c r="BT83">
        <v>2.3478339947780678E-5</v>
      </c>
      <c r="BU83">
        <v>7.7248959845560041E-4</v>
      </c>
      <c r="BW83">
        <v>12.12067475828017</v>
      </c>
      <c r="BX83">
        <v>19.744311022162961</v>
      </c>
      <c r="BY83">
        <v>40.92182582069352</v>
      </c>
      <c r="BZ83">
        <v>8.7097293979231818</v>
      </c>
      <c r="CA83">
        <v>2.4359766033006056</v>
      </c>
      <c r="CB83">
        <v>16.05449368788608</v>
      </c>
      <c r="CD83">
        <v>20.979500000000002</v>
      </c>
      <c r="CE83">
        <v>123.489</v>
      </c>
      <c r="CF83">
        <v>5517.67</v>
      </c>
      <c r="CG83">
        <v>3195.22</v>
      </c>
      <c r="CH83">
        <v>5.6804900000000002E-12</v>
      </c>
      <c r="CI83">
        <v>12580.2</v>
      </c>
      <c r="CJ83">
        <v>796.40800000000002</v>
      </c>
      <c r="CK83">
        <v>116.30800000000001</v>
      </c>
      <c r="CL83">
        <v>4.1083800000000004</v>
      </c>
      <c r="CM83">
        <v>1309.8900000000001</v>
      </c>
      <c r="CN83">
        <v>46.509900000000002</v>
      </c>
      <c r="CO83">
        <v>12.3302</v>
      </c>
      <c r="CP83">
        <v>26.840699999999998</v>
      </c>
      <c r="CQ83">
        <v>11486.8</v>
      </c>
      <c r="CR83">
        <v>34.416400000000003</v>
      </c>
      <c r="CS83">
        <v>75.863900000000001</v>
      </c>
      <c r="CT83">
        <v>2.8916300000000001</v>
      </c>
      <c r="CU83">
        <v>33.805100000000003</v>
      </c>
      <c r="CV83">
        <v>6.5822500000000002</v>
      </c>
      <c r="CW83">
        <v>0.36335899999999999</v>
      </c>
      <c r="CX83">
        <v>5.4437900000000003E-5</v>
      </c>
      <c r="CY83">
        <v>4.0244899999999999E-20</v>
      </c>
      <c r="CZ83">
        <v>2.7300800000000001</v>
      </c>
      <c r="DA83">
        <v>0.33161800000000002</v>
      </c>
      <c r="DB83">
        <v>2.6346400000000001</v>
      </c>
      <c r="DC83">
        <v>107.07899999999999</v>
      </c>
      <c r="DD83">
        <v>6.6841299999999999E-3</v>
      </c>
      <c r="DE83">
        <v>9.6865100000000006E-7</v>
      </c>
      <c r="DF83">
        <v>7.02599E-2</v>
      </c>
      <c r="DG83">
        <v>0.92980600000000002</v>
      </c>
      <c r="DI83">
        <v>600</v>
      </c>
      <c r="DJ83">
        <v>700.00000000000011</v>
      </c>
      <c r="DK83">
        <v>800</v>
      </c>
      <c r="DL83">
        <v>500</v>
      </c>
      <c r="DM83">
        <v>900</v>
      </c>
      <c r="DN83">
        <v>383.33333333333303</v>
      </c>
      <c r="DO83">
        <v>2.0979500000000003E-3</v>
      </c>
      <c r="DP83">
        <v>1.2348900000000001E-2</v>
      </c>
      <c r="DQ83">
        <v>0.55176700000000001</v>
      </c>
      <c r="DR83">
        <v>0.31952199999999997</v>
      </c>
      <c r="DS83">
        <v>5.6804900000000001E-16</v>
      </c>
      <c r="DT83">
        <v>1.2580200000000001</v>
      </c>
      <c r="DU83">
        <v>7.9640799999999998E-2</v>
      </c>
      <c r="DV83">
        <v>1.16308E-2</v>
      </c>
      <c r="DW83">
        <v>4.1083800000000001E-4</v>
      </c>
      <c r="DX83">
        <v>0.13098900000000002</v>
      </c>
      <c r="DY83">
        <v>4.6509899999999998E-3</v>
      </c>
      <c r="DZ83">
        <v>1.23302E-3</v>
      </c>
      <c r="EA83">
        <v>2.6840699999999998E-3</v>
      </c>
      <c r="EB83">
        <v>1.1486799999999999</v>
      </c>
      <c r="EC83">
        <v>3.4416400000000002E-3</v>
      </c>
      <c r="ED83">
        <v>7.5863900000000001E-3</v>
      </c>
      <c r="EE83">
        <v>2.89163E-4</v>
      </c>
      <c r="EF83">
        <v>3.3805100000000002E-3</v>
      </c>
      <c r="EG83">
        <v>6.5822500000000002E-4</v>
      </c>
      <c r="EH83">
        <v>3.6335899999999999E-5</v>
      </c>
      <c r="EI83">
        <v>5.4437899999999999E-9</v>
      </c>
      <c r="EJ83">
        <v>4.0244899999999996E-24</v>
      </c>
      <c r="EK83">
        <v>2.7300799999999999E-4</v>
      </c>
      <c r="EL83">
        <v>3.3161800000000005E-5</v>
      </c>
      <c r="EM83">
        <v>2.6346399999999998E-4</v>
      </c>
      <c r="EN83">
        <v>1.0707899999999999E-2</v>
      </c>
      <c r="EO83">
        <v>6.6841299999999996E-7</v>
      </c>
      <c r="EP83">
        <v>9.6865100000000012E-11</v>
      </c>
      <c r="EQ83">
        <v>7.0259900000000003E-6</v>
      </c>
      <c r="ER83">
        <v>9.2980599999999995E-5</v>
      </c>
      <c r="EU83">
        <v>0.06</v>
      </c>
      <c r="EV83">
        <v>7.0000000000000007E-2</v>
      </c>
      <c r="EW83">
        <v>0.08</v>
      </c>
      <c r="EX83">
        <v>0.05</v>
      </c>
      <c r="EY83">
        <v>0.09</v>
      </c>
      <c r="EZ83">
        <v>3.8333333333333303E-2</v>
      </c>
      <c r="FB83">
        <v>4.5163361671469674E-3</v>
      </c>
      <c r="FC83">
        <v>1.6646037886037357E-2</v>
      </c>
      <c r="FD83">
        <v>0.91469395721925295</v>
      </c>
      <c r="FE83">
        <v>0.5296888770053485</v>
      </c>
      <c r="FF83">
        <v>1.0733557457375839E-15</v>
      </c>
      <c r="FG83">
        <v>2.6907027981488056</v>
      </c>
      <c r="FH83">
        <v>0.11143353453093834</v>
      </c>
      <c r="FI83">
        <v>1.6273833932135762E-2</v>
      </c>
      <c r="FJ83">
        <v>6.3014654092526502E-4</v>
      </c>
      <c r="FK83">
        <v>0.21855215019845414</v>
      </c>
      <c r="FL83">
        <v>8.3031219199057611E-3</v>
      </c>
      <c r="FM83">
        <v>1.8021061538461519E-3</v>
      </c>
      <c r="FN83">
        <v>3.4657430979249991E-3</v>
      </c>
      <c r="FO83">
        <v>1.4775500662488825</v>
      </c>
      <c r="FP83">
        <v>4.2838890058121606E-3</v>
      </c>
      <c r="FQ83">
        <v>9.4429553104924732E-3</v>
      </c>
      <c r="FR83">
        <v>3.8870275903614513E-4</v>
      </c>
      <c r="FS83">
        <v>3.6969260524160404E-3</v>
      </c>
      <c r="FT83">
        <v>7.7842130221410526E-4</v>
      </c>
      <c r="FU83">
        <v>4.2971079182834903E-5</v>
      </c>
      <c r="FV83">
        <v>6.9132642998537771E-9</v>
      </c>
      <c r="FW83">
        <v>5.4362821508441233E-24</v>
      </c>
      <c r="FX83">
        <v>3.9054454073834954E-4</v>
      </c>
      <c r="FY83">
        <v>4.2101043534664415E-5</v>
      </c>
      <c r="FZ83">
        <v>2.7932338299473201E-4</v>
      </c>
      <c r="GA83">
        <v>1.195572520029128E-2</v>
      </c>
      <c r="GB83">
        <v>7.8390552699783918E-7</v>
      </c>
      <c r="GC83">
        <v>6.2430396820809235E-11</v>
      </c>
      <c r="GD83">
        <v>8.8604521409921997E-6</v>
      </c>
      <c r="GE83">
        <v>1.0016056911196936E-4</v>
      </c>
      <c r="GF83">
        <v>0</v>
      </c>
      <c r="GG83">
        <v>0</v>
      </c>
      <c r="GH83">
        <v>9.9465240641711403E-2</v>
      </c>
      <c r="GI83">
        <v>0.1322683469236472</v>
      </c>
      <c r="GJ83">
        <v>0.17110715557137759</v>
      </c>
      <c r="GK83">
        <v>6.0230179028133005E-2</v>
      </c>
      <c r="GL83">
        <v>0.1501629412993524</v>
      </c>
    </row>
    <row r="84" spans="5:194">
      <c r="F84">
        <f t="shared" si="21"/>
        <v>0.89514775576143957</v>
      </c>
      <c r="H84" t="s">
        <v>306</v>
      </c>
      <c r="I84" t="s">
        <v>116</v>
      </c>
      <c r="J84">
        <f t="shared" si="18"/>
        <v>-1.4642522442385604</v>
      </c>
      <c r="K84">
        <v>-2.3593999999999999</v>
      </c>
      <c r="L84">
        <v>-1.7282999999999999</v>
      </c>
      <c r="M84">
        <f t="shared" si="19"/>
        <v>0.41829915468468731</v>
      </c>
      <c r="N84">
        <f t="shared" si="20"/>
        <v>4.6482000000000006E-9</v>
      </c>
      <c r="O84">
        <f t="shared" si="22"/>
        <v>599.64059159905707</v>
      </c>
      <c r="Q84">
        <v>54989.2</v>
      </c>
      <c r="R84">
        <v>57193</v>
      </c>
      <c r="S84">
        <v>13269.6</v>
      </c>
      <c r="T84">
        <v>99430.3</v>
      </c>
      <c r="U84">
        <v>71500</v>
      </c>
      <c r="V84">
        <v>12900</v>
      </c>
      <c r="W84">
        <v>123400</v>
      </c>
      <c r="X84">
        <v>5.49892</v>
      </c>
      <c r="Y84">
        <v>5.7192999999999996</v>
      </c>
      <c r="Z84">
        <v>1.3269600000000001</v>
      </c>
      <c r="AA84">
        <v>9.9430300000000003</v>
      </c>
      <c r="AB84">
        <v>7.15</v>
      </c>
      <c r="AC84">
        <v>1.29</v>
      </c>
      <c r="AD84">
        <v>12.34</v>
      </c>
      <c r="AE84">
        <f t="shared" si="14"/>
        <v>194900</v>
      </c>
      <c r="AF84">
        <f t="shared" si="15"/>
        <v>170930.3</v>
      </c>
      <c r="AG84">
        <f t="shared" si="16"/>
        <v>0.36685479733196513</v>
      </c>
      <c r="AH84">
        <f t="shared" si="17"/>
        <v>0.41829915468468731</v>
      </c>
      <c r="AJ84">
        <v>5.6762265612589786</v>
      </c>
      <c r="AK84">
        <v>2.3237734387410214</v>
      </c>
      <c r="AM84">
        <v>1.0184884904510199</v>
      </c>
      <c r="AN84">
        <v>0.23125084599522594</v>
      </c>
      <c r="AO84">
        <v>1.8434008799605275</v>
      </c>
      <c r="AP84">
        <v>2.4541400473219674</v>
      </c>
      <c r="AR84">
        <v>5.7306740057636807E-2</v>
      </c>
      <c r="AS84">
        <v>0.10660088207916452</v>
      </c>
      <c r="AT84">
        <v>9.1177319893025981</v>
      </c>
      <c r="AU84">
        <v>9.4831429746965483</v>
      </c>
      <c r="AV84">
        <v>20.424497813357096</v>
      </c>
      <c r="AW84">
        <v>37.896916874332554</v>
      </c>
      <c r="AX84">
        <v>0</v>
      </c>
      <c r="AY84">
        <v>0</v>
      </c>
      <c r="AZ84">
        <v>7.0593351957295158E-3</v>
      </c>
      <c r="BA84">
        <v>2.2140024065176518</v>
      </c>
      <c r="BB84">
        <v>8.7561259442481248E-2</v>
      </c>
      <c r="BC84">
        <v>1.6168123076923058E-2</v>
      </c>
      <c r="BD84">
        <v>2.9787052639242726E-2</v>
      </c>
      <c r="BE84">
        <v>12.790890414540218</v>
      </c>
      <c r="BF84">
        <v>5.6235845396145415E-2</v>
      </c>
      <c r="BG84">
        <v>6.2456224900581003E-2</v>
      </c>
      <c r="BH84">
        <v>5.4174649741824512E-3</v>
      </c>
      <c r="BI84">
        <v>5.1127335415935247E-2</v>
      </c>
      <c r="BJ84">
        <v>0</v>
      </c>
      <c r="BK84">
        <v>1.9196899954348294E-4</v>
      </c>
      <c r="BL84">
        <v>3.26890387695422E-7</v>
      </c>
      <c r="BM84">
        <v>0</v>
      </c>
      <c r="BN84">
        <v>4.2471547142395932E-3</v>
      </c>
      <c r="BO84">
        <v>7.3213117757560452E-4</v>
      </c>
      <c r="BP84">
        <v>3.1883369375470178E-3</v>
      </c>
      <c r="BQ84">
        <v>0.10951358980334985</v>
      </c>
      <c r="BR84">
        <v>6.7567260907127356E-8</v>
      </c>
      <c r="BS84">
        <v>2.3040153757225423E-10</v>
      </c>
      <c r="BT84">
        <v>3.8580350130548307E-5</v>
      </c>
      <c r="BU84">
        <v>6.8485128185328354E-4</v>
      </c>
      <c r="BW84">
        <v>11.855379551532588</v>
      </c>
      <c r="BX84">
        <v>20.424497813357096</v>
      </c>
      <c r="BY84">
        <v>40.879042939542771</v>
      </c>
      <c r="BZ84">
        <v>8.8061026139444607</v>
      </c>
      <c r="CA84">
        <v>2.1523354919573845</v>
      </c>
      <c r="CB84">
        <v>15.87439520100274</v>
      </c>
      <c r="CD84">
        <v>35.152500000000003</v>
      </c>
      <c r="CE84">
        <v>161.184</v>
      </c>
      <c r="CF84">
        <v>5577.04</v>
      </c>
      <c r="CG84">
        <v>4557.8599999999997</v>
      </c>
      <c r="CH84">
        <v>5.0807799999999997E-12</v>
      </c>
      <c r="CI84">
        <v>15588.9</v>
      </c>
      <c r="CJ84">
        <v>1179.26</v>
      </c>
      <c r="CK84">
        <v>137.785</v>
      </c>
      <c r="CL84">
        <v>5.6398099999999998</v>
      </c>
      <c r="CM84">
        <v>1386.96</v>
      </c>
      <c r="CN84">
        <v>59.6892</v>
      </c>
      <c r="CO84">
        <v>10.2006</v>
      </c>
      <c r="CP84">
        <v>24.154</v>
      </c>
      <c r="CQ84">
        <v>12640.9</v>
      </c>
      <c r="CR84">
        <v>54.447600000000001</v>
      </c>
      <c r="CS84">
        <v>83.375500000000002</v>
      </c>
      <c r="CT84">
        <v>4.17563</v>
      </c>
      <c r="CU84">
        <v>45.307200000000002</v>
      </c>
      <c r="CV84">
        <v>7.7489400000000002</v>
      </c>
      <c r="CW84">
        <v>0.42243900000000001</v>
      </c>
      <c r="CX84">
        <v>3.1097999999999998E-4</v>
      </c>
      <c r="CY84">
        <v>2.3300200000000002E-19</v>
      </c>
      <c r="CZ84">
        <v>3.0941299999999998</v>
      </c>
      <c r="DA84">
        <v>1.0841799999999999</v>
      </c>
      <c r="DB84">
        <v>2.8531499999999999</v>
      </c>
      <c r="DC84">
        <v>136.42500000000001</v>
      </c>
      <c r="DD84">
        <v>6.0989300000000002E-5</v>
      </c>
      <c r="DE84">
        <v>3.8069600000000001E-7</v>
      </c>
      <c r="DF84">
        <v>7.4357000000000006E-2</v>
      </c>
      <c r="DG84">
        <v>1.1147400000000001</v>
      </c>
      <c r="DI84">
        <v>600</v>
      </c>
      <c r="DJ84">
        <v>700.00000000000011</v>
      </c>
      <c r="DK84">
        <v>800</v>
      </c>
      <c r="DL84">
        <v>500</v>
      </c>
      <c r="DM84">
        <v>900</v>
      </c>
      <c r="DN84">
        <v>383.33333333333303</v>
      </c>
      <c r="DO84">
        <v>3.5152500000000001E-3</v>
      </c>
      <c r="DP84">
        <v>1.6118400000000001E-2</v>
      </c>
      <c r="DQ84">
        <v>0.55770399999999998</v>
      </c>
      <c r="DR84">
        <v>0.45578599999999997</v>
      </c>
      <c r="DS84">
        <v>5.0807799999999993E-16</v>
      </c>
      <c r="DT84">
        <v>1.5588899999999999</v>
      </c>
      <c r="DU84">
        <v>0.117926</v>
      </c>
      <c r="DV84">
        <v>1.3778499999999999E-2</v>
      </c>
      <c r="DW84">
        <v>5.6398099999999997E-4</v>
      </c>
      <c r="DX84">
        <v>0.13869600000000001</v>
      </c>
      <c r="DY84">
        <v>5.96892E-3</v>
      </c>
      <c r="DZ84">
        <v>1.0200599999999999E-3</v>
      </c>
      <c r="EA84">
        <v>2.4153999999999998E-3</v>
      </c>
      <c r="EB84">
        <v>1.2640899999999999</v>
      </c>
      <c r="EC84">
        <v>5.4447599999999999E-3</v>
      </c>
      <c r="ED84">
        <v>8.3375500000000009E-3</v>
      </c>
      <c r="EE84">
        <v>4.1756299999999997E-4</v>
      </c>
      <c r="EF84">
        <v>4.5307200000000002E-3</v>
      </c>
      <c r="EG84">
        <v>7.7489400000000004E-4</v>
      </c>
      <c r="EH84">
        <v>4.2243900000000004E-5</v>
      </c>
      <c r="EI84">
        <v>3.1097999999999998E-8</v>
      </c>
      <c r="EJ84">
        <v>2.3300200000000002E-23</v>
      </c>
      <c r="EK84">
        <v>3.0941299999999997E-4</v>
      </c>
      <c r="EL84">
        <v>1.0841799999999999E-4</v>
      </c>
      <c r="EM84">
        <v>2.8531499999999996E-4</v>
      </c>
      <c r="EN84">
        <v>1.3642500000000002E-2</v>
      </c>
      <c r="EO84">
        <v>6.0989300000000006E-9</v>
      </c>
      <c r="EP84">
        <v>3.8069599999999999E-11</v>
      </c>
      <c r="EQ84">
        <v>7.4357000000000007E-6</v>
      </c>
      <c r="ER84">
        <v>1.1147400000000001E-4</v>
      </c>
      <c r="EU84">
        <v>0.06</v>
      </c>
      <c r="EV84">
        <v>7.0000000000000007E-2</v>
      </c>
      <c r="EW84">
        <v>0.08</v>
      </c>
      <c r="EX84">
        <v>0.05</v>
      </c>
      <c r="EY84">
        <v>0.09</v>
      </c>
      <c r="EZ84">
        <v>3.8333333333333303E-2</v>
      </c>
      <c r="FB84">
        <v>7.5674113832852911E-3</v>
      </c>
      <c r="FC84">
        <v>2.1727238625489274E-2</v>
      </c>
      <c r="FD84">
        <v>0.92453604278075019</v>
      </c>
      <c r="FE84">
        <v>0.75558106951871784</v>
      </c>
      <c r="FF84">
        <v>9.6003767383246864E-16</v>
      </c>
      <c r="FG84">
        <v>3.33421542185831</v>
      </c>
      <c r="FH84">
        <v>0.16500224750499035</v>
      </c>
      <c r="FI84">
        <v>1.9278899201596842E-2</v>
      </c>
      <c r="FJ84">
        <v>8.6503847330960586E-4</v>
      </c>
      <c r="FK84">
        <v>0.23141110340505536</v>
      </c>
      <c r="FL84">
        <v>1.0655940023557114E-2</v>
      </c>
      <c r="FM84">
        <v>1.4908569230769214E-3</v>
      </c>
      <c r="FN84">
        <v>3.1188291954859755E-3</v>
      </c>
      <c r="FO84">
        <v>1.6260022488809329</v>
      </c>
      <c r="FP84">
        <v>6.7772188559192172E-3</v>
      </c>
      <c r="FQ84">
        <v>1.0377941557051051E-2</v>
      </c>
      <c r="FR84">
        <v>5.6130241480206614E-4</v>
      </c>
      <c r="FS84">
        <v>4.9547958160758004E-3</v>
      </c>
      <c r="FT84">
        <v>9.1639484455603617E-4</v>
      </c>
      <c r="FU84">
        <v>4.9957919630221343E-5</v>
      </c>
      <c r="FV84">
        <v>3.9492466314250325E-8</v>
      </c>
      <c r="FW84">
        <v>3.1473916290287284E-23</v>
      </c>
      <c r="FX84">
        <v>4.4262277289850457E-4</v>
      </c>
      <c r="FY84">
        <v>1.3764364232162442E-4</v>
      </c>
      <c r="FZ84">
        <v>3.0248971783295613E-4</v>
      </c>
      <c r="GA84">
        <v>1.5232303350327684E-2</v>
      </c>
      <c r="GB84">
        <v>7.1527407991360608E-9</v>
      </c>
      <c r="GC84">
        <v>2.4536187283236984E-11</v>
      </c>
      <c r="GD84">
        <v>9.3771360313316273E-6</v>
      </c>
      <c r="GE84">
        <v>1.2008203088803121E-4</v>
      </c>
      <c r="GF84">
        <v>0</v>
      </c>
      <c r="GG84">
        <v>0</v>
      </c>
      <c r="GH84">
        <v>9.9465240641711403E-2</v>
      </c>
      <c r="GI84">
        <v>0.1322683469236472</v>
      </c>
      <c r="GJ84">
        <v>0.17110715557137759</v>
      </c>
      <c r="GK84">
        <v>6.0230179028133005E-2</v>
      </c>
      <c r="GL84">
        <v>0.1501629412993524</v>
      </c>
    </row>
    <row r="85" spans="5:194">
      <c r="H85" t="s">
        <v>306</v>
      </c>
      <c r="I85" t="s">
        <v>117</v>
      </c>
      <c r="J85">
        <f t="shared" si="18"/>
        <v>-1.944660206161819</v>
      </c>
      <c r="K85">
        <v>-2.3593999999999999</v>
      </c>
      <c r="L85">
        <v>-1.7282999999999999</v>
      </c>
      <c r="M85">
        <f t="shared" si="19"/>
        <v>0.46282251971044625</v>
      </c>
      <c r="N85">
        <f t="shared" si="20"/>
        <v>4.6482000000000006E-9</v>
      </c>
      <c r="O85">
        <f t="shared" si="22"/>
        <v>498.33814139145625</v>
      </c>
      <c r="Q85">
        <v>49531</v>
      </c>
      <c r="R85">
        <v>52218.3</v>
      </c>
      <c r="S85">
        <v>8118.59</v>
      </c>
      <c r="T85">
        <v>86236.7</v>
      </c>
      <c r="U85">
        <v>74300</v>
      </c>
      <c r="V85">
        <v>10700</v>
      </c>
      <c r="W85">
        <v>128100</v>
      </c>
      <c r="X85">
        <v>4.9531000000000001</v>
      </c>
      <c r="Y85">
        <v>5.2218300000000006</v>
      </c>
      <c r="Z85">
        <v>0.811859</v>
      </c>
      <c r="AA85">
        <v>8.6236699999999988</v>
      </c>
      <c r="AB85">
        <v>7.43</v>
      </c>
      <c r="AC85">
        <v>1.07</v>
      </c>
      <c r="AD85">
        <v>12.81</v>
      </c>
      <c r="AE85">
        <f t="shared" si="14"/>
        <v>202400</v>
      </c>
      <c r="AF85">
        <f t="shared" si="15"/>
        <v>160536.70000000001</v>
      </c>
      <c r="AG85">
        <f t="shared" si="16"/>
        <v>0.36709486166007904</v>
      </c>
      <c r="AH85">
        <f t="shared" si="17"/>
        <v>0.46282251971044625</v>
      </c>
      <c r="AJ85">
        <v>5.6934572332857023</v>
      </c>
      <c r="AK85">
        <v>2.3065427667142973</v>
      </c>
      <c r="AM85">
        <v>0.98799199435203811</v>
      </c>
      <c r="AN85">
        <v>0.14303581777109867</v>
      </c>
      <c r="AO85">
        <v>1.9346056676335301</v>
      </c>
      <c r="AP85">
        <v>2.5782249665504446</v>
      </c>
      <c r="AR85">
        <v>3.9822204034582073E-2</v>
      </c>
      <c r="AS85">
        <v>7.6178515354501694E-2</v>
      </c>
      <c r="AT85">
        <v>8.2127105533840652</v>
      </c>
      <c r="AU85">
        <v>8.6582904340670517</v>
      </c>
      <c r="AV85">
        <v>19.914357719961494</v>
      </c>
      <c r="AW85">
        <v>33.635639551441841</v>
      </c>
      <c r="AX85">
        <v>0</v>
      </c>
      <c r="AY85">
        <v>0</v>
      </c>
      <c r="AZ85">
        <v>5.2768971174377071E-3</v>
      </c>
      <c r="BA85">
        <v>1.3545681706705659</v>
      </c>
      <c r="BB85">
        <v>5.3038157479387456E-2</v>
      </c>
      <c r="BC85">
        <v>7.8794461538461442E-3</v>
      </c>
      <c r="BD85">
        <v>3.1119211321441485E-2</v>
      </c>
      <c r="BE85">
        <v>11.093642274151645</v>
      </c>
      <c r="BF85">
        <v>5.3838757540532092E-2</v>
      </c>
      <c r="BG85">
        <v>5.7928544417252779E-2</v>
      </c>
      <c r="BH85">
        <v>4.578810774526685E-3</v>
      </c>
      <c r="BI85">
        <v>4.2134005686205553E-2</v>
      </c>
      <c r="BJ85">
        <v>0</v>
      </c>
      <c r="BK85">
        <v>4.1957466971011129E-4</v>
      </c>
      <c r="BL85">
        <v>3.9166219784051246E-5</v>
      </c>
      <c r="BM85">
        <v>1.1118896237667202E-2</v>
      </c>
      <c r="BN85">
        <v>2.8645245000538198E-3</v>
      </c>
      <c r="BO85">
        <v>6.2663798626905914E-4</v>
      </c>
      <c r="BP85">
        <v>2.6722549059443107E-3</v>
      </c>
      <c r="BQ85">
        <v>8.1424295702840141E-2</v>
      </c>
      <c r="BR85">
        <v>2.1140291792656562E-8</v>
      </c>
      <c r="BS85">
        <v>1.6061349421965311E-5</v>
      </c>
      <c r="BT85">
        <v>1.4852817493472585E-5</v>
      </c>
      <c r="BU85">
        <v>3.8665952895752993E-4</v>
      </c>
      <c r="BW85">
        <v>12.319646163340856</v>
      </c>
      <c r="BX85">
        <v>19.914357719961494</v>
      </c>
      <c r="BY85">
        <v>40.558171330912138</v>
      </c>
      <c r="BZ85">
        <v>8.9506624379763799</v>
      </c>
      <c r="CA85">
        <v>1.7852705243367453</v>
      </c>
      <c r="CB85">
        <v>16.479011549825373</v>
      </c>
      <c r="CD85">
        <v>19.439800000000002</v>
      </c>
      <c r="CE85">
        <v>130.20500000000001</v>
      </c>
      <c r="CF85">
        <v>3697.74</v>
      </c>
      <c r="CG85">
        <v>2812.47</v>
      </c>
      <c r="CH85">
        <v>4.6380999999999998E-12</v>
      </c>
      <c r="CI85">
        <v>10960</v>
      </c>
      <c r="CJ85">
        <v>681.178</v>
      </c>
      <c r="CK85">
        <v>117.04900000000001</v>
      </c>
      <c r="CL85">
        <v>5.04732</v>
      </c>
      <c r="CM85">
        <v>1208.2</v>
      </c>
      <c r="CN85">
        <v>15.4529</v>
      </c>
      <c r="CO85">
        <v>6.1207399999999996</v>
      </c>
      <c r="CP85">
        <v>26.636399999999998</v>
      </c>
      <c r="CQ85">
        <v>9389.48</v>
      </c>
      <c r="CR85">
        <v>43.895600000000002</v>
      </c>
      <c r="CS85">
        <v>60.264899999999997</v>
      </c>
      <c r="CT85">
        <v>2.4035600000000001</v>
      </c>
      <c r="CU85">
        <v>46.930399999999999</v>
      </c>
      <c r="CV85">
        <v>4.69224</v>
      </c>
      <c r="CW85">
        <v>1.30897</v>
      </c>
      <c r="CX85">
        <v>0.198264</v>
      </c>
      <c r="CY85">
        <v>24.998200000000001</v>
      </c>
      <c r="CZ85">
        <v>1.5904199999999999</v>
      </c>
      <c r="DA85">
        <v>0.34164</v>
      </c>
      <c r="DB85">
        <v>2.8690899999999999</v>
      </c>
      <c r="DC85">
        <v>77.253500000000003</v>
      </c>
      <c r="DD85">
        <v>1.4063800000000001E-5</v>
      </c>
      <c r="DE85">
        <v>0.15945100000000001</v>
      </c>
      <c r="DF85">
        <v>3.8804400000000003E-2</v>
      </c>
      <c r="DG85">
        <v>0.52065899999999998</v>
      </c>
      <c r="DI85">
        <v>600</v>
      </c>
      <c r="DJ85">
        <v>700.00000000000011</v>
      </c>
      <c r="DK85">
        <v>800</v>
      </c>
      <c r="DL85">
        <v>500</v>
      </c>
      <c r="DM85">
        <v>900</v>
      </c>
      <c r="DN85">
        <v>383.33333333333303</v>
      </c>
      <c r="DO85">
        <v>1.9439800000000001E-3</v>
      </c>
      <c r="DP85">
        <v>1.3020500000000001E-2</v>
      </c>
      <c r="DQ85">
        <v>0.36977399999999999</v>
      </c>
      <c r="DR85">
        <v>0.28124699999999997</v>
      </c>
      <c r="DS85">
        <v>4.6380999999999994E-16</v>
      </c>
      <c r="DT85">
        <v>1.0960000000000001</v>
      </c>
      <c r="DU85">
        <v>6.8117800000000006E-2</v>
      </c>
      <c r="DV85">
        <v>1.1704900000000001E-2</v>
      </c>
      <c r="DW85">
        <v>5.0473200000000003E-4</v>
      </c>
      <c r="DX85">
        <v>0.12082000000000001</v>
      </c>
      <c r="DY85">
        <v>1.5452899999999999E-3</v>
      </c>
      <c r="DZ85">
        <v>6.1207399999999999E-4</v>
      </c>
      <c r="EA85">
        <v>2.6636399999999997E-3</v>
      </c>
      <c r="EB85">
        <v>0.938948</v>
      </c>
      <c r="EC85">
        <v>4.3895599999999998E-3</v>
      </c>
      <c r="ED85">
        <v>6.0264899999999998E-3</v>
      </c>
      <c r="EE85">
        <v>2.40356E-4</v>
      </c>
      <c r="EF85">
        <v>4.6930399999999999E-3</v>
      </c>
      <c r="EG85">
        <v>4.6922400000000002E-4</v>
      </c>
      <c r="EH85">
        <v>1.3089699999999999E-4</v>
      </c>
      <c r="EI85">
        <v>1.98264E-5</v>
      </c>
      <c r="EJ85">
        <v>2.4998200000000003E-3</v>
      </c>
      <c r="EK85">
        <v>1.59042E-4</v>
      </c>
      <c r="EL85">
        <v>3.4164E-5</v>
      </c>
      <c r="EM85">
        <v>2.8690900000000001E-4</v>
      </c>
      <c r="EN85">
        <v>7.7253500000000006E-3</v>
      </c>
      <c r="EO85">
        <v>1.4063800000000001E-9</v>
      </c>
      <c r="EP85">
        <v>1.5945100000000001E-5</v>
      </c>
      <c r="EQ85">
        <v>3.8804400000000004E-6</v>
      </c>
      <c r="ER85">
        <v>5.2065899999999999E-5</v>
      </c>
      <c r="EU85">
        <v>0.06</v>
      </c>
      <c r="EV85">
        <v>7.0000000000000007E-2</v>
      </c>
      <c r="EW85">
        <v>0.08</v>
      </c>
      <c r="EX85">
        <v>0.05</v>
      </c>
      <c r="EY85">
        <v>0.09</v>
      </c>
      <c r="EZ85">
        <v>3.8333333333333303E-2</v>
      </c>
      <c r="FB85">
        <v>4.1848791354466798E-3</v>
      </c>
      <c r="FC85">
        <v>1.7551339495432743E-2</v>
      </c>
      <c r="FD85">
        <v>0.61299433155080318</v>
      </c>
      <c r="FE85">
        <v>0.46623834224599003</v>
      </c>
      <c r="FF85">
        <v>8.7639117123795421E-16</v>
      </c>
      <c r="FG85">
        <v>2.344168031327873</v>
      </c>
      <c r="FH85">
        <v>9.5310534530938323E-2</v>
      </c>
      <c r="FI85">
        <v>1.6377514770459116E-2</v>
      </c>
      <c r="FJ85">
        <v>7.7416189323843189E-4</v>
      </c>
      <c r="FK85">
        <v>0.20158540630875285</v>
      </c>
      <c r="FL85">
        <v>2.7587097094621091E-3</v>
      </c>
      <c r="FM85">
        <v>8.9456969230769132E-4</v>
      </c>
      <c r="FN85">
        <v>3.4393633345467683E-3</v>
      </c>
      <c r="FO85">
        <v>1.2077712501342897</v>
      </c>
      <c r="FP85">
        <v>5.4637869807280318E-3</v>
      </c>
      <c r="FQ85">
        <v>7.5013116579993617E-3</v>
      </c>
      <c r="FR85">
        <v>3.2309472633390752E-4</v>
      </c>
      <c r="FS85">
        <v>5.1323089832689666E-3</v>
      </c>
      <c r="FT85">
        <v>5.5490745126683325E-4</v>
      </c>
      <c r="FU85">
        <v>1.5479967062314516E-4</v>
      </c>
      <c r="FV85">
        <v>2.5178256933978154E-5</v>
      </c>
      <c r="FW85">
        <v>3.3767575137031423E-3</v>
      </c>
      <c r="FX85">
        <v>2.2751342395867003E-4</v>
      </c>
      <c r="FY85">
        <v>4.3373401061410258E-5</v>
      </c>
      <c r="FZ85">
        <v>3.041796696764475E-4</v>
      </c>
      <c r="GA85">
        <v>8.6256092862344851E-3</v>
      </c>
      <c r="GB85">
        <v>1.6493830237580974E-9</v>
      </c>
      <c r="GC85">
        <v>1.0276755202312135E-5</v>
      </c>
      <c r="GD85">
        <v>4.8936097127937526E-6</v>
      </c>
      <c r="GE85">
        <v>5.6086432818532958E-5</v>
      </c>
      <c r="GF85">
        <v>0</v>
      </c>
      <c r="GG85">
        <v>0</v>
      </c>
      <c r="GH85">
        <v>9.9465240641711403E-2</v>
      </c>
      <c r="GI85">
        <v>0.1322683469236472</v>
      </c>
      <c r="GJ85">
        <v>0.17110715557137759</v>
      </c>
      <c r="GK85">
        <v>6.0230179028133005E-2</v>
      </c>
      <c r="GL85">
        <v>0.1501629412993524</v>
      </c>
    </row>
    <row r="86" spans="5:194">
      <c r="H86" t="s">
        <v>306</v>
      </c>
      <c r="I86" t="s">
        <v>118</v>
      </c>
      <c r="J86">
        <f t="shared" si="18"/>
        <v>-1.5971450305682524</v>
      </c>
      <c r="K86">
        <v>-2.3593999999999999</v>
      </c>
      <c r="L86">
        <v>-1.7282999999999999</v>
      </c>
      <c r="M86">
        <f t="shared" si="19"/>
        <v>0.44624610854042335</v>
      </c>
      <c r="N86">
        <f t="shared" si="20"/>
        <v>4.6482000000000006E-9</v>
      </c>
      <c r="O86">
        <f t="shared" si="22"/>
        <v>578.20218648564946</v>
      </c>
      <c r="Q86">
        <v>55140.3</v>
      </c>
      <c r="R86">
        <v>55291.3</v>
      </c>
      <c r="S86">
        <v>11568.8</v>
      </c>
      <c r="T86">
        <v>94433.7</v>
      </c>
      <c r="U86">
        <v>76100</v>
      </c>
      <c r="V86">
        <v>11100.000000000002</v>
      </c>
      <c r="W86">
        <v>127100.00000000001</v>
      </c>
      <c r="X86">
        <v>5.51403</v>
      </c>
      <c r="Y86">
        <v>5.5291300000000003</v>
      </c>
      <c r="Z86">
        <v>1.1568799999999999</v>
      </c>
      <c r="AA86">
        <v>9.4433699999999998</v>
      </c>
      <c r="AB86">
        <v>7.61</v>
      </c>
      <c r="AC86">
        <v>1.1100000000000001</v>
      </c>
      <c r="AD86">
        <v>12.71</v>
      </c>
      <c r="AE86">
        <f t="shared" si="14"/>
        <v>203200</v>
      </c>
      <c r="AF86">
        <f t="shared" si="15"/>
        <v>170533.7</v>
      </c>
      <c r="AG86">
        <f t="shared" si="16"/>
        <v>0.37450787401574803</v>
      </c>
      <c r="AH86">
        <f t="shared" si="17"/>
        <v>0.44624610854042335</v>
      </c>
      <c r="AJ86">
        <v>5.6647260773039303</v>
      </c>
      <c r="AK86">
        <v>2.3352739226960697</v>
      </c>
      <c r="AM86">
        <v>0.90640652469195793</v>
      </c>
      <c r="AN86">
        <v>0.20247374997966497</v>
      </c>
      <c r="AO86">
        <v>1.9067997928677649</v>
      </c>
      <c r="AP86">
        <v>2.6232088699451364</v>
      </c>
      <c r="AR86">
        <v>5.3956864841498475E-2</v>
      </c>
      <c r="AS86">
        <v>9.3192146672465989E-2</v>
      </c>
      <c r="AT86">
        <v>9.1427858053898223</v>
      </c>
      <c r="AU86">
        <v>9.1678230405266259</v>
      </c>
      <c r="AV86">
        <v>19.725416944629792</v>
      </c>
      <c r="AW86">
        <v>34.359971128515532</v>
      </c>
      <c r="AX86">
        <v>0</v>
      </c>
      <c r="AY86">
        <v>0</v>
      </c>
      <c r="AZ86">
        <v>6.9050034519572744E-3</v>
      </c>
      <c r="BA86">
        <v>1.9302278170043865</v>
      </c>
      <c r="BB86">
        <v>8.5046395327836574E-2</v>
      </c>
      <c r="BC86">
        <v>9.1676461538461439E-3</v>
      </c>
      <c r="BD86">
        <v>3.0440413396432386E-2</v>
      </c>
      <c r="BE86">
        <v>12.148118914853585</v>
      </c>
      <c r="BF86">
        <v>5.8788648118690529E-2</v>
      </c>
      <c r="BG86">
        <v>6.276566307739348E-2</v>
      </c>
      <c r="BH86">
        <v>5.4110529776247914E-3</v>
      </c>
      <c r="BI86">
        <v>4.7582758792558633E-2</v>
      </c>
      <c r="BJ86">
        <v>0</v>
      </c>
      <c r="BK86">
        <v>1.3244485596895667E-4</v>
      </c>
      <c r="BL86">
        <v>0</v>
      </c>
      <c r="BM86">
        <v>2.5446375356281568E-18</v>
      </c>
      <c r="BN86">
        <v>4.0771655279302618E-3</v>
      </c>
      <c r="BO86">
        <v>7.7743939491197031E-4</v>
      </c>
      <c r="BP86">
        <v>2.6065757863054841E-3</v>
      </c>
      <c r="BQ86">
        <v>9.5509919519300379E-2</v>
      </c>
      <c r="BR86">
        <v>0</v>
      </c>
      <c r="BS86">
        <v>0</v>
      </c>
      <c r="BT86">
        <v>4.2819148041775458E-5</v>
      </c>
      <c r="BU86">
        <v>7.1864798455598632E-4</v>
      </c>
      <c r="BW86">
        <v>12.618103270931888</v>
      </c>
      <c r="BX86">
        <v>19.725416944629792</v>
      </c>
      <c r="BY86">
        <v>40.622345652638259</v>
      </c>
      <c r="BZ86">
        <v>8.83019591794978</v>
      </c>
      <c r="CA86">
        <v>1.8520096093586798</v>
      </c>
      <c r="CB86">
        <v>16.350369773480132</v>
      </c>
      <c r="CD86">
        <v>29.213200000000001</v>
      </c>
      <c r="CE86">
        <v>122.004</v>
      </c>
      <c r="CF86">
        <v>5968.83</v>
      </c>
      <c r="CG86">
        <v>4872.82</v>
      </c>
      <c r="CH86">
        <v>2.84024E-12</v>
      </c>
      <c r="CI86">
        <v>8715.76</v>
      </c>
      <c r="CJ86">
        <v>1304.46</v>
      </c>
      <c r="CK86">
        <v>204.82499999999999</v>
      </c>
      <c r="CL86">
        <v>6.1831699999999996</v>
      </c>
      <c r="CM86">
        <v>1159.21</v>
      </c>
      <c r="CN86">
        <v>49.851700000000001</v>
      </c>
      <c r="CO86">
        <v>5.5325100000000003</v>
      </c>
      <c r="CP86">
        <v>21.2241</v>
      </c>
      <c r="CQ86">
        <v>8516.64</v>
      </c>
      <c r="CR86">
        <v>37.331400000000002</v>
      </c>
      <c r="CS86">
        <v>79.608699999999999</v>
      </c>
      <c r="CT86">
        <v>3.6328399999999998</v>
      </c>
      <c r="CU86">
        <v>33.727800000000002</v>
      </c>
      <c r="CV86">
        <v>5.8400100000000004</v>
      </c>
      <c r="CW86">
        <v>0.38251200000000002</v>
      </c>
      <c r="CX86">
        <v>5.9478200000000003E-5</v>
      </c>
      <c r="CY86">
        <v>1.64721E-15</v>
      </c>
      <c r="CZ86">
        <v>2.6424799999999999</v>
      </c>
      <c r="DA86">
        <v>0.85371900000000001</v>
      </c>
      <c r="DB86">
        <v>1.6471499999999999</v>
      </c>
      <c r="DC86">
        <v>71.198999999999998</v>
      </c>
      <c r="DD86">
        <v>6.1601999999999999E-6</v>
      </c>
      <c r="DE86">
        <v>2.7467999999999999E-11</v>
      </c>
      <c r="DF86">
        <v>0.102941</v>
      </c>
      <c r="DG86">
        <v>0.80990799999999996</v>
      </c>
      <c r="DI86">
        <v>600</v>
      </c>
      <c r="DJ86">
        <v>700.00000000000011</v>
      </c>
      <c r="DK86">
        <v>800</v>
      </c>
      <c r="DL86">
        <v>500</v>
      </c>
      <c r="DM86">
        <v>900</v>
      </c>
      <c r="DN86">
        <v>383.33333333333303</v>
      </c>
      <c r="DO86">
        <v>2.9213200000000003E-3</v>
      </c>
      <c r="DP86">
        <v>1.22004E-2</v>
      </c>
      <c r="DQ86">
        <v>0.59688299999999994</v>
      </c>
      <c r="DR86">
        <v>0.48728199999999999</v>
      </c>
      <c r="DS86">
        <v>2.84024E-16</v>
      </c>
      <c r="DT86">
        <v>0.87157600000000002</v>
      </c>
      <c r="DU86">
        <v>0.13044600000000001</v>
      </c>
      <c r="DV86">
        <v>2.0482499999999997E-2</v>
      </c>
      <c r="DW86">
        <v>6.1831699999999996E-4</v>
      </c>
      <c r="DX86">
        <v>0.11592100000000001</v>
      </c>
      <c r="DY86">
        <v>4.9851699999999997E-3</v>
      </c>
      <c r="DZ86">
        <v>5.5325100000000005E-4</v>
      </c>
      <c r="EA86">
        <v>2.1224099999999999E-3</v>
      </c>
      <c r="EB86">
        <v>0.85166399999999998</v>
      </c>
      <c r="EC86">
        <v>3.7331400000000002E-3</v>
      </c>
      <c r="ED86">
        <v>7.9608700000000001E-3</v>
      </c>
      <c r="EE86">
        <v>3.6328399999999996E-4</v>
      </c>
      <c r="EF86">
        <v>3.3727800000000001E-3</v>
      </c>
      <c r="EG86">
        <v>5.8400100000000001E-4</v>
      </c>
      <c r="EH86">
        <v>3.8251200000000004E-5</v>
      </c>
      <c r="EI86">
        <v>5.9478200000000002E-9</v>
      </c>
      <c r="EJ86">
        <v>1.6472100000000001E-19</v>
      </c>
      <c r="EK86">
        <v>2.6424799999999997E-4</v>
      </c>
      <c r="EL86">
        <v>8.5371900000000002E-5</v>
      </c>
      <c r="EM86">
        <v>1.6471499999999998E-4</v>
      </c>
      <c r="EN86">
        <v>7.1199000000000002E-3</v>
      </c>
      <c r="EO86">
        <v>6.1602000000000001E-10</v>
      </c>
      <c r="EP86">
        <v>2.7468E-15</v>
      </c>
      <c r="EQ86">
        <v>1.02941E-5</v>
      </c>
      <c r="ER86">
        <v>8.0990799999999997E-5</v>
      </c>
      <c r="EU86">
        <v>0.06</v>
      </c>
      <c r="EV86">
        <v>7.0000000000000007E-2</v>
      </c>
      <c r="EW86">
        <v>0.08</v>
      </c>
      <c r="EX86">
        <v>0.05</v>
      </c>
      <c r="EY86">
        <v>0.09</v>
      </c>
      <c r="EZ86">
        <v>3.8333333333333303E-2</v>
      </c>
      <c r="FB86">
        <v>6.2888358501440832E-3</v>
      </c>
      <c r="FC86">
        <v>1.6445863244889031E-2</v>
      </c>
      <c r="FD86">
        <v>0.98948518716577705</v>
      </c>
      <c r="FE86">
        <v>0.80779368983957356</v>
      </c>
      <c r="FF86">
        <v>5.3667692809488527E-16</v>
      </c>
      <c r="FG86">
        <v>1.8641611278034875</v>
      </c>
      <c r="FH86">
        <v>0.18252025149700635</v>
      </c>
      <c r="FI86">
        <v>2.8659146706586879E-2</v>
      </c>
      <c r="FJ86">
        <v>9.4837945551601137E-4</v>
      </c>
      <c r="FK86">
        <v>0.19341153687069146</v>
      </c>
      <c r="FL86">
        <v>8.8997125991362273E-3</v>
      </c>
      <c r="FM86">
        <v>8.0859761538461456E-4</v>
      </c>
      <c r="FN86">
        <v>2.740512657444477E-3</v>
      </c>
      <c r="FO86">
        <v>1.0954976143240835</v>
      </c>
      <c r="FP86">
        <v>4.6467258060568818E-3</v>
      </c>
      <c r="FQ86">
        <v>9.9090792382991403E-3</v>
      </c>
      <c r="FR86">
        <v>4.883387332185893E-4</v>
      </c>
      <c r="FS86">
        <v>3.6884725236925116E-3</v>
      </c>
      <c r="FT86">
        <v>6.9064350171193687E-4</v>
      </c>
      <c r="FU86">
        <v>4.5236125816023675E-5</v>
      </c>
      <c r="FV86">
        <v>7.5533500866044244E-9</v>
      </c>
      <c r="FW86">
        <v>2.2250517013812808E-19</v>
      </c>
      <c r="FX86">
        <v>3.7801314906899203E-4</v>
      </c>
      <c r="FY86">
        <v>1.0838513224665175E-4</v>
      </c>
      <c r="FZ86">
        <v>1.746301241534983E-4</v>
      </c>
      <c r="GA86">
        <v>7.9496042971594696E-3</v>
      </c>
      <c r="GB86">
        <v>7.2245974082073345E-10</v>
      </c>
      <c r="GC86">
        <v>1.7703364161849704E-15</v>
      </c>
      <c r="GD86">
        <v>1.2981854569190649E-5</v>
      </c>
      <c r="GE86">
        <v>8.7244915830116042E-5</v>
      </c>
      <c r="GF86">
        <v>0</v>
      </c>
      <c r="GG86">
        <v>0</v>
      </c>
      <c r="GH86">
        <v>9.9465240641711403E-2</v>
      </c>
      <c r="GI86">
        <v>0.1322683469236472</v>
      </c>
      <c r="GJ86">
        <v>0.17110715557137759</v>
      </c>
      <c r="GK86">
        <v>6.0230179028133005E-2</v>
      </c>
      <c r="GL86">
        <v>0.1501629412993524</v>
      </c>
    </row>
    <row r="87" spans="5:194">
      <c r="H87" t="s">
        <v>306</v>
      </c>
      <c r="I87" t="s">
        <v>119</v>
      </c>
      <c r="J87">
        <f t="shared" si="18"/>
        <v>-1.4867462715731261</v>
      </c>
      <c r="K87">
        <v>-2.3593999999999999</v>
      </c>
      <c r="L87">
        <v>-1.7282999999999999</v>
      </c>
      <c r="M87">
        <f t="shared" si="19"/>
        <v>0.43676150128862207</v>
      </c>
      <c r="N87">
        <f t="shared" si="20"/>
        <v>4.6482000000000006E-9</v>
      </c>
      <c r="O87">
        <f t="shared" si="22"/>
        <v>598.66283963446097</v>
      </c>
      <c r="Q87">
        <v>53411.7</v>
      </c>
      <c r="R87">
        <v>54514.8</v>
      </c>
      <c r="S87">
        <v>12986.6</v>
      </c>
      <c r="T87">
        <v>96202.6</v>
      </c>
      <c r="U87">
        <v>74600</v>
      </c>
      <c r="V87">
        <v>11800</v>
      </c>
      <c r="W87">
        <v>126500</v>
      </c>
      <c r="X87">
        <v>5.34117</v>
      </c>
      <c r="Y87">
        <v>5.4514800000000001</v>
      </c>
      <c r="Z87">
        <v>1.2986599999999999</v>
      </c>
      <c r="AA87">
        <v>9.62026</v>
      </c>
      <c r="AB87">
        <v>7.46</v>
      </c>
      <c r="AC87">
        <v>1.18</v>
      </c>
      <c r="AD87">
        <v>12.65</v>
      </c>
      <c r="AE87">
        <f t="shared" si="14"/>
        <v>201100</v>
      </c>
      <c r="AF87">
        <f t="shared" si="15"/>
        <v>170802.6</v>
      </c>
      <c r="AG87">
        <f t="shared" si="16"/>
        <v>0.3709597215315763</v>
      </c>
      <c r="AH87">
        <f t="shared" si="17"/>
        <v>0.43676150128862207</v>
      </c>
      <c r="AJ87">
        <v>5.6827839930944961</v>
      </c>
      <c r="AK87">
        <v>2.3172160069055043</v>
      </c>
      <c r="AM87">
        <v>0.89836054612162286</v>
      </c>
      <c r="AN87">
        <v>0.22610715123217157</v>
      </c>
      <c r="AO87">
        <v>1.8879413212298559</v>
      </c>
      <c r="AP87">
        <v>2.5581468046710309</v>
      </c>
      <c r="AR87">
        <v>5.8710970893371663E-2</v>
      </c>
      <c r="AS87">
        <v>0.12712248973466683</v>
      </c>
      <c r="AT87">
        <v>8.8561674963999035</v>
      </c>
      <c r="AU87">
        <v>9.0390719605019409</v>
      </c>
      <c r="AV87">
        <v>19.668734712030282</v>
      </c>
      <c r="AW87">
        <v>35.185914489142093</v>
      </c>
      <c r="AX87">
        <v>0.24460422554890268</v>
      </c>
      <c r="AY87">
        <v>0.23419416566866313</v>
      </c>
      <c r="AZ87">
        <v>7.4083838434163491E-3</v>
      </c>
      <c r="BA87">
        <v>2.1667845038646329</v>
      </c>
      <c r="BB87">
        <v>8.8443523831959053E-2</v>
      </c>
      <c r="BC87">
        <v>1.4464056923076908E-2</v>
      </c>
      <c r="BD87">
        <v>3.208801878412805E-2</v>
      </c>
      <c r="BE87">
        <v>12.375673353030683</v>
      </c>
      <c r="BF87">
        <v>5.6881358825328653E-2</v>
      </c>
      <c r="BG87">
        <v>5.9622986050779841E-2</v>
      </c>
      <c r="BH87">
        <v>5.1709324440619691E-3</v>
      </c>
      <c r="BI87">
        <v>4.8036056031355877E-2</v>
      </c>
      <c r="BJ87">
        <v>5.2985038027847445E-3</v>
      </c>
      <c r="BK87">
        <v>5.6234368226432234E-3</v>
      </c>
      <c r="BL87">
        <v>1.2702660735575287E-3</v>
      </c>
      <c r="BM87">
        <v>1.2094079471607129E-2</v>
      </c>
      <c r="BN87">
        <v>3.996569796577339E-3</v>
      </c>
      <c r="BO87">
        <v>7.3838251309914921E-4</v>
      </c>
      <c r="BP87">
        <v>2.4577031151241458E-3</v>
      </c>
      <c r="BQ87">
        <v>9.8555375309540727E-2</v>
      </c>
      <c r="BR87">
        <v>1.2499203239740805E-3</v>
      </c>
      <c r="BS87">
        <v>4.3659919653179175E-5</v>
      </c>
      <c r="BT87">
        <v>3.4228179634464752E-5</v>
      </c>
      <c r="BU87">
        <v>8.9218167567567798E-4</v>
      </c>
      <c r="BW87">
        <v>12.369389014606028</v>
      </c>
      <c r="BX87">
        <v>19.668734712030282</v>
      </c>
      <c r="BY87">
        <v>40.96460870184427</v>
      </c>
      <c r="BZ87">
        <v>8.7699626579364818</v>
      </c>
      <c r="CA87">
        <v>1.9688030081470647</v>
      </c>
      <c r="CB87">
        <v>16.273184707672989</v>
      </c>
      <c r="CD87">
        <v>44.079300000000003</v>
      </c>
      <c r="CE87">
        <v>158.32599999999999</v>
      </c>
      <c r="CF87">
        <v>6153.98</v>
      </c>
      <c r="CG87">
        <v>4314.8500000000004</v>
      </c>
      <c r="CH87">
        <v>5.2882399999999997E-12</v>
      </c>
      <c r="CI87">
        <v>18997.599999999999</v>
      </c>
      <c r="CJ87">
        <v>1492.62</v>
      </c>
      <c r="CK87">
        <v>559.17499999999995</v>
      </c>
      <c r="CL87">
        <v>8.7187900000000003</v>
      </c>
      <c r="CM87">
        <v>1795.44</v>
      </c>
      <c r="CN87">
        <v>59.091000000000001</v>
      </c>
      <c r="CO87">
        <v>11.375500000000001</v>
      </c>
      <c r="CP87">
        <v>34.238199999999999</v>
      </c>
      <c r="CQ87">
        <v>13471.2</v>
      </c>
      <c r="CR87">
        <v>61.554600000000001</v>
      </c>
      <c r="CS87">
        <v>66.794399999999996</v>
      </c>
      <c r="CT87">
        <v>4.4238999999999997</v>
      </c>
      <c r="CU87">
        <v>67.804500000000004</v>
      </c>
      <c r="CV87">
        <v>23.699100000000001</v>
      </c>
      <c r="CW87">
        <v>17.406099999999999</v>
      </c>
      <c r="CX87">
        <v>2.0865999999999998</v>
      </c>
      <c r="CY87">
        <v>61.114100000000001</v>
      </c>
      <c r="CZ87">
        <v>3.2192799999999999</v>
      </c>
      <c r="DA87">
        <v>0.58217300000000005</v>
      </c>
      <c r="DB87">
        <v>4.1527000000000003</v>
      </c>
      <c r="DC87">
        <v>140.245</v>
      </c>
      <c r="DD87">
        <v>2.10501</v>
      </c>
      <c r="DE87">
        <v>0.28485300000000002</v>
      </c>
      <c r="DF87">
        <v>6.6748399999999999E-2</v>
      </c>
      <c r="DG87">
        <v>0.88627999999999996</v>
      </c>
      <c r="DI87">
        <v>600</v>
      </c>
      <c r="DJ87">
        <v>700.00000000000011</v>
      </c>
      <c r="DK87">
        <v>800</v>
      </c>
      <c r="DL87">
        <v>500</v>
      </c>
      <c r="DM87">
        <v>900</v>
      </c>
      <c r="DN87">
        <v>383.33333333333303</v>
      </c>
      <c r="DO87">
        <v>4.40793E-3</v>
      </c>
      <c r="DP87">
        <v>1.5832599999999999E-2</v>
      </c>
      <c r="DQ87">
        <v>0.615398</v>
      </c>
      <c r="DR87">
        <v>0.43148500000000006</v>
      </c>
      <c r="DS87">
        <v>5.2882399999999995E-16</v>
      </c>
      <c r="DT87">
        <v>1.8997599999999999</v>
      </c>
      <c r="DU87">
        <v>0.14926199999999998</v>
      </c>
      <c r="DV87">
        <v>5.5917499999999995E-2</v>
      </c>
      <c r="DW87">
        <v>8.7187899999999999E-4</v>
      </c>
      <c r="DX87">
        <v>0.17954400000000001</v>
      </c>
      <c r="DY87">
        <v>5.9091000000000005E-3</v>
      </c>
      <c r="DZ87">
        <v>1.13755E-3</v>
      </c>
      <c r="EA87">
        <v>3.4238199999999997E-3</v>
      </c>
      <c r="EB87">
        <v>1.3471200000000001</v>
      </c>
      <c r="EC87">
        <v>6.1554599999999998E-3</v>
      </c>
      <c r="ED87">
        <v>6.67944E-3</v>
      </c>
      <c r="EE87">
        <v>4.4238999999999997E-4</v>
      </c>
      <c r="EF87">
        <v>6.7804500000000004E-3</v>
      </c>
      <c r="EG87">
        <v>2.3699100000000002E-3</v>
      </c>
      <c r="EH87">
        <v>1.7406099999999999E-3</v>
      </c>
      <c r="EI87">
        <v>2.0865999999999997E-4</v>
      </c>
      <c r="EJ87">
        <v>6.1114100000000003E-3</v>
      </c>
      <c r="EK87">
        <v>3.2192799999999997E-4</v>
      </c>
      <c r="EL87">
        <v>5.8217300000000002E-5</v>
      </c>
      <c r="EM87">
        <v>4.1527000000000003E-4</v>
      </c>
      <c r="EN87">
        <v>1.4024500000000001E-2</v>
      </c>
      <c r="EO87">
        <v>2.1050100000000001E-4</v>
      </c>
      <c r="EP87">
        <v>2.8485300000000003E-5</v>
      </c>
      <c r="EQ87">
        <v>6.6748400000000003E-6</v>
      </c>
      <c r="ER87">
        <v>8.8627999999999992E-5</v>
      </c>
      <c r="EU87">
        <v>0.06</v>
      </c>
      <c r="EV87">
        <v>7.0000000000000007E-2</v>
      </c>
      <c r="EW87">
        <v>0.08</v>
      </c>
      <c r="EX87">
        <v>0.05</v>
      </c>
      <c r="EY87">
        <v>0.09</v>
      </c>
      <c r="EZ87">
        <v>3.8333333333333303E-2</v>
      </c>
      <c r="FB87">
        <v>9.4891173198847108E-3</v>
      </c>
      <c r="FC87">
        <v>2.1341986689865089E-2</v>
      </c>
      <c r="FD87">
        <v>1.0201785026737986</v>
      </c>
      <c r="FE87">
        <v>0.71529598930481419</v>
      </c>
      <c r="FF87">
        <v>9.9923823276501148E-16</v>
      </c>
      <c r="FG87">
        <v>4.063281623353503</v>
      </c>
      <c r="FH87">
        <v>0.20884762874251536</v>
      </c>
      <c r="FI87">
        <v>7.8239855289421303E-2</v>
      </c>
      <c r="FJ87">
        <v>1.3372948362989283E-3</v>
      </c>
      <c r="FK87">
        <v>0.29956505702945474</v>
      </c>
      <c r="FL87">
        <v>1.0549147114252049E-2</v>
      </c>
      <c r="FM87">
        <v>1.662573076923075E-3</v>
      </c>
      <c r="FN87">
        <v>4.4209281179468382E-3</v>
      </c>
      <c r="FO87">
        <v>1.7328039534467345</v>
      </c>
      <c r="FP87">
        <v>7.6618436035484584E-3</v>
      </c>
      <c r="FQ87">
        <v>8.31405364331597E-3</v>
      </c>
      <c r="FR87">
        <v>5.9467571428571512E-4</v>
      </c>
      <c r="FS87">
        <v>7.4151007546507308E-3</v>
      </c>
      <c r="FT87">
        <v>2.8026714699840179E-3</v>
      </c>
      <c r="FU87">
        <v>2.0584570668797045E-3</v>
      </c>
      <c r="FV87">
        <v>2.6498482285457171E-4</v>
      </c>
      <c r="FW87">
        <v>8.2552942359131933E-3</v>
      </c>
      <c r="FX87">
        <v>4.6052578280056036E-4</v>
      </c>
      <c r="FY87">
        <v>7.3910616485553201E-5</v>
      </c>
      <c r="FZ87">
        <v>4.4026744168547643E-4</v>
      </c>
      <c r="GA87">
        <v>1.565881900946825E-2</v>
      </c>
      <c r="GB87">
        <v>2.4687266306695435E-4</v>
      </c>
      <c r="GC87">
        <v>1.8359022832369938E-5</v>
      </c>
      <c r="GD87">
        <v>8.4176180678851487E-6</v>
      </c>
      <c r="GE87">
        <v>9.5471861003861233E-5</v>
      </c>
      <c r="GF87">
        <v>0</v>
      </c>
      <c r="GG87">
        <v>0</v>
      </c>
      <c r="GH87">
        <v>9.9465240641711403E-2</v>
      </c>
      <c r="GI87">
        <v>0.1322683469236472</v>
      </c>
      <c r="GJ87">
        <v>0.17110715557137759</v>
      </c>
      <c r="GK87">
        <v>6.0230179028133005E-2</v>
      </c>
      <c r="GL87">
        <v>0.1501629412993524</v>
      </c>
    </row>
    <row r="88" spans="5:194">
      <c r="H88" t="s">
        <v>306</v>
      </c>
      <c r="I88" t="s">
        <v>120</v>
      </c>
      <c r="J88">
        <f t="shared" si="18"/>
        <v>-1.7309515536830753</v>
      </c>
      <c r="K88">
        <v>-2.3593999999999999</v>
      </c>
      <c r="L88">
        <v>-1.7282999999999999</v>
      </c>
      <c r="M88">
        <f t="shared" si="19"/>
        <v>0.43981778977280839</v>
      </c>
      <c r="N88">
        <f t="shared" si="20"/>
        <v>4.6482000000000006E-9</v>
      </c>
      <c r="O88">
        <f t="shared" si="22"/>
        <v>547.04477205581622</v>
      </c>
      <c r="Q88">
        <v>54983.199999999997</v>
      </c>
      <c r="R88">
        <v>57175.8</v>
      </c>
      <c r="S88">
        <v>10147.4</v>
      </c>
      <c r="T88">
        <v>98072.5</v>
      </c>
      <c r="U88">
        <v>77000</v>
      </c>
      <c r="V88">
        <v>9800</v>
      </c>
      <c r="W88">
        <v>124500</v>
      </c>
      <c r="X88">
        <v>5.4983199999999997</v>
      </c>
      <c r="Y88">
        <v>5.7175799999999999</v>
      </c>
      <c r="Z88">
        <v>1.01474</v>
      </c>
      <c r="AA88">
        <v>9.8072499999999998</v>
      </c>
      <c r="AB88">
        <v>7.7</v>
      </c>
      <c r="AC88">
        <v>0.98</v>
      </c>
      <c r="AD88">
        <v>12.45</v>
      </c>
      <c r="AE88">
        <f t="shared" si="14"/>
        <v>201500</v>
      </c>
      <c r="AF88">
        <f t="shared" si="15"/>
        <v>175072.5</v>
      </c>
      <c r="AG88">
        <f t="shared" si="16"/>
        <v>0.38213399503722084</v>
      </c>
      <c r="AH88">
        <f t="shared" si="17"/>
        <v>0.43981778977280839</v>
      </c>
      <c r="AJ88">
        <v>5.7059064953745517</v>
      </c>
      <c r="AK88">
        <v>2.2940935046254474</v>
      </c>
      <c r="AM88">
        <v>0.94500000376508453</v>
      </c>
      <c r="AN88">
        <v>0.17711579457264306</v>
      </c>
      <c r="AO88">
        <v>1.8627346587210232</v>
      </c>
      <c r="AP88">
        <v>2.6470432597299625</v>
      </c>
      <c r="AR88">
        <v>4.9915530259365917E-2</v>
      </c>
      <c r="AS88">
        <v>9.983255284906449E-2</v>
      </c>
      <c r="AT88">
        <v>9.1167371322772937</v>
      </c>
      <c r="AU88">
        <v>9.4802910512240128</v>
      </c>
      <c r="AV88">
        <v>19.763205099696133</v>
      </c>
      <c r="AW88">
        <v>35.59300338198652</v>
      </c>
      <c r="AX88">
        <v>0</v>
      </c>
      <c r="AY88">
        <v>0</v>
      </c>
      <c r="AZ88">
        <v>6.855507473309588E-3</v>
      </c>
      <c r="BA88">
        <v>1.6930704783789428</v>
      </c>
      <c r="BB88">
        <v>7.5148324342363473E-2</v>
      </c>
      <c r="BC88">
        <v>9.6972492307692195E-3</v>
      </c>
      <c r="BD88">
        <v>2.9764068802329728E-2</v>
      </c>
      <c r="BE88">
        <v>12.616220610618649</v>
      </c>
      <c r="BF88">
        <v>6.1111301529519518E-2</v>
      </c>
      <c r="BG88">
        <v>6.2352788406240221E-2</v>
      </c>
      <c r="BH88">
        <v>5.7346101204819363E-3</v>
      </c>
      <c r="BI88">
        <v>4.8547970235170081E-2</v>
      </c>
      <c r="BJ88">
        <v>0</v>
      </c>
      <c r="BK88">
        <v>1.4648121501940173E-4</v>
      </c>
      <c r="BL88">
        <v>0</v>
      </c>
      <c r="BM88">
        <v>3.1424477000657816E-17</v>
      </c>
      <c r="BN88">
        <v>4.4387018996878769E-3</v>
      </c>
      <c r="BO88">
        <v>8.379036730688232E-4</v>
      </c>
      <c r="BP88">
        <v>3.0712171256583802E-3</v>
      </c>
      <c r="BQ88">
        <v>0.10208596474872497</v>
      </c>
      <c r="BR88">
        <v>2.1208665226781831E-9</v>
      </c>
      <c r="BS88">
        <v>9.0521242774566436E-14</v>
      </c>
      <c r="BT88">
        <v>4.9577995300261089E-5</v>
      </c>
      <c r="BU88">
        <v>7.0689335907336088E-4</v>
      </c>
      <c r="BW88">
        <v>12.767331824727403</v>
      </c>
      <c r="BX88">
        <v>19.763205099696133</v>
      </c>
      <c r="BY88">
        <v>41.028783023570398</v>
      </c>
      <c r="BZ88">
        <v>8.7820093099391414</v>
      </c>
      <c r="CA88">
        <v>1.6351075830373927</v>
      </c>
      <c r="CB88">
        <v>16.015901154982505</v>
      </c>
      <c r="CD88">
        <v>25.7225</v>
      </c>
      <c r="CE88">
        <v>116.328</v>
      </c>
      <c r="CF88">
        <v>5081.55</v>
      </c>
      <c r="CG88">
        <v>3680.56</v>
      </c>
      <c r="CH88">
        <v>2.8245900000000002E-12</v>
      </c>
      <c r="CI88">
        <v>13530.7</v>
      </c>
      <c r="CJ88">
        <v>1281.08</v>
      </c>
      <c r="CK88">
        <v>80.684100000000001</v>
      </c>
      <c r="CL88">
        <v>7.0984600000000002</v>
      </c>
      <c r="CM88">
        <v>1109.1199999999999</v>
      </c>
      <c r="CN88">
        <v>52.151299999999999</v>
      </c>
      <c r="CO88">
        <v>9.1786700000000003</v>
      </c>
      <c r="CP88">
        <v>39.1706</v>
      </c>
      <c r="CQ88">
        <v>17117.5</v>
      </c>
      <c r="CR88">
        <v>81.486900000000006</v>
      </c>
      <c r="CS88">
        <v>97.457599999999999</v>
      </c>
      <c r="CT88">
        <v>4.0899200000000002</v>
      </c>
      <c r="CU88">
        <v>52.135599999999997</v>
      </c>
      <c r="CV88">
        <v>6.6963900000000001</v>
      </c>
      <c r="CW88">
        <v>0.33696500000000001</v>
      </c>
      <c r="CX88">
        <v>8.6710499999999996E-2</v>
      </c>
      <c r="CY88">
        <v>3.1286900000000001E-14</v>
      </c>
      <c r="CZ88">
        <v>3.8161900000000002</v>
      </c>
      <c r="DA88">
        <v>1.0303899999999999</v>
      </c>
      <c r="DB88">
        <v>4.5715599999999998</v>
      </c>
      <c r="DC88">
        <v>114.506</v>
      </c>
      <c r="DD88">
        <v>2.7033500000000001E-6</v>
      </c>
      <c r="DE88">
        <v>1.7674700000000001E-10</v>
      </c>
      <c r="DF88">
        <v>9.7937399999999994E-2</v>
      </c>
      <c r="DG88">
        <v>0.84677199999999997</v>
      </c>
      <c r="DI88">
        <v>600</v>
      </c>
      <c r="DJ88">
        <v>700.00000000000011</v>
      </c>
      <c r="DK88">
        <v>800</v>
      </c>
      <c r="DL88">
        <v>500</v>
      </c>
      <c r="DM88">
        <v>900</v>
      </c>
      <c r="DN88">
        <v>383.33333333333303</v>
      </c>
      <c r="DO88">
        <v>2.5722499999999999E-3</v>
      </c>
      <c r="DP88">
        <v>1.16328E-2</v>
      </c>
      <c r="DQ88">
        <v>0.50815500000000002</v>
      </c>
      <c r="DR88">
        <v>0.36805599999999999</v>
      </c>
      <c r="DS88">
        <v>2.8245900000000004E-16</v>
      </c>
      <c r="DT88">
        <v>1.35307</v>
      </c>
      <c r="DU88">
        <v>0.128108</v>
      </c>
      <c r="DV88">
        <v>8.0684099999999998E-3</v>
      </c>
      <c r="DW88">
        <v>7.0984599999999998E-4</v>
      </c>
      <c r="DX88">
        <v>0.11091199999999998</v>
      </c>
      <c r="DY88">
        <v>5.2151300000000001E-3</v>
      </c>
      <c r="DZ88">
        <v>9.1786700000000005E-4</v>
      </c>
      <c r="EA88">
        <v>3.91706E-3</v>
      </c>
      <c r="EB88">
        <v>1.7117500000000001</v>
      </c>
      <c r="EC88">
        <v>8.1486900000000001E-3</v>
      </c>
      <c r="ED88">
        <v>9.7457599999999991E-3</v>
      </c>
      <c r="EE88">
        <v>4.08992E-4</v>
      </c>
      <c r="EF88">
        <v>5.2135599999999999E-3</v>
      </c>
      <c r="EG88">
        <v>6.6963899999999998E-4</v>
      </c>
      <c r="EH88">
        <v>3.3696499999999998E-5</v>
      </c>
      <c r="EI88">
        <v>8.6710499999999989E-6</v>
      </c>
      <c r="EJ88">
        <v>3.12869E-18</v>
      </c>
      <c r="EK88">
        <v>3.8161900000000003E-4</v>
      </c>
      <c r="EL88">
        <v>1.0303899999999999E-4</v>
      </c>
      <c r="EM88">
        <v>4.5715599999999996E-4</v>
      </c>
      <c r="EN88">
        <v>1.14506E-2</v>
      </c>
      <c r="EO88">
        <v>2.7033500000000003E-10</v>
      </c>
      <c r="EP88">
        <v>1.7674700000000001E-14</v>
      </c>
      <c r="EQ88">
        <v>9.7937400000000002E-6</v>
      </c>
      <c r="ER88">
        <v>8.4677200000000003E-5</v>
      </c>
      <c r="EU88">
        <v>0.06</v>
      </c>
      <c r="EV88">
        <v>7.0000000000000007E-2</v>
      </c>
      <c r="EW88">
        <v>0.08</v>
      </c>
      <c r="EX88">
        <v>0.05</v>
      </c>
      <c r="EY88">
        <v>0.09</v>
      </c>
      <c r="EZ88">
        <v>3.8333333333333303E-2</v>
      </c>
      <c r="FB88">
        <v>5.5373796829971096E-3</v>
      </c>
      <c r="FC88">
        <v>1.5680751283166545E-2</v>
      </c>
      <c r="FD88">
        <v>0.8423959893048143</v>
      </c>
      <c r="FE88">
        <v>0.61014631016042886</v>
      </c>
      <c r="FF88">
        <v>5.3371978576723523E-16</v>
      </c>
      <c r="FG88">
        <v>2.8939994873620485</v>
      </c>
      <c r="FH88">
        <v>0.179248918163673</v>
      </c>
      <c r="FI88">
        <v>1.1289332155688645E-2</v>
      </c>
      <c r="FJ88">
        <v>1.0887673523131639E-3</v>
      </c>
      <c r="FK88">
        <v>0.18505413494881967</v>
      </c>
      <c r="FL88">
        <v>9.3102458225363064E-3</v>
      </c>
      <c r="FM88">
        <v>1.3414979230769216E-3</v>
      </c>
      <c r="FN88">
        <v>5.0578128212595413E-3</v>
      </c>
      <c r="FO88">
        <v>2.2018284691137002</v>
      </c>
      <c r="FP88">
        <v>1.0142863141633492E-2</v>
      </c>
      <c r="FQ88">
        <v>1.2130773153869642E-2</v>
      </c>
      <c r="FR88">
        <v>5.4978098450946715E-4</v>
      </c>
      <c r="FS88">
        <v>5.7015497039896853E-3</v>
      </c>
      <c r="FT88">
        <v>7.9191957521113781E-4</v>
      </c>
      <c r="FU88">
        <v>3.9849707030358303E-5</v>
      </c>
      <c r="FV88">
        <v>1.1011677600944764E-5</v>
      </c>
      <c r="FW88">
        <v>4.2262352751589652E-18</v>
      </c>
      <c r="FX88">
        <v>5.4591520062426092E-4</v>
      </c>
      <c r="FY88">
        <v>1.3081465495745964E-4</v>
      </c>
      <c r="FZ88">
        <v>4.8467479608728208E-4</v>
      </c>
      <c r="GA88">
        <v>1.2784974362709339E-2</v>
      </c>
      <c r="GB88">
        <v>3.1704515118790463E-10</v>
      </c>
      <c r="GC88">
        <v>1.1391497398843927E-14</v>
      </c>
      <c r="GD88">
        <v>1.2350852271540515E-5</v>
      </c>
      <c r="GE88">
        <v>9.1215979922780154E-5</v>
      </c>
      <c r="GF88">
        <v>0</v>
      </c>
      <c r="GG88">
        <v>0</v>
      </c>
      <c r="GH88">
        <v>9.9465240641711403E-2</v>
      </c>
      <c r="GI88">
        <v>0.1322683469236472</v>
      </c>
      <c r="GJ88">
        <v>0.17110715557137759</v>
      </c>
      <c r="GK88">
        <v>6.0230179028133005E-2</v>
      </c>
      <c r="GL88">
        <v>0.1501629412993524</v>
      </c>
    </row>
    <row r="89" spans="5:194">
      <c r="H89" t="s">
        <v>306</v>
      </c>
      <c r="I89" t="s">
        <v>121</v>
      </c>
      <c r="J89">
        <f t="shared" si="18"/>
        <v>-1.5093816748729685</v>
      </c>
      <c r="K89">
        <v>-2.3593999999999999</v>
      </c>
      <c r="L89">
        <v>-1.7282999999999999</v>
      </c>
      <c r="M89">
        <f t="shared" si="19"/>
        <v>0.40467106023817784</v>
      </c>
      <c r="N89">
        <f t="shared" si="20"/>
        <v>4.6482000000000006E-9</v>
      </c>
      <c r="O89">
        <f t="shared" si="22"/>
        <v>588.26674486596494</v>
      </c>
      <c r="Q89">
        <v>59760.3</v>
      </c>
      <c r="R89">
        <v>58657.9</v>
      </c>
      <c r="S89">
        <v>12667.1</v>
      </c>
      <c r="T89">
        <v>108129</v>
      </c>
      <c r="U89">
        <v>73500</v>
      </c>
      <c r="V89">
        <v>12500</v>
      </c>
      <c r="W89">
        <v>126600</v>
      </c>
      <c r="X89">
        <v>5.9760300000000006</v>
      </c>
      <c r="Y89">
        <v>5.8657900000000005</v>
      </c>
      <c r="Z89">
        <v>1.26671</v>
      </c>
      <c r="AA89">
        <v>10.812900000000001</v>
      </c>
      <c r="AB89">
        <v>7.35</v>
      </c>
      <c r="AC89">
        <v>1.25</v>
      </c>
      <c r="AD89">
        <v>12.66</v>
      </c>
      <c r="AE89">
        <f t="shared" si="14"/>
        <v>200100</v>
      </c>
      <c r="AF89">
        <f t="shared" si="15"/>
        <v>181629</v>
      </c>
      <c r="AG89">
        <f t="shared" si="16"/>
        <v>0.36731634182908546</v>
      </c>
      <c r="AH89">
        <f t="shared" si="17"/>
        <v>0.40467106023817784</v>
      </c>
      <c r="AJ89">
        <v>5.677878995540369</v>
      </c>
      <c r="AK89">
        <v>2.3221210044596305</v>
      </c>
      <c r="AM89">
        <v>0.94102547167238626</v>
      </c>
      <c r="AN89">
        <v>0.22104661438807774</v>
      </c>
      <c r="AO89">
        <v>1.8937363100810514</v>
      </c>
      <c r="AP89">
        <v>2.5261655577604043</v>
      </c>
      <c r="AR89">
        <v>6.2573412968299616E-2</v>
      </c>
      <c r="AS89">
        <v>0.1420997316224441</v>
      </c>
      <c r="AT89">
        <v>9.9088257148734691</v>
      </c>
      <c r="AU89">
        <v>9.7260373174243835</v>
      </c>
      <c r="AV89">
        <v>19.914357719961494</v>
      </c>
      <c r="AW89">
        <v>39.675871804912838</v>
      </c>
      <c r="AX89">
        <v>0</v>
      </c>
      <c r="AY89">
        <v>0</v>
      </c>
      <c r="AZ89">
        <v>7.7027215658362755E-3</v>
      </c>
      <c r="BA89">
        <v>2.113476659703363</v>
      </c>
      <c r="BB89">
        <v>9.7836908166470241E-2</v>
      </c>
      <c r="BC89">
        <v>1.6292353846153827E-2</v>
      </c>
      <c r="BD89">
        <v>3.6243832216963853E-2</v>
      </c>
      <c r="BE89">
        <v>13.909906634434567</v>
      </c>
      <c r="BF89">
        <v>7.5004279045579422E-2</v>
      </c>
      <c r="BG89">
        <v>6.673757467115303E-2</v>
      </c>
      <c r="BH89">
        <v>5.6776280378657562E-3</v>
      </c>
      <c r="BI89">
        <v>5.2353370480870319E-2</v>
      </c>
      <c r="BJ89">
        <v>0</v>
      </c>
      <c r="BK89">
        <v>2.1751212188997915E-4</v>
      </c>
      <c r="BL89">
        <v>1.4567561590372272E-4</v>
      </c>
      <c r="BM89">
        <v>3.5436218702039092E-2</v>
      </c>
      <c r="BN89">
        <v>4.7874636906683971E-3</v>
      </c>
      <c r="BO89">
        <v>8.8261646466178075E-4</v>
      </c>
      <c r="BP89">
        <v>2.5747699172309923E-3</v>
      </c>
      <c r="BQ89">
        <v>0.11284800436999223</v>
      </c>
      <c r="BR89">
        <v>0</v>
      </c>
      <c r="BS89">
        <v>7.3195560693641601E-5</v>
      </c>
      <c r="BT89">
        <v>4.6437234203655346E-5</v>
      </c>
      <c r="BU89">
        <v>9.1050734362934597E-4</v>
      </c>
      <c r="BW89">
        <v>12.186998559967066</v>
      </c>
      <c r="BX89">
        <v>19.914357719961494</v>
      </c>
      <c r="BY89">
        <v>40.836260058392021</v>
      </c>
      <c r="BZ89">
        <v>8.6976827459205204</v>
      </c>
      <c r="CA89">
        <v>2.08559640693545</v>
      </c>
      <c r="CB89">
        <v>16.286048885307512</v>
      </c>
      <c r="CD89">
        <v>36.268900000000002</v>
      </c>
      <c r="CE89">
        <v>140.74100000000001</v>
      </c>
      <c r="CF89">
        <v>5640.63</v>
      </c>
      <c r="CG89">
        <v>4064.59</v>
      </c>
      <c r="CH89">
        <v>4.4607800000000003E-12</v>
      </c>
      <c r="CI89">
        <v>17692.400000000001</v>
      </c>
      <c r="CJ89">
        <v>766.93600000000004</v>
      </c>
      <c r="CK89">
        <v>198.41</v>
      </c>
      <c r="CL89">
        <v>5.56304</v>
      </c>
      <c r="CM89">
        <v>1333.11</v>
      </c>
      <c r="CN89">
        <v>45.268700000000003</v>
      </c>
      <c r="CO89">
        <v>14.5297</v>
      </c>
      <c r="CP89">
        <v>24.808900000000001</v>
      </c>
      <c r="CQ89">
        <v>11431.7</v>
      </c>
      <c r="CR89">
        <v>87.306100000000001</v>
      </c>
      <c r="CS89">
        <v>73.638900000000007</v>
      </c>
      <c r="CT89">
        <v>3.0245500000000001</v>
      </c>
      <c r="CU89">
        <v>51.440600000000003</v>
      </c>
      <c r="CV89">
        <v>5.2562199999999999</v>
      </c>
      <c r="CW89">
        <v>0.64672099999999999</v>
      </c>
      <c r="CX89">
        <v>0.469053</v>
      </c>
      <c r="CY89">
        <v>54.6203</v>
      </c>
      <c r="CZ89">
        <v>3.4656600000000002</v>
      </c>
      <c r="DA89">
        <v>0.59718800000000005</v>
      </c>
      <c r="DB89">
        <v>2.64588</v>
      </c>
      <c r="DC89">
        <v>162.32</v>
      </c>
      <c r="DD89">
        <v>6.7251799999999999E-6</v>
      </c>
      <c r="DE89">
        <v>0.36181799999999997</v>
      </c>
      <c r="DF89">
        <v>0.10792599999999999</v>
      </c>
      <c r="DG89">
        <v>1.0443</v>
      </c>
      <c r="DI89">
        <v>600</v>
      </c>
      <c r="DJ89">
        <v>700.00000000000011</v>
      </c>
      <c r="DK89">
        <v>800</v>
      </c>
      <c r="DL89">
        <v>500</v>
      </c>
      <c r="DM89">
        <v>900</v>
      </c>
      <c r="DN89">
        <v>383.33333333333303</v>
      </c>
      <c r="DO89">
        <v>3.6268900000000002E-3</v>
      </c>
      <c r="DP89">
        <v>1.4074100000000001E-2</v>
      </c>
      <c r="DQ89">
        <v>0.56406299999999998</v>
      </c>
      <c r="DR89">
        <v>0.40645900000000001</v>
      </c>
      <c r="DS89">
        <v>4.4607800000000001E-16</v>
      </c>
      <c r="DT89">
        <v>1.7692400000000001</v>
      </c>
      <c r="DU89">
        <v>7.6693600000000001E-2</v>
      </c>
      <c r="DV89">
        <v>1.9841000000000001E-2</v>
      </c>
      <c r="DW89">
        <v>5.5630399999999998E-4</v>
      </c>
      <c r="DX89">
        <v>0.13331099999999999</v>
      </c>
      <c r="DY89">
        <v>4.5268700000000005E-3</v>
      </c>
      <c r="DZ89">
        <v>1.45297E-3</v>
      </c>
      <c r="EA89">
        <v>2.4808899999999999E-3</v>
      </c>
      <c r="EB89">
        <v>1.14317</v>
      </c>
      <c r="EC89">
        <v>8.7306099999999998E-3</v>
      </c>
      <c r="ED89">
        <v>7.3638900000000005E-3</v>
      </c>
      <c r="EE89">
        <v>3.0245500000000003E-4</v>
      </c>
      <c r="EF89">
        <v>5.1440600000000006E-3</v>
      </c>
      <c r="EG89">
        <v>5.25622E-4</v>
      </c>
      <c r="EH89">
        <v>6.46721E-5</v>
      </c>
      <c r="EI89">
        <v>4.69053E-5</v>
      </c>
      <c r="EJ89">
        <v>5.4620299999999997E-3</v>
      </c>
      <c r="EK89">
        <v>3.4656600000000003E-4</v>
      </c>
      <c r="EL89">
        <v>5.9718800000000008E-5</v>
      </c>
      <c r="EM89">
        <v>2.6458800000000001E-4</v>
      </c>
      <c r="EN89">
        <v>1.6232E-2</v>
      </c>
      <c r="EO89">
        <v>6.7251799999999995E-10</v>
      </c>
      <c r="EP89">
        <v>3.61818E-5</v>
      </c>
      <c r="EQ89">
        <v>1.0792599999999999E-5</v>
      </c>
      <c r="ER89">
        <v>1.0443E-4</v>
      </c>
      <c r="EU89">
        <v>0.06</v>
      </c>
      <c r="EV89">
        <v>7.0000000000000007E-2</v>
      </c>
      <c r="EW89">
        <v>0.08</v>
      </c>
      <c r="EX89">
        <v>0.05</v>
      </c>
      <c r="EY89">
        <v>0.09</v>
      </c>
      <c r="EZ89">
        <v>3.8333333333333303E-2</v>
      </c>
      <c r="FB89">
        <v>7.8077430259365877E-3</v>
      </c>
      <c r="FC89">
        <v>1.8971568464549744E-2</v>
      </c>
      <c r="FD89">
        <v>0.93507770053476091</v>
      </c>
      <c r="FE89">
        <v>0.67380903743315623</v>
      </c>
      <c r="FF89">
        <v>8.4288570941438138E-16</v>
      </c>
      <c r="FG89">
        <v>3.7841202990388014</v>
      </c>
      <c r="FH89">
        <v>0.10730980758483055</v>
      </c>
      <c r="FI89">
        <v>2.7761558882235585E-2</v>
      </c>
      <c r="FJ89">
        <v>8.5326343060497956E-4</v>
      </c>
      <c r="FK89">
        <v>0.22242635408397737</v>
      </c>
      <c r="FL89">
        <v>8.0815382371417274E-3</v>
      </c>
      <c r="FM89">
        <v>2.1235715384615361E-3</v>
      </c>
      <c r="FN89">
        <v>3.2033916381507006E-3</v>
      </c>
      <c r="FO89">
        <v>1.4704625389436008</v>
      </c>
      <c r="FP89">
        <v>1.0867192441113453E-2</v>
      </c>
      <c r="FQ89">
        <v>9.1660044080758337E-3</v>
      </c>
      <c r="FR89">
        <v>4.0657031841652387E-4</v>
      </c>
      <c r="FS89">
        <v>5.6255444974844795E-3</v>
      </c>
      <c r="FT89">
        <v>6.2160410454234103E-4</v>
      </c>
      <c r="FU89">
        <v>7.6481659461310092E-5</v>
      </c>
      <c r="FV89">
        <v>5.9566723911820881E-5</v>
      </c>
      <c r="FW89">
        <v>7.3781115610611851E-3</v>
      </c>
      <c r="FX89">
        <v>4.9577103713270988E-4</v>
      </c>
      <c r="FY89">
        <v>7.5816867559599214E-5</v>
      </c>
      <c r="FZ89">
        <v>2.8051504288938964E-4</v>
      </c>
      <c r="GA89">
        <v>1.8123565914056731E-2</v>
      </c>
      <c r="GB89">
        <v>7.8871981425485859E-10</v>
      </c>
      <c r="GC89">
        <v>2.3319483815028894E-5</v>
      </c>
      <c r="GD89">
        <v>1.3610511227154095E-5</v>
      </c>
      <c r="GE89">
        <v>1.1249409266409295E-4</v>
      </c>
      <c r="GF89">
        <v>0</v>
      </c>
      <c r="GG89">
        <v>0</v>
      </c>
      <c r="GH89">
        <v>9.9465240641711403E-2</v>
      </c>
      <c r="GI89">
        <v>0.1322683469236472</v>
      </c>
      <c r="GJ89">
        <v>0.17110715557137759</v>
      </c>
      <c r="GK89">
        <v>6.0230179028133005E-2</v>
      </c>
      <c r="GL89">
        <v>0.1501629412993524</v>
      </c>
    </row>
    <row r="90" spans="5:194">
      <c r="H90" t="s">
        <v>306</v>
      </c>
      <c r="I90" t="s">
        <v>122</v>
      </c>
      <c r="J90">
        <f t="shared" si="18"/>
        <v>-1.5239577679440386</v>
      </c>
      <c r="K90">
        <v>-2.3593999999999999</v>
      </c>
      <c r="L90">
        <v>-1.7282999999999999</v>
      </c>
      <c r="M90">
        <f t="shared" si="19"/>
        <v>0.41712491523588641</v>
      </c>
      <c r="N90">
        <f t="shared" si="20"/>
        <v>4.6482000000000006E-9</v>
      </c>
      <c r="O90">
        <f t="shared" si="22"/>
        <v>587.51981516931323</v>
      </c>
      <c r="Q90">
        <v>56882.8</v>
      </c>
      <c r="R90">
        <v>56983.7</v>
      </c>
      <c r="S90">
        <v>12472.3</v>
      </c>
      <c r="T90">
        <v>102287</v>
      </c>
      <c r="U90">
        <v>73200</v>
      </c>
      <c r="V90">
        <v>12200</v>
      </c>
      <c r="W90">
        <v>125399.99999999999</v>
      </c>
      <c r="X90">
        <v>5.6882800000000007</v>
      </c>
      <c r="Y90">
        <v>5.6983699999999997</v>
      </c>
      <c r="Z90">
        <v>1.2472299999999998</v>
      </c>
      <c r="AA90">
        <v>10.2287</v>
      </c>
      <c r="AB90">
        <v>7.32</v>
      </c>
      <c r="AC90">
        <v>1.22</v>
      </c>
      <c r="AD90">
        <v>12.54</v>
      </c>
      <c r="AE90">
        <f t="shared" si="14"/>
        <v>198600</v>
      </c>
      <c r="AF90">
        <f t="shared" si="15"/>
        <v>175487</v>
      </c>
      <c r="AG90">
        <f t="shared" si="16"/>
        <v>0.36858006042296071</v>
      </c>
      <c r="AH90">
        <f t="shared" si="17"/>
        <v>0.41712491523588641</v>
      </c>
      <c r="AJ90">
        <v>5.66823023371398</v>
      </c>
      <c r="AK90">
        <v>2.3317697662860208</v>
      </c>
      <c r="AM90">
        <v>0.98086836723299697</v>
      </c>
      <c r="AN90">
        <v>0.21784798674300473</v>
      </c>
      <c r="AO90">
        <v>1.8775161046320599</v>
      </c>
      <c r="AP90">
        <v>2.5181748684840777</v>
      </c>
      <c r="AR90">
        <v>5.1749447550432204E-2</v>
      </c>
      <c r="AS90">
        <v>8.2224733101348146E-2</v>
      </c>
      <c r="AT90">
        <v>9.4317088664883624</v>
      </c>
      <c r="AU90">
        <v>9.4484390454638802</v>
      </c>
      <c r="AV90">
        <v>20.19776888295905</v>
      </c>
      <c r="AW90">
        <v>36.871172659309416</v>
      </c>
      <c r="AX90">
        <v>0</v>
      </c>
      <c r="AY90">
        <v>0</v>
      </c>
      <c r="AZ90">
        <v>6.357065943060479E-3</v>
      </c>
      <c r="BA90">
        <v>2.0809747252976805</v>
      </c>
      <c r="BB90">
        <v>8.4349260070671284E-2</v>
      </c>
      <c r="BC90">
        <v>1.6153507692307674E-2</v>
      </c>
      <c r="BD90">
        <v>3.3005306297779299E-2</v>
      </c>
      <c r="BE90">
        <v>13.158381377025668</v>
      </c>
      <c r="BF90">
        <v>6.2902209207708559E-2</v>
      </c>
      <c r="BG90">
        <v>6.8081875680636048E-2</v>
      </c>
      <c r="BH90">
        <v>5.388254767642005E-3</v>
      </c>
      <c r="BI90">
        <v>4.9341923903123745E-2</v>
      </c>
      <c r="BJ90">
        <v>0</v>
      </c>
      <c r="BK90">
        <v>1.2920214836795231E-4</v>
      </c>
      <c r="BL90">
        <v>1.7719542469913374E-5</v>
      </c>
      <c r="BM90">
        <v>3.2406373711905349E-4</v>
      </c>
      <c r="BN90">
        <v>3.8518293617479339E-3</v>
      </c>
      <c r="BO90">
        <v>7.4330715373599531E-4</v>
      </c>
      <c r="BP90">
        <v>2.6748311813393449E-3</v>
      </c>
      <c r="BQ90">
        <v>0.10813723940276719</v>
      </c>
      <c r="BR90">
        <v>1.7665678185745115E-5</v>
      </c>
      <c r="BS90">
        <v>2.8997025144508659E-6</v>
      </c>
      <c r="BT90">
        <v>5.1341891122715402E-5</v>
      </c>
      <c r="BU90">
        <v>7.3272725096525278E-4</v>
      </c>
      <c r="BW90">
        <v>12.137255708701895</v>
      </c>
      <c r="BX90">
        <v>20.19776888295905</v>
      </c>
      <c r="BY90">
        <v>40.729302855515144</v>
      </c>
      <c r="BZ90">
        <v>8.7458693539311607</v>
      </c>
      <c r="CA90">
        <v>2.0355420931689991</v>
      </c>
      <c r="CB90">
        <v>16.131678753693222</v>
      </c>
      <c r="CD90">
        <v>16.382400000000001</v>
      </c>
      <c r="CE90">
        <v>121.036</v>
      </c>
      <c r="CF90">
        <v>5074.18</v>
      </c>
      <c r="CG90">
        <v>3020.03</v>
      </c>
      <c r="CH90">
        <v>5.3136099999999996E-12</v>
      </c>
      <c r="CI90">
        <v>15912.5</v>
      </c>
      <c r="CJ90">
        <v>831.10799999999995</v>
      </c>
      <c r="CK90">
        <v>167.70500000000001</v>
      </c>
      <c r="CL90">
        <v>4.6712400000000001</v>
      </c>
      <c r="CM90">
        <v>1102.46</v>
      </c>
      <c r="CN90">
        <v>34.406399999999998</v>
      </c>
      <c r="CO90">
        <v>10.364599999999999</v>
      </c>
      <c r="CP90">
        <v>27.558800000000002</v>
      </c>
      <c r="CQ90">
        <v>9665.86</v>
      </c>
      <c r="CR90">
        <v>71.642600000000002</v>
      </c>
      <c r="CS90">
        <v>88.753500000000003</v>
      </c>
      <c r="CT90">
        <v>3.2389800000000002</v>
      </c>
      <c r="CU90">
        <v>49.015300000000003</v>
      </c>
      <c r="CV90">
        <v>4.8229699999999998</v>
      </c>
      <c r="CW90">
        <v>0.20363400000000001</v>
      </c>
      <c r="CX90">
        <v>0.12715000000000001</v>
      </c>
      <c r="CY90">
        <v>2.60704</v>
      </c>
      <c r="CZ90">
        <v>2.3039200000000002</v>
      </c>
      <c r="DA90">
        <v>0.56294900000000003</v>
      </c>
      <c r="DB90">
        <v>2.6851799999999999</v>
      </c>
      <c r="DC90">
        <v>83.888999999999996</v>
      </c>
      <c r="DD90">
        <v>0.18334300000000001</v>
      </c>
      <c r="DE90">
        <v>4.3949299999999997E-2</v>
      </c>
      <c r="DF90">
        <v>0.13036800000000001</v>
      </c>
      <c r="DG90">
        <v>0.75846400000000003</v>
      </c>
      <c r="DI90">
        <v>600</v>
      </c>
      <c r="DJ90">
        <v>700.00000000000011</v>
      </c>
      <c r="DK90">
        <v>800</v>
      </c>
      <c r="DL90">
        <v>500</v>
      </c>
      <c r="DM90">
        <v>900</v>
      </c>
      <c r="DN90">
        <v>383.33333333333303</v>
      </c>
      <c r="DO90">
        <v>1.63824E-3</v>
      </c>
      <c r="DP90">
        <v>1.2103600000000001E-2</v>
      </c>
      <c r="DQ90">
        <v>0.50741800000000004</v>
      </c>
      <c r="DR90">
        <v>0.30200300000000002</v>
      </c>
      <c r="DS90">
        <v>5.3136099999999994E-16</v>
      </c>
      <c r="DT90">
        <v>1.5912500000000001</v>
      </c>
      <c r="DU90">
        <v>8.3110799999999999E-2</v>
      </c>
      <c r="DV90">
        <v>1.6770500000000001E-2</v>
      </c>
      <c r="DW90">
        <v>4.6712400000000002E-4</v>
      </c>
      <c r="DX90">
        <v>0.110246</v>
      </c>
      <c r="DY90">
        <v>3.4406399999999996E-3</v>
      </c>
      <c r="DZ90">
        <v>1.0364599999999999E-3</v>
      </c>
      <c r="EA90">
        <v>2.75588E-3</v>
      </c>
      <c r="EB90">
        <v>0.96658600000000006</v>
      </c>
      <c r="EC90">
        <v>7.1642600000000004E-3</v>
      </c>
      <c r="ED90">
        <v>8.8753500000000006E-3</v>
      </c>
      <c r="EE90">
        <v>3.2389800000000004E-4</v>
      </c>
      <c r="EF90">
        <v>4.9015300000000003E-3</v>
      </c>
      <c r="EG90">
        <v>4.8229699999999997E-4</v>
      </c>
      <c r="EH90">
        <v>2.0363400000000002E-5</v>
      </c>
      <c r="EI90">
        <v>1.2715000000000001E-5</v>
      </c>
      <c r="EJ90">
        <v>2.60704E-4</v>
      </c>
      <c r="EK90">
        <v>2.3039200000000003E-4</v>
      </c>
      <c r="EL90">
        <v>5.6294900000000002E-5</v>
      </c>
      <c r="EM90">
        <v>2.6851799999999998E-4</v>
      </c>
      <c r="EN90">
        <v>8.3888999999999995E-3</v>
      </c>
      <c r="EO90">
        <v>1.8334300000000002E-5</v>
      </c>
      <c r="EP90">
        <v>4.3949299999999996E-6</v>
      </c>
      <c r="EQ90">
        <v>1.3036800000000002E-5</v>
      </c>
      <c r="ER90">
        <v>7.5846400000000006E-5</v>
      </c>
      <c r="EU90">
        <v>0.06</v>
      </c>
      <c r="EV90">
        <v>7.0000000000000007E-2</v>
      </c>
      <c r="EW90">
        <v>0.08</v>
      </c>
      <c r="EX90">
        <v>0.05</v>
      </c>
      <c r="EY90">
        <v>0.09</v>
      </c>
      <c r="EZ90">
        <v>3.8333333333333303E-2</v>
      </c>
      <c r="FB90">
        <v>3.5267010951008592E-3</v>
      </c>
      <c r="FC90">
        <v>1.6315379034362715E-2</v>
      </c>
      <c r="FD90">
        <v>0.84117422459893199</v>
      </c>
      <c r="FE90">
        <v>0.50064668449197947</v>
      </c>
      <c r="FF90">
        <v>1.004032015567087E-15</v>
      </c>
      <c r="FG90">
        <v>3.4034282662869324</v>
      </c>
      <c r="FH90">
        <v>0.11628876407185651</v>
      </c>
      <c r="FI90">
        <v>2.3465310379241565E-2</v>
      </c>
      <c r="FJ90">
        <v>7.1647844839857445E-4</v>
      </c>
      <c r="FK90">
        <v>0.18394292918320448</v>
      </c>
      <c r="FL90">
        <v>6.1423596702002278E-3</v>
      </c>
      <c r="FM90">
        <v>1.5148261538461519E-3</v>
      </c>
      <c r="FN90">
        <v>3.5584660939206305E-3</v>
      </c>
      <c r="FO90">
        <v>1.243322081289169</v>
      </c>
      <c r="FP90">
        <v>8.9175203242581515E-3</v>
      </c>
      <c r="FQ90">
        <v>1.1047353670847316E-2</v>
      </c>
      <c r="FR90">
        <v>4.3539472977624852E-4</v>
      </c>
      <c r="FS90">
        <v>5.3603136667836494E-3</v>
      </c>
      <c r="FT90">
        <v>5.7036766879707741E-4</v>
      </c>
      <c r="FU90">
        <v>2.4081893494635896E-5</v>
      </c>
      <c r="FV90">
        <v>1.6147234844224481E-5</v>
      </c>
      <c r="FW90">
        <v>3.5215903179127458E-4</v>
      </c>
      <c r="FX90">
        <v>3.2958132300075398E-4</v>
      </c>
      <c r="FY90">
        <v>7.1470005719821581E-5</v>
      </c>
      <c r="FZ90">
        <v>2.8468161173814805E-4</v>
      </c>
      <c r="GA90">
        <v>9.3664848506918742E-3</v>
      </c>
      <c r="GB90">
        <v>2.1502213606911424E-5</v>
      </c>
      <c r="GC90">
        <v>2.8325704913294784E-6</v>
      </c>
      <c r="GD90">
        <v>1.6440664229765075E-5</v>
      </c>
      <c r="GE90">
        <v>8.170326486486508E-5</v>
      </c>
      <c r="GF90">
        <v>0</v>
      </c>
      <c r="GG90">
        <v>0</v>
      </c>
      <c r="GH90">
        <v>9.9465240641711403E-2</v>
      </c>
      <c r="GI90">
        <v>0.1322683469236472</v>
      </c>
      <c r="GJ90">
        <v>0.17110715557137759</v>
      </c>
      <c r="GK90">
        <v>6.0230179028133005E-2</v>
      </c>
      <c r="GL90">
        <v>0.1501629412993524</v>
      </c>
    </row>
    <row r="91" spans="5:194">
      <c r="H91" t="s">
        <v>306</v>
      </c>
      <c r="I91" t="s">
        <v>123</v>
      </c>
      <c r="J91">
        <f t="shared" si="18"/>
        <v>-1.3733952634111233</v>
      </c>
      <c r="K91">
        <v>-2.3593999999999999</v>
      </c>
      <c r="L91">
        <v>-1.7282999999999999</v>
      </c>
      <c r="M91">
        <f t="shared" si="19"/>
        <v>0.41491455667889415</v>
      </c>
      <c r="N91">
        <f t="shared" si="20"/>
        <v>4.6482000000000006E-9</v>
      </c>
      <c r="O91">
        <f t="shared" si="22"/>
        <v>616.33354074941315</v>
      </c>
      <c r="Q91">
        <v>60200.3</v>
      </c>
      <c r="R91">
        <v>58256.9</v>
      </c>
      <c r="S91">
        <v>14541.9</v>
      </c>
      <c r="T91">
        <v>104632</v>
      </c>
      <c r="U91">
        <v>74200</v>
      </c>
      <c r="V91">
        <v>12400</v>
      </c>
      <c r="W91">
        <v>127400</v>
      </c>
      <c r="X91">
        <v>6.0200300000000002</v>
      </c>
      <c r="Y91">
        <v>5.8256899999999998</v>
      </c>
      <c r="Z91">
        <v>1.4541899999999999</v>
      </c>
      <c r="AA91">
        <v>10.463200000000001</v>
      </c>
      <c r="AB91">
        <v>7.42</v>
      </c>
      <c r="AC91">
        <v>1.24</v>
      </c>
      <c r="AD91">
        <v>12.74</v>
      </c>
      <c r="AE91">
        <f t="shared" si="14"/>
        <v>201600</v>
      </c>
      <c r="AF91">
        <f t="shared" si="15"/>
        <v>178832</v>
      </c>
      <c r="AG91">
        <f t="shared" si="16"/>
        <v>0.36805555555555558</v>
      </c>
      <c r="AH91">
        <f t="shared" si="17"/>
        <v>0.41491455667889415</v>
      </c>
      <c r="AJ91">
        <v>5.6395960637167981</v>
      </c>
      <c r="AK91">
        <v>2.3604039362832023</v>
      </c>
      <c r="AM91">
        <v>0.89918331824234521</v>
      </c>
      <c r="AN91">
        <v>0.25324566248313812</v>
      </c>
      <c r="AO91">
        <v>1.9018200516281485</v>
      </c>
      <c r="AP91">
        <v>2.5450280259378748</v>
      </c>
      <c r="AR91">
        <v>5.4067515561959573E-2</v>
      </c>
      <c r="AS91">
        <v>0.10649857059591092</v>
      </c>
      <c r="AT91">
        <v>9.9817818967290535</v>
      </c>
      <c r="AU91">
        <v>9.6595477062332691</v>
      </c>
      <c r="AV91">
        <v>19.933251797494666</v>
      </c>
      <c r="AW91">
        <v>37.339442541829882</v>
      </c>
      <c r="AX91">
        <v>0.25102236327345362</v>
      </c>
      <c r="AY91">
        <v>4.6518975648702686E-2</v>
      </c>
      <c r="AZ91">
        <v>7.342675516014213E-3</v>
      </c>
      <c r="BA91">
        <v>2.4262827512011693</v>
      </c>
      <c r="BB91">
        <v>0.10536114880251263</v>
      </c>
      <c r="BC91">
        <v>3.4634953846153803E-2</v>
      </c>
      <c r="BD91">
        <v>2.9327634146341382E-2</v>
      </c>
      <c r="BE91">
        <v>13.460046342555257</v>
      </c>
      <c r="BF91">
        <v>6.7045394707861486E-2</v>
      </c>
      <c r="BG91">
        <v>7.8189152187212937E-2</v>
      </c>
      <c r="BH91">
        <v>5.7914174526678217E-3</v>
      </c>
      <c r="BI91">
        <v>5.46406350766349E-2</v>
      </c>
      <c r="BJ91">
        <v>0</v>
      </c>
      <c r="BK91">
        <v>1.5397539374571994E-4</v>
      </c>
      <c r="BL91">
        <v>7.3357211730963826E-6</v>
      </c>
      <c r="BM91">
        <v>2.06718367463276E-3</v>
      </c>
      <c r="BN91">
        <v>4.0234922613281736E-3</v>
      </c>
      <c r="BO91">
        <v>7.5729013697245387E-4</v>
      </c>
      <c r="BP91">
        <v>3.5445414672686114E-3</v>
      </c>
      <c r="BQ91">
        <v>0.11014599417334256</v>
      </c>
      <c r="BR91">
        <v>0</v>
      </c>
      <c r="BS91">
        <v>5.4001705780346809E-7</v>
      </c>
      <c r="BT91">
        <v>4.2666933681462143E-5</v>
      </c>
      <c r="BU91">
        <v>7.1289670656370845E-4</v>
      </c>
      <c r="BW91">
        <v>12.303065212919133</v>
      </c>
      <c r="BX91">
        <v>19.933251797494666</v>
      </c>
      <c r="BY91">
        <v>40.643737093213637</v>
      </c>
      <c r="BZ91">
        <v>8.6735894419152011</v>
      </c>
      <c r="CA91">
        <v>2.0689116356799664</v>
      </c>
      <c r="CB91">
        <v>16.388962306383704</v>
      </c>
      <c r="CD91">
        <v>28.1036</v>
      </c>
      <c r="CE91">
        <v>119.089</v>
      </c>
      <c r="CF91">
        <v>5785.33</v>
      </c>
      <c r="CG91">
        <v>3048.06</v>
      </c>
      <c r="CH91">
        <v>3.21983E-12</v>
      </c>
      <c r="CI91">
        <v>10243.5</v>
      </c>
      <c r="CJ91">
        <v>1257.2</v>
      </c>
      <c r="CK91">
        <v>175.09399999999999</v>
      </c>
      <c r="CL91">
        <v>8.7716700000000003</v>
      </c>
      <c r="CM91">
        <v>2073.6799999999998</v>
      </c>
      <c r="CN91">
        <v>67.552300000000002</v>
      </c>
      <c r="CO91">
        <v>24.795400000000001</v>
      </c>
      <c r="CP91">
        <v>27.6648</v>
      </c>
      <c r="CQ91">
        <v>11997.3</v>
      </c>
      <c r="CR91">
        <v>60.493400000000001</v>
      </c>
      <c r="CS91">
        <v>151</v>
      </c>
      <c r="CT91">
        <v>5.1359000000000004</v>
      </c>
      <c r="CU91">
        <v>80.748599999999996</v>
      </c>
      <c r="CV91">
        <v>7.7736799999999997</v>
      </c>
      <c r="CW91">
        <v>0.45140799999999998</v>
      </c>
      <c r="CX91">
        <v>7.9730700000000002E-2</v>
      </c>
      <c r="CY91">
        <v>18.720700000000001</v>
      </c>
      <c r="CZ91">
        <v>3.44719</v>
      </c>
      <c r="DA91">
        <v>0.61253400000000002</v>
      </c>
      <c r="DB91">
        <v>4.6056699999999999</v>
      </c>
      <c r="DC91">
        <v>122.075</v>
      </c>
      <c r="DD91">
        <v>2.46815E-4</v>
      </c>
      <c r="DE91">
        <v>1.62255E-2</v>
      </c>
      <c r="DF91">
        <v>8.6731000000000003E-2</v>
      </c>
      <c r="DG91">
        <v>1.00769</v>
      </c>
      <c r="DI91">
        <v>600</v>
      </c>
      <c r="DJ91">
        <v>700.00000000000011</v>
      </c>
      <c r="DK91">
        <v>800</v>
      </c>
      <c r="DL91">
        <v>500</v>
      </c>
      <c r="DM91">
        <v>900</v>
      </c>
      <c r="DN91">
        <v>383.33333333333303</v>
      </c>
      <c r="DO91">
        <v>2.81036E-3</v>
      </c>
      <c r="DP91">
        <v>1.19089E-2</v>
      </c>
      <c r="DQ91">
        <v>0.57853299999999996</v>
      </c>
      <c r="DR91">
        <v>0.30480600000000002</v>
      </c>
      <c r="DS91">
        <v>3.2198300000000001E-16</v>
      </c>
      <c r="DT91">
        <v>1.0243500000000001</v>
      </c>
      <c r="DU91">
        <v>0.12572</v>
      </c>
      <c r="DV91">
        <v>1.7509399999999998E-2</v>
      </c>
      <c r="DW91">
        <v>8.7716699999999999E-4</v>
      </c>
      <c r="DX91">
        <v>0.207368</v>
      </c>
      <c r="DY91">
        <v>6.7552300000000001E-3</v>
      </c>
      <c r="DZ91">
        <v>2.4795400000000001E-3</v>
      </c>
      <c r="EA91">
        <v>2.76648E-3</v>
      </c>
      <c r="EB91">
        <v>1.19973</v>
      </c>
      <c r="EC91">
        <v>6.0493400000000003E-3</v>
      </c>
      <c r="ED91">
        <v>1.5100000000000001E-2</v>
      </c>
      <c r="EE91">
        <v>5.1359000000000008E-4</v>
      </c>
      <c r="EF91">
        <v>8.0748599999999997E-3</v>
      </c>
      <c r="EG91">
        <v>7.7736799999999996E-4</v>
      </c>
      <c r="EH91">
        <v>4.51408E-5</v>
      </c>
      <c r="EI91">
        <v>7.9730699999999995E-6</v>
      </c>
      <c r="EJ91">
        <v>1.87207E-3</v>
      </c>
      <c r="EK91">
        <v>3.44719E-4</v>
      </c>
      <c r="EL91">
        <v>6.1253400000000005E-5</v>
      </c>
      <c r="EM91">
        <v>4.60567E-4</v>
      </c>
      <c r="EN91">
        <v>1.22075E-2</v>
      </c>
      <c r="EO91">
        <v>2.4681500000000002E-8</v>
      </c>
      <c r="EP91">
        <v>1.62255E-6</v>
      </c>
      <c r="EQ91">
        <v>8.6731E-6</v>
      </c>
      <c r="ER91">
        <v>1.00769E-4</v>
      </c>
      <c r="EU91">
        <v>0.06</v>
      </c>
      <c r="EV91">
        <v>7.0000000000000007E-2</v>
      </c>
      <c r="EW91">
        <v>0.08</v>
      </c>
      <c r="EX91">
        <v>0.05</v>
      </c>
      <c r="EY91">
        <v>0.09</v>
      </c>
      <c r="EZ91">
        <v>3.8333333333333303E-2</v>
      </c>
      <c r="FB91">
        <v>6.0499680691642561E-3</v>
      </c>
      <c r="FC91">
        <v>1.6052927838190467E-2</v>
      </c>
      <c r="FD91">
        <v>0.95906540106952032</v>
      </c>
      <c r="FE91">
        <v>0.50529336898395816</v>
      </c>
      <c r="FF91">
        <v>6.0840227353595282E-16</v>
      </c>
      <c r="FG91">
        <v>2.1909201851192579</v>
      </c>
      <c r="FH91">
        <v>0.17590762475049934</v>
      </c>
      <c r="FI91">
        <v>2.4499180439121804E-2</v>
      </c>
      <c r="FJ91">
        <v>1.3454056120996401E-3</v>
      </c>
      <c r="FK91">
        <v>0.34598876457071231</v>
      </c>
      <c r="FL91">
        <v>1.2059690149195118E-2</v>
      </c>
      <c r="FM91">
        <v>3.6239430769230731E-3</v>
      </c>
      <c r="FN91">
        <v>3.5721530979249991E-3</v>
      </c>
      <c r="FO91">
        <v>1.5432158137869312</v>
      </c>
      <c r="FP91">
        <v>7.5297535821351839E-3</v>
      </c>
      <c r="FQ91">
        <v>1.8795319669623674E-2</v>
      </c>
      <c r="FR91">
        <v>6.9038518072289266E-4</v>
      </c>
      <c r="FS91">
        <v>8.8306676518076221E-3</v>
      </c>
      <c r="FT91">
        <v>9.1932061355854691E-4</v>
      </c>
      <c r="FU91">
        <v>5.338381301072807E-5</v>
      </c>
      <c r="FV91">
        <v>1.0125287748284771E-5</v>
      </c>
      <c r="FW91">
        <v>2.5287926485419916E-3</v>
      </c>
      <c r="FX91">
        <v>4.9312885900333733E-4</v>
      </c>
      <c r="FY91">
        <v>7.7765141218094698E-5</v>
      </c>
      <c r="FZ91">
        <v>4.8829112340105193E-4</v>
      </c>
      <c r="GA91">
        <v>1.363007829570278E-2</v>
      </c>
      <c r="GB91">
        <v>2.8946122030237547E-8</v>
      </c>
      <c r="GC91">
        <v>1.0457475433526007E-6</v>
      </c>
      <c r="GD91">
        <v>1.0937616971279413E-5</v>
      </c>
      <c r="GE91">
        <v>1.0855038996139023E-4</v>
      </c>
      <c r="GF91">
        <v>0</v>
      </c>
      <c r="GG91">
        <v>0</v>
      </c>
      <c r="GH91">
        <v>9.9465240641711403E-2</v>
      </c>
      <c r="GI91">
        <v>0.1322683469236472</v>
      </c>
      <c r="GJ91">
        <v>0.17110715557137759</v>
      </c>
      <c r="GK91">
        <v>6.0230179028133005E-2</v>
      </c>
      <c r="GL91">
        <v>0.1501629412993524</v>
      </c>
    </row>
    <row r="92" spans="5:194">
      <c r="H92" t="s">
        <v>306</v>
      </c>
      <c r="I92" t="s">
        <v>124</v>
      </c>
      <c r="J92">
        <f t="shared" si="18"/>
        <v>-1.5184817095056509</v>
      </c>
      <c r="K92">
        <v>-2.3593999999999999</v>
      </c>
      <c r="L92">
        <v>-1.7282999999999999</v>
      </c>
      <c r="M92">
        <f t="shared" si="19"/>
        <v>0.42908104070591729</v>
      </c>
      <c r="N92">
        <f t="shared" si="20"/>
        <v>4.6482000000000006E-9</v>
      </c>
      <c r="O92">
        <f t="shared" si="22"/>
        <v>590.87526674631988</v>
      </c>
      <c r="Q92">
        <v>56331.5</v>
      </c>
      <c r="R92">
        <v>55922.3</v>
      </c>
      <c r="S92">
        <v>12491.8</v>
      </c>
      <c r="T92">
        <v>97530.2</v>
      </c>
      <c r="U92">
        <v>73300</v>
      </c>
      <c r="V92">
        <v>13400</v>
      </c>
      <c r="W92">
        <v>128900</v>
      </c>
      <c r="X92">
        <v>5.6331499999999997</v>
      </c>
      <c r="Y92">
        <v>5.5922300000000007</v>
      </c>
      <c r="Z92">
        <v>1.24918</v>
      </c>
      <c r="AA92">
        <v>9.7530199999999994</v>
      </c>
      <c r="AB92">
        <v>7.33</v>
      </c>
      <c r="AC92">
        <v>1.34</v>
      </c>
      <c r="AD92">
        <v>12.89</v>
      </c>
      <c r="AE92">
        <f t="shared" si="14"/>
        <v>202200</v>
      </c>
      <c r="AF92">
        <f t="shared" si="15"/>
        <v>170830.2</v>
      </c>
      <c r="AG92">
        <f t="shared" si="16"/>
        <v>0.36251236399604353</v>
      </c>
      <c r="AH92">
        <f t="shared" si="17"/>
        <v>0.42908104070591729</v>
      </c>
      <c r="AJ92">
        <v>5.690458106261449</v>
      </c>
      <c r="AK92">
        <v>2.309541893738551</v>
      </c>
      <c r="AM92">
        <v>0.91653560657913324</v>
      </c>
      <c r="AN92">
        <v>0.21904420734678462</v>
      </c>
      <c r="AO92">
        <v>1.9374870121278394</v>
      </c>
      <c r="AP92">
        <v>2.5315034702332504</v>
      </c>
      <c r="AR92">
        <v>5.1831466858789546E-2</v>
      </c>
      <c r="AS92">
        <v>0.10840070147890352</v>
      </c>
      <c r="AT92">
        <v>9.340298086813398</v>
      </c>
      <c r="AU92">
        <v>9.2724488376877048</v>
      </c>
      <c r="AV92">
        <v>19.5931584018976</v>
      </c>
      <c r="AW92">
        <v>34.796153079387729</v>
      </c>
      <c r="AX92">
        <v>0</v>
      </c>
      <c r="AY92">
        <v>0</v>
      </c>
      <c r="AZ92">
        <v>7.0247938434163494E-3</v>
      </c>
      <c r="BA92">
        <v>2.0842282556925</v>
      </c>
      <c r="BB92">
        <v>8.6506898154691689E-2</v>
      </c>
      <c r="BC92">
        <v>2.4387376923076895E-2</v>
      </c>
      <c r="BD92">
        <v>2.9188569020749823E-2</v>
      </c>
      <c r="BE92">
        <v>12.546458175306624</v>
      </c>
      <c r="BF92">
        <v>6.1707399449372681E-2</v>
      </c>
      <c r="BG92">
        <v>6.1928213337411837E-2</v>
      </c>
      <c r="BH92">
        <v>4.9901060757315046E-3</v>
      </c>
      <c r="BI92">
        <v>4.619498027378012E-2</v>
      </c>
      <c r="BJ92">
        <v>0</v>
      </c>
      <c r="BK92">
        <v>2.0063987194704377E-4</v>
      </c>
      <c r="BL92">
        <v>1.4776974018670551E-5</v>
      </c>
      <c r="BM92">
        <v>1.7830023152817401E-3</v>
      </c>
      <c r="BN92">
        <v>3.9784736659132548E-3</v>
      </c>
      <c r="BO92">
        <v>7.4967021093420947E-4</v>
      </c>
      <c r="BP92">
        <v>2.4459349435665837E-3</v>
      </c>
      <c r="BQ92">
        <v>9.8545214857974808E-2</v>
      </c>
      <c r="BR92">
        <v>1.15129721598272E-7</v>
      </c>
      <c r="BS92">
        <v>2.2423616763005771E-6</v>
      </c>
      <c r="BT92">
        <v>4.0329491122715405E-5</v>
      </c>
      <c r="BU92">
        <v>6.9979986486486665E-4</v>
      </c>
      <c r="BW92">
        <v>12.153836659123618</v>
      </c>
      <c r="BX92">
        <v>19.5931584018976</v>
      </c>
      <c r="BY92">
        <v>40.729302855515144</v>
      </c>
      <c r="BZ92">
        <v>8.7338227019285011</v>
      </c>
      <c r="CA92">
        <v>2.2357593482348026</v>
      </c>
      <c r="CB92">
        <v>16.581924970901568</v>
      </c>
      <c r="CD92">
        <v>28.522300000000001</v>
      </c>
      <c r="CE92">
        <v>124.854</v>
      </c>
      <c r="CF92">
        <v>6270.69</v>
      </c>
      <c r="CG92">
        <v>3929.86</v>
      </c>
      <c r="CH92">
        <v>3.2539099999999998E-12</v>
      </c>
      <c r="CI92">
        <v>15284.1</v>
      </c>
      <c r="CJ92">
        <v>907.93600000000004</v>
      </c>
      <c r="CK92">
        <v>152.85499999999999</v>
      </c>
      <c r="CL92">
        <v>7.1815699999999998</v>
      </c>
      <c r="CM92">
        <v>1629.88</v>
      </c>
      <c r="CN92">
        <v>38.111899999999999</v>
      </c>
      <c r="CO92">
        <v>11.1561</v>
      </c>
      <c r="CP92">
        <v>21.575199999999999</v>
      </c>
      <c r="CQ92">
        <v>10890.2</v>
      </c>
      <c r="CR92">
        <v>53.203699999999998</v>
      </c>
      <c r="CS92">
        <v>61.592599999999997</v>
      </c>
      <c r="CT92">
        <v>3.0708199999999999</v>
      </c>
      <c r="CU92">
        <v>46.791800000000002</v>
      </c>
      <c r="CV92">
        <v>7.4318299999999997</v>
      </c>
      <c r="CW92">
        <v>0.243034</v>
      </c>
      <c r="CX92">
        <v>0.12205000000000001</v>
      </c>
      <c r="CY92">
        <v>12.4922</v>
      </c>
      <c r="CZ92">
        <v>2.0548899999999999</v>
      </c>
      <c r="DA92">
        <v>0.68451600000000001</v>
      </c>
      <c r="DB92">
        <v>1.8678300000000001</v>
      </c>
      <c r="DC92">
        <v>102.565</v>
      </c>
      <c r="DD92">
        <v>4.3316800000000001E-3</v>
      </c>
      <c r="DE92">
        <v>3.3573800000000001E-2</v>
      </c>
      <c r="DF92">
        <v>8.94263E-2</v>
      </c>
      <c r="DG92">
        <v>0.84190600000000004</v>
      </c>
      <c r="DI92">
        <v>600</v>
      </c>
      <c r="DJ92">
        <v>700.00000000000011</v>
      </c>
      <c r="DK92">
        <v>800</v>
      </c>
      <c r="DL92">
        <v>500</v>
      </c>
      <c r="DM92">
        <v>900</v>
      </c>
      <c r="DN92">
        <v>383.33333333333303</v>
      </c>
      <c r="DO92">
        <v>2.8522300000000003E-3</v>
      </c>
      <c r="DP92">
        <v>1.2485400000000001E-2</v>
      </c>
      <c r="DQ92">
        <v>0.62706899999999999</v>
      </c>
      <c r="DR92">
        <v>0.392986</v>
      </c>
      <c r="DS92">
        <v>3.2539099999999997E-16</v>
      </c>
      <c r="DT92">
        <v>1.52841</v>
      </c>
      <c r="DU92">
        <v>9.0793600000000002E-2</v>
      </c>
      <c r="DV92">
        <v>1.5285499999999999E-2</v>
      </c>
      <c r="DW92">
        <v>7.1815699999999998E-4</v>
      </c>
      <c r="DX92">
        <v>0.16298800000000002</v>
      </c>
      <c r="DY92">
        <v>3.8111899999999999E-3</v>
      </c>
      <c r="DZ92">
        <v>1.11561E-3</v>
      </c>
      <c r="EA92">
        <v>2.15752E-3</v>
      </c>
      <c r="EB92">
        <v>1.0890200000000001</v>
      </c>
      <c r="EC92">
        <v>5.3203699999999996E-3</v>
      </c>
      <c r="ED92">
        <v>6.1592599999999997E-3</v>
      </c>
      <c r="EE92">
        <v>3.0708199999999997E-4</v>
      </c>
      <c r="EF92">
        <v>4.6791799999999998E-3</v>
      </c>
      <c r="EG92">
        <v>7.4318300000000002E-4</v>
      </c>
      <c r="EH92">
        <v>2.4303399999999998E-5</v>
      </c>
      <c r="EI92">
        <v>1.2205000000000001E-5</v>
      </c>
      <c r="EJ92">
        <v>1.2492200000000001E-3</v>
      </c>
      <c r="EK92">
        <v>2.05489E-4</v>
      </c>
      <c r="EL92">
        <v>6.84516E-5</v>
      </c>
      <c r="EM92">
        <v>1.8678300000000002E-4</v>
      </c>
      <c r="EN92">
        <v>1.02565E-2</v>
      </c>
      <c r="EO92">
        <v>4.33168E-7</v>
      </c>
      <c r="EP92">
        <v>3.3573800000000001E-6</v>
      </c>
      <c r="EQ92">
        <v>8.9426300000000001E-6</v>
      </c>
      <c r="ER92">
        <v>8.4190600000000007E-5</v>
      </c>
      <c r="EU92">
        <v>0.06</v>
      </c>
      <c r="EV92">
        <v>7.0000000000000007E-2</v>
      </c>
      <c r="EW92">
        <v>0.08</v>
      </c>
      <c r="EX92">
        <v>0.05</v>
      </c>
      <c r="EY92">
        <v>0.09</v>
      </c>
      <c r="EZ92">
        <v>3.8333333333333303E-2</v>
      </c>
      <c r="FB92">
        <v>6.1401031988472538E-3</v>
      </c>
      <c r="FC92">
        <v>1.6830036798608037E-2</v>
      </c>
      <c r="FD92">
        <v>1.039526149732622</v>
      </c>
      <c r="FE92">
        <v>0.65147411764705998</v>
      </c>
      <c r="FF92">
        <v>6.1484185248332112E-16</v>
      </c>
      <c r="FG92">
        <v>3.2690235955856153</v>
      </c>
      <c r="FH92">
        <v>0.12703855009980067</v>
      </c>
      <c r="FI92">
        <v>2.1387496007984074E-2</v>
      </c>
      <c r="FJ92">
        <v>1.1015148291814913E-3</v>
      </c>
      <c r="FK92">
        <v>0.27194174973887614</v>
      </c>
      <c r="FL92">
        <v>6.8038794385551545E-3</v>
      </c>
      <c r="FM92">
        <v>1.6305069230769212E-3</v>
      </c>
      <c r="FN92">
        <v>2.7858476301419652E-3</v>
      </c>
      <c r="FO92">
        <v>1.4008092533572085</v>
      </c>
      <c r="FP92">
        <v>6.6223877424288541E-3</v>
      </c>
      <c r="FQ92">
        <v>7.6665735515447876E-3</v>
      </c>
      <c r="FR92">
        <v>4.1279008950086111E-4</v>
      </c>
      <c r="FS92">
        <v>5.1171516859716687E-3</v>
      </c>
      <c r="FT92">
        <v>8.7889320314996446E-4</v>
      </c>
      <c r="FU92">
        <v>2.8741363935174573E-5</v>
      </c>
      <c r="FV92">
        <v>1.5499567540209187E-5</v>
      </c>
      <c r="FW92">
        <v>1.6874467046700322E-3</v>
      </c>
      <c r="FX92">
        <v>2.9395697976536476E-4</v>
      </c>
      <c r="FY92">
        <v>8.6903720293151572E-5</v>
      </c>
      <c r="FZ92">
        <v>1.9802652144469465E-4</v>
      </c>
      <c r="GA92">
        <v>1.1451722141296382E-2</v>
      </c>
      <c r="GB92">
        <v>5.0801344276457821E-7</v>
      </c>
      <c r="GC92">
        <v>2.163860520231213E-6</v>
      </c>
      <c r="GD92">
        <v>1.1277520339425629E-5</v>
      </c>
      <c r="GE92">
        <v>9.0691804633204876E-5</v>
      </c>
      <c r="GF92">
        <v>0</v>
      </c>
      <c r="GG92">
        <v>0</v>
      </c>
      <c r="GH92">
        <v>9.9465240641711403E-2</v>
      </c>
      <c r="GI92">
        <v>0.1322683469236472</v>
      </c>
      <c r="GJ92">
        <v>0.17110715557137759</v>
      </c>
      <c r="GK92">
        <v>6.0230179028133005E-2</v>
      </c>
      <c r="GL92">
        <v>0.1501629412993524</v>
      </c>
    </row>
    <row r="93" spans="5:194">
      <c r="H93" t="s">
        <v>306</v>
      </c>
      <c r="I93" t="s">
        <v>125</v>
      </c>
      <c r="J93">
        <f t="shared" si="18"/>
        <v>-1.5963190662400659</v>
      </c>
      <c r="K93">
        <v>-2.3593999999999999</v>
      </c>
      <c r="L93">
        <v>-1.7282999999999999</v>
      </c>
      <c r="M93">
        <f t="shared" si="19"/>
        <v>0.41911055426816424</v>
      </c>
      <c r="N93">
        <f t="shared" si="20"/>
        <v>4.6482000000000006E-9</v>
      </c>
      <c r="O93">
        <f t="shared" si="22"/>
        <v>572.78584978166316</v>
      </c>
      <c r="Q93">
        <v>56457.2</v>
      </c>
      <c r="R93">
        <v>56607.6</v>
      </c>
      <c r="S93">
        <v>11587</v>
      </c>
      <c r="T93">
        <v>104782</v>
      </c>
      <c r="U93">
        <v>75600</v>
      </c>
      <c r="V93">
        <v>11000</v>
      </c>
      <c r="W93">
        <v>126600</v>
      </c>
      <c r="X93">
        <v>5.6457199999999998</v>
      </c>
      <c r="Y93">
        <v>5.6607599999999998</v>
      </c>
      <c r="Z93">
        <v>1.1587000000000001</v>
      </c>
      <c r="AA93">
        <v>10.478199999999999</v>
      </c>
      <c r="AB93">
        <v>7.56</v>
      </c>
      <c r="AC93">
        <v>1.1000000000000001</v>
      </c>
      <c r="AD93">
        <v>12.66</v>
      </c>
      <c r="AE93">
        <f t="shared" si="14"/>
        <v>202200</v>
      </c>
      <c r="AF93">
        <f t="shared" si="15"/>
        <v>180382</v>
      </c>
      <c r="AG93">
        <f t="shared" si="16"/>
        <v>0.37388724035608306</v>
      </c>
      <c r="AH93">
        <f t="shared" si="17"/>
        <v>0.41911055426816424</v>
      </c>
      <c r="AJ93">
        <v>5.6664633486692884</v>
      </c>
      <c r="AK93">
        <v>2.3335366513307112</v>
      </c>
      <c r="AM93">
        <v>0.92744561281852533</v>
      </c>
      <c r="AN93">
        <v>0.20264105515908584</v>
      </c>
      <c r="AO93">
        <v>1.8978822720000248</v>
      </c>
      <c r="AP93">
        <v>2.6040302729549776</v>
      </c>
      <c r="AR93">
        <v>4.8820002017290989E-2</v>
      </c>
      <c r="AS93">
        <v>6.80688138321007E-2</v>
      </c>
      <c r="AT93">
        <v>9.3611403414935044</v>
      </c>
      <c r="AU93">
        <v>9.3860780909277768</v>
      </c>
      <c r="AV93">
        <v>19.857675487361984</v>
      </c>
      <c r="AW93">
        <v>35.614823175507354</v>
      </c>
      <c r="AX93">
        <v>0</v>
      </c>
      <c r="AY93">
        <v>0</v>
      </c>
      <c r="AZ93">
        <v>6.7275879003558517E-3</v>
      </c>
      <c r="BA93">
        <v>1.9332644453728847</v>
      </c>
      <c r="BB93">
        <v>8.4478689791911948E-2</v>
      </c>
      <c r="BC93">
        <v>1.7518146153846136E-2</v>
      </c>
      <c r="BD93">
        <v>3.1960574699672277E-2</v>
      </c>
      <c r="BE93">
        <v>13.479342609007043</v>
      </c>
      <c r="BF93">
        <v>7.2385505995717095E-2</v>
      </c>
      <c r="BG93">
        <v>7.3171175252370504E-2</v>
      </c>
      <c r="BH93">
        <v>5.8269590017211784E-3</v>
      </c>
      <c r="BI93">
        <v>5.0694269778869608E-2</v>
      </c>
      <c r="BJ93">
        <v>0</v>
      </c>
      <c r="BK93">
        <v>1.0084690552385286E-4</v>
      </c>
      <c r="BL93">
        <v>1.0182574556292869E-5</v>
      </c>
      <c r="BM93">
        <v>0</v>
      </c>
      <c r="BN93">
        <v>4.3031025142611194E-3</v>
      </c>
      <c r="BO93">
        <v>7.5687245025692865E-4</v>
      </c>
      <c r="BP93">
        <v>3.0989518434913375E-3</v>
      </c>
      <c r="BQ93">
        <v>9.7508960451565471E-2</v>
      </c>
      <c r="BR93">
        <v>6.1948090496760188E-7</v>
      </c>
      <c r="BS93">
        <v>0</v>
      </c>
      <c r="BT93">
        <v>5.046845561357703E-5</v>
      </c>
      <c r="BU93">
        <v>5.7167315444015595E-4</v>
      </c>
      <c r="BW93">
        <v>12.535198518823266</v>
      </c>
      <c r="BX93">
        <v>19.857675487361984</v>
      </c>
      <c r="BY93">
        <v>40.665128533789016</v>
      </c>
      <c r="BZ93">
        <v>8.83019591794978</v>
      </c>
      <c r="CA93">
        <v>1.8353248381031961</v>
      </c>
      <c r="CB93">
        <v>16.286048885307512</v>
      </c>
      <c r="CD93">
        <v>32.165399999999998</v>
      </c>
      <c r="CE93">
        <v>148.44499999999999</v>
      </c>
      <c r="CF93">
        <v>7776.7</v>
      </c>
      <c r="CG93">
        <v>4596.4399999999996</v>
      </c>
      <c r="CH93">
        <v>5.0807799999999997E-12</v>
      </c>
      <c r="CI93">
        <v>10157.299999999999</v>
      </c>
      <c r="CJ93">
        <v>845.39800000000002</v>
      </c>
      <c r="CK93">
        <v>144.68</v>
      </c>
      <c r="CL93">
        <v>6.3453200000000001</v>
      </c>
      <c r="CM93">
        <v>1803.05</v>
      </c>
      <c r="CN93">
        <v>54.429900000000004</v>
      </c>
      <c r="CO93">
        <v>18.246300000000002</v>
      </c>
      <c r="CP93">
        <v>30.413399999999999</v>
      </c>
      <c r="CQ93">
        <v>14964.2</v>
      </c>
      <c r="CR93">
        <v>102.879</v>
      </c>
      <c r="CS93">
        <v>123.81100000000001</v>
      </c>
      <c r="CT93">
        <v>5.0023400000000002</v>
      </c>
      <c r="CU93">
        <v>57.4422</v>
      </c>
      <c r="CV93">
        <v>5.6385699999999996</v>
      </c>
      <c r="CW93">
        <v>0.246668</v>
      </c>
      <c r="CX93">
        <v>8.7358400000000003E-2</v>
      </c>
      <c r="CY93">
        <v>2.1581600000000001E-11</v>
      </c>
      <c r="CZ93">
        <v>3.5033099999999999</v>
      </c>
      <c r="DA93">
        <v>0.92561199999999999</v>
      </c>
      <c r="DB93">
        <v>3.5568900000000001</v>
      </c>
      <c r="DC93">
        <v>117.154</v>
      </c>
      <c r="DD93">
        <v>6.3462199999999996E-3</v>
      </c>
      <c r="DE93">
        <v>1.4047699999999999E-7</v>
      </c>
      <c r="DF93">
        <v>9.4621200000000003E-2</v>
      </c>
      <c r="DG93">
        <v>0.95133999999999996</v>
      </c>
      <c r="DI93">
        <v>600</v>
      </c>
      <c r="DJ93">
        <v>700.00000000000011</v>
      </c>
      <c r="DK93">
        <v>800</v>
      </c>
      <c r="DL93">
        <v>500</v>
      </c>
      <c r="DM93">
        <v>900</v>
      </c>
      <c r="DN93">
        <v>383.33333333333303</v>
      </c>
      <c r="DO93">
        <v>3.2165399999999999E-3</v>
      </c>
      <c r="DP93">
        <v>1.48445E-2</v>
      </c>
      <c r="DQ93">
        <v>0.77766999999999997</v>
      </c>
      <c r="DR93">
        <v>0.45964399999999994</v>
      </c>
      <c r="DS93">
        <v>5.0807799999999993E-16</v>
      </c>
      <c r="DT93">
        <v>1.01573</v>
      </c>
      <c r="DU93">
        <v>8.4539799999999998E-2</v>
      </c>
      <c r="DV93">
        <v>1.4468E-2</v>
      </c>
      <c r="DW93">
        <v>6.3453200000000004E-4</v>
      </c>
      <c r="DX93">
        <v>0.18030499999999999</v>
      </c>
      <c r="DY93">
        <v>5.44299E-3</v>
      </c>
      <c r="DZ93">
        <v>1.82463E-3</v>
      </c>
      <c r="EA93">
        <v>3.04134E-3</v>
      </c>
      <c r="EB93">
        <v>1.4964200000000001</v>
      </c>
      <c r="EC93">
        <v>1.0287900000000001E-2</v>
      </c>
      <c r="ED93">
        <v>1.2381100000000001E-2</v>
      </c>
      <c r="EE93">
        <v>5.0023400000000001E-4</v>
      </c>
      <c r="EF93">
        <v>5.7442200000000004E-3</v>
      </c>
      <c r="EG93">
        <v>5.6385699999999997E-4</v>
      </c>
      <c r="EH93">
        <v>2.4666799999999999E-5</v>
      </c>
      <c r="EI93">
        <v>8.7358399999999997E-6</v>
      </c>
      <c r="EJ93">
        <v>2.1581599999999999E-15</v>
      </c>
      <c r="EK93">
        <v>3.50331E-4</v>
      </c>
      <c r="EL93">
        <v>9.2561199999999997E-5</v>
      </c>
      <c r="EM93">
        <v>3.5568900000000002E-4</v>
      </c>
      <c r="EN93">
        <v>1.1715399999999999E-2</v>
      </c>
      <c r="EO93">
        <v>6.34622E-7</v>
      </c>
      <c r="EP93">
        <v>1.40477E-11</v>
      </c>
      <c r="EQ93">
        <v>9.4621200000000001E-6</v>
      </c>
      <c r="ER93">
        <v>9.5134000000000001E-5</v>
      </c>
      <c r="EU93">
        <v>0.06</v>
      </c>
      <c r="EV93">
        <v>7.0000000000000007E-2</v>
      </c>
      <c r="EW93">
        <v>0.08</v>
      </c>
      <c r="EX93">
        <v>0.05</v>
      </c>
      <c r="EY93">
        <v>0.09</v>
      </c>
      <c r="EZ93">
        <v>3.8333333333333303E-2</v>
      </c>
      <c r="FB93">
        <v>6.9243670893371651E-3</v>
      </c>
      <c r="FC93">
        <v>2.0010050239234384E-2</v>
      </c>
      <c r="FD93">
        <v>1.2891855614973284</v>
      </c>
      <c r="FE93">
        <v>0.76197668449197986</v>
      </c>
      <c r="FF93">
        <v>9.6003767383246864E-16</v>
      </c>
      <c r="FG93">
        <v>2.1724833891064419</v>
      </c>
      <c r="FH93">
        <v>0.11828822315369285</v>
      </c>
      <c r="FI93">
        <v>2.024364870259485E-2</v>
      </c>
      <c r="FJ93">
        <v>9.7325014946618937E-4</v>
      </c>
      <c r="FK93">
        <v>0.300834768121997</v>
      </c>
      <c r="FL93">
        <v>9.7170300471142411E-3</v>
      </c>
      <c r="FM93">
        <v>2.6667669230769201E-3</v>
      </c>
      <c r="FN93">
        <v>3.9270596942118565E-3</v>
      </c>
      <c r="FO93">
        <v>1.924848931065356</v>
      </c>
      <c r="FP93">
        <v>1.2805587366166981E-2</v>
      </c>
      <c r="FQ93">
        <v>1.5411041878250176E-2</v>
      </c>
      <c r="FR93">
        <v>6.7243159036144671E-4</v>
      </c>
      <c r="FS93">
        <v>6.2818795296595096E-3</v>
      </c>
      <c r="FT93">
        <v>6.6682107212964975E-4</v>
      </c>
      <c r="FU93">
        <v>2.9171123213878068E-5</v>
      </c>
      <c r="FV93">
        <v>1.1093956747272511E-5</v>
      </c>
      <c r="FW93">
        <v>2.9152430958123278E-15</v>
      </c>
      <c r="FX93">
        <v>5.0115696060703987E-4</v>
      </c>
      <c r="FY93">
        <v>1.1751241219779321E-4</v>
      </c>
      <c r="FZ93">
        <v>3.7709992550789953E-4</v>
      </c>
      <c r="GA93">
        <v>1.3080632337946044E-2</v>
      </c>
      <c r="GB93">
        <v>7.4427590928725616E-7</v>
      </c>
      <c r="GC93">
        <v>9.0538644508670486E-12</v>
      </c>
      <c r="GD93">
        <v>1.1932647415143648E-5</v>
      </c>
      <c r="GE93">
        <v>1.0248025482625509E-4</v>
      </c>
      <c r="GF93">
        <v>0</v>
      </c>
      <c r="GG93">
        <v>0</v>
      </c>
      <c r="GH93">
        <v>9.9465240641711403E-2</v>
      </c>
      <c r="GI93">
        <v>0.1322683469236472</v>
      </c>
      <c r="GJ93">
        <v>0.17110715557137759</v>
      </c>
      <c r="GK93">
        <v>6.0230179028133005E-2</v>
      </c>
      <c r="GL93">
        <v>0.1501629412993524</v>
      </c>
    </row>
    <row r="94" spans="5:194">
      <c r="H94" t="s">
        <v>306</v>
      </c>
      <c r="I94" t="s">
        <v>126</v>
      </c>
      <c r="J94">
        <f t="shared" si="18"/>
        <v>-1.776009802149769</v>
      </c>
      <c r="K94">
        <v>-2.3593999999999999</v>
      </c>
      <c r="L94">
        <v>-1.7282999999999999</v>
      </c>
      <c r="M94">
        <f t="shared" si="19"/>
        <v>0.41309602285212044</v>
      </c>
      <c r="N94">
        <f t="shared" si="20"/>
        <v>4.6482000000000006E-9</v>
      </c>
      <c r="O94">
        <f t="shared" si="22"/>
        <v>530.01398605326233</v>
      </c>
      <c r="Q94">
        <v>62859.199999999997</v>
      </c>
      <c r="R94">
        <v>59498.7</v>
      </c>
      <c r="S94">
        <v>9715.15</v>
      </c>
      <c r="T94">
        <v>106840</v>
      </c>
      <c r="U94">
        <v>75200</v>
      </c>
      <c r="V94">
        <v>9200</v>
      </c>
      <c r="W94">
        <v>125800</v>
      </c>
      <c r="X94">
        <v>6.28592</v>
      </c>
      <c r="Y94">
        <v>5.9498699999999998</v>
      </c>
      <c r="Z94">
        <v>0.97151500000000002</v>
      </c>
      <c r="AA94">
        <v>10.683999999999999</v>
      </c>
      <c r="AB94">
        <v>7.52</v>
      </c>
      <c r="AC94">
        <v>0.92</v>
      </c>
      <c r="AD94">
        <v>12.58</v>
      </c>
      <c r="AE94">
        <f t="shared" si="14"/>
        <v>201000</v>
      </c>
      <c r="AF94">
        <f t="shared" si="15"/>
        <v>182040</v>
      </c>
      <c r="AG94">
        <f t="shared" si="16"/>
        <v>0.37412935323383084</v>
      </c>
      <c r="AH94">
        <f t="shared" si="17"/>
        <v>0.41309602285212044</v>
      </c>
      <c r="AJ94">
        <v>5.6645245286536614</v>
      </c>
      <c r="AK94">
        <v>2.335475471346339</v>
      </c>
      <c r="AM94">
        <v>1.009984077314531</v>
      </c>
      <c r="AN94">
        <v>0.16931239112990562</v>
      </c>
      <c r="AO94">
        <v>1.8793125156091159</v>
      </c>
      <c r="AP94">
        <v>2.5812191316209625</v>
      </c>
      <c r="AR94">
        <v>6.6610011527377416E-2</v>
      </c>
      <c r="AS94">
        <v>8.4901681383209818E-2</v>
      </c>
      <c r="AT94">
        <v>10.42265278749227</v>
      </c>
      <c r="AU94">
        <v>9.8654499485702374</v>
      </c>
      <c r="AV94">
        <v>20.443391890890265</v>
      </c>
      <c r="AW94">
        <v>37.38350996796018</v>
      </c>
      <c r="AX94">
        <v>0</v>
      </c>
      <c r="AY94">
        <v>0</v>
      </c>
      <c r="AZ94">
        <v>5.9088566192170636E-3</v>
      </c>
      <c r="BA94">
        <v>1.620950554627115</v>
      </c>
      <c r="BB94">
        <v>9.7282591912053282E-2</v>
      </c>
      <c r="BC94">
        <v>6.8572899999999925E-3</v>
      </c>
      <c r="BD94">
        <v>4.410830724426635E-2</v>
      </c>
      <c r="BE94">
        <v>13.744087384725548</v>
      </c>
      <c r="BF94">
        <v>6.8107392505353082E-2</v>
      </c>
      <c r="BG94">
        <v>7.2399820312021773E-2</v>
      </c>
      <c r="BH94">
        <v>6.6765687091222131E-3</v>
      </c>
      <c r="BI94">
        <v>5.3135185187785018E-2</v>
      </c>
      <c r="BJ94">
        <v>0</v>
      </c>
      <c r="BK94">
        <v>2.11262045423419E-4</v>
      </c>
      <c r="BL94">
        <v>1.5927662928804393E-5</v>
      </c>
      <c r="BM94">
        <v>0</v>
      </c>
      <c r="BN94">
        <v>7.4757046980949418E-3</v>
      </c>
      <c r="BO94">
        <v>1.0239456526830088E-3</v>
      </c>
      <c r="BP94">
        <v>3.2512913544017956E-3</v>
      </c>
      <c r="BQ94">
        <v>6.8345784777858409E-2</v>
      </c>
      <c r="BR94">
        <v>1.3167339524837998E-6</v>
      </c>
      <c r="BS94">
        <v>0</v>
      </c>
      <c r="BT94">
        <v>4.0119014099216708E-5</v>
      </c>
      <c r="BU94">
        <v>9.8120852895753155E-4</v>
      </c>
      <c r="BW94">
        <v>12.468874717136371</v>
      </c>
      <c r="BX94">
        <v>20.443391890890265</v>
      </c>
      <c r="BY94">
        <v>40.793477177241272</v>
      </c>
      <c r="BZ94">
        <v>8.5772162258939204</v>
      </c>
      <c r="CA94">
        <v>1.5349989555044912</v>
      </c>
      <c r="CB94">
        <v>16.18313546423132</v>
      </c>
      <c r="CD94">
        <v>34.6233</v>
      </c>
      <c r="CE94">
        <v>112.342</v>
      </c>
      <c r="CF94">
        <v>4164.2</v>
      </c>
      <c r="CG94">
        <v>2286.79</v>
      </c>
      <c r="CH94">
        <v>5.1233999999999998E-12</v>
      </c>
      <c r="CI94">
        <v>10603.2</v>
      </c>
      <c r="CJ94">
        <v>1562.33</v>
      </c>
      <c r="CK94">
        <v>197.05</v>
      </c>
      <c r="CL94">
        <v>3.45757</v>
      </c>
      <c r="CM94">
        <v>1568.54</v>
      </c>
      <c r="CN94">
        <v>58.175899999999999</v>
      </c>
      <c r="CO94">
        <v>5.9817799999999997</v>
      </c>
      <c r="CP94">
        <v>34.377000000000002</v>
      </c>
      <c r="CQ94">
        <v>8752.89</v>
      </c>
      <c r="CR94">
        <v>71.662999999999997</v>
      </c>
      <c r="CS94">
        <v>81.465299999999999</v>
      </c>
      <c r="CT94">
        <v>5.1962599999999997</v>
      </c>
      <c r="CU94">
        <v>53.583799999999997</v>
      </c>
      <c r="CV94">
        <v>5.6221199999999998</v>
      </c>
      <c r="CW94">
        <v>0.44267099999999998</v>
      </c>
      <c r="CX94">
        <v>0.11422599999999999</v>
      </c>
      <c r="CY94">
        <v>5.66594E-8</v>
      </c>
      <c r="CZ94">
        <v>4.8212000000000002</v>
      </c>
      <c r="DA94">
        <v>1.1077699999999999</v>
      </c>
      <c r="DB94">
        <v>3.6252599999999999</v>
      </c>
      <c r="DC94">
        <v>63.290900000000001</v>
      </c>
      <c r="DD94">
        <v>1.20511E-2</v>
      </c>
      <c r="DE94">
        <v>5.8296900000000002E-4</v>
      </c>
      <c r="DF94">
        <v>8.0646099999999998E-2</v>
      </c>
      <c r="DG94">
        <v>1.1460900000000001</v>
      </c>
      <c r="DI94">
        <v>600</v>
      </c>
      <c r="DJ94">
        <v>700.00000000000011</v>
      </c>
      <c r="DK94">
        <v>800</v>
      </c>
      <c r="DL94">
        <v>500</v>
      </c>
      <c r="DM94">
        <v>900</v>
      </c>
      <c r="DN94">
        <v>383.33333333333303</v>
      </c>
      <c r="DO94">
        <v>3.46233E-3</v>
      </c>
      <c r="DP94">
        <v>1.12342E-2</v>
      </c>
      <c r="DQ94">
        <v>0.41641999999999996</v>
      </c>
      <c r="DR94">
        <v>0.22867899999999999</v>
      </c>
      <c r="DS94">
        <v>5.1233999999999996E-16</v>
      </c>
      <c r="DT94">
        <v>1.0603200000000002</v>
      </c>
      <c r="DU94">
        <v>0.15623299999999998</v>
      </c>
      <c r="DV94">
        <v>1.9705E-2</v>
      </c>
      <c r="DW94">
        <v>3.4575699999999998E-4</v>
      </c>
      <c r="DX94">
        <v>0.15685399999999999</v>
      </c>
      <c r="DY94">
        <v>5.8175900000000001E-3</v>
      </c>
      <c r="DZ94">
        <v>5.9817799999999999E-4</v>
      </c>
      <c r="EA94">
        <v>3.4377000000000001E-3</v>
      </c>
      <c r="EB94">
        <v>0.87528899999999998</v>
      </c>
      <c r="EC94">
        <v>7.1662999999999996E-3</v>
      </c>
      <c r="ED94">
        <v>8.146529999999999E-3</v>
      </c>
      <c r="EE94">
        <v>5.1962599999999992E-4</v>
      </c>
      <c r="EF94">
        <v>5.3583799999999994E-3</v>
      </c>
      <c r="EG94">
        <v>5.6221199999999998E-4</v>
      </c>
      <c r="EH94">
        <v>4.4267099999999995E-5</v>
      </c>
      <c r="EI94">
        <v>1.14226E-5</v>
      </c>
      <c r="EJ94">
        <v>5.6659399999999996E-12</v>
      </c>
      <c r="EK94">
        <v>4.8212E-4</v>
      </c>
      <c r="EL94">
        <v>1.1077699999999999E-4</v>
      </c>
      <c r="EM94">
        <v>3.62526E-4</v>
      </c>
      <c r="EN94">
        <v>6.3290899999999999E-3</v>
      </c>
      <c r="EO94">
        <v>1.20511E-6</v>
      </c>
      <c r="EP94">
        <v>5.8296900000000004E-8</v>
      </c>
      <c r="EQ94">
        <v>8.0646099999999997E-6</v>
      </c>
      <c r="ER94">
        <v>1.14609E-4</v>
      </c>
      <c r="EU94">
        <v>0.06</v>
      </c>
      <c r="EV94">
        <v>7.0000000000000007E-2</v>
      </c>
      <c r="EW94">
        <v>0.08</v>
      </c>
      <c r="EX94">
        <v>0.05</v>
      </c>
      <c r="EY94">
        <v>0.09</v>
      </c>
      <c r="EZ94">
        <v>3.8333333333333303E-2</v>
      </c>
      <c r="FB94">
        <v>7.4534885014409108E-3</v>
      </c>
      <c r="FC94">
        <v>1.5143447498912522E-2</v>
      </c>
      <c r="FD94">
        <v>0.69032192513369095</v>
      </c>
      <c r="FE94">
        <v>0.37909352941176533</v>
      </c>
      <c r="FF94">
        <v>9.6809092661230562E-16</v>
      </c>
      <c r="FG94">
        <v>2.267854239943039</v>
      </c>
      <c r="FH94">
        <v>0.2186014630738527</v>
      </c>
      <c r="FI94">
        <v>2.7571267465069917E-2</v>
      </c>
      <c r="FJ94">
        <v>5.3032479359430441E-4</v>
      </c>
      <c r="FK94">
        <v>0.26170731105076245</v>
      </c>
      <c r="FL94">
        <v>1.0385780027483301E-2</v>
      </c>
      <c r="FM94">
        <v>8.742601538461528E-4</v>
      </c>
      <c r="FN94">
        <v>4.4388503458318044E-3</v>
      </c>
      <c r="FO94">
        <v>1.125886513160252</v>
      </c>
      <c r="FP94">
        <v>8.9200595594982855E-3</v>
      </c>
      <c r="FQ94">
        <v>1.0140174539614525E-2</v>
      </c>
      <c r="FR94">
        <v>6.9849897762478568E-4</v>
      </c>
      <c r="FS94">
        <v>5.85992486954485E-3</v>
      </c>
      <c r="FT94">
        <v>6.6487568409038936E-4</v>
      </c>
      <c r="FU94">
        <v>5.2350569527505057E-5</v>
      </c>
      <c r="FV94">
        <v>1.4505969699696308E-5</v>
      </c>
      <c r="FW94">
        <v>7.6535532427099475E-12</v>
      </c>
      <c r="FX94">
        <v>6.8968430954687433E-4</v>
      </c>
      <c r="FY94">
        <v>1.4063854494145427E-4</v>
      </c>
      <c r="FZ94">
        <v>3.8434848306997623E-4</v>
      </c>
      <c r="GA94">
        <v>7.0666387254187599E-3</v>
      </c>
      <c r="GB94">
        <v>1.4133363498920069E-6</v>
      </c>
      <c r="GC94">
        <v>3.7572857514450853E-8</v>
      </c>
      <c r="GD94">
        <v>1.0170252297650168E-5</v>
      </c>
      <c r="GE94">
        <v>1.2345911583011614E-4</v>
      </c>
      <c r="GF94">
        <v>0</v>
      </c>
      <c r="GG94">
        <v>0</v>
      </c>
      <c r="GH94">
        <v>9.9465240641711403E-2</v>
      </c>
      <c r="GI94">
        <v>0.1322683469236472</v>
      </c>
      <c r="GJ94">
        <v>0.17110715557137759</v>
      </c>
      <c r="GK94">
        <v>6.0230179028133005E-2</v>
      </c>
      <c r="GL94">
        <v>0.1501629412993524</v>
      </c>
    </row>
    <row r="95" spans="5:194">
      <c r="H95" t="s">
        <v>306</v>
      </c>
      <c r="I95" t="s">
        <v>127</v>
      </c>
      <c r="J95">
        <f t="shared" si="18"/>
        <v>-1.1980384695725395</v>
      </c>
      <c r="K95">
        <v>-2.3593999999999999</v>
      </c>
      <c r="L95">
        <v>-1.7282999999999999</v>
      </c>
      <c r="M95">
        <f t="shared" si="19"/>
        <v>0.40793368857312018</v>
      </c>
      <c r="N95">
        <f t="shared" si="20"/>
        <v>4.6482000000000006E-9</v>
      </c>
      <c r="O95">
        <f t="shared" si="22"/>
        <v>646.16959473340376</v>
      </c>
      <c r="Q95">
        <v>47081.4</v>
      </c>
      <c r="R95">
        <v>50152.3</v>
      </c>
      <c r="S95">
        <v>17242.3</v>
      </c>
      <c r="T95">
        <v>100000</v>
      </c>
      <c r="U95">
        <v>68900</v>
      </c>
      <c r="V95">
        <v>18200</v>
      </c>
      <c r="W95">
        <v>123100</v>
      </c>
      <c r="X95">
        <v>4.7081400000000002</v>
      </c>
      <c r="Y95">
        <v>5.0152299999999999</v>
      </c>
      <c r="Z95">
        <v>1.7242299999999999</v>
      </c>
      <c r="AA95">
        <v>10</v>
      </c>
      <c r="AB95">
        <v>6.89</v>
      </c>
      <c r="AC95">
        <v>1.82</v>
      </c>
      <c r="AD95">
        <v>12.31</v>
      </c>
      <c r="AE95">
        <f t="shared" si="14"/>
        <v>192000</v>
      </c>
      <c r="AF95">
        <f t="shared" si="15"/>
        <v>168900</v>
      </c>
      <c r="AG95">
        <f t="shared" si="16"/>
        <v>0.35885416666666664</v>
      </c>
      <c r="AH95">
        <f t="shared" si="17"/>
        <v>0.40793368857312018</v>
      </c>
      <c r="AJ95">
        <v>5.6590583675466322</v>
      </c>
      <c r="AK95">
        <v>2.3409416324533674</v>
      </c>
      <c r="AM95">
        <v>0.95680368760150714</v>
      </c>
      <c r="AN95">
        <v>0.30178559334015881</v>
      </c>
      <c r="AO95">
        <v>1.846887710989501</v>
      </c>
      <c r="AP95">
        <v>2.3751461070304867</v>
      </c>
      <c r="AR95">
        <v>4.9801004610950932E-2</v>
      </c>
      <c r="AS95">
        <v>8.2056235928664373E-2</v>
      </c>
      <c r="AT95">
        <v>7.806543591853516</v>
      </c>
      <c r="AU95">
        <v>8.3157279983542356</v>
      </c>
      <c r="AV95">
        <v>20.065510340226858</v>
      </c>
      <c r="AW95">
        <v>37.093648985404108</v>
      </c>
      <c r="AX95">
        <v>0</v>
      </c>
      <c r="AY95">
        <v>0</v>
      </c>
      <c r="AZ95">
        <v>5.863256512455498E-3</v>
      </c>
      <c r="BA95">
        <v>2.8768383141842486</v>
      </c>
      <c r="BB95">
        <v>0.14346918625834298</v>
      </c>
      <c r="BC95">
        <v>3.9324884615384574E-2</v>
      </c>
      <c r="BD95">
        <v>4.151152104113566E-2</v>
      </c>
      <c r="BE95">
        <v>12.864177634524101</v>
      </c>
      <c r="BF95">
        <v>5.2474789905169586E-2</v>
      </c>
      <c r="BG95">
        <v>5.7085991312327736E-2</v>
      </c>
      <c r="BH95">
        <v>4.9823901721170469E-3</v>
      </c>
      <c r="BI95">
        <v>4.6128817468117318E-2</v>
      </c>
      <c r="BJ95">
        <v>0</v>
      </c>
      <c r="BK95">
        <v>3.1128928623601869E-4</v>
      </c>
      <c r="BL95">
        <v>1.9217304858846003E-8</v>
      </c>
      <c r="BM95">
        <v>2.3944015303661529E-10</v>
      </c>
      <c r="BN95">
        <v>5.5950518017436317E-3</v>
      </c>
      <c r="BO95">
        <v>7.4514929180355492E-4</v>
      </c>
      <c r="BP95">
        <v>2.1565969525959303E-3</v>
      </c>
      <c r="BQ95">
        <v>0.11091182425345909</v>
      </c>
      <c r="BR95">
        <v>0</v>
      </c>
      <c r="BS95">
        <v>0</v>
      </c>
      <c r="BT95">
        <v>3.7610188511749343E-5</v>
      </c>
      <c r="BU95">
        <v>9.335049150579175E-4</v>
      </c>
      <c r="BW95">
        <v>11.424274840567765</v>
      </c>
      <c r="BX95">
        <v>20.065510340226858</v>
      </c>
      <c r="BY95">
        <v>40.57956277148751</v>
      </c>
      <c r="BZ95">
        <v>9.0711289580029817</v>
      </c>
      <c r="CA95">
        <v>3.0366283684980151</v>
      </c>
      <c r="CB95">
        <v>15.835802668099168</v>
      </c>
      <c r="CD95">
        <v>26.205200000000001</v>
      </c>
      <c r="CE95">
        <v>124.435</v>
      </c>
      <c r="CF95">
        <v>4158.96</v>
      </c>
      <c r="CG95">
        <v>3398.76</v>
      </c>
      <c r="CH95">
        <v>4.2127600000000003E-12</v>
      </c>
      <c r="CI95">
        <v>13798.1</v>
      </c>
      <c r="CJ95">
        <v>848.85299999999995</v>
      </c>
      <c r="CK95">
        <v>145.744</v>
      </c>
      <c r="CL95">
        <v>7.6243699999999999</v>
      </c>
      <c r="CM95">
        <v>1833.26</v>
      </c>
      <c r="CN95">
        <v>78.650400000000005</v>
      </c>
      <c r="CO95">
        <v>28.8673</v>
      </c>
      <c r="CP95">
        <v>34.031599999999997</v>
      </c>
      <c r="CQ95">
        <v>8759.25</v>
      </c>
      <c r="CR95">
        <v>37.069800000000001</v>
      </c>
      <c r="CS95">
        <v>77.878900000000002</v>
      </c>
      <c r="CT95">
        <v>3.0997300000000001</v>
      </c>
      <c r="CU95">
        <v>43.482100000000003</v>
      </c>
      <c r="CV95">
        <v>5.5494599999999998</v>
      </c>
      <c r="CW95">
        <v>0.43960500000000002</v>
      </c>
      <c r="CX95">
        <v>1.4872799999999999E-5</v>
      </c>
      <c r="CY95">
        <v>1.8078000000000001E-7</v>
      </c>
      <c r="CZ95">
        <v>3.5719400000000001</v>
      </c>
      <c r="DA95">
        <v>0.58741299999999996</v>
      </c>
      <c r="DB95">
        <v>2.4334199999999999</v>
      </c>
      <c r="DC95">
        <v>113.839</v>
      </c>
      <c r="DD95">
        <v>9.0073600000000001E-6</v>
      </c>
      <c r="DE95">
        <v>3.36235E-4</v>
      </c>
      <c r="DF95">
        <v>5.8253899999999997E-2</v>
      </c>
      <c r="DG95">
        <v>1.3595900000000001</v>
      </c>
      <c r="DI95">
        <v>600</v>
      </c>
      <c r="DJ95">
        <v>700.00000000000011</v>
      </c>
      <c r="DK95">
        <v>800</v>
      </c>
      <c r="DL95">
        <v>500</v>
      </c>
      <c r="DM95">
        <v>900</v>
      </c>
      <c r="DN95">
        <v>383.33333333333303</v>
      </c>
      <c r="DO95">
        <v>2.6205200000000003E-3</v>
      </c>
      <c r="DP95">
        <v>1.24435E-2</v>
      </c>
      <c r="DQ95">
        <v>0.41589599999999999</v>
      </c>
      <c r="DR95">
        <v>0.33987600000000001</v>
      </c>
      <c r="DS95">
        <v>4.2127600000000004E-16</v>
      </c>
      <c r="DT95">
        <v>1.37981</v>
      </c>
      <c r="DU95">
        <v>8.4885299999999997E-2</v>
      </c>
      <c r="DV95">
        <v>1.45744E-2</v>
      </c>
      <c r="DW95">
        <v>7.6243700000000003E-4</v>
      </c>
      <c r="DX95">
        <v>0.18332599999999999</v>
      </c>
      <c r="DY95">
        <v>7.8650400000000002E-3</v>
      </c>
      <c r="DZ95">
        <v>2.8867300000000001E-3</v>
      </c>
      <c r="EA95">
        <v>3.4031599999999997E-3</v>
      </c>
      <c r="EB95">
        <v>0.87592499999999995</v>
      </c>
      <c r="EC95">
        <v>3.7069799999999999E-3</v>
      </c>
      <c r="ED95">
        <v>7.7878900000000004E-3</v>
      </c>
      <c r="EE95">
        <v>3.0997300000000001E-4</v>
      </c>
      <c r="EF95">
        <v>4.3482099999999999E-3</v>
      </c>
      <c r="EG95">
        <v>5.5494599999999995E-4</v>
      </c>
      <c r="EH95">
        <v>4.39605E-5</v>
      </c>
      <c r="EI95">
        <v>1.4872799999999999E-9</v>
      </c>
      <c r="EJ95">
        <v>1.8078E-11</v>
      </c>
      <c r="EK95">
        <v>3.5719400000000002E-4</v>
      </c>
      <c r="EL95">
        <v>5.8741299999999999E-5</v>
      </c>
      <c r="EM95">
        <v>2.4334199999999999E-4</v>
      </c>
      <c r="EN95">
        <v>1.1383900000000001E-2</v>
      </c>
      <c r="EO95">
        <v>9.00736E-10</v>
      </c>
      <c r="EP95">
        <v>3.3623499999999997E-8</v>
      </c>
      <c r="EQ95">
        <v>5.8253899999999995E-6</v>
      </c>
      <c r="ER95">
        <v>1.35959E-4</v>
      </c>
      <c r="EU95">
        <v>0.06</v>
      </c>
      <c r="EV95">
        <v>7.0000000000000007E-2</v>
      </c>
      <c r="EW95">
        <v>0.08</v>
      </c>
      <c r="EX95">
        <v>0.05</v>
      </c>
      <c r="EY95">
        <v>0.09</v>
      </c>
      <c r="EZ95">
        <v>3.8333333333333303E-2</v>
      </c>
      <c r="FB95">
        <v>5.6412923342939398E-3</v>
      </c>
      <c r="FC95">
        <v>1.6773556546324436E-2</v>
      </c>
      <c r="FD95">
        <v>0.68945326203208668</v>
      </c>
      <c r="FE95">
        <v>0.5634308021390384</v>
      </c>
      <c r="FF95">
        <v>7.9602114455152001E-16</v>
      </c>
      <c r="FG95">
        <v>2.9511920541117815</v>
      </c>
      <c r="FH95">
        <v>0.11877164730538946</v>
      </c>
      <c r="FI95">
        <v>2.0392523752495048E-2</v>
      </c>
      <c r="FJ95">
        <v>1.1694318398576477E-3</v>
      </c>
      <c r="FK95">
        <v>0.30587523751827861</v>
      </c>
      <c r="FL95">
        <v>1.4040964617196686E-2</v>
      </c>
      <c r="FM95">
        <v>4.2190669230769183E-3</v>
      </c>
      <c r="FN95">
        <v>4.3942513724062483E-3</v>
      </c>
      <c r="FO95">
        <v>1.1267046016114606</v>
      </c>
      <c r="FP95">
        <v>4.6141638482716267E-3</v>
      </c>
      <c r="FQ95">
        <v>9.6937670266136096E-3</v>
      </c>
      <c r="FR95">
        <v>4.1667627022375276E-4</v>
      </c>
      <c r="FS95">
        <v>4.7552028629928474E-3</v>
      </c>
      <c r="FT95">
        <v>6.5628286372974105E-4</v>
      </c>
      <c r="FU95">
        <v>5.1987982309974819E-5</v>
      </c>
      <c r="FV95">
        <v>1.8887502508154291E-9</v>
      </c>
      <c r="FW95">
        <v>2.4419767156325416E-11</v>
      </c>
      <c r="FX95">
        <v>5.1097464793886638E-4</v>
      </c>
      <c r="FY95">
        <v>7.4575868275629858E-5</v>
      </c>
      <c r="FZ95">
        <v>2.5799012641083437E-4</v>
      </c>
      <c r="GA95">
        <v>1.2710501602330608E-2</v>
      </c>
      <c r="GB95">
        <v>1.0563707300215969E-9</v>
      </c>
      <c r="GC95">
        <v>2.1670637283236984E-8</v>
      </c>
      <c r="GD95">
        <v>7.3463795561357968E-6</v>
      </c>
      <c r="GE95">
        <v>1.4645776447876486E-4</v>
      </c>
      <c r="GF95">
        <v>0</v>
      </c>
      <c r="GG95">
        <v>0</v>
      </c>
      <c r="GH95">
        <v>9.9465240641711403E-2</v>
      </c>
      <c r="GI95">
        <v>0.1322683469236472</v>
      </c>
      <c r="GJ95">
        <v>0.17110715557137759</v>
      </c>
      <c r="GK95">
        <v>6.0230179028133005E-2</v>
      </c>
      <c r="GL95">
        <v>0.1501629412993524</v>
      </c>
    </row>
    <row r="96" spans="5:194">
      <c r="H96" t="s">
        <v>306</v>
      </c>
      <c r="I96" t="s">
        <v>128</v>
      </c>
      <c r="J96">
        <f t="shared" si="18"/>
        <v>-1.3325881713132959</v>
      </c>
      <c r="K96">
        <v>-2.3593999999999999</v>
      </c>
      <c r="L96">
        <v>-1.7282999999999999</v>
      </c>
      <c r="M96">
        <f t="shared" si="19"/>
        <v>0.38265509489314886</v>
      </c>
      <c r="N96">
        <f t="shared" si="20"/>
        <v>4.6482000000000006E-9</v>
      </c>
      <c r="O96">
        <f t="shared" si="22"/>
        <v>618.94799315264277</v>
      </c>
      <c r="Q96">
        <v>56229</v>
      </c>
      <c r="R96">
        <v>53487.1</v>
      </c>
      <c r="S96">
        <v>15185.7</v>
      </c>
      <c r="T96">
        <v>116159</v>
      </c>
      <c r="U96">
        <v>72000</v>
      </c>
      <c r="V96">
        <v>12800</v>
      </c>
      <c r="W96">
        <v>122300</v>
      </c>
      <c r="X96">
        <v>5.6228999999999996</v>
      </c>
      <c r="Y96">
        <v>5.3487099999999996</v>
      </c>
      <c r="Z96">
        <v>1.51857</v>
      </c>
      <c r="AA96">
        <v>11.6159</v>
      </c>
      <c r="AB96">
        <v>7.2</v>
      </c>
      <c r="AC96">
        <v>1.28</v>
      </c>
      <c r="AD96">
        <v>12.23</v>
      </c>
      <c r="AE96">
        <f t="shared" si="14"/>
        <v>194300</v>
      </c>
      <c r="AF96">
        <f t="shared" si="15"/>
        <v>188159</v>
      </c>
      <c r="AG96">
        <f t="shared" si="16"/>
        <v>0.37056098816263511</v>
      </c>
      <c r="AH96">
        <f t="shared" si="17"/>
        <v>0.38265509489314886</v>
      </c>
      <c r="AJ96">
        <v>5.6313632609134059</v>
      </c>
      <c r="AK96">
        <v>2.3686367390865946</v>
      </c>
      <c r="AM96">
        <v>0.96906281532549698</v>
      </c>
      <c r="AN96">
        <v>0.26379363389314409</v>
      </c>
      <c r="AO96">
        <v>1.8211054070605228</v>
      </c>
      <c r="AP96">
        <v>2.4633708224958806</v>
      </c>
      <c r="AR96">
        <v>5.9219017002881756E-2</v>
      </c>
      <c r="AS96">
        <v>0.1238080829491079</v>
      </c>
      <c r="AT96">
        <v>9.3233026126311298</v>
      </c>
      <c r="AU96">
        <v>8.8686695330178829</v>
      </c>
      <c r="AV96">
        <v>20.462285968423434</v>
      </c>
      <c r="AW96">
        <v>39.272419544321878</v>
      </c>
      <c r="AX96">
        <v>0</v>
      </c>
      <c r="AY96">
        <v>5.5569991017964171E-2</v>
      </c>
      <c r="AZ96">
        <v>6.263120213523112E-3</v>
      </c>
      <c r="BA96">
        <v>2.533699308543973</v>
      </c>
      <c r="BB96">
        <v>0.12792565861798177</v>
      </c>
      <c r="BC96">
        <v>2.4628092307692282E-2</v>
      </c>
      <c r="BD96">
        <v>4.6120555078267074E-2</v>
      </c>
      <c r="BE96">
        <v>14.942900098486851</v>
      </c>
      <c r="BF96">
        <v>6.2124755123890887E-2</v>
      </c>
      <c r="BG96">
        <v>6.0294763138574278E-2</v>
      </c>
      <c r="BH96">
        <v>5.9790725301204902E-3</v>
      </c>
      <c r="BI96">
        <v>5.1232430384930215E-2</v>
      </c>
      <c r="BJ96">
        <v>0</v>
      </c>
      <c r="BK96">
        <v>2.9286782150193976E-4</v>
      </c>
      <c r="BL96">
        <v>1.1797044053537272E-5</v>
      </c>
      <c r="BM96">
        <v>2.2279964459548393E-5</v>
      </c>
      <c r="BN96">
        <v>6.2348537337208144E-3</v>
      </c>
      <c r="BO96">
        <v>9.2523955311262743E-4</v>
      </c>
      <c r="BP96">
        <v>2.7768962151993892E-3</v>
      </c>
      <c r="BQ96">
        <v>0.11981293809176931</v>
      </c>
      <c r="BR96">
        <v>1.4767958099352034E-4</v>
      </c>
      <c r="BS96">
        <v>4.9573028901734082E-8</v>
      </c>
      <c r="BT96">
        <v>5.9742812271540473E-5</v>
      </c>
      <c r="BU96">
        <v>9.1541515830116064E-4</v>
      </c>
      <c r="BW96">
        <v>11.938284303641208</v>
      </c>
      <c r="BX96">
        <v>20.462285968423434</v>
      </c>
      <c r="BY96">
        <v>40.686519974364387</v>
      </c>
      <c r="BZ96">
        <v>9.034989001995001</v>
      </c>
      <c r="CA96">
        <v>2.1356507207019009</v>
      </c>
      <c r="CB96">
        <v>15.732889247022976</v>
      </c>
      <c r="CD96">
        <v>33.090899999999998</v>
      </c>
      <c r="CE96">
        <v>187.364</v>
      </c>
      <c r="CF96">
        <v>4271.97</v>
      </c>
      <c r="CG96">
        <v>3333.25</v>
      </c>
      <c r="CH96">
        <v>5.6359299999999998E-12</v>
      </c>
      <c r="CI96">
        <v>16431.8</v>
      </c>
      <c r="CJ96">
        <v>1536.43</v>
      </c>
      <c r="CK96">
        <v>96.409499999999994</v>
      </c>
      <c r="CL96">
        <v>7.2774200000000002</v>
      </c>
      <c r="CM96">
        <v>2345.0300000000002</v>
      </c>
      <c r="CN96">
        <v>84.514300000000006</v>
      </c>
      <c r="CO96">
        <v>21.060700000000001</v>
      </c>
      <c r="CP96">
        <v>46.9176</v>
      </c>
      <c r="CQ96">
        <v>21137.5</v>
      </c>
      <c r="CR96">
        <v>70.279799999999994</v>
      </c>
      <c r="CS96">
        <v>74.012600000000006</v>
      </c>
      <c r="CT96">
        <v>5.9261600000000003</v>
      </c>
      <c r="CU96">
        <v>64.646100000000004</v>
      </c>
      <c r="CV96">
        <v>7.4774500000000002</v>
      </c>
      <c r="CW96">
        <v>0.42377100000000001</v>
      </c>
      <c r="CX96">
        <v>0.100135</v>
      </c>
      <c r="CY96">
        <v>0.22644600000000001</v>
      </c>
      <c r="CZ96">
        <v>5.3496499999999996</v>
      </c>
      <c r="DA96">
        <v>0.98979899999999998</v>
      </c>
      <c r="DB96">
        <v>4.57707</v>
      </c>
      <c r="DC96">
        <v>173.672</v>
      </c>
      <c r="DD96">
        <v>0.21321699999999999</v>
      </c>
      <c r="DE96">
        <v>1.10717E-4</v>
      </c>
      <c r="DF96">
        <v>0.14675099999999999</v>
      </c>
      <c r="DG96">
        <v>0.952152</v>
      </c>
      <c r="DI96">
        <v>600</v>
      </c>
      <c r="DJ96">
        <v>700.00000000000011</v>
      </c>
      <c r="DK96">
        <v>800</v>
      </c>
      <c r="DL96">
        <v>500</v>
      </c>
      <c r="DM96">
        <v>900</v>
      </c>
      <c r="DN96">
        <v>383.33333333333303</v>
      </c>
      <c r="DO96">
        <v>3.3090899999999998E-3</v>
      </c>
      <c r="DP96">
        <v>1.87364E-2</v>
      </c>
      <c r="DQ96">
        <v>0.42719700000000005</v>
      </c>
      <c r="DR96">
        <v>0.33332499999999998</v>
      </c>
      <c r="DS96">
        <v>5.6359300000000001E-16</v>
      </c>
      <c r="DT96">
        <v>1.6431799999999999</v>
      </c>
      <c r="DU96">
        <v>0.153643</v>
      </c>
      <c r="DV96">
        <v>9.6409499999999988E-3</v>
      </c>
      <c r="DW96">
        <v>7.2774199999999997E-4</v>
      </c>
      <c r="DX96">
        <v>0.23450300000000002</v>
      </c>
      <c r="DY96">
        <v>8.4514300000000011E-3</v>
      </c>
      <c r="DZ96">
        <v>2.1060700000000003E-3</v>
      </c>
      <c r="EA96">
        <v>4.6917599999999997E-3</v>
      </c>
      <c r="EB96">
        <v>2.11375</v>
      </c>
      <c r="EC96">
        <v>7.0279799999999996E-3</v>
      </c>
      <c r="ED96">
        <v>7.4012600000000007E-3</v>
      </c>
      <c r="EE96">
        <v>5.9261600000000002E-4</v>
      </c>
      <c r="EF96">
        <v>6.4646100000000008E-3</v>
      </c>
      <c r="EG96">
        <v>7.4774499999999996E-4</v>
      </c>
      <c r="EH96">
        <v>4.2377099999999998E-5</v>
      </c>
      <c r="EI96">
        <v>1.00135E-5</v>
      </c>
      <c r="EJ96">
        <v>2.26446E-5</v>
      </c>
      <c r="EK96">
        <v>5.3496499999999998E-4</v>
      </c>
      <c r="EL96">
        <v>9.8979899999999997E-5</v>
      </c>
      <c r="EM96">
        <v>4.5770700000000001E-4</v>
      </c>
      <c r="EN96">
        <v>1.7367199999999999E-2</v>
      </c>
      <c r="EO96">
        <v>2.13217E-5</v>
      </c>
      <c r="EP96">
        <v>1.10717E-8</v>
      </c>
      <c r="EQ96">
        <v>1.4675099999999999E-5</v>
      </c>
      <c r="ER96">
        <v>9.5215200000000003E-5</v>
      </c>
      <c r="EU96">
        <v>0.06</v>
      </c>
      <c r="EV96">
        <v>7.0000000000000007E-2</v>
      </c>
      <c r="EW96">
        <v>0.08</v>
      </c>
      <c r="EX96">
        <v>0.05</v>
      </c>
      <c r="EY96">
        <v>0.09</v>
      </c>
      <c r="EZ96">
        <v>3.8333333333333303E-2</v>
      </c>
      <c r="FB96">
        <v>7.1236029682997005E-3</v>
      </c>
      <c r="FC96">
        <v>2.5256243410178257E-2</v>
      </c>
      <c r="FD96">
        <v>0.70818754010695317</v>
      </c>
      <c r="FE96">
        <v>0.55257085561497421</v>
      </c>
      <c r="FF96">
        <v>1.0649359206819871E-15</v>
      </c>
      <c r="FG96">
        <v>3.5144981986472024</v>
      </c>
      <c r="FH96">
        <v>0.21497753093812419</v>
      </c>
      <c r="FI96">
        <v>1.3489632634730565E-2</v>
      </c>
      <c r="FJ96">
        <v>1.1162163772241958E-3</v>
      </c>
      <c r="FK96">
        <v>0.39126289137246706</v>
      </c>
      <c r="FL96">
        <v>1.5087810054966611E-2</v>
      </c>
      <c r="FM96">
        <v>3.0781023076923045E-3</v>
      </c>
      <c r="FN96">
        <v>6.0581262176920099E-3</v>
      </c>
      <c r="FO96">
        <v>2.7189221128021521</v>
      </c>
      <c r="FP96">
        <v>8.7478894524319062E-3</v>
      </c>
      <c r="FQ96">
        <v>9.2125197124502591E-3</v>
      </c>
      <c r="FR96">
        <v>7.9661462306368448E-4</v>
      </c>
      <c r="FS96">
        <v>7.069698101088079E-3</v>
      </c>
      <c r="FT96">
        <v>8.8428825496461865E-4</v>
      </c>
      <c r="FU96">
        <v>5.0115442844099448E-5</v>
      </c>
      <c r="FV96">
        <v>1.2716503036778752E-5</v>
      </c>
      <c r="FW96">
        <v>3.0588331637798792E-5</v>
      </c>
      <c r="FX96">
        <v>7.6528035894952225E-4</v>
      </c>
      <c r="FY96">
        <v>1.2566136575688683E-4</v>
      </c>
      <c r="FZ96">
        <v>4.8525896388261697E-4</v>
      </c>
      <c r="GA96">
        <v>1.9391054333576026E-2</v>
      </c>
      <c r="GB96">
        <v>2.5005795032397377E-5</v>
      </c>
      <c r="GC96">
        <v>7.135806647398841E-9</v>
      </c>
      <c r="GD96">
        <v>1.8506718798955682E-5</v>
      </c>
      <c r="GE96">
        <v>1.0256772509652537E-4</v>
      </c>
      <c r="GF96">
        <v>0</v>
      </c>
      <c r="GG96">
        <v>0</v>
      </c>
      <c r="GH96">
        <v>9.9465240641711403E-2</v>
      </c>
      <c r="GI96">
        <v>0.1322683469236472</v>
      </c>
      <c r="GJ96">
        <v>0.17110715557137759</v>
      </c>
      <c r="GK96">
        <v>6.0230179028133005E-2</v>
      </c>
      <c r="GL96">
        <v>0.1501629412993524</v>
      </c>
    </row>
    <row r="97" spans="8:194">
      <c r="H97" t="s">
        <v>306</v>
      </c>
      <c r="I97" t="s">
        <v>129</v>
      </c>
      <c r="J97">
        <f t="shared" si="18"/>
        <v>-1.3803540256322859</v>
      </c>
      <c r="K97">
        <v>-2.3593999999999999</v>
      </c>
      <c r="L97">
        <v>-1.7282999999999999</v>
      </c>
      <c r="M97">
        <f t="shared" si="19"/>
        <v>0.40442924493174542</v>
      </c>
      <c r="N97">
        <f t="shared" si="20"/>
        <v>4.6482000000000006E-9</v>
      </c>
      <c r="O97">
        <f t="shared" si="22"/>
        <v>613.3437507610962</v>
      </c>
      <c r="Q97">
        <v>55660.800000000003</v>
      </c>
      <c r="R97">
        <v>53264.1</v>
      </c>
      <c r="S97">
        <v>14386.3</v>
      </c>
      <c r="T97">
        <v>103967</v>
      </c>
      <c r="U97">
        <v>70600</v>
      </c>
      <c r="V97">
        <v>14300</v>
      </c>
      <c r="W97">
        <v>124900</v>
      </c>
      <c r="X97">
        <v>5.5660800000000004</v>
      </c>
      <c r="Y97">
        <v>5.3264100000000001</v>
      </c>
      <c r="Z97">
        <v>1.4386299999999999</v>
      </c>
      <c r="AA97">
        <v>10.396699999999999</v>
      </c>
      <c r="AB97">
        <v>7.06</v>
      </c>
      <c r="AC97">
        <v>1.43</v>
      </c>
      <c r="AD97">
        <v>12.49</v>
      </c>
      <c r="AE97">
        <f t="shared" si="14"/>
        <v>195500</v>
      </c>
      <c r="AF97">
        <f t="shared" si="15"/>
        <v>174567</v>
      </c>
      <c r="AG97">
        <f t="shared" si="16"/>
        <v>0.36112531969309464</v>
      </c>
      <c r="AH97">
        <f t="shared" si="17"/>
        <v>0.40442924493174542</v>
      </c>
      <c r="AJ97">
        <v>5.6521231782575034</v>
      </c>
      <c r="AK97">
        <v>2.3478768217424961</v>
      </c>
      <c r="AM97">
        <v>0.9737398488265594</v>
      </c>
      <c r="AN97">
        <v>0.25148950356727146</v>
      </c>
      <c r="AO97">
        <v>1.8715969194716044</v>
      </c>
      <c r="AP97">
        <v>2.4307665661788964</v>
      </c>
      <c r="AR97">
        <v>5.4575776945244875E-2</v>
      </c>
      <c r="AS97">
        <v>0.10926246341887742</v>
      </c>
      <c r="AT97">
        <v>9.2290896523348973</v>
      </c>
      <c r="AU97">
        <v>8.8316940135774402</v>
      </c>
      <c r="AV97">
        <v>20.235557038025391</v>
      </c>
      <c r="AW97">
        <v>38.936351940192289</v>
      </c>
      <c r="AX97">
        <v>0</v>
      </c>
      <c r="AY97">
        <v>0</v>
      </c>
      <c r="AZ97">
        <v>6.1197245195729342E-3</v>
      </c>
      <c r="BA97">
        <v>2.4003212471276369</v>
      </c>
      <c r="BB97">
        <v>0.12297715869650555</v>
      </c>
      <c r="BC97">
        <v>1.7737815384615364E-2</v>
      </c>
      <c r="BD97">
        <v>4.1178384528576514E-2</v>
      </c>
      <c r="BE97">
        <v>13.374499561285671</v>
      </c>
      <c r="BF97">
        <v>6.3527807066380934E-2</v>
      </c>
      <c r="BG97">
        <v>6.3505526521871913E-2</v>
      </c>
      <c r="BH97">
        <v>5.6283080895008679E-3</v>
      </c>
      <c r="BI97">
        <v>4.7087686030185878E-2</v>
      </c>
      <c r="BJ97">
        <v>0</v>
      </c>
      <c r="BK97">
        <v>2.7798708125998593E-4</v>
      </c>
      <c r="BL97">
        <v>1.6590442469913381E-9</v>
      </c>
      <c r="BM97">
        <v>3.6772565402324126E-9</v>
      </c>
      <c r="BN97">
        <v>5.859770298137992E-3</v>
      </c>
      <c r="BO97">
        <v>8.2155803032600463E-4</v>
      </c>
      <c r="BP97">
        <v>3.2763861851015695E-3</v>
      </c>
      <c r="BQ97">
        <v>9.5537386234522514E-2</v>
      </c>
      <c r="BR97">
        <v>0</v>
      </c>
      <c r="BS97">
        <v>0</v>
      </c>
      <c r="BT97">
        <v>5.0140444386422975E-5</v>
      </c>
      <c r="BU97">
        <v>9.4544482239382484E-4</v>
      </c>
      <c r="BW97">
        <v>11.706150997737073</v>
      </c>
      <c r="BX97">
        <v>20.235557038025391</v>
      </c>
      <c r="BY97">
        <v>40.57956277148751</v>
      </c>
      <c r="BZ97">
        <v>9.0470356539976606</v>
      </c>
      <c r="CA97">
        <v>2.3859222895341547</v>
      </c>
      <c r="CB97">
        <v>16.067357865520602</v>
      </c>
      <c r="CD97">
        <v>33.231099999999998</v>
      </c>
      <c r="CE97">
        <v>108.462</v>
      </c>
      <c r="CF97">
        <v>5649.79</v>
      </c>
      <c r="CG97">
        <v>3860.5</v>
      </c>
      <c r="CH97">
        <v>3.6379800000000002E-12</v>
      </c>
      <c r="CI97">
        <v>18214.2</v>
      </c>
      <c r="CJ97">
        <v>843.57899999999995</v>
      </c>
      <c r="CK97">
        <v>143.452</v>
      </c>
      <c r="CL97">
        <v>6.9390499999999999</v>
      </c>
      <c r="CM97">
        <v>2374.19</v>
      </c>
      <c r="CN97">
        <v>87.7971</v>
      </c>
      <c r="CO97">
        <v>13.8489</v>
      </c>
      <c r="CP97">
        <v>49.150199999999998</v>
      </c>
      <c r="CQ97">
        <v>14334.1</v>
      </c>
      <c r="CR97">
        <v>56.380800000000001</v>
      </c>
      <c r="CS97">
        <v>97.692300000000003</v>
      </c>
      <c r="CT97">
        <v>4.8752800000000001</v>
      </c>
      <c r="CU97">
        <v>57.3279</v>
      </c>
      <c r="CV97">
        <v>5.8123100000000001</v>
      </c>
      <c r="CW97">
        <v>0.65516300000000005</v>
      </c>
      <c r="CX97">
        <v>1.5314099999999999E-6</v>
      </c>
      <c r="CY97">
        <v>3.7215400000000001E-6</v>
      </c>
      <c r="CZ97">
        <v>4.4916099999999997</v>
      </c>
      <c r="DA97">
        <v>0.94999699999999998</v>
      </c>
      <c r="DB97">
        <v>3.75929</v>
      </c>
      <c r="DC97">
        <v>113.078</v>
      </c>
      <c r="DD97">
        <v>4.1647100000000003E-3</v>
      </c>
      <c r="DE97">
        <v>2.3070699999999999E-5</v>
      </c>
      <c r="DF97">
        <v>0.118106</v>
      </c>
      <c r="DG97">
        <v>1.00238</v>
      </c>
      <c r="DI97">
        <v>600</v>
      </c>
      <c r="DJ97">
        <v>700.00000000000011</v>
      </c>
      <c r="DK97">
        <v>800</v>
      </c>
      <c r="DL97">
        <v>500</v>
      </c>
      <c r="DM97">
        <v>900</v>
      </c>
      <c r="DN97">
        <v>383.33333333333303</v>
      </c>
      <c r="DO97">
        <v>3.3231099999999998E-3</v>
      </c>
      <c r="DP97">
        <v>1.08462E-2</v>
      </c>
      <c r="DQ97">
        <v>0.56497900000000001</v>
      </c>
      <c r="DR97">
        <v>0.38605</v>
      </c>
      <c r="DS97">
        <v>3.6379800000000003E-16</v>
      </c>
      <c r="DT97">
        <v>1.82142</v>
      </c>
      <c r="DU97">
        <v>8.43579E-2</v>
      </c>
      <c r="DV97">
        <v>1.4345200000000001E-2</v>
      </c>
      <c r="DW97">
        <v>6.9390499999999998E-4</v>
      </c>
      <c r="DX97">
        <v>0.23741900000000002</v>
      </c>
      <c r="DY97">
        <v>8.7797099999999996E-3</v>
      </c>
      <c r="DZ97">
        <v>1.3848899999999999E-3</v>
      </c>
      <c r="EA97">
        <v>4.91502E-3</v>
      </c>
      <c r="EB97">
        <v>1.4334100000000001</v>
      </c>
      <c r="EC97">
        <v>5.6380800000000002E-3</v>
      </c>
      <c r="ED97">
        <v>9.7692300000000003E-3</v>
      </c>
      <c r="EE97">
        <v>4.8752799999999998E-4</v>
      </c>
      <c r="EF97">
        <v>5.7327899999999998E-3</v>
      </c>
      <c r="EG97">
        <v>5.8123099999999998E-4</v>
      </c>
      <c r="EH97">
        <v>6.5516300000000008E-5</v>
      </c>
      <c r="EI97">
        <v>1.5314099999999998E-10</v>
      </c>
      <c r="EJ97">
        <v>3.7215400000000004E-10</v>
      </c>
      <c r="EK97">
        <v>4.4916099999999995E-4</v>
      </c>
      <c r="EL97">
        <v>9.4999699999999998E-5</v>
      </c>
      <c r="EM97">
        <v>3.75929E-4</v>
      </c>
      <c r="EN97">
        <v>1.13078E-2</v>
      </c>
      <c r="EO97">
        <v>4.1647100000000005E-7</v>
      </c>
      <c r="EP97">
        <v>2.30707E-9</v>
      </c>
      <c r="EQ97">
        <v>1.18106E-5</v>
      </c>
      <c r="ER97">
        <v>1.00238E-4</v>
      </c>
      <c r="EU97">
        <v>0.06</v>
      </c>
      <c r="EV97">
        <v>7.0000000000000007E-2</v>
      </c>
      <c r="EW97">
        <v>0.08</v>
      </c>
      <c r="EX97">
        <v>0.05</v>
      </c>
      <c r="EY97">
        <v>0.09</v>
      </c>
      <c r="EZ97">
        <v>3.8333333333333303E-2</v>
      </c>
      <c r="FB97">
        <v>7.1537843515850031E-3</v>
      </c>
      <c r="FC97">
        <v>1.4620432274902085E-2</v>
      </c>
      <c r="FD97">
        <v>0.93659620320855774</v>
      </c>
      <c r="FE97">
        <v>0.63997593582887813</v>
      </c>
      <c r="FF97">
        <v>6.8741371534470005E-16</v>
      </c>
      <c r="FG97">
        <v>3.8957249412602324</v>
      </c>
      <c r="FH97">
        <v>0.11803370838323377</v>
      </c>
      <c r="FI97">
        <v>2.0071826746507027E-2</v>
      </c>
      <c r="FJ97">
        <v>1.0643169217081818E-3</v>
      </c>
      <c r="FK97">
        <v>0.3961281706705661</v>
      </c>
      <c r="FL97">
        <v>1.5673867832744385E-2</v>
      </c>
      <c r="FM97">
        <v>2.0240699999999976E-3</v>
      </c>
      <c r="FN97">
        <v>6.3464055114670365E-3</v>
      </c>
      <c r="FO97">
        <v>1.843799004476278</v>
      </c>
      <c r="FP97">
        <v>7.0178487366166784E-3</v>
      </c>
      <c r="FQ97">
        <v>1.2159986806362761E-2</v>
      </c>
      <c r="FR97">
        <v>6.5535175215146392E-4</v>
      </c>
      <c r="FS97">
        <v>6.2693796805896596E-3</v>
      </c>
      <c r="FT97">
        <v>6.873676811230303E-4</v>
      </c>
      <c r="FU97">
        <v>7.7480016046564614E-5</v>
      </c>
      <c r="FV97">
        <v>1.9447925216511057E-10</v>
      </c>
      <c r="FW97">
        <v>5.0270572111379195E-10</v>
      </c>
      <c r="FX97">
        <v>6.425356636529984E-4</v>
      </c>
      <c r="FY97">
        <v>1.2060824519417094E-4</v>
      </c>
      <c r="FZ97">
        <v>3.9855828517682343E-4</v>
      </c>
      <c r="GA97">
        <v>1.2625533430444227E-2</v>
      </c>
      <c r="GB97">
        <v>4.8843143196544227E-7</v>
      </c>
      <c r="GC97">
        <v>1.4869266184971092E-9</v>
      </c>
      <c r="GD97">
        <v>1.4894307571801622E-5</v>
      </c>
      <c r="GE97">
        <v>1.0797838610038638E-4</v>
      </c>
      <c r="GF97">
        <v>0</v>
      </c>
      <c r="GG97">
        <v>0</v>
      </c>
      <c r="GH97">
        <v>9.9465240641711403E-2</v>
      </c>
      <c r="GI97">
        <v>0.1322683469236472</v>
      </c>
      <c r="GJ97">
        <v>0.17110715557137759</v>
      </c>
      <c r="GK97">
        <v>6.0230179028133005E-2</v>
      </c>
      <c r="GL97">
        <v>0.1501629412993524</v>
      </c>
    </row>
    <row r="98" spans="8:194">
      <c r="H98" t="s">
        <v>306</v>
      </c>
      <c r="I98" t="s">
        <v>130</v>
      </c>
      <c r="J98">
        <f t="shared" si="18"/>
        <v>-1.4114693238433411</v>
      </c>
      <c r="K98">
        <v>-2.3593999999999999</v>
      </c>
      <c r="L98">
        <v>-1.7282999999999999</v>
      </c>
      <c r="M98">
        <f t="shared" si="19"/>
        <v>0.40826741515692777</v>
      </c>
      <c r="N98">
        <f t="shared" si="20"/>
        <v>4.6482000000000006E-9</v>
      </c>
      <c r="O98">
        <f t="shared" si="22"/>
        <v>608.10043309563059</v>
      </c>
      <c r="Q98">
        <v>60886.7</v>
      </c>
      <c r="R98">
        <v>55610.400000000001</v>
      </c>
      <c r="S98">
        <v>13971.4</v>
      </c>
      <c r="T98">
        <v>106674</v>
      </c>
      <c r="U98">
        <v>73600</v>
      </c>
      <c r="V98">
        <v>13400</v>
      </c>
      <c r="W98">
        <v>124300</v>
      </c>
      <c r="X98">
        <v>6.0886699999999996</v>
      </c>
      <c r="Y98">
        <v>5.5610400000000002</v>
      </c>
      <c r="Z98">
        <v>1.39714</v>
      </c>
      <c r="AA98">
        <v>10.667400000000001</v>
      </c>
      <c r="AB98">
        <v>7.36</v>
      </c>
      <c r="AC98">
        <v>1.34</v>
      </c>
      <c r="AD98">
        <v>12.43</v>
      </c>
      <c r="AE98">
        <f t="shared" ref="AE98:AE107" si="24">U98+W98</f>
        <v>197900</v>
      </c>
      <c r="AF98">
        <f t="shared" ref="AF98:AF107" si="25">U98+T98</f>
        <v>180274</v>
      </c>
      <c r="AG98">
        <f t="shared" ref="AG98:AG107" si="26">U98/AE98</f>
        <v>0.37190500252652853</v>
      </c>
      <c r="AH98">
        <f t="shared" ref="AH98:AH107" si="27">U98/AF98</f>
        <v>0.40826741515692777</v>
      </c>
      <c r="AJ98">
        <v>5.6803309283430705</v>
      </c>
      <c r="AK98">
        <v>2.319669071656929</v>
      </c>
      <c r="AM98">
        <v>0.93079464986453964</v>
      </c>
      <c r="AN98">
        <v>0.2437848210192792</v>
      </c>
      <c r="AO98">
        <v>1.8591609784339513</v>
      </c>
      <c r="AP98">
        <v>2.5293699290050715</v>
      </c>
      <c r="AR98">
        <v>5.4639282708933631E-2</v>
      </c>
      <c r="AS98">
        <v>0.12220520304480169</v>
      </c>
      <c r="AT98">
        <v>10.095593540423765</v>
      </c>
      <c r="AU98">
        <v>9.2207328533223478</v>
      </c>
      <c r="AV98">
        <v>19.838781409828815</v>
      </c>
      <c r="AW98">
        <v>36.103415414738386</v>
      </c>
      <c r="AX98">
        <v>0</v>
      </c>
      <c r="AY98">
        <v>0</v>
      </c>
      <c r="AZ98">
        <v>5.8690543060498047E-3</v>
      </c>
      <c r="BA98">
        <v>2.3310961311886356</v>
      </c>
      <c r="BB98">
        <v>9.5411662976050138E-2</v>
      </c>
      <c r="BC98">
        <v>8.7577723076922975E-3</v>
      </c>
      <c r="BD98">
        <v>4.5587407535493139E-2</v>
      </c>
      <c r="BE98">
        <v>13.722732849852241</v>
      </c>
      <c r="BF98">
        <v>6.2216366748240839E-2</v>
      </c>
      <c r="BG98">
        <v>6.3821810676047502E-2</v>
      </c>
      <c r="BH98">
        <v>5.2021993287435526E-3</v>
      </c>
      <c r="BI98">
        <v>4.8512756312156152E-2</v>
      </c>
      <c r="BJ98">
        <v>0</v>
      </c>
      <c r="BK98">
        <v>2.0133406208628138E-4</v>
      </c>
      <c r="BL98">
        <v>0</v>
      </c>
      <c r="BM98">
        <v>0</v>
      </c>
      <c r="BN98">
        <v>4.725049921429348E-3</v>
      </c>
      <c r="BO98">
        <v>7.4314084078847616E-4</v>
      </c>
      <c r="BP98">
        <v>3.2253165613242941E-3</v>
      </c>
      <c r="BQ98">
        <v>0.10134146045156546</v>
      </c>
      <c r="BR98">
        <v>0</v>
      </c>
      <c r="BS98">
        <v>2.9282349132947961E-9</v>
      </c>
      <c r="BT98">
        <v>3.5424203655352475E-5</v>
      </c>
      <c r="BU98">
        <v>8.2699047104247314E-4</v>
      </c>
      <c r="BW98">
        <v>12.20357951038879</v>
      </c>
      <c r="BX98">
        <v>19.838781409828815</v>
      </c>
      <c r="BY98">
        <v>40.8576514989674</v>
      </c>
      <c r="BZ98">
        <v>8.8783825259604203</v>
      </c>
      <c r="CA98">
        <v>2.2357593482348026</v>
      </c>
      <c r="CB98">
        <v>15.990172799713458</v>
      </c>
      <c r="CD98">
        <v>35.436199999999999</v>
      </c>
      <c r="CE98">
        <v>144.667</v>
      </c>
      <c r="CF98">
        <v>8240.2999999999993</v>
      </c>
      <c r="CG98">
        <v>5202.03</v>
      </c>
      <c r="CH98">
        <v>3.4831E-12</v>
      </c>
      <c r="CI98">
        <v>17069.3</v>
      </c>
      <c r="CJ98">
        <v>1251.56</v>
      </c>
      <c r="CK98">
        <v>113.739</v>
      </c>
      <c r="CL98">
        <v>7.3878399999999997</v>
      </c>
      <c r="CM98">
        <v>2190.73</v>
      </c>
      <c r="CN98">
        <v>62.224400000000003</v>
      </c>
      <c r="CO98">
        <v>10.163399999999999</v>
      </c>
      <c r="CP98">
        <v>52.819800000000001</v>
      </c>
      <c r="CQ98">
        <v>16707.7</v>
      </c>
      <c r="CR98">
        <v>83.337100000000007</v>
      </c>
      <c r="CS98">
        <v>86.202299999999994</v>
      </c>
      <c r="CT98">
        <v>5.1338200000000001</v>
      </c>
      <c r="CU98">
        <v>66.428299999999993</v>
      </c>
      <c r="CV98">
        <v>6.6395299999999997</v>
      </c>
      <c r="CW98">
        <v>0.51861400000000002</v>
      </c>
      <c r="CX98">
        <v>3.9530899999999998E-7</v>
      </c>
      <c r="CY98">
        <v>1.23691E-5</v>
      </c>
      <c r="CZ98">
        <v>4.27128</v>
      </c>
      <c r="DA98">
        <v>0.99309700000000001</v>
      </c>
      <c r="DB98">
        <v>4.7423999999999999</v>
      </c>
      <c r="DC98">
        <v>155.56</v>
      </c>
      <c r="DD98">
        <v>1.4034200000000001E-4</v>
      </c>
      <c r="DE98">
        <v>6.1617400000000001E-6</v>
      </c>
      <c r="DF98">
        <v>9.08085E-2</v>
      </c>
      <c r="DG98">
        <v>1.0487</v>
      </c>
      <c r="DI98">
        <v>600</v>
      </c>
      <c r="DJ98">
        <v>700.00000000000011</v>
      </c>
      <c r="DK98">
        <v>800</v>
      </c>
      <c r="DL98">
        <v>500</v>
      </c>
      <c r="DM98">
        <v>900</v>
      </c>
      <c r="DN98">
        <v>383.33333333333303</v>
      </c>
      <c r="DO98">
        <v>3.5436199999999999E-3</v>
      </c>
      <c r="DP98">
        <v>1.4466700000000001E-2</v>
      </c>
      <c r="DQ98">
        <v>0.82402999999999993</v>
      </c>
      <c r="DR98">
        <v>0.52020299999999997</v>
      </c>
      <c r="DS98">
        <v>3.4830999999999998E-16</v>
      </c>
      <c r="DT98">
        <v>1.7069299999999998</v>
      </c>
      <c r="DU98">
        <v>0.12515599999999999</v>
      </c>
      <c r="DV98">
        <v>1.1373900000000001E-2</v>
      </c>
      <c r="DW98">
        <v>7.3878399999999993E-4</v>
      </c>
      <c r="DX98">
        <v>0.21907299999999999</v>
      </c>
      <c r="DY98">
        <v>6.2224400000000001E-3</v>
      </c>
      <c r="DZ98">
        <v>1.0163399999999999E-3</v>
      </c>
      <c r="EA98">
        <v>5.2819800000000004E-3</v>
      </c>
      <c r="EB98">
        <v>1.6707700000000001</v>
      </c>
      <c r="EC98">
        <v>8.3337100000000011E-3</v>
      </c>
      <c r="ED98">
        <v>8.6202299999999996E-3</v>
      </c>
      <c r="EE98">
        <v>5.1338200000000005E-4</v>
      </c>
      <c r="EF98">
        <v>6.6428299999999989E-3</v>
      </c>
      <c r="EG98">
        <v>6.63953E-4</v>
      </c>
      <c r="EH98">
        <v>5.1861400000000005E-5</v>
      </c>
      <c r="EI98">
        <v>3.9530900000000001E-11</v>
      </c>
      <c r="EJ98">
        <v>1.23691E-9</v>
      </c>
      <c r="EK98">
        <v>4.2712799999999998E-4</v>
      </c>
      <c r="EL98">
        <v>9.9309700000000002E-5</v>
      </c>
      <c r="EM98">
        <v>4.7424000000000001E-4</v>
      </c>
      <c r="EN98">
        <v>1.5556E-2</v>
      </c>
      <c r="EO98">
        <v>1.4034200000000001E-8</v>
      </c>
      <c r="EP98">
        <v>6.1617399999999999E-10</v>
      </c>
      <c r="EQ98">
        <v>9.0808499999999996E-6</v>
      </c>
      <c r="ER98">
        <v>1.0486999999999999E-4</v>
      </c>
      <c r="EU98">
        <v>0.06</v>
      </c>
      <c r="EV98">
        <v>7.0000000000000007E-2</v>
      </c>
      <c r="EW98">
        <v>0.08</v>
      </c>
      <c r="EX98">
        <v>0.05</v>
      </c>
      <c r="EY98">
        <v>0.09</v>
      </c>
      <c r="EZ98">
        <v>3.8333333333333303E-2</v>
      </c>
      <c r="FB98">
        <v>7.6284845533141094E-3</v>
      </c>
      <c r="FC98">
        <v>1.9500784384514944E-2</v>
      </c>
      <c r="FD98">
        <v>1.3660390374331572</v>
      </c>
      <c r="FE98">
        <v>0.86236860962566986</v>
      </c>
      <c r="FF98">
        <v>6.5814839881393643E-16</v>
      </c>
      <c r="FG98">
        <v>3.650849213243144</v>
      </c>
      <c r="FH98">
        <v>0.17511847504990052</v>
      </c>
      <c r="FI98">
        <v>1.5914379041916199E-2</v>
      </c>
      <c r="FJ98">
        <v>1.1331526832740178E-3</v>
      </c>
      <c r="FK98">
        <v>0.36551828932525582</v>
      </c>
      <c r="FL98">
        <v>1.1108533443266575E-2</v>
      </c>
      <c r="FM98">
        <v>1.4854199999999981E-3</v>
      </c>
      <c r="FN98">
        <v>6.8202340953767556E-3</v>
      </c>
      <c r="FO98">
        <v>2.1491157887197878</v>
      </c>
      <c r="FP98">
        <v>1.0373161820128445E-2</v>
      </c>
      <c r="FQ98">
        <v>1.0729799899051659E-2</v>
      </c>
      <c r="FR98">
        <v>6.9010558003442446E-4</v>
      </c>
      <c r="FS98">
        <v>7.2645995097694845E-3</v>
      </c>
      <c r="FT98">
        <v>7.8519527345354825E-4</v>
      </c>
      <c r="FU98">
        <v>6.1331639671307838E-5</v>
      </c>
      <c r="FV98">
        <v>5.0201708682937751E-11</v>
      </c>
      <c r="FW98">
        <v>1.6708183534312686E-9</v>
      </c>
      <c r="FX98">
        <v>6.1101692476590343E-4</v>
      </c>
      <c r="FY98">
        <v>1.2608006812399994E-4</v>
      </c>
      <c r="FZ98">
        <v>5.0278717832956952E-4</v>
      </c>
      <c r="GA98">
        <v>1.7368789512017403E-2</v>
      </c>
      <c r="GB98">
        <v>1.6459115766738643E-8</v>
      </c>
      <c r="GC98">
        <v>3.9712948554913278E-10</v>
      </c>
      <c r="GD98">
        <v>1.1451829112271582E-5</v>
      </c>
      <c r="GE98">
        <v>1.1296806949806977E-4</v>
      </c>
      <c r="GF98">
        <v>0</v>
      </c>
      <c r="GG98">
        <v>0</v>
      </c>
      <c r="GH98">
        <v>9.9465240641711403E-2</v>
      </c>
      <c r="GI98">
        <v>0.1322683469236472</v>
      </c>
      <c r="GJ98">
        <v>0.17110715557137759</v>
      </c>
      <c r="GK98">
        <v>6.0230179028133005E-2</v>
      </c>
      <c r="GL98">
        <v>0.1501629412993524</v>
      </c>
    </row>
    <row r="99" spans="8:194">
      <c r="H99" t="s">
        <v>306</v>
      </c>
      <c r="I99" t="s">
        <v>131</v>
      </c>
      <c r="J99">
        <f t="shared" si="18"/>
        <v>-1.4971697481777928</v>
      </c>
      <c r="K99">
        <v>-2.3593999999999999</v>
      </c>
      <c r="L99">
        <v>-1.7282999999999999</v>
      </c>
      <c r="M99">
        <f t="shared" si="19"/>
        <v>0.42542682284455691</v>
      </c>
      <c r="N99">
        <f t="shared" si="20"/>
        <v>4.6482000000000006E-9</v>
      </c>
      <c r="O99">
        <f t="shared" si="22"/>
        <v>594.44747129716143</v>
      </c>
      <c r="Q99">
        <v>60934</v>
      </c>
      <c r="R99">
        <v>52287.7</v>
      </c>
      <c r="S99">
        <v>12835.7</v>
      </c>
      <c r="T99">
        <v>99807.9</v>
      </c>
      <c r="U99">
        <v>73900</v>
      </c>
      <c r="V99">
        <v>12000</v>
      </c>
      <c r="W99">
        <v>123600</v>
      </c>
      <c r="X99">
        <v>6.0933999999999999</v>
      </c>
      <c r="Y99">
        <v>5.2287699999999999</v>
      </c>
      <c r="Z99">
        <v>1.2835700000000001</v>
      </c>
      <c r="AA99">
        <v>9.9807899999999989</v>
      </c>
      <c r="AB99">
        <v>7.39</v>
      </c>
      <c r="AC99">
        <v>1.2</v>
      </c>
      <c r="AD99">
        <v>12.36</v>
      </c>
      <c r="AE99">
        <f t="shared" si="24"/>
        <v>197500</v>
      </c>
      <c r="AF99">
        <f t="shared" si="25"/>
        <v>173707.9</v>
      </c>
      <c r="AG99">
        <f t="shared" si="26"/>
        <v>0.3741772151898734</v>
      </c>
      <c r="AH99">
        <f t="shared" si="27"/>
        <v>0.42542682284455691</v>
      </c>
      <c r="AJ99">
        <v>5.6751165495356286</v>
      </c>
      <c r="AK99">
        <v>2.3248834504643718</v>
      </c>
      <c r="AM99">
        <v>0.95971049565860511</v>
      </c>
      <c r="AN99">
        <v>0.22376256920707446</v>
      </c>
      <c r="AO99">
        <v>1.8469940006448131</v>
      </c>
      <c r="AP99">
        <v>2.5373485084335181</v>
      </c>
      <c r="AR99">
        <v>5.2855093659942287E-2</v>
      </c>
      <c r="AS99">
        <v>0.10342949569377957</v>
      </c>
      <c r="AT99">
        <v>10.10343632997324</v>
      </c>
      <c r="AU99">
        <v>8.6697976136597266</v>
      </c>
      <c r="AV99">
        <v>20.065510340226858</v>
      </c>
      <c r="AW99">
        <v>36.136786863652596</v>
      </c>
      <c r="AX99">
        <v>0</v>
      </c>
      <c r="AY99">
        <v>3.7614176846307461E-2</v>
      </c>
      <c r="AZ99">
        <v>5.5181190747330792E-3</v>
      </c>
      <c r="BA99">
        <v>2.1416071840401085</v>
      </c>
      <c r="BB99">
        <v>9.3731754456222907E-2</v>
      </c>
      <c r="BC99">
        <v>1.2715969230769217E-2</v>
      </c>
      <c r="BD99">
        <v>4.0634648926101087E-2</v>
      </c>
      <c r="BE99">
        <v>12.839465549288178</v>
      </c>
      <c r="BF99">
        <v>6.2953989691036799E-2</v>
      </c>
      <c r="BG99">
        <v>6.7840150443560496E-2</v>
      </c>
      <c r="BH99">
        <v>5.5447101721170476E-3</v>
      </c>
      <c r="BI99">
        <v>4.5654960547560394E-2</v>
      </c>
      <c r="BJ99">
        <v>0</v>
      </c>
      <c r="BK99">
        <v>2.149825261355852E-4</v>
      </c>
      <c r="BL99">
        <v>9.4719057327634585E-11</v>
      </c>
      <c r="BM99">
        <v>4.2955718526638977E-8</v>
      </c>
      <c r="BN99">
        <v>4.8106524873533603E-3</v>
      </c>
      <c r="BO99">
        <v>7.9832119155926211E-4</v>
      </c>
      <c r="BP99">
        <v>3.0397187133182745E-3</v>
      </c>
      <c r="BQ99">
        <v>0.10003087385287647</v>
      </c>
      <c r="BR99">
        <v>0</v>
      </c>
      <c r="BS99">
        <v>0</v>
      </c>
      <c r="BT99">
        <v>3.7818647780678852E-5</v>
      </c>
      <c r="BU99">
        <v>8.0348876061776266E-4</v>
      </c>
      <c r="BW99">
        <v>12.253322361653961</v>
      </c>
      <c r="BX99">
        <v>20.065510340226858</v>
      </c>
      <c r="BY99">
        <v>40.8576514989674</v>
      </c>
      <c r="BZ99">
        <v>8.9265691339710607</v>
      </c>
      <c r="CA99">
        <v>2.0021725506580319</v>
      </c>
      <c r="CB99">
        <v>15.900123556271788</v>
      </c>
      <c r="CD99">
        <v>24.7393</v>
      </c>
      <c r="CE99">
        <v>151.13200000000001</v>
      </c>
      <c r="CF99">
        <v>6056.59</v>
      </c>
      <c r="CG99">
        <v>3016.45</v>
      </c>
      <c r="CH99">
        <v>3.6379800000000002E-12</v>
      </c>
      <c r="CI99">
        <v>16803.599999999999</v>
      </c>
      <c r="CJ99">
        <v>1080.0999999999999</v>
      </c>
      <c r="CK99">
        <v>150.71100000000001</v>
      </c>
      <c r="CL99">
        <v>6.00143</v>
      </c>
      <c r="CM99">
        <v>1616.61</v>
      </c>
      <c r="CN99">
        <v>41.414499999999997</v>
      </c>
      <c r="CO99">
        <v>10.3283</v>
      </c>
      <c r="CP99">
        <v>39.164200000000001</v>
      </c>
      <c r="CQ99">
        <v>11380.7</v>
      </c>
      <c r="CR99">
        <v>62.648899999999998</v>
      </c>
      <c r="CS99">
        <v>84.906099999999995</v>
      </c>
      <c r="CT99">
        <v>3.79752</v>
      </c>
      <c r="CU99">
        <v>36.628599999999999</v>
      </c>
      <c r="CV99">
        <v>4.5719599999999998</v>
      </c>
      <c r="CW99">
        <v>0.407947</v>
      </c>
      <c r="CX99">
        <v>8.1403299999999994E-8</v>
      </c>
      <c r="CY99">
        <v>2.73528E-5</v>
      </c>
      <c r="CZ99">
        <v>3.2976399999999999</v>
      </c>
      <c r="DA99">
        <v>0.73596399999999995</v>
      </c>
      <c r="DB99">
        <v>3.04643</v>
      </c>
      <c r="DC99">
        <v>127.53</v>
      </c>
      <c r="DD99">
        <v>3.5637400000000001E-4</v>
      </c>
      <c r="DE99">
        <v>1.16071E-6</v>
      </c>
      <c r="DF99">
        <v>5.37305E-2</v>
      </c>
      <c r="DG99">
        <v>1.1323700000000001</v>
      </c>
      <c r="DI99">
        <v>600</v>
      </c>
      <c r="DJ99">
        <v>700.00000000000011</v>
      </c>
      <c r="DK99">
        <v>800</v>
      </c>
      <c r="DL99">
        <v>500</v>
      </c>
      <c r="DM99">
        <v>900</v>
      </c>
      <c r="DN99">
        <v>383.33333333333303</v>
      </c>
      <c r="DO99">
        <v>2.4739300000000001E-3</v>
      </c>
      <c r="DP99">
        <v>1.51132E-2</v>
      </c>
      <c r="DQ99">
        <v>0.60565900000000006</v>
      </c>
      <c r="DR99">
        <v>0.301645</v>
      </c>
      <c r="DS99">
        <v>3.6379800000000003E-16</v>
      </c>
      <c r="DT99">
        <v>1.6803599999999999</v>
      </c>
      <c r="DU99">
        <v>0.10800999999999999</v>
      </c>
      <c r="DV99">
        <v>1.50711E-2</v>
      </c>
      <c r="DW99">
        <v>6.0014300000000003E-4</v>
      </c>
      <c r="DX99">
        <v>0.161661</v>
      </c>
      <c r="DY99">
        <v>4.1414499999999996E-3</v>
      </c>
      <c r="DZ99">
        <v>1.03283E-3</v>
      </c>
      <c r="EA99">
        <v>3.9164200000000003E-3</v>
      </c>
      <c r="EB99">
        <v>1.1380700000000001</v>
      </c>
      <c r="EC99">
        <v>6.2648899999999995E-3</v>
      </c>
      <c r="ED99">
        <v>8.4906099999999991E-3</v>
      </c>
      <c r="EE99">
        <v>3.7975200000000002E-4</v>
      </c>
      <c r="EF99">
        <v>3.66286E-3</v>
      </c>
      <c r="EG99">
        <v>4.5719599999999999E-4</v>
      </c>
      <c r="EH99">
        <v>4.0794699999999998E-5</v>
      </c>
      <c r="EI99">
        <v>8.1403299999999987E-12</v>
      </c>
      <c r="EJ99">
        <v>2.7352800000000001E-9</v>
      </c>
      <c r="EK99">
        <v>3.2976399999999997E-4</v>
      </c>
      <c r="EL99">
        <v>7.3596399999999992E-5</v>
      </c>
      <c r="EM99">
        <v>3.04643E-4</v>
      </c>
      <c r="EN99">
        <v>1.2753E-2</v>
      </c>
      <c r="EO99">
        <v>3.5637399999999999E-8</v>
      </c>
      <c r="EP99">
        <v>1.16071E-10</v>
      </c>
      <c r="EQ99">
        <v>5.3730500000000002E-6</v>
      </c>
      <c r="ER99">
        <v>1.1323700000000001E-4</v>
      </c>
      <c r="EU99">
        <v>0.06</v>
      </c>
      <c r="EV99">
        <v>7.0000000000000007E-2</v>
      </c>
      <c r="EW99">
        <v>0.08</v>
      </c>
      <c r="EX99">
        <v>0.05</v>
      </c>
      <c r="EY99">
        <v>0.09</v>
      </c>
      <c r="EZ99">
        <v>3.8333333333333303E-2</v>
      </c>
      <c r="FB99">
        <v>5.3257225072046027E-3</v>
      </c>
      <c r="FC99">
        <v>2.0372251761635429E-2</v>
      </c>
      <c r="FD99">
        <v>1.0040336363636382</v>
      </c>
      <c r="FE99">
        <v>0.50005320855615054</v>
      </c>
      <c r="FF99">
        <v>6.8741371534470005E-16</v>
      </c>
      <c r="FG99">
        <v>3.5940202491990001</v>
      </c>
      <c r="FH99">
        <v>0.15112776447105819</v>
      </c>
      <c r="FI99">
        <v>2.1087507185628785E-2</v>
      </c>
      <c r="FJ99">
        <v>9.2050403202846706E-4</v>
      </c>
      <c r="FK99">
        <v>0.2697276805932734</v>
      </c>
      <c r="FL99">
        <v>7.3934719866509523E-3</v>
      </c>
      <c r="FM99">
        <v>1.5095207692307675E-3</v>
      </c>
      <c r="FN99">
        <v>5.0569864361121085E-3</v>
      </c>
      <c r="FO99">
        <v>1.4639023957027772</v>
      </c>
      <c r="FP99">
        <v>7.7980536586111683E-3</v>
      </c>
      <c r="FQ99">
        <v>1.0568458883450559E-2</v>
      </c>
      <c r="FR99">
        <v>5.1047558003442417E-4</v>
      </c>
      <c r="FS99">
        <v>4.0057040388440258E-3</v>
      </c>
      <c r="FT99">
        <v>5.406830577493715E-4</v>
      </c>
      <c r="FU99">
        <v>4.8244085984934871E-5</v>
      </c>
      <c r="FV99">
        <v>1.0337697225283983E-11</v>
      </c>
      <c r="FW99">
        <v>3.6948169436527153E-9</v>
      </c>
      <c r="FX99">
        <v>4.7173537014314994E-4</v>
      </c>
      <c r="FY99">
        <v>9.3435375654957664E-5</v>
      </c>
      <c r="FZ99">
        <v>3.2298117908201556E-4</v>
      </c>
      <c r="GA99">
        <v>1.4239147123088066E-2</v>
      </c>
      <c r="GB99">
        <v>4.1795050107991308E-8</v>
      </c>
      <c r="GC99">
        <v>7.4808765895953729E-11</v>
      </c>
      <c r="GD99">
        <v>6.7759351174934975E-6</v>
      </c>
      <c r="GE99">
        <v>1.219811698841702E-4</v>
      </c>
      <c r="GF99">
        <v>0</v>
      </c>
      <c r="GG99">
        <v>0</v>
      </c>
      <c r="GH99">
        <v>9.9465240641711403E-2</v>
      </c>
      <c r="GI99">
        <v>0.1322683469236472</v>
      </c>
      <c r="GJ99">
        <v>0.17110715557137759</v>
      </c>
      <c r="GK99">
        <v>6.0230179028133005E-2</v>
      </c>
      <c r="GL99">
        <v>0.1501629412993524</v>
      </c>
    </row>
    <row r="100" spans="8:194">
      <c r="H100" t="s">
        <v>306</v>
      </c>
      <c r="I100" t="s">
        <v>132</v>
      </c>
      <c r="J100">
        <f t="shared" si="18"/>
        <v>-1.4817619473110466</v>
      </c>
      <c r="K100">
        <v>-2.3593999999999999</v>
      </c>
      <c r="L100">
        <v>-1.7282999999999999</v>
      </c>
      <c r="M100">
        <f t="shared" si="19"/>
        <v>0.42426209716456242</v>
      </c>
      <c r="N100">
        <f t="shared" si="20"/>
        <v>4.6482000000000006E-9</v>
      </c>
      <c r="O100">
        <f t="shared" si="22"/>
        <v>597.28151345447066</v>
      </c>
      <c r="Q100">
        <v>60018.7</v>
      </c>
      <c r="R100">
        <v>57718.8</v>
      </c>
      <c r="S100">
        <v>12992.3</v>
      </c>
      <c r="T100">
        <v>101099</v>
      </c>
      <c r="U100">
        <v>74500</v>
      </c>
      <c r="V100">
        <v>12900</v>
      </c>
      <c r="W100">
        <v>124900</v>
      </c>
      <c r="X100">
        <v>6.0018699999999994</v>
      </c>
      <c r="Y100">
        <v>5.7718800000000003</v>
      </c>
      <c r="Z100">
        <v>1.2992299999999999</v>
      </c>
      <c r="AA100">
        <v>10.1099</v>
      </c>
      <c r="AB100">
        <v>7.45</v>
      </c>
      <c r="AC100">
        <v>1.29</v>
      </c>
      <c r="AD100">
        <v>12.49</v>
      </c>
      <c r="AE100">
        <f t="shared" si="24"/>
        <v>199400</v>
      </c>
      <c r="AF100">
        <f t="shared" si="25"/>
        <v>175599</v>
      </c>
      <c r="AG100">
        <f t="shared" si="26"/>
        <v>0.37362086258776328</v>
      </c>
      <c r="AH100">
        <f t="shared" si="27"/>
        <v>0.42426209716456242</v>
      </c>
      <c r="AJ100">
        <v>5.6341481528632045</v>
      </c>
      <c r="AK100">
        <v>2.365851847136796</v>
      </c>
      <c r="AM100">
        <v>0.93884647511727337</v>
      </c>
      <c r="AN100">
        <v>0.22723695590929643</v>
      </c>
      <c r="AO100">
        <v>1.8725546151372634</v>
      </c>
      <c r="AP100">
        <v>2.5663565717612138</v>
      </c>
      <c r="AR100">
        <v>4.9790456195965338E-2</v>
      </c>
      <c r="AS100">
        <v>0.10624097211831196</v>
      </c>
      <c r="AT100">
        <v>9.9516708907632001</v>
      </c>
      <c r="AU100">
        <v>9.5703256120139741</v>
      </c>
      <c r="AV100">
        <v>20.122192572826368</v>
      </c>
      <c r="AW100">
        <v>36.994818155927426</v>
      </c>
      <c r="AX100">
        <v>0</v>
      </c>
      <c r="AY100">
        <v>0</v>
      </c>
      <c r="AZ100">
        <v>5.3098279715302335E-3</v>
      </c>
      <c r="BA100">
        <v>2.1677355358261954</v>
      </c>
      <c r="BB100">
        <v>8.5785662190812614E-2</v>
      </c>
      <c r="BC100">
        <v>1.1344432307692295E-2</v>
      </c>
      <c r="BD100">
        <v>3.9092278522023911E-2</v>
      </c>
      <c r="BE100">
        <v>13.005554946727521</v>
      </c>
      <c r="BF100">
        <v>5.8142263383297442E-2</v>
      </c>
      <c r="BG100">
        <v>5.8850137442642808E-2</v>
      </c>
      <c r="BH100">
        <v>5.3648247676420036E-3</v>
      </c>
      <c r="BI100">
        <v>4.6253378518778372E-2</v>
      </c>
      <c r="BJ100">
        <v>0</v>
      </c>
      <c r="BK100">
        <v>1.4534472997032621E-4</v>
      </c>
      <c r="BL100">
        <v>1.332772318074456E-5</v>
      </c>
      <c r="BM100">
        <v>0</v>
      </c>
      <c r="BN100">
        <v>4.6876846302873814E-3</v>
      </c>
      <c r="BO100">
        <v>8.1067786269059061E-4</v>
      </c>
      <c r="BP100">
        <v>2.8478127012791484E-3</v>
      </c>
      <c r="BQ100">
        <v>9.9647791332847346E-2</v>
      </c>
      <c r="BR100">
        <v>0</v>
      </c>
      <c r="BS100">
        <v>1.9891599999999994E-10</v>
      </c>
      <c r="BT100">
        <v>3.9397792950391643E-5</v>
      </c>
      <c r="BU100">
        <v>8.7390663706563921E-4</v>
      </c>
      <c r="BW100">
        <v>12.352808064184305</v>
      </c>
      <c r="BX100">
        <v>20.122192572826368</v>
      </c>
      <c r="BY100">
        <v>40.429822687459883</v>
      </c>
      <c r="BZ100">
        <v>8.89042917796308</v>
      </c>
      <c r="CA100">
        <v>2.1523354919573845</v>
      </c>
      <c r="CB100">
        <v>16.067357865520602</v>
      </c>
      <c r="CD100">
        <v>27.511199999999999</v>
      </c>
      <c r="CE100">
        <v>75.077200000000005</v>
      </c>
      <c r="CF100">
        <v>5697.82</v>
      </c>
      <c r="CG100">
        <v>3708.48</v>
      </c>
      <c r="CH100">
        <v>3.9574299999999996E-12</v>
      </c>
      <c r="CI100">
        <v>13712.4</v>
      </c>
      <c r="CJ100">
        <v>1070.3699999999999</v>
      </c>
      <c r="CK100">
        <v>159.345</v>
      </c>
      <c r="CL100">
        <v>4.8438400000000001</v>
      </c>
      <c r="CM100">
        <v>1733.77</v>
      </c>
      <c r="CN100">
        <v>45.1023</v>
      </c>
      <c r="CO100">
        <v>9.7724899999999995</v>
      </c>
      <c r="CP100">
        <v>38.967700000000001</v>
      </c>
      <c r="CQ100">
        <v>14125.4</v>
      </c>
      <c r="CR100">
        <v>74.657499999999999</v>
      </c>
      <c r="CS100">
        <v>66.291399999999996</v>
      </c>
      <c r="CT100">
        <v>3.7860100000000001</v>
      </c>
      <c r="CU100">
        <v>48.153100000000002</v>
      </c>
      <c r="CV100">
        <v>6.9964000000000004</v>
      </c>
      <c r="CW100">
        <v>0.34625299999999998</v>
      </c>
      <c r="CX100">
        <v>9.5003599999999994E-2</v>
      </c>
      <c r="CY100">
        <v>1.41101E-4</v>
      </c>
      <c r="CZ100">
        <v>3.7022400000000002</v>
      </c>
      <c r="DA100">
        <v>0.97971900000000001</v>
      </c>
      <c r="DB100">
        <v>3.5190700000000001</v>
      </c>
      <c r="DC100">
        <v>111.131</v>
      </c>
      <c r="DD100">
        <v>2.4616599999999997E-4</v>
      </c>
      <c r="DE100">
        <v>3.5141100000000002E-7</v>
      </c>
      <c r="DF100">
        <v>0.108129</v>
      </c>
      <c r="DG100">
        <v>1.14127</v>
      </c>
      <c r="DI100">
        <v>600</v>
      </c>
      <c r="DJ100">
        <v>700.00000000000011</v>
      </c>
      <c r="DK100">
        <v>800</v>
      </c>
      <c r="DL100">
        <v>500</v>
      </c>
      <c r="DM100">
        <v>900</v>
      </c>
      <c r="DN100">
        <v>383.33333333333303</v>
      </c>
      <c r="DO100">
        <v>2.7511199999999997E-3</v>
      </c>
      <c r="DP100">
        <v>7.5077200000000007E-3</v>
      </c>
      <c r="DQ100">
        <v>0.56978200000000001</v>
      </c>
      <c r="DR100">
        <v>0.37084800000000001</v>
      </c>
      <c r="DS100">
        <v>3.9574299999999995E-16</v>
      </c>
      <c r="DT100">
        <v>1.37124</v>
      </c>
      <c r="DU100">
        <v>0.10703699999999999</v>
      </c>
      <c r="DV100">
        <v>1.5934500000000001E-2</v>
      </c>
      <c r="DW100">
        <v>4.8438400000000003E-4</v>
      </c>
      <c r="DX100">
        <v>0.173377</v>
      </c>
      <c r="DY100">
        <v>4.5102299999999996E-3</v>
      </c>
      <c r="DZ100">
        <v>9.7724899999999991E-4</v>
      </c>
      <c r="EA100">
        <v>3.8967699999999999E-3</v>
      </c>
      <c r="EB100">
        <v>1.4125399999999999</v>
      </c>
      <c r="EC100">
        <v>7.4657500000000002E-3</v>
      </c>
      <c r="ED100">
        <v>6.6291399999999995E-3</v>
      </c>
      <c r="EE100">
        <v>3.78601E-4</v>
      </c>
      <c r="EF100">
        <v>4.8153100000000006E-3</v>
      </c>
      <c r="EG100">
        <v>6.9964000000000007E-4</v>
      </c>
      <c r="EH100">
        <v>3.4625299999999995E-5</v>
      </c>
      <c r="EI100">
        <v>9.5003599999999986E-6</v>
      </c>
      <c r="EJ100">
        <v>1.4110100000000001E-8</v>
      </c>
      <c r="EK100">
        <v>3.70224E-4</v>
      </c>
      <c r="EL100">
        <v>9.7971899999999996E-5</v>
      </c>
      <c r="EM100">
        <v>3.5190699999999999E-4</v>
      </c>
      <c r="EN100">
        <v>1.1113100000000001E-2</v>
      </c>
      <c r="EO100">
        <v>2.4616599999999996E-8</v>
      </c>
      <c r="EP100">
        <v>3.5141100000000003E-11</v>
      </c>
      <c r="EQ100">
        <v>1.0812900000000001E-5</v>
      </c>
      <c r="ER100">
        <v>1.14127E-4</v>
      </c>
      <c r="EU100">
        <v>0.06</v>
      </c>
      <c r="EV100">
        <v>7.0000000000000007E-2</v>
      </c>
      <c r="EW100">
        <v>0.08</v>
      </c>
      <c r="EX100">
        <v>0.05</v>
      </c>
      <c r="EY100">
        <v>0.09</v>
      </c>
      <c r="EZ100">
        <v>3.8333333333333303E-2</v>
      </c>
      <c r="FB100">
        <v>5.9224398847262149E-3</v>
      </c>
      <c r="FC100">
        <v>1.0120236746411451E-2</v>
      </c>
      <c r="FD100">
        <v>0.94455839572192679</v>
      </c>
      <c r="FE100">
        <v>0.61477475935828985</v>
      </c>
      <c r="FF100">
        <v>7.4777532023721289E-16</v>
      </c>
      <c r="FG100">
        <v>2.9328622000711975</v>
      </c>
      <c r="FH100">
        <v>0.14976634131736555</v>
      </c>
      <c r="FI100">
        <v>2.2295577844311423E-2</v>
      </c>
      <c r="FJ100">
        <v>7.4295197153024693E-4</v>
      </c>
      <c r="FK100">
        <v>0.28927555859619802</v>
      </c>
      <c r="FL100">
        <v>8.0518318845700723E-3</v>
      </c>
      <c r="FM100">
        <v>1.4282869999999984E-3</v>
      </c>
      <c r="FN100">
        <v>5.0316138296323115E-3</v>
      </c>
      <c r="FO100">
        <v>1.8169538692927505</v>
      </c>
      <c r="FP100">
        <v>9.2927919088405912E-3</v>
      </c>
      <c r="FQ100">
        <v>8.2514440685224552E-3</v>
      </c>
      <c r="FR100">
        <v>5.0892836660929508E-4</v>
      </c>
      <c r="FS100">
        <v>5.2660234667134499E-3</v>
      </c>
      <c r="FT100">
        <v>8.2739895914174738E-4</v>
      </c>
      <c r="FU100">
        <v>4.0948112143346206E-5</v>
      </c>
      <c r="FV100">
        <v>1.2064848134068144E-5</v>
      </c>
      <c r="FW100">
        <v>1.9059926792370135E-8</v>
      </c>
      <c r="FX100">
        <v>5.2961437778495401E-4</v>
      </c>
      <c r="FY100">
        <v>1.2438164475612866E-4</v>
      </c>
      <c r="FZ100">
        <v>3.7309026561324187E-4</v>
      </c>
      <c r="GA100">
        <v>1.2408144428259233E-2</v>
      </c>
      <c r="GB100">
        <v>2.8870008207343374E-8</v>
      </c>
      <c r="GC100">
        <v>2.264874364161849E-11</v>
      </c>
      <c r="GD100">
        <v>1.3636111488250704E-5</v>
      </c>
      <c r="GE100">
        <v>1.2293989575289606E-4</v>
      </c>
      <c r="GF100">
        <v>0</v>
      </c>
      <c r="GG100">
        <v>0</v>
      </c>
      <c r="GH100">
        <v>9.9465240641711403E-2</v>
      </c>
      <c r="GI100">
        <v>0.1322683469236472</v>
      </c>
      <c r="GJ100">
        <v>0.17110715557137759</v>
      </c>
      <c r="GK100">
        <v>6.0230179028133005E-2</v>
      </c>
      <c r="GL100">
        <v>0.1501629412993524</v>
      </c>
    </row>
    <row r="101" spans="8:194">
      <c r="H101" t="s">
        <v>306</v>
      </c>
      <c r="I101" t="s">
        <v>133</v>
      </c>
      <c r="J101">
        <f t="shared" si="18"/>
        <v>-1.3749616690398643</v>
      </c>
      <c r="K101">
        <v>-2.3593999999999999</v>
      </c>
      <c r="L101">
        <v>-1.7282999999999999</v>
      </c>
      <c r="M101">
        <f t="shared" si="19"/>
        <v>0.43797737314192536</v>
      </c>
      <c r="N101">
        <f t="shared" si="20"/>
        <v>4.6482000000000006E-9</v>
      </c>
      <c r="O101">
        <f t="shared" si="22"/>
        <v>620.04514188752159</v>
      </c>
      <c r="Q101">
        <v>62570</v>
      </c>
      <c r="R101">
        <v>56588.800000000003</v>
      </c>
      <c r="S101">
        <v>14469.9</v>
      </c>
      <c r="T101">
        <v>94958.5</v>
      </c>
      <c r="U101">
        <v>74000</v>
      </c>
      <c r="V101">
        <v>13600.000000000002</v>
      </c>
      <c r="W101">
        <v>125500</v>
      </c>
      <c r="X101">
        <v>6.2569999999999997</v>
      </c>
      <c r="Y101">
        <v>5.6588799999999999</v>
      </c>
      <c r="Z101">
        <v>1.44699</v>
      </c>
      <c r="AA101">
        <v>9.4958500000000008</v>
      </c>
      <c r="AB101">
        <v>7.4</v>
      </c>
      <c r="AC101">
        <v>1.36</v>
      </c>
      <c r="AD101">
        <v>12.55</v>
      </c>
      <c r="AE101">
        <f t="shared" si="24"/>
        <v>199500</v>
      </c>
      <c r="AF101">
        <f t="shared" si="25"/>
        <v>168958.5</v>
      </c>
      <c r="AG101">
        <f t="shared" si="26"/>
        <v>0.37092731829573933</v>
      </c>
      <c r="AH101">
        <f t="shared" si="27"/>
        <v>0.43797737314192536</v>
      </c>
      <c r="AJ101">
        <v>5.661765234871198</v>
      </c>
      <c r="AK101">
        <v>2.3382347651288011</v>
      </c>
      <c r="AM101">
        <v>0.8983426011681388</v>
      </c>
      <c r="AN101">
        <v>0.25284928757496022</v>
      </c>
      <c r="AO101">
        <v>1.8798321053220775</v>
      </c>
      <c r="AP101">
        <v>2.5468051907430223</v>
      </c>
      <c r="AR101">
        <v>5.1996366570605107E-2</v>
      </c>
      <c r="AS101">
        <v>0.10818057677250943</v>
      </c>
      <c r="AT101">
        <v>10.374700678872642</v>
      </c>
      <c r="AU101">
        <v>9.3829608722484927</v>
      </c>
      <c r="AV101">
        <v>19.725416944629792</v>
      </c>
      <c r="AW101">
        <v>35.447538091847683</v>
      </c>
      <c r="AX101">
        <v>0</v>
      </c>
      <c r="AY101">
        <v>0</v>
      </c>
      <c r="AZ101">
        <v>6.0284322775800529E-3</v>
      </c>
      <c r="BA101">
        <v>2.4142697158972215</v>
      </c>
      <c r="BB101">
        <v>9.8168069729092935E-2</v>
      </c>
      <c r="BC101">
        <v>1.0800856923076911E-2</v>
      </c>
      <c r="BD101">
        <v>4.0964170003640221E-2</v>
      </c>
      <c r="BE101">
        <v>12.21563011907957</v>
      </c>
      <c r="BF101">
        <v>5.6386083481186705E-2</v>
      </c>
      <c r="BG101">
        <v>5.9746836004894249E-2</v>
      </c>
      <c r="BH101">
        <v>5.3050332358003521E-3</v>
      </c>
      <c r="BI101">
        <v>4.6489158698958546E-2</v>
      </c>
      <c r="BJ101">
        <v>0</v>
      </c>
      <c r="BK101">
        <v>2.3861928646427721E-4</v>
      </c>
      <c r="BL101">
        <v>6.8171174536047615E-12</v>
      </c>
      <c r="BM101">
        <v>6.1222185244464053E-7</v>
      </c>
      <c r="BN101">
        <v>4.4262420342266774E-3</v>
      </c>
      <c r="BO101">
        <v>7.1685323856456918E-4</v>
      </c>
      <c r="BP101">
        <v>3.4093241158765879E-3</v>
      </c>
      <c r="BQ101">
        <v>0.10667111973779998</v>
      </c>
      <c r="BR101">
        <v>7.4990059179265569E-7</v>
      </c>
      <c r="BS101">
        <v>0</v>
      </c>
      <c r="BT101">
        <v>4.0539211488250651E-5</v>
      </c>
      <c r="BU101">
        <v>9.5755923938224186E-4</v>
      </c>
      <c r="BW101">
        <v>12.269903312075686</v>
      </c>
      <c r="BX101">
        <v>19.725416944629792</v>
      </c>
      <c r="BY101">
        <v>40.665128533789016</v>
      </c>
      <c r="BZ101">
        <v>8.9386157859737203</v>
      </c>
      <c r="CA101">
        <v>2.2691288907457698</v>
      </c>
      <c r="CB101">
        <v>16.144542931327749</v>
      </c>
      <c r="CD101">
        <v>41.756300000000003</v>
      </c>
      <c r="CE101">
        <v>155.09200000000001</v>
      </c>
      <c r="CF101">
        <v>6651.92</v>
      </c>
      <c r="CG101">
        <v>3848.57</v>
      </c>
      <c r="CH101">
        <v>4.7545000000000004E-12</v>
      </c>
      <c r="CI101">
        <v>13031.3</v>
      </c>
      <c r="CJ101">
        <v>682.42499999999995</v>
      </c>
      <c r="CK101">
        <v>133.148</v>
      </c>
      <c r="CL101">
        <v>5.4413200000000002</v>
      </c>
      <c r="CM101">
        <v>1919.45</v>
      </c>
      <c r="CN101">
        <v>61.061</v>
      </c>
      <c r="CO101">
        <v>11.4084</v>
      </c>
      <c r="CP101">
        <v>51.514800000000001</v>
      </c>
      <c r="CQ101">
        <v>11903.2</v>
      </c>
      <c r="CR101">
        <v>54.597000000000001</v>
      </c>
      <c r="CS101">
        <v>72.732299999999995</v>
      </c>
      <c r="CT101">
        <v>4.0710800000000003</v>
      </c>
      <c r="CU101">
        <v>53.69</v>
      </c>
      <c r="CV101">
        <v>5.6718599999999997</v>
      </c>
      <c r="CW101">
        <v>0.459731</v>
      </c>
      <c r="CX101">
        <v>7.2249300000000002E-9</v>
      </c>
      <c r="CY101">
        <v>5.3219499999999996E-4</v>
      </c>
      <c r="CZ101">
        <v>3.3117399999999999</v>
      </c>
      <c r="DA101">
        <v>0.87240799999999996</v>
      </c>
      <c r="DB101">
        <v>3.75867</v>
      </c>
      <c r="DC101">
        <v>121.529</v>
      </c>
      <c r="DD101">
        <v>8.4033200000000006E-3</v>
      </c>
      <c r="DE101">
        <v>1.1249E-7</v>
      </c>
      <c r="DF101">
        <v>8.6117100000000002E-2</v>
      </c>
      <c r="DG101">
        <v>1.55122</v>
      </c>
      <c r="DI101">
        <v>600</v>
      </c>
      <c r="DJ101">
        <v>700.00000000000011</v>
      </c>
      <c r="DK101">
        <v>800</v>
      </c>
      <c r="DL101">
        <v>500</v>
      </c>
      <c r="DM101">
        <v>900</v>
      </c>
      <c r="DN101">
        <v>383.33333333333303</v>
      </c>
      <c r="DO101">
        <v>4.1756300000000005E-3</v>
      </c>
      <c r="DP101">
        <v>1.5509200000000001E-2</v>
      </c>
      <c r="DQ101">
        <v>0.66519200000000001</v>
      </c>
      <c r="DR101">
        <v>0.384857</v>
      </c>
      <c r="DS101">
        <v>4.7545000000000006E-16</v>
      </c>
      <c r="DT101">
        <v>1.3031299999999999</v>
      </c>
      <c r="DU101">
        <v>6.8242499999999998E-2</v>
      </c>
      <c r="DV101">
        <v>1.33148E-2</v>
      </c>
      <c r="DW101">
        <v>5.4413200000000001E-4</v>
      </c>
      <c r="DX101">
        <v>0.191945</v>
      </c>
      <c r="DY101">
        <v>6.1060999999999997E-3</v>
      </c>
      <c r="DZ101">
        <v>1.14084E-3</v>
      </c>
      <c r="EA101">
        <v>5.1514799999999999E-3</v>
      </c>
      <c r="EB101">
        <v>1.19032</v>
      </c>
      <c r="EC101">
        <v>5.4597000000000005E-3</v>
      </c>
      <c r="ED101">
        <v>7.2732299999999995E-3</v>
      </c>
      <c r="EE101">
        <v>4.0710800000000005E-4</v>
      </c>
      <c r="EF101">
        <v>5.3689999999999996E-3</v>
      </c>
      <c r="EG101">
        <v>5.6718600000000001E-4</v>
      </c>
      <c r="EH101">
        <v>4.5973100000000002E-5</v>
      </c>
      <c r="EI101">
        <v>7.22493E-13</v>
      </c>
      <c r="EJ101">
        <v>5.3219499999999996E-8</v>
      </c>
      <c r="EK101">
        <v>3.31174E-4</v>
      </c>
      <c r="EL101">
        <v>8.72408E-5</v>
      </c>
      <c r="EM101">
        <v>3.75867E-4</v>
      </c>
      <c r="EN101">
        <v>1.2152899999999999E-2</v>
      </c>
      <c r="EO101">
        <v>8.4033200000000006E-7</v>
      </c>
      <c r="EP101">
        <v>1.1248999999999999E-11</v>
      </c>
      <c r="EQ101">
        <v>8.6117099999999999E-6</v>
      </c>
      <c r="ER101">
        <v>1.55122E-4</v>
      </c>
      <c r="EU101">
        <v>0.06</v>
      </c>
      <c r="EV101">
        <v>7.0000000000000007E-2</v>
      </c>
      <c r="EW101">
        <v>0.08</v>
      </c>
      <c r="EX101">
        <v>0.05</v>
      </c>
      <c r="EY101">
        <v>0.09</v>
      </c>
      <c r="EZ101">
        <v>3.8333333333333303E-2</v>
      </c>
      <c r="FB101">
        <v>8.9890363400576233E-3</v>
      </c>
      <c r="FC101">
        <v>2.0906050804697627E-2</v>
      </c>
      <c r="FD101">
        <v>1.1027247058823548</v>
      </c>
      <c r="FE101">
        <v>0.6379982352941187</v>
      </c>
      <c r="FF101">
        <v>8.9838550778354384E-16</v>
      </c>
      <c r="FG101">
        <v>2.7871858454966159</v>
      </c>
      <c r="FH101">
        <v>9.5485014970060067E-2</v>
      </c>
      <c r="FI101">
        <v>1.8630089421157722E-2</v>
      </c>
      <c r="FJ101">
        <v>8.3459392170818255E-4</v>
      </c>
      <c r="FK101">
        <v>0.32025584186337996</v>
      </c>
      <c r="FL101">
        <v>1.0900838908519814E-2</v>
      </c>
      <c r="FM101">
        <v>1.6673815384615365E-3</v>
      </c>
      <c r="FN101">
        <v>6.6517289989078809E-3</v>
      </c>
      <c r="FO101">
        <v>1.5311117063563136</v>
      </c>
      <c r="FP101">
        <v>6.7958150198837337E-3</v>
      </c>
      <c r="FQ101">
        <v>9.0531578066686737E-3</v>
      </c>
      <c r="FR101">
        <v>5.4724844750430376E-4</v>
      </c>
      <c r="FS101">
        <v>5.871538902538883E-3</v>
      </c>
      <c r="FT101">
        <v>6.7075796986989177E-4</v>
      </c>
      <c r="FU101">
        <v>5.4368096576124097E-5</v>
      </c>
      <c r="FV101">
        <v>9.1751979113710406E-13</v>
      </c>
      <c r="FW101">
        <v>7.1888914602061088E-8</v>
      </c>
      <c r="FX101">
        <v>4.7375240921321781E-4</v>
      </c>
      <c r="FY101">
        <v>1.1075782131244234E-4</v>
      </c>
      <c r="FZ101">
        <v>3.9849255304740281E-4</v>
      </c>
      <c r="GA101">
        <v>1.3569115586307296E-2</v>
      </c>
      <c r="GB101">
        <v>9.8552975377969654E-7</v>
      </c>
      <c r="GC101">
        <v>7.2500780346820778E-12</v>
      </c>
      <c r="GD101">
        <v>1.0860198250652781E-5</v>
      </c>
      <c r="GE101">
        <v>1.6710053281853324E-4</v>
      </c>
      <c r="GF101">
        <v>0</v>
      </c>
      <c r="GG101">
        <v>0</v>
      </c>
      <c r="GH101">
        <v>9.9465240641711403E-2</v>
      </c>
      <c r="GI101">
        <v>0.1322683469236472</v>
      </c>
      <c r="GJ101">
        <v>0.17110715557137759</v>
      </c>
      <c r="GK101">
        <v>6.0230179028133005E-2</v>
      </c>
      <c r="GL101">
        <v>0.1501629412993524</v>
      </c>
    </row>
    <row r="102" spans="8:194">
      <c r="H102" t="s">
        <v>306</v>
      </c>
      <c r="I102" t="s">
        <v>134</v>
      </c>
      <c r="J102">
        <f t="shared" si="18"/>
        <v>-1.472666011678456</v>
      </c>
      <c r="K102">
        <v>-2.3593999999999999</v>
      </c>
      <c r="L102">
        <v>-1.7282999999999999</v>
      </c>
      <c r="M102">
        <f t="shared" si="19"/>
        <v>0.40511027373233299</v>
      </c>
      <c r="N102">
        <f t="shared" si="20"/>
        <v>4.6482000000000006E-9</v>
      </c>
      <c r="O102">
        <f t="shared" si="22"/>
        <v>595.70465672679973</v>
      </c>
      <c r="Q102">
        <v>52896.9</v>
      </c>
      <c r="R102">
        <v>49917.4</v>
      </c>
      <c r="S102">
        <v>13091</v>
      </c>
      <c r="T102">
        <v>105142</v>
      </c>
      <c r="U102">
        <v>71600</v>
      </c>
      <c r="V102">
        <v>12900</v>
      </c>
      <c r="W102">
        <v>130500</v>
      </c>
      <c r="X102">
        <v>5.2896900000000002</v>
      </c>
      <c r="Y102">
        <v>4.9917400000000001</v>
      </c>
      <c r="Z102">
        <v>1.3090999999999999</v>
      </c>
      <c r="AA102">
        <v>10.514200000000001</v>
      </c>
      <c r="AB102">
        <v>7.16</v>
      </c>
      <c r="AC102">
        <v>1.29</v>
      </c>
      <c r="AD102">
        <v>13.05</v>
      </c>
      <c r="AE102">
        <f t="shared" si="24"/>
        <v>202100</v>
      </c>
      <c r="AF102">
        <f t="shared" si="25"/>
        <v>176742</v>
      </c>
      <c r="AG102">
        <f t="shared" si="26"/>
        <v>0.35428005937654627</v>
      </c>
      <c r="AH102">
        <f t="shared" si="27"/>
        <v>0.40511027373233299</v>
      </c>
      <c r="AJ102">
        <v>5.6726186896288793</v>
      </c>
      <c r="AK102">
        <v>2.3273813103711203</v>
      </c>
      <c r="AM102">
        <v>0.92953820723572989</v>
      </c>
      <c r="AN102">
        <v>0.2293133175436719</v>
      </c>
      <c r="AO102">
        <v>1.9595037478224608</v>
      </c>
      <c r="AP102">
        <v>2.4702293584407014</v>
      </c>
      <c r="AR102">
        <v>5.6139956195965325E-2</v>
      </c>
      <c r="AS102">
        <v>0.11585622957807705</v>
      </c>
      <c r="AT102">
        <v>8.7708087636288692</v>
      </c>
      <c r="AU102">
        <v>8.2767793458136065</v>
      </c>
      <c r="AV102">
        <v>19.800993254762474</v>
      </c>
      <c r="AW102">
        <v>35.356836205055224</v>
      </c>
      <c r="AX102">
        <v>0</v>
      </c>
      <c r="AY102">
        <v>0</v>
      </c>
      <c r="AZ102">
        <v>4.4170904626334388E-3</v>
      </c>
      <c r="BA102">
        <v>2.1842034050553578</v>
      </c>
      <c r="BB102">
        <v>9.7652136081664606E-2</v>
      </c>
      <c r="BC102">
        <v>1.4564216153846137E-2</v>
      </c>
      <c r="BD102">
        <v>5.1241431416090132E-2</v>
      </c>
      <c r="BE102">
        <v>13.525653648491332</v>
      </c>
      <c r="BF102">
        <v>5.848107702661344E-2</v>
      </c>
      <c r="BG102">
        <v>7.9087219944937004E-2</v>
      </c>
      <c r="BH102">
        <v>5.4824586919105063E-3</v>
      </c>
      <c r="BI102">
        <v>4.780147881127865E-2</v>
      </c>
      <c r="BJ102">
        <v>0</v>
      </c>
      <c r="BK102">
        <v>2.1348534603971665E-4</v>
      </c>
      <c r="BL102">
        <v>0</v>
      </c>
      <c r="BM102">
        <v>0</v>
      </c>
      <c r="BN102">
        <v>4.9316748315574293E-3</v>
      </c>
      <c r="BO102">
        <v>8.0468805745093097E-4</v>
      </c>
      <c r="BP102">
        <v>2.8808802031602618E-3</v>
      </c>
      <c r="BQ102">
        <v>0.10140041340131055</v>
      </c>
      <c r="BR102">
        <v>1.6851530021598249E-6</v>
      </c>
      <c r="BS102">
        <v>1.6808657225433521E-11</v>
      </c>
      <c r="BT102">
        <v>5.5304634986945164E-5</v>
      </c>
      <c r="BU102">
        <v>9.3093251351351587E-4</v>
      </c>
      <c r="BW102">
        <v>11.871960501954312</v>
      </c>
      <c r="BX102">
        <v>19.800993254762474</v>
      </c>
      <c r="BY102">
        <v>40.643737093213637</v>
      </c>
      <c r="BZ102">
        <v>8.7458693539311607</v>
      </c>
      <c r="CA102">
        <v>2.1523354919573845</v>
      </c>
      <c r="CB102">
        <v>16.787751813053951</v>
      </c>
      <c r="CD102">
        <v>35.295099999999998</v>
      </c>
      <c r="CE102">
        <v>169.40199999999999</v>
      </c>
      <c r="CF102">
        <v>5531.85</v>
      </c>
      <c r="CG102">
        <v>2903.31</v>
      </c>
      <c r="CH102">
        <v>4.4607800000000003E-12</v>
      </c>
      <c r="CI102">
        <v>14235.8</v>
      </c>
      <c r="CJ102">
        <v>847.06399999999996</v>
      </c>
      <c r="CK102">
        <v>180.34200000000001</v>
      </c>
      <c r="CL102">
        <v>3.4643099999999998</v>
      </c>
      <c r="CM102">
        <v>1896.54</v>
      </c>
      <c r="CN102">
        <v>62.677500000000002</v>
      </c>
      <c r="CO102">
        <v>12.6647</v>
      </c>
      <c r="CP102">
        <v>51.575299999999999</v>
      </c>
      <c r="CQ102">
        <v>11834.9</v>
      </c>
      <c r="CR102">
        <v>73.530900000000003</v>
      </c>
      <c r="CS102">
        <v>98.883700000000005</v>
      </c>
      <c r="CT102">
        <v>3.9971399999999999</v>
      </c>
      <c r="CU102">
        <v>59.9221</v>
      </c>
      <c r="CV102">
        <v>4.4238400000000002</v>
      </c>
      <c r="CW102">
        <v>0.67503199999999997</v>
      </c>
      <c r="CX102">
        <v>2.1160899999999999E-9</v>
      </c>
      <c r="CY102">
        <v>3.8365299999999999E-3</v>
      </c>
      <c r="CZ102">
        <v>3.91594</v>
      </c>
      <c r="DA102">
        <v>0.89693800000000001</v>
      </c>
      <c r="DB102">
        <v>3.0862599999999998</v>
      </c>
      <c r="DC102">
        <v>116.524</v>
      </c>
      <c r="DD102">
        <v>1.6118799999999999E-2</v>
      </c>
      <c r="DE102">
        <v>3.1736E-8</v>
      </c>
      <c r="DF102">
        <v>0.13836200000000001</v>
      </c>
      <c r="DG102">
        <v>1.3475699999999999</v>
      </c>
      <c r="DI102">
        <v>600</v>
      </c>
      <c r="DJ102">
        <v>700.00000000000011</v>
      </c>
      <c r="DK102">
        <v>800</v>
      </c>
      <c r="DL102">
        <v>500</v>
      </c>
      <c r="DM102">
        <v>900</v>
      </c>
      <c r="DN102">
        <v>383.33333333333303</v>
      </c>
      <c r="DO102">
        <v>3.5295099999999996E-3</v>
      </c>
      <c r="DP102">
        <v>1.6940199999999999E-2</v>
      </c>
      <c r="DQ102">
        <v>0.55318500000000004</v>
      </c>
      <c r="DR102">
        <v>0.29033100000000001</v>
      </c>
      <c r="DS102">
        <v>4.4607800000000001E-16</v>
      </c>
      <c r="DT102">
        <v>1.4235799999999998</v>
      </c>
      <c r="DU102">
        <v>8.4706400000000001E-2</v>
      </c>
      <c r="DV102">
        <v>1.80342E-2</v>
      </c>
      <c r="DW102">
        <v>3.4643099999999996E-4</v>
      </c>
      <c r="DX102">
        <v>0.18965399999999999</v>
      </c>
      <c r="DY102">
        <v>6.2677499999999999E-3</v>
      </c>
      <c r="DZ102">
        <v>1.26647E-3</v>
      </c>
      <c r="EA102">
        <v>5.1575299999999996E-3</v>
      </c>
      <c r="EB102">
        <v>1.1834899999999999</v>
      </c>
      <c r="EC102">
        <v>7.3530900000000005E-3</v>
      </c>
      <c r="ED102">
        <v>9.8883700000000005E-3</v>
      </c>
      <c r="EE102">
        <v>3.9971400000000002E-4</v>
      </c>
      <c r="EF102">
        <v>5.9922100000000004E-3</v>
      </c>
      <c r="EG102">
        <v>4.4238400000000004E-4</v>
      </c>
      <c r="EH102">
        <v>6.7503199999999994E-5</v>
      </c>
      <c r="EI102">
        <v>2.11609E-13</v>
      </c>
      <c r="EJ102">
        <v>3.83653E-7</v>
      </c>
      <c r="EK102">
        <v>3.9159399999999999E-4</v>
      </c>
      <c r="EL102">
        <v>8.9693799999999998E-5</v>
      </c>
      <c r="EM102">
        <v>3.08626E-4</v>
      </c>
      <c r="EN102">
        <v>1.16524E-2</v>
      </c>
      <c r="EO102">
        <v>1.6118799999999998E-6</v>
      </c>
      <c r="EP102">
        <v>3.1736000000000001E-12</v>
      </c>
      <c r="EQ102">
        <v>1.3836200000000001E-5</v>
      </c>
      <c r="ER102">
        <v>1.34757E-4</v>
      </c>
      <c r="EU102">
        <v>0.06</v>
      </c>
      <c r="EV102">
        <v>7.0000000000000007E-2</v>
      </c>
      <c r="EW102">
        <v>0.08</v>
      </c>
      <c r="EX102">
        <v>0.05</v>
      </c>
      <c r="EY102">
        <v>0.09</v>
      </c>
      <c r="EZ102">
        <v>3.8333333333333303E-2</v>
      </c>
      <c r="FB102">
        <v>7.5981094236311116E-3</v>
      </c>
      <c r="FC102">
        <v>2.2835006437581483E-2</v>
      </c>
      <c r="FD102">
        <v>0.91704465240641875</v>
      </c>
      <c r="FE102">
        <v>0.48129737967914521</v>
      </c>
      <c r="FF102">
        <v>8.4288570941438138E-16</v>
      </c>
      <c r="FG102">
        <v>3.0448090566037709</v>
      </c>
      <c r="FH102">
        <v>0.1185213301397208</v>
      </c>
      <c r="FI102">
        <v>2.5233481437125799E-2</v>
      </c>
      <c r="FJ102">
        <v>5.3135858007117274E-4</v>
      </c>
      <c r="FK102">
        <v>0.31643336076874862</v>
      </c>
      <c r="FL102">
        <v>1.118942255594816E-2</v>
      </c>
      <c r="FM102">
        <v>1.8509946153846134E-3</v>
      </c>
      <c r="FN102">
        <v>6.6595409210047129E-3</v>
      </c>
      <c r="FO102">
        <v>1.5223262596239946</v>
      </c>
      <c r="FP102">
        <v>9.1525613979810024E-3</v>
      </c>
      <c r="FQ102">
        <v>1.2308283123279248E-2</v>
      </c>
      <c r="FR102">
        <v>5.373091807228923E-4</v>
      </c>
      <c r="FS102">
        <v>6.5530814168713956E-3</v>
      </c>
      <c r="FT102">
        <v>5.2316628714905197E-4</v>
      </c>
      <c r="FU102">
        <v>7.98297373202464E-5</v>
      </c>
      <c r="FV102">
        <v>2.6872986379484844E-13</v>
      </c>
      <c r="FW102">
        <v>5.1823857333918103E-7</v>
      </c>
      <c r="FX102">
        <v>5.6018467915186824E-4</v>
      </c>
      <c r="FY102">
        <v>1.1387206299385081E-4</v>
      </c>
      <c r="FZ102">
        <v>3.2720393829947228E-4</v>
      </c>
      <c r="GA102">
        <v>1.3010290750182027E-2</v>
      </c>
      <c r="GB102">
        <v>1.8903905831533453E-6</v>
      </c>
      <c r="GC102">
        <v>2.0454127167630052E-12</v>
      </c>
      <c r="GD102">
        <v>1.7448784856396931E-5</v>
      </c>
      <c r="GE102">
        <v>1.4516294594594631E-4</v>
      </c>
      <c r="GF102">
        <v>0</v>
      </c>
      <c r="GG102">
        <v>0</v>
      </c>
      <c r="GH102">
        <v>9.9465240641711403E-2</v>
      </c>
      <c r="GI102">
        <v>0.1322683469236472</v>
      </c>
      <c r="GJ102">
        <v>0.17110715557137759</v>
      </c>
      <c r="GK102">
        <v>6.0230179028133005E-2</v>
      </c>
      <c r="GL102">
        <v>0.1501629412993524</v>
      </c>
    </row>
    <row r="103" spans="8:194">
      <c r="H103" t="s">
        <v>306</v>
      </c>
      <c r="I103" t="s">
        <v>135</v>
      </c>
      <c r="J103">
        <f t="shared" si="18"/>
        <v>-1.5966897154267246</v>
      </c>
      <c r="K103">
        <v>-2.3593999999999999</v>
      </c>
      <c r="L103">
        <v>-1.7282999999999999</v>
      </c>
      <c r="M103">
        <f t="shared" si="19"/>
        <v>0.3613845818920684</v>
      </c>
      <c r="N103">
        <f t="shared" si="20"/>
        <v>4.6482000000000006E-9</v>
      </c>
      <c r="O103">
        <f t="shared" si="22"/>
        <v>562.74822477718601</v>
      </c>
      <c r="Q103">
        <v>60558.5</v>
      </c>
      <c r="R103">
        <v>57210.2</v>
      </c>
      <c r="S103">
        <v>11629.9</v>
      </c>
      <c r="T103">
        <v>132005</v>
      </c>
      <c r="U103">
        <v>74700</v>
      </c>
      <c r="V103">
        <v>11500</v>
      </c>
      <c r="W103">
        <v>128200</v>
      </c>
      <c r="X103">
        <v>6.0558500000000004</v>
      </c>
      <c r="Y103">
        <v>5.7210199999999993</v>
      </c>
      <c r="Z103">
        <v>1.16299</v>
      </c>
      <c r="AA103">
        <v>13.2005</v>
      </c>
      <c r="AB103">
        <v>7.47</v>
      </c>
      <c r="AC103">
        <v>1.1499999999999999</v>
      </c>
      <c r="AD103">
        <v>12.82</v>
      </c>
      <c r="AE103">
        <f t="shared" si="24"/>
        <v>202900</v>
      </c>
      <c r="AF103">
        <f t="shared" si="25"/>
        <v>206705</v>
      </c>
      <c r="AG103">
        <f t="shared" si="26"/>
        <v>0.36816165598817152</v>
      </c>
      <c r="AH103">
        <f t="shared" si="27"/>
        <v>0.3613845818920684</v>
      </c>
      <c r="AJ103">
        <v>5.6909678961407932</v>
      </c>
      <c r="AK103">
        <v>2.3090321038592072</v>
      </c>
      <c r="AM103">
        <v>0.92635654923362765</v>
      </c>
      <c r="AN103">
        <v>0.20256596033458502</v>
      </c>
      <c r="AO103">
        <v>1.9140692409668172</v>
      </c>
      <c r="AP103">
        <v>2.5625886053844007</v>
      </c>
      <c r="AR103">
        <v>5.8400115561959565E-2</v>
      </c>
      <c r="AS103">
        <v>0.20167224401913811</v>
      </c>
      <c r="AT103">
        <v>10.041174861139668</v>
      </c>
      <c r="AU103">
        <v>9.4859948981690856</v>
      </c>
      <c r="AV103">
        <v>19.782099177229306</v>
      </c>
      <c r="AW103">
        <v>39.291244464222196</v>
      </c>
      <c r="AX103">
        <v>0</v>
      </c>
      <c r="AY103">
        <v>6.2953298003992145E-2</v>
      </c>
      <c r="AZ103">
        <v>4.922710213523117E-3</v>
      </c>
      <c r="BA103">
        <v>1.9404222122414871</v>
      </c>
      <c r="BB103">
        <v>9.1282944130349319E-2</v>
      </c>
      <c r="BC103">
        <v>2.9936107692307659E-2</v>
      </c>
      <c r="BD103">
        <v>6.1247147834000558E-2</v>
      </c>
      <c r="BE103">
        <v>16.981357686453538</v>
      </c>
      <c r="BF103">
        <v>7.3319919669623493E-2</v>
      </c>
      <c r="BG103">
        <v>6.8868665188130687E-2</v>
      </c>
      <c r="BH103">
        <v>6.4166610499139494E-3</v>
      </c>
      <c r="BI103">
        <v>4.5682956709956563E-2</v>
      </c>
      <c r="BJ103">
        <v>1.760298262953661E-3</v>
      </c>
      <c r="BK103">
        <v>4.9279221638895161E-4</v>
      </c>
      <c r="BL103">
        <v>1.118455397368124E-5</v>
      </c>
      <c r="BM103">
        <v>3.5309648717386612E-9</v>
      </c>
      <c r="BN103">
        <v>4.612925437520188E-3</v>
      </c>
      <c r="BO103">
        <v>7.8578297270659589E-4</v>
      </c>
      <c r="BP103">
        <v>3.0813313920240687E-3</v>
      </c>
      <c r="BQ103">
        <v>9.9234562418062194E-2</v>
      </c>
      <c r="BR103">
        <v>0</v>
      </c>
      <c r="BS103">
        <v>0</v>
      </c>
      <c r="BT103">
        <v>4.4619237336814617E-5</v>
      </c>
      <c r="BU103">
        <v>1.6089359073359116E-3</v>
      </c>
      <c r="BW103">
        <v>12.385969965027751</v>
      </c>
      <c r="BX103">
        <v>19.782099177229306</v>
      </c>
      <c r="BY103">
        <v>41.007391582995027</v>
      </c>
      <c r="BZ103">
        <v>8.4206097498593415</v>
      </c>
      <c r="CA103">
        <v>1.9187486943806138</v>
      </c>
      <c r="CB103">
        <v>16.491875727459899</v>
      </c>
      <c r="CD103">
        <v>33.955100000000002</v>
      </c>
      <c r="CE103">
        <v>453.69400000000002</v>
      </c>
      <c r="CF103">
        <v>5162.28</v>
      </c>
      <c r="CG103">
        <v>3807.88</v>
      </c>
      <c r="CH103">
        <v>5.0807799999999997E-12</v>
      </c>
      <c r="CI103">
        <v>16066.5</v>
      </c>
      <c r="CJ103">
        <v>1095.31</v>
      </c>
      <c r="CK103">
        <v>200.08500000000001</v>
      </c>
      <c r="CL103">
        <v>4.7056899999999997</v>
      </c>
      <c r="CM103">
        <v>1702.18</v>
      </c>
      <c r="CN103">
        <v>46.619500000000002</v>
      </c>
      <c r="CO103">
        <v>22.941299999999998</v>
      </c>
      <c r="CP103">
        <v>59.561900000000001</v>
      </c>
      <c r="CQ103">
        <v>17574.400000000001</v>
      </c>
      <c r="CR103">
        <v>78.125299999999996</v>
      </c>
      <c r="CS103">
        <v>83.873599999999996</v>
      </c>
      <c r="CT103">
        <v>4.6617100000000002</v>
      </c>
      <c r="CU103">
        <v>51.4514</v>
      </c>
      <c r="CV103">
        <v>9.7258700000000005</v>
      </c>
      <c r="CW103">
        <v>1.83447</v>
      </c>
      <c r="CX103">
        <v>9.7587300000000002E-2</v>
      </c>
      <c r="CY103">
        <v>2.6647399999999999E-6</v>
      </c>
      <c r="CZ103">
        <v>3.7598099999999999</v>
      </c>
      <c r="DA103">
        <v>0.66938600000000004</v>
      </c>
      <c r="DB103">
        <v>3.0969600000000002</v>
      </c>
      <c r="DC103">
        <v>123.61499999999999</v>
      </c>
      <c r="DD103">
        <v>4.7218599999999999E-7</v>
      </c>
      <c r="DE103">
        <v>2.0192400000000002E-9</v>
      </c>
      <c r="DF103">
        <v>0.110475</v>
      </c>
      <c r="DG103">
        <v>1.3556299999999999</v>
      </c>
      <c r="DI103">
        <v>600</v>
      </c>
      <c r="DJ103">
        <v>700.00000000000011</v>
      </c>
      <c r="DK103">
        <v>800</v>
      </c>
      <c r="DL103">
        <v>500</v>
      </c>
      <c r="DM103">
        <v>900</v>
      </c>
      <c r="DN103">
        <v>383.33333333333303</v>
      </c>
      <c r="DO103">
        <v>3.39551E-3</v>
      </c>
      <c r="DP103">
        <v>4.5369400000000004E-2</v>
      </c>
      <c r="DQ103">
        <v>0.51622800000000002</v>
      </c>
      <c r="DR103">
        <v>0.38078800000000002</v>
      </c>
      <c r="DS103">
        <v>5.0807799999999993E-16</v>
      </c>
      <c r="DT103">
        <v>1.6066499999999999</v>
      </c>
      <c r="DU103">
        <v>0.10953099999999999</v>
      </c>
      <c r="DV103">
        <v>2.0008500000000002E-2</v>
      </c>
      <c r="DW103">
        <v>4.7056899999999995E-4</v>
      </c>
      <c r="DX103">
        <v>0.17021800000000001</v>
      </c>
      <c r="DY103">
        <v>4.6619500000000006E-3</v>
      </c>
      <c r="DZ103">
        <v>2.2941299999999997E-3</v>
      </c>
      <c r="EA103">
        <v>5.9561900000000001E-3</v>
      </c>
      <c r="EB103">
        <v>1.7574400000000001</v>
      </c>
      <c r="EC103">
        <v>7.8125299999999998E-3</v>
      </c>
      <c r="ED103">
        <v>8.38736E-3</v>
      </c>
      <c r="EE103">
        <v>4.6617100000000003E-4</v>
      </c>
      <c r="EF103">
        <v>5.1451400000000003E-3</v>
      </c>
      <c r="EG103">
        <v>9.7258700000000002E-4</v>
      </c>
      <c r="EH103">
        <v>1.8344699999999999E-4</v>
      </c>
      <c r="EI103">
        <v>9.7587300000000007E-6</v>
      </c>
      <c r="EJ103">
        <v>2.6647399999999999E-10</v>
      </c>
      <c r="EK103">
        <v>3.75981E-4</v>
      </c>
      <c r="EL103">
        <v>6.6938600000000003E-5</v>
      </c>
      <c r="EM103">
        <v>3.0969600000000004E-4</v>
      </c>
      <c r="EN103">
        <v>1.2361499999999999E-2</v>
      </c>
      <c r="EO103">
        <v>4.7218599999999999E-11</v>
      </c>
      <c r="EP103">
        <v>2.0192400000000002E-13</v>
      </c>
      <c r="EQ103">
        <v>1.1047500000000001E-5</v>
      </c>
      <c r="ER103">
        <v>1.3556299999999998E-4</v>
      </c>
      <c r="EU103">
        <v>0.06</v>
      </c>
      <c r="EV103">
        <v>7.0000000000000007E-2</v>
      </c>
      <c r="EW103">
        <v>0.08</v>
      </c>
      <c r="EX103">
        <v>0.05</v>
      </c>
      <c r="EY103">
        <v>0.09</v>
      </c>
      <c r="EZ103">
        <v>3.8333333333333303E-2</v>
      </c>
      <c r="FB103">
        <v>7.3096425648414877E-3</v>
      </c>
      <c r="FC103">
        <v>6.1156925010874101E-2</v>
      </c>
      <c r="FD103">
        <v>0.85577903743315653</v>
      </c>
      <c r="FE103">
        <v>0.63125283422459999</v>
      </c>
      <c r="FF103">
        <v>9.6003767383246864E-16</v>
      </c>
      <c r="FG103">
        <v>3.4363663937344224</v>
      </c>
      <c r="FH103">
        <v>0.1532559500998007</v>
      </c>
      <c r="FI103">
        <v>2.7995925149700656E-2</v>
      </c>
      <c r="FJ103">
        <v>7.2176241637010455E-4</v>
      </c>
      <c r="FK103">
        <v>0.28400483935659077</v>
      </c>
      <c r="FL103">
        <v>8.3226881232822836E-3</v>
      </c>
      <c r="FM103">
        <v>3.3529592307692266E-3</v>
      </c>
      <c r="FN103">
        <v>7.6907921113942264E-3</v>
      </c>
      <c r="FO103">
        <v>2.2605996347359025</v>
      </c>
      <c r="FP103">
        <v>9.7244370052003322E-3</v>
      </c>
      <c r="FQ103">
        <v>1.0439941217497669E-2</v>
      </c>
      <c r="FR103">
        <v>6.2664294492254826E-4</v>
      </c>
      <c r="FS103">
        <v>5.6267255855855678E-3</v>
      </c>
      <c r="FT103">
        <v>1.1501879130335524E-3</v>
      </c>
      <c r="FU103">
        <v>2.1694565327550755E-4</v>
      </c>
      <c r="FV103">
        <v>1.2392961470025856E-5</v>
      </c>
      <c r="FW103">
        <v>3.5995314930936272E-10</v>
      </c>
      <c r="FX103">
        <v>5.3784990539231599E-4</v>
      </c>
      <c r="FY103">
        <v>8.498286922752948E-5</v>
      </c>
      <c r="FZ103">
        <v>3.2833834762979584E-4</v>
      </c>
      <c r="GA103">
        <v>1.380202439912594E-2</v>
      </c>
      <c r="GB103">
        <v>5.5377321382289351E-11</v>
      </c>
      <c r="GC103">
        <v>1.3014176878612713E-13</v>
      </c>
      <c r="GD103">
        <v>1.3931964751958276E-5</v>
      </c>
      <c r="GE103">
        <v>1.4603118532818568E-4</v>
      </c>
      <c r="GF103">
        <v>0</v>
      </c>
      <c r="GG103">
        <v>0</v>
      </c>
      <c r="GH103">
        <v>9.9465240641711403E-2</v>
      </c>
      <c r="GI103">
        <v>0.1322683469236472</v>
      </c>
      <c r="GJ103">
        <v>0.17110715557137759</v>
      </c>
      <c r="GK103">
        <v>6.0230179028133005E-2</v>
      </c>
      <c r="GL103">
        <v>0.1501629412993524</v>
      </c>
    </row>
    <row r="104" spans="8:194">
      <c r="H104" t="s">
        <v>306</v>
      </c>
      <c r="I104" t="s">
        <v>136</v>
      </c>
      <c r="J104">
        <f t="shared" si="18"/>
        <v>-1.443002796799322</v>
      </c>
      <c r="K104">
        <v>-2.3593999999999999</v>
      </c>
      <c r="L104">
        <v>-1.7282999999999999</v>
      </c>
      <c r="M104">
        <f t="shared" si="19"/>
        <v>0.39315573726164593</v>
      </c>
      <c r="N104">
        <f t="shared" si="20"/>
        <v>4.6482000000000006E-9</v>
      </c>
      <c r="O104">
        <f t="shared" si="22"/>
        <v>599.59805756821447</v>
      </c>
      <c r="Q104">
        <v>61634.5</v>
      </c>
      <c r="R104">
        <v>52698.400000000001</v>
      </c>
      <c r="S104">
        <v>13465.8</v>
      </c>
      <c r="T104">
        <v>112214</v>
      </c>
      <c r="U104">
        <v>72700</v>
      </c>
      <c r="V104">
        <v>12400</v>
      </c>
      <c r="W104">
        <v>131900</v>
      </c>
      <c r="X104">
        <v>6.1634500000000001</v>
      </c>
      <c r="Y104">
        <v>5.2698400000000003</v>
      </c>
      <c r="Z104">
        <v>1.3465799999999999</v>
      </c>
      <c r="AA104">
        <v>11.221399999999999</v>
      </c>
      <c r="AB104">
        <v>7.27</v>
      </c>
      <c r="AC104">
        <v>1.24</v>
      </c>
      <c r="AD104">
        <v>13.19</v>
      </c>
      <c r="AE104">
        <f t="shared" si="24"/>
        <v>204600</v>
      </c>
      <c r="AF104">
        <f t="shared" si="25"/>
        <v>184914</v>
      </c>
      <c r="AG104">
        <f t="shared" si="26"/>
        <v>0.35532746823069405</v>
      </c>
      <c r="AH104">
        <f t="shared" si="27"/>
        <v>0.39315573726164593</v>
      </c>
      <c r="AJ104">
        <v>5.6628257571939082</v>
      </c>
      <c r="AK104">
        <v>2.3371742428060913</v>
      </c>
      <c r="AM104">
        <v>0.86840267595020215</v>
      </c>
      <c r="AN104">
        <v>0.23621737986208202</v>
      </c>
      <c r="AO104">
        <v>1.9833694336084933</v>
      </c>
      <c r="AP104">
        <v>2.5117817524744486</v>
      </c>
      <c r="AR104">
        <v>5.4692455331412024E-2</v>
      </c>
      <c r="AS104">
        <v>0.10562575524140898</v>
      </c>
      <c r="AT104">
        <v>10.219585887677416</v>
      </c>
      <c r="AU104">
        <v>8.7378955770417477</v>
      </c>
      <c r="AV104">
        <v>19.460899859165409</v>
      </c>
      <c r="AW104">
        <v>38.883513812744802</v>
      </c>
      <c r="AX104">
        <v>0.21342021956087867</v>
      </c>
      <c r="AY104">
        <v>0</v>
      </c>
      <c r="AZ104">
        <v>5.0298160142348601E-3</v>
      </c>
      <c r="BA104">
        <v>2.2467379277209103</v>
      </c>
      <c r="BB104">
        <v>9.0306240675304184E-2</v>
      </c>
      <c r="BC104">
        <v>3.8590607692307648E-2</v>
      </c>
      <c r="BD104">
        <v>5.7490710848197867E-2</v>
      </c>
      <c r="BE104">
        <v>14.435408290804874</v>
      </c>
      <c r="BF104">
        <v>6.8020635301315149E-2</v>
      </c>
      <c r="BG104">
        <v>6.4651543132456191E-2</v>
      </c>
      <c r="BH104">
        <v>5.8042414457831412E-3</v>
      </c>
      <c r="BI104">
        <v>4.9549161120860961E-2</v>
      </c>
      <c r="BJ104">
        <v>0</v>
      </c>
      <c r="BK104">
        <v>1.6916361173248092E-4</v>
      </c>
      <c r="BL104">
        <v>2.2082407220785038E-16</v>
      </c>
      <c r="BM104">
        <v>0</v>
      </c>
      <c r="BN104">
        <v>4.9612580712517567E-3</v>
      </c>
      <c r="BO104">
        <v>8.870967577289193E-4</v>
      </c>
      <c r="BP104">
        <v>2.7533598720842654E-3</v>
      </c>
      <c r="BQ104">
        <v>0.10905112177712989</v>
      </c>
      <c r="BR104">
        <v>1.8217943196544253E-10</v>
      </c>
      <c r="BS104">
        <v>4.6038607803468193E-12</v>
      </c>
      <c r="BT104">
        <v>4.5383966318537858E-5</v>
      </c>
      <c r="BU104">
        <v>9.3533295752895997E-4</v>
      </c>
      <c r="BW104">
        <v>12.054350956593273</v>
      </c>
      <c r="BX104">
        <v>19.460899859165409</v>
      </c>
      <c r="BY104">
        <v>40.515388449761389</v>
      </c>
      <c r="BZ104">
        <v>8.9265691339710607</v>
      </c>
      <c r="CA104">
        <v>2.0689116356799664</v>
      </c>
      <c r="CB104">
        <v>16.96785029993729</v>
      </c>
      <c r="CD104">
        <v>36.405200000000001</v>
      </c>
      <c r="CE104">
        <v>177.06800000000001</v>
      </c>
      <c r="CF104">
        <v>9240.65</v>
      </c>
      <c r="CG104">
        <v>4864.2700000000004</v>
      </c>
      <c r="CH104">
        <v>4.5048300000000003E-12</v>
      </c>
      <c r="CI104">
        <v>18997.400000000001</v>
      </c>
      <c r="CJ104">
        <v>1075.94</v>
      </c>
      <c r="CK104">
        <v>138.827</v>
      </c>
      <c r="CL104">
        <v>6.2615699999999999</v>
      </c>
      <c r="CM104">
        <v>2138.65</v>
      </c>
      <c r="CN104">
        <v>56.997900000000001</v>
      </c>
      <c r="CO104">
        <v>31.6174</v>
      </c>
      <c r="CP104">
        <v>68.245000000000005</v>
      </c>
      <c r="CQ104">
        <v>16678</v>
      </c>
      <c r="CR104">
        <v>93.645300000000006</v>
      </c>
      <c r="CS104">
        <v>95.393199999999993</v>
      </c>
      <c r="CT104">
        <v>4.92455</v>
      </c>
      <c r="CU104">
        <v>59.388100000000001</v>
      </c>
      <c r="CV104">
        <v>6.0367199999999999</v>
      </c>
      <c r="CW104">
        <v>0.44282500000000002</v>
      </c>
      <c r="CX104">
        <v>2.1827599999999999E-13</v>
      </c>
      <c r="CY104">
        <v>8.7187399999999999E-7</v>
      </c>
      <c r="CZ104">
        <v>4.2641099999999996</v>
      </c>
      <c r="DA104">
        <v>0.66400199999999998</v>
      </c>
      <c r="DB104">
        <v>3.10615</v>
      </c>
      <c r="DC104">
        <v>139.49100000000001</v>
      </c>
      <c r="DD104">
        <v>1.72138E-7</v>
      </c>
      <c r="DE104">
        <v>8.7144600000000005E-9</v>
      </c>
      <c r="DF104">
        <v>0.135708</v>
      </c>
      <c r="DG104">
        <v>1.4156899999999999</v>
      </c>
      <c r="DI104">
        <v>600</v>
      </c>
      <c r="DJ104">
        <v>700.00000000000011</v>
      </c>
      <c r="DK104">
        <v>800</v>
      </c>
      <c r="DL104">
        <v>500</v>
      </c>
      <c r="DM104">
        <v>900</v>
      </c>
      <c r="DN104">
        <v>383.33333333333303</v>
      </c>
      <c r="DO104">
        <v>3.64052E-3</v>
      </c>
      <c r="DP104">
        <v>1.7706800000000002E-2</v>
      </c>
      <c r="DQ104">
        <v>0.92406499999999991</v>
      </c>
      <c r="DR104">
        <v>0.48642700000000005</v>
      </c>
      <c r="DS104">
        <v>4.5048300000000003E-16</v>
      </c>
      <c r="DT104">
        <v>1.8997400000000002</v>
      </c>
      <c r="DU104">
        <v>0.10759400000000001</v>
      </c>
      <c r="DV104">
        <v>1.38827E-2</v>
      </c>
      <c r="DW104">
        <v>6.2615700000000002E-4</v>
      </c>
      <c r="DX104">
        <v>0.213865</v>
      </c>
      <c r="DY104">
        <v>5.6997899999999997E-3</v>
      </c>
      <c r="DZ104">
        <v>3.1617400000000001E-3</v>
      </c>
      <c r="EA104">
        <v>6.8245000000000007E-3</v>
      </c>
      <c r="EB104">
        <v>1.6677999999999999</v>
      </c>
      <c r="EC104">
        <v>9.3645300000000011E-3</v>
      </c>
      <c r="ED104">
        <v>9.5393199999999987E-3</v>
      </c>
      <c r="EE104">
        <v>4.9245500000000004E-4</v>
      </c>
      <c r="EF104">
        <v>5.9388100000000001E-3</v>
      </c>
      <c r="EG104">
        <v>6.0367199999999998E-4</v>
      </c>
      <c r="EH104">
        <v>4.4282500000000002E-5</v>
      </c>
      <c r="EI104">
        <v>2.1827599999999999E-17</v>
      </c>
      <c r="EJ104">
        <v>8.7187399999999997E-11</v>
      </c>
      <c r="EK104">
        <v>4.2641099999999997E-4</v>
      </c>
      <c r="EL104">
        <v>6.6400200000000002E-5</v>
      </c>
      <c r="EM104">
        <v>3.1061499999999998E-4</v>
      </c>
      <c r="EN104">
        <v>1.3949100000000001E-2</v>
      </c>
      <c r="EO104">
        <v>1.7213800000000001E-11</v>
      </c>
      <c r="EP104">
        <v>8.714460000000001E-13</v>
      </c>
      <c r="EQ104">
        <v>1.3570799999999999E-5</v>
      </c>
      <c r="ER104">
        <v>1.41569E-4</v>
      </c>
      <c r="EU104">
        <v>0.06</v>
      </c>
      <c r="EV104">
        <v>7.0000000000000007E-2</v>
      </c>
      <c r="EW104">
        <v>0.08</v>
      </c>
      <c r="EX104">
        <v>0.05</v>
      </c>
      <c r="EY104">
        <v>0.09</v>
      </c>
      <c r="EZ104">
        <v>3.8333333333333303E-2</v>
      </c>
      <c r="FB104">
        <v>7.8370848414985473E-3</v>
      </c>
      <c r="FC104">
        <v>2.3868365898216542E-2</v>
      </c>
      <c r="FD104">
        <v>1.5318724598930507</v>
      </c>
      <c r="FE104">
        <v>0.80637631016042932</v>
      </c>
      <c r="FF104">
        <v>8.5120916753150516E-16</v>
      </c>
      <c r="FG104">
        <v>4.0632388465646114</v>
      </c>
      <c r="FH104">
        <v>0.15054569660678674</v>
      </c>
      <c r="FI104">
        <v>1.942469600798407E-2</v>
      </c>
      <c r="FJ104">
        <v>9.6040450889679427E-4</v>
      </c>
      <c r="FK104">
        <v>0.35682886045539997</v>
      </c>
      <c r="FL104">
        <v>1.0175479045936383E-2</v>
      </c>
      <c r="FM104">
        <v>4.6210046153846102E-3</v>
      </c>
      <c r="FN104">
        <v>8.811977247906784E-3</v>
      </c>
      <c r="FO104">
        <v>2.1452954700089553</v>
      </c>
      <c r="FP104">
        <v>1.1656247344753708E-2</v>
      </c>
      <c r="FQ104">
        <v>1.1873812505353276E-2</v>
      </c>
      <c r="FR104">
        <v>6.6197479345955345E-4</v>
      </c>
      <c r="FS104">
        <v>6.4946831718731505E-3</v>
      </c>
      <c r="FT104">
        <v>7.1390655832001722E-4</v>
      </c>
      <c r="FU104">
        <v>5.2368781670851328E-5</v>
      </c>
      <c r="FV104">
        <v>2.7719652637498565E-17</v>
      </c>
      <c r="FW104">
        <v>1.1777276285902239E-10</v>
      </c>
      <c r="FX104">
        <v>6.0999123894091148E-4</v>
      </c>
      <c r="FY104">
        <v>8.4299335708870547E-5</v>
      </c>
      <c r="FZ104">
        <v>3.2931266741911103E-4</v>
      </c>
      <c r="GA104">
        <v>1.5574632410779249E-2</v>
      </c>
      <c r="GB104">
        <v>2.0188106695464339E-11</v>
      </c>
      <c r="GC104">
        <v>5.6165450289017331E-13</v>
      </c>
      <c r="GD104">
        <v>1.7114089817232437E-5</v>
      </c>
      <c r="GE104">
        <v>1.5250096911196949E-4</v>
      </c>
      <c r="GF104">
        <v>0</v>
      </c>
      <c r="GG104">
        <v>0</v>
      </c>
      <c r="GH104">
        <v>9.9465240641711403E-2</v>
      </c>
      <c r="GI104">
        <v>0.1322683469236472</v>
      </c>
      <c r="GJ104">
        <v>0.17110715557137759</v>
      </c>
      <c r="GK104">
        <v>6.0230179028133005E-2</v>
      </c>
      <c r="GL104">
        <v>0.1501629412993524</v>
      </c>
    </row>
    <row r="105" spans="8:194">
      <c r="H105" t="s">
        <v>306</v>
      </c>
      <c r="I105" t="s">
        <v>137</v>
      </c>
      <c r="J105">
        <f t="shared" si="18"/>
        <v>-1.6349484570400159</v>
      </c>
      <c r="K105">
        <v>-2.3593999999999999</v>
      </c>
      <c r="L105">
        <v>-1.7282999999999999</v>
      </c>
      <c r="M105">
        <f t="shared" si="19"/>
        <v>0.4055176998504238</v>
      </c>
      <c r="N105">
        <f t="shared" si="20"/>
        <v>4.6482000000000006E-9</v>
      </c>
      <c r="O105">
        <f t="shared" si="22"/>
        <v>561.73064519575314</v>
      </c>
      <c r="Q105">
        <v>53981.7</v>
      </c>
      <c r="R105">
        <v>51993</v>
      </c>
      <c r="S105">
        <v>11109.4</v>
      </c>
      <c r="T105">
        <v>107310</v>
      </c>
      <c r="U105">
        <v>73200</v>
      </c>
      <c r="V105">
        <v>11299.999999999998</v>
      </c>
      <c r="W105">
        <v>130000</v>
      </c>
      <c r="X105">
        <v>5.3981699999999995</v>
      </c>
      <c r="Y105">
        <v>5.1993</v>
      </c>
      <c r="Z105">
        <v>1.11094</v>
      </c>
      <c r="AA105">
        <v>10.731</v>
      </c>
      <c r="AB105">
        <v>7.32</v>
      </c>
      <c r="AC105">
        <v>1.1299999999999999</v>
      </c>
      <c r="AD105">
        <v>13</v>
      </c>
      <c r="AE105">
        <f t="shared" si="24"/>
        <v>203200</v>
      </c>
      <c r="AF105">
        <f t="shared" si="25"/>
        <v>180510</v>
      </c>
      <c r="AG105">
        <f t="shared" si="26"/>
        <v>0.36023622047244097</v>
      </c>
      <c r="AH105">
        <f t="shared" si="27"/>
        <v>0.4055176998504238</v>
      </c>
      <c r="AJ105">
        <v>5.6771457873056796</v>
      </c>
      <c r="AK105">
        <v>2.3228542126943208</v>
      </c>
      <c r="AM105">
        <v>0.94632622464405713</v>
      </c>
      <c r="AN105">
        <v>0.19496241998042235</v>
      </c>
      <c r="AO105">
        <v>1.9556124226211642</v>
      </c>
      <c r="AP105">
        <v>2.5301087349110256</v>
      </c>
      <c r="AR105">
        <v>4.6394942939481196E-2</v>
      </c>
      <c r="AS105">
        <v>5.1495162331448283E-2</v>
      </c>
      <c r="AT105">
        <v>8.9506789138037295</v>
      </c>
      <c r="AU105">
        <v>8.6209335527669069</v>
      </c>
      <c r="AV105">
        <v>19.838781409828815</v>
      </c>
      <c r="AW105">
        <v>41.727574154503436</v>
      </c>
      <c r="AX105">
        <v>0</v>
      </c>
      <c r="AY105">
        <v>0</v>
      </c>
      <c r="AZ105">
        <v>4.7751579003558579E-3</v>
      </c>
      <c r="BA105">
        <v>1.853577977856695</v>
      </c>
      <c r="BB105">
        <v>8.1198672870043093E-2</v>
      </c>
      <c r="BC105">
        <v>2.8492253846153816E-2</v>
      </c>
      <c r="BD105">
        <v>5.3819494830724277E-2</v>
      </c>
      <c r="BE105">
        <v>13.804549019607812</v>
      </c>
      <c r="BF105">
        <v>6.441492126032404E-2</v>
      </c>
      <c r="BG105">
        <v>6.8498235576628694E-2</v>
      </c>
      <c r="BH105">
        <v>5.8448373149741903E-3</v>
      </c>
      <c r="BI105">
        <v>5.0063809324909156E-2</v>
      </c>
      <c r="BJ105">
        <v>0</v>
      </c>
      <c r="BK105">
        <v>9.9572883314311657E-5</v>
      </c>
      <c r="BL105">
        <v>5.81871925542683E-6</v>
      </c>
      <c r="BM105">
        <v>2.2537967309800528E-10</v>
      </c>
      <c r="BN105">
        <v>4.5173807286621528E-3</v>
      </c>
      <c r="BO105">
        <v>8.5991030384971782E-4</v>
      </c>
      <c r="BP105">
        <v>3.3800203085026228E-3</v>
      </c>
      <c r="BQ105">
        <v>0.10052337662053853</v>
      </c>
      <c r="BR105">
        <v>1.3020858531317477E-6</v>
      </c>
      <c r="BS105">
        <v>0</v>
      </c>
      <c r="BT105">
        <v>3.307616788511749E-5</v>
      </c>
      <c r="BU105">
        <v>1.0570652895752924E-3</v>
      </c>
      <c r="BW105">
        <v>12.137255708701895</v>
      </c>
      <c r="BX105">
        <v>19.838781409828815</v>
      </c>
      <c r="BY105">
        <v>40.600954212062888</v>
      </c>
      <c r="BZ105">
        <v>8.8061026139444607</v>
      </c>
      <c r="CA105">
        <v>1.8853791518696466</v>
      </c>
      <c r="CB105">
        <v>16.723430924881331</v>
      </c>
      <c r="CD105">
        <v>19.489899999999999</v>
      </c>
      <c r="CE105">
        <v>121.515</v>
      </c>
      <c r="CF105">
        <v>4147.63</v>
      </c>
      <c r="CG105">
        <v>3112.61</v>
      </c>
      <c r="CH105">
        <v>3.7572899999999996E-12</v>
      </c>
      <c r="CI105">
        <v>17070</v>
      </c>
      <c r="CJ105">
        <v>915.57100000000003</v>
      </c>
      <c r="CK105">
        <v>177.98</v>
      </c>
      <c r="CL105">
        <v>3.5207000000000002</v>
      </c>
      <c r="CM105">
        <v>1173.6300000000001</v>
      </c>
      <c r="CN105">
        <v>45.591700000000003</v>
      </c>
      <c r="CO105">
        <v>17.008400000000002</v>
      </c>
      <c r="CP105">
        <v>36.817799999999998</v>
      </c>
      <c r="CQ105">
        <v>9197.4599999999991</v>
      </c>
      <c r="CR105">
        <v>67.671499999999995</v>
      </c>
      <c r="CS105">
        <v>61.587699999999998</v>
      </c>
      <c r="CT105">
        <v>3.6736800000000001</v>
      </c>
      <c r="CU105">
        <v>40.517699999999998</v>
      </c>
      <c r="CV105">
        <v>8.4208599999999993</v>
      </c>
      <c r="CW105">
        <v>0.43817099999999998</v>
      </c>
      <c r="CX105">
        <v>6.2621399999999994E-2</v>
      </c>
      <c r="CY105">
        <v>1.32242E-7</v>
      </c>
      <c r="CZ105">
        <v>2.3492199999999999</v>
      </c>
      <c r="DA105">
        <v>0.70279800000000003</v>
      </c>
      <c r="DB105">
        <v>2.9339599999999999</v>
      </c>
      <c r="DC105">
        <v>100.648</v>
      </c>
      <c r="DD105">
        <v>1.27785E-2</v>
      </c>
      <c r="DE105">
        <v>2.8117599999999999E-8</v>
      </c>
      <c r="DF105">
        <v>8.0381300000000003E-2</v>
      </c>
      <c r="DG105">
        <v>1.2466200000000001</v>
      </c>
      <c r="DI105">
        <v>600</v>
      </c>
      <c r="DJ105">
        <v>700.00000000000011</v>
      </c>
      <c r="DK105">
        <v>800</v>
      </c>
      <c r="DL105">
        <v>500</v>
      </c>
      <c r="DM105">
        <v>900</v>
      </c>
      <c r="DN105">
        <v>383.33333333333303</v>
      </c>
      <c r="DO105">
        <v>1.9489899999999998E-3</v>
      </c>
      <c r="DP105">
        <v>1.2151500000000001E-2</v>
      </c>
      <c r="DQ105">
        <v>0.41476299999999999</v>
      </c>
      <c r="DR105">
        <v>0.31126100000000001</v>
      </c>
      <c r="DS105">
        <v>3.7572899999999998E-16</v>
      </c>
      <c r="DT105">
        <v>1.7070000000000001</v>
      </c>
      <c r="DU105">
        <v>9.1557100000000002E-2</v>
      </c>
      <c r="DV105">
        <v>1.7797999999999998E-2</v>
      </c>
      <c r="DW105">
        <v>3.5207000000000001E-4</v>
      </c>
      <c r="DX105">
        <v>0.11736300000000001</v>
      </c>
      <c r="DY105">
        <v>4.5591700000000004E-3</v>
      </c>
      <c r="DZ105">
        <v>1.7008400000000001E-3</v>
      </c>
      <c r="EA105">
        <v>3.6817799999999999E-3</v>
      </c>
      <c r="EB105">
        <v>0.91974599999999995</v>
      </c>
      <c r="EC105">
        <v>6.7671499999999996E-3</v>
      </c>
      <c r="ED105">
        <v>6.15877E-3</v>
      </c>
      <c r="EE105">
        <v>3.6736800000000002E-4</v>
      </c>
      <c r="EF105">
        <v>4.0517699999999997E-3</v>
      </c>
      <c r="EG105">
        <v>8.4208599999999992E-4</v>
      </c>
      <c r="EH105">
        <v>4.3817099999999998E-5</v>
      </c>
      <c r="EI105">
        <v>6.2621399999999991E-6</v>
      </c>
      <c r="EJ105">
        <v>1.32242E-11</v>
      </c>
      <c r="EK105">
        <v>2.3492199999999998E-4</v>
      </c>
      <c r="EL105">
        <v>7.0279799999999998E-5</v>
      </c>
      <c r="EM105">
        <v>2.9339599999999997E-4</v>
      </c>
      <c r="EN105">
        <v>1.0064799999999999E-2</v>
      </c>
      <c r="EO105">
        <v>1.27785E-6</v>
      </c>
      <c r="EP105">
        <v>2.8117599999999997E-12</v>
      </c>
      <c r="EQ105">
        <v>8.0381300000000006E-6</v>
      </c>
      <c r="ER105">
        <v>1.2466199999999999E-4</v>
      </c>
      <c r="EU105">
        <v>0.06</v>
      </c>
      <c r="EV105">
        <v>7.0000000000000007E-2</v>
      </c>
      <c r="EW105">
        <v>0.08</v>
      </c>
      <c r="EX105">
        <v>0.05</v>
      </c>
      <c r="EY105">
        <v>0.09</v>
      </c>
      <c r="EZ105">
        <v>3.8333333333333303E-2</v>
      </c>
      <c r="FB105">
        <v>4.1956643515850076E-3</v>
      </c>
      <c r="FC105">
        <v>1.6379947150935138E-2</v>
      </c>
      <c r="FD105">
        <v>0.68757502673796911</v>
      </c>
      <c r="FE105">
        <v>0.5159941711229955</v>
      </c>
      <c r="FF105">
        <v>7.0995791030392906E-16</v>
      </c>
      <c r="FG105">
        <v>3.6509989320042693</v>
      </c>
      <c r="FH105">
        <v>0.12810684051896234</v>
      </c>
      <c r="FI105">
        <v>2.4902990019960127E-2</v>
      </c>
      <c r="FJ105">
        <v>5.4000772241992716E-4</v>
      </c>
      <c r="FK105">
        <v>0.19581748088573217</v>
      </c>
      <c r="FL105">
        <v>8.1392014095013655E-3</v>
      </c>
      <c r="FM105">
        <v>2.4858430769230744E-3</v>
      </c>
      <c r="FN105">
        <v>4.7540129814342786E-3</v>
      </c>
      <c r="FO105">
        <v>1.1830716676812905</v>
      </c>
      <c r="FP105">
        <v>8.4232283114101872E-3</v>
      </c>
      <c r="FQ105">
        <v>7.665963637197893E-3</v>
      </c>
      <c r="FR105">
        <v>4.9382858519793533E-4</v>
      </c>
      <c r="FS105">
        <v>4.4310160512460364E-3</v>
      </c>
      <c r="FT105">
        <v>9.9585655466788241E-4</v>
      </c>
      <c r="FU105">
        <v>5.1818396507646579E-5</v>
      </c>
      <c r="FV105">
        <v>7.9525163356202807E-6</v>
      </c>
      <c r="FW105">
        <v>1.7863252839289664E-11</v>
      </c>
      <c r="FX105">
        <v>3.3606159745990796E-4</v>
      </c>
      <c r="FY105">
        <v>8.9224738084407582E-5</v>
      </c>
      <c r="FZ105">
        <v>3.1105715876598847E-4</v>
      </c>
      <c r="GA105">
        <v>1.1237682738528718E-2</v>
      </c>
      <c r="GB105">
        <v>1.498644816414685E-6</v>
      </c>
      <c r="GC105">
        <v>1.8122036994219645E-12</v>
      </c>
      <c r="GD105">
        <v>1.0136858459530064E-5</v>
      </c>
      <c r="GE105">
        <v>1.3428840926640959E-4</v>
      </c>
      <c r="GF105">
        <v>0</v>
      </c>
      <c r="GG105">
        <v>0</v>
      </c>
      <c r="GH105">
        <v>9.9465240641711403E-2</v>
      </c>
      <c r="GI105">
        <v>0.1322683469236472</v>
      </c>
      <c r="GJ105">
        <v>0.17110715557137759</v>
      </c>
      <c r="GK105">
        <v>6.0230179028133005E-2</v>
      </c>
      <c r="GL105">
        <v>0.1501629412993524</v>
      </c>
    </row>
    <row r="106" spans="8:194">
      <c r="H106" t="s">
        <v>306</v>
      </c>
      <c r="I106" t="s">
        <v>138</v>
      </c>
      <c r="J106">
        <f t="shared" si="18"/>
        <v>-1.4790698682554733</v>
      </c>
      <c r="K106">
        <v>-2.3593999999999999</v>
      </c>
      <c r="L106">
        <v>-1.7282999999999999</v>
      </c>
      <c r="M106">
        <f t="shared" si="19"/>
        <v>0.36880872709190177</v>
      </c>
      <c r="N106">
        <f t="shared" si="20"/>
        <v>4.6482000000000006E-9</v>
      </c>
      <c r="O106">
        <f t="shared" si="22"/>
        <v>588.77015745017115</v>
      </c>
      <c r="Q106">
        <v>59646.2</v>
      </c>
      <c r="R106">
        <v>52750.2</v>
      </c>
      <c r="S106">
        <v>12992.3</v>
      </c>
      <c r="T106">
        <v>121854</v>
      </c>
      <c r="U106">
        <v>71200</v>
      </c>
      <c r="V106">
        <v>11299.999999999998</v>
      </c>
      <c r="W106">
        <v>131300</v>
      </c>
      <c r="X106">
        <v>5.96462</v>
      </c>
      <c r="Y106">
        <v>5.2750199999999996</v>
      </c>
      <c r="Z106">
        <v>1.2992299999999999</v>
      </c>
      <c r="AA106">
        <v>12.1854</v>
      </c>
      <c r="AB106">
        <v>7.12</v>
      </c>
      <c r="AC106">
        <v>1.1299999999999999</v>
      </c>
      <c r="AD106">
        <v>13.13</v>
      </c>
      <c r="AE106">
        <f t="shared" si="24"/>
        <v>202500</v>
      </c>
      <c r="AF106">
        <f t="shared" si="25"/>
        <v>193054</v>
      </c>
      <c r="AG106">
        <f t="shared" si="26"/>
        <v>0.35160493827160494</v>
      </c>
      <c r="AH106">
        <f t="shared" si="27"/>
        <v>0.36880872709190177</v>
      </c>
      <c r="AJ106">
        <v>5.6403689593329549</v>
      </c>
      <c r="AK106">
        <v>2.3596310406670447</v>
      </c>
      <c r="AM106">
        <v>0.92286209749675052</v>
      </c>
      <c r="AN106">
        <v>0.2278495199243773</v>
      </c>
      <c r="AO106">
        <v>1.9738126864890824</v>
      </c>
      <c r="AP106">
        <v>2.4592907338123773</v>
      </c>
      <c r="AR106">
        <v>5.9463783285302496E-2</v>
      </c>
      <c r="AS106">
        <v>8.15394214006087E-2</v>
      </c>
      <c r="AT106">
        <v>9.88990685044228</v>
      </c>
      <c r="AU106">
        <v>8.7464845093601991</v>
      </c>
      <c r="AV106">
        <v>19.933251797494666</v>
      </c>
      <c r="AW106">
        <v>39.594368458526219</v>
      </c>
      <c r="AX106">
        <v>0</v>
      </c>
      <c r="AY106">
        <v>0</v>
      </c>
      <c r="AZ106">
        <v>5.8133464056939338E-3</v>
      </c>
      <c r="BA106">
        <v>2.1677355358261954</v>
      </c>
      <c r="BB106">
        <v>9.4046848881036399E-2</v>
      </c>
      <c r="BC106">
        <v>1.8464638461538441E-2</v>
      </c>
      <c r="BD106">
        <v>5.5982041463414484E-2</v>
      </c>
      <c r="BE106">
        <v>15.675515014772998</v>
      </c>
      <c r="BF106">
        <v>6.2487218507188524E-2</v>
      </c>
      <c r="BG106">
        <v>6.5452522483939818E-2</v>
      </c>
      <c r="BH106">
        <v>6.1217495352840013E-3</v>
      </c>
      <c r="BI106">
        <v>4.9820264584064418E-2</v>
      </c>
      <c r="BJ106">
        <v>0</v>
      </c>
      <c r="BK106">
        <v>1.5641038096325018E-4</v>
      </c>
      <c r="BL106">
        <v>1.96380346192779E-17</v>
      </c>
      <c r="BM106">
        <v>0</v>
      </c>
      <c r="BN106">
        <v>5.1724892691852415E-3</v>
      </c>
      <c r="BO106">
        <v>9.6722024193412527E-4</v>
      </c>
      <c r="BP106">
        <v>3.5081343491346769E-3</v>
      </c>
      <c r="BQ106">
        <v>0.11881475746540371</v>
      </c>
      <c r="BR106">
        <v>7.3521730885529079E-11</v>
      </c>
      <c r="BS106">
        <v>7.7275945086705184E-11</v>
      </c>
      <c r="BT106">
        <v>4.6520844908616183E-5</v>
      </c>
      <c r="BU106">
        <v>6.2020191891892047E-4</v>
      </c>
      <c r="BW106">
        <v>11.805636700267415</v>
      </c>
      <c r="BX106">
        <v>19.933251797494666</v>
      </c>
      <c r="BY106">
        <v>40.365648365733762</v>
      </c>
      <c r="BZ106">
        <v>9.1072689140109606</v>
      </c>
      <c r="CA106">
        <v>1.8853791518696466</v>
      </c>
      <c r="CB106">
        <v>16.890665234130147</v>
      </c>
      <c r="CD106">
        <v>32.193100000000001</v>
      </c>
      <c r="CE106">
        <v>107.208</v>
      </c>
      <c r="CF106">
        <v>4335.5200000000004</v>
      </c>
      <c r="CG106">
        <v>3813.33</v>
      </c>
      <c r="CH106">
        <v>4.3807099999999998E-12</v>
      </c>
      <c r="CI106">
        <v>17804.3</v>
      </c>
      <c r="CJ106">
        <v>1295.3599999999999</v>
      </c>
      <c r="CK106">
        <v>218.27199999999999</v>
      </c>
      <c r="CL106">
        <v>7.6986400000000001</v>
      </c>
      <c r="CM106">
        <v>1987.89</v>
      </c>
      <c r="CN106">
        <v>52.828400000000002</v>
      </c>
      <c r="CO106">
        <v>12.919700000000001</v>
      </c>
      <c r="CP106">
        <v>62.979100000000003</v>
      </c>
      <c r="CQ106">
        <v>16538.400000000001</v>
      </c>
      <c r="CR106">
        <v>66.620599999999996</v>
      </c>
      <c r="CS106">
        <v>88.556799999999996</v>
      </c>
      <c r="CT106">
        <v>3.8495900000000001</v>
      </c>
      <c r="CU106">
        <v>40.269100000000002</v>
      </c>
      <c r="CV106">
        <v>5.9661799999999996</v>
      </c>
      <c r="CW106">
        <v>0.40970600000000001</v>
      </c>
      <c r="CX106">
        <v>1.47877E-14</v>
      </c>
      <c r="CY106">
        <v>5.7332699999999998E-8</v>
      </c>
      <c r="CZ106">
        <v>3.8674300000000001</v>
      </c>
      <c r="DA106">
        <v>0.80333200000000005</v>
      </c>
      <c r="DB106">
        <v>3.9894500000000002</v>
      </c>
      <c r="DC106">
        <v>114.76900000000001</v>
      </c>
      <c r="DD106">
        <v>7.5434899999999995E-8</v>
      </c>
      <c r="DE106">
        <v>1.5792E-7</v>
      </c>
      <c r="DF106">
        <v>0.139289</v>
      </c>
      <c r="DG106">
        <v>0.56677299999999997</v>
      </c>
      <c r="DI106">
        <v>600</v>
      </c>
      <c r="DJ106">
        <v>700.00000000000011</v>
      </c>
      <c r="DK106">
        <v>800</v>
      </c>
      <c r="DL106">
        <v>500</v>
      </c>
      <c r="DM106">
        <v>900</v>
      </c>
      <c r="DN106">
        <v>383.33333333333303</v>
      </c>
      <c r="DO106">
        <v>3.21931E-3</v>
      </c>
      <c r="DP106">
        <v>1.0720799999999999E-2</v>
      </c>
      <c r="DQ106">
        <v>0.43355200000000005</v>
      </c>
      <c r="DR106">
        <v>0.38133299999999998</v>
      </c>
      <c r="DS106">
        <v>4.38071E-16</v>
      </c>
      <c r="DT106">
        <v>1.78043</v>
      </c>
      <c r="DU106">
        <v>0.12953599999999998</v>
      </c>
      <c r="DV106">
        <v>2.1827199999999998E-2</v>
      </c>
      <c r="DW106">
        <v>7.6986399999999999E-4</v>
      </c>
      <c r="DX106">
        <v>0.19878900000000002</v>
      </c>
      <c r="DY106">
        <v>5.2828400000000005E-3</v>
      </c>
      <c r="DZ106">
        <v>1.2919700000000001E-3</v>
      </c>
      <c r="EA106">
        <v>6.2979100000000003E-3</v>
      </c>
      <c r="EB106">
        <v>1.6538400000000002</v>
      </c>
      <c r="EC106">
        <v>6.66206E-3</v>
      </c>
      <c r="ED106">
        <v>8.8556799999999995E-3</v>
      </c>
      <c r="EE106">
        <v>3.8495899999999998E-4</v>
      </c>
      <c r="EF106">
        <v>4.0269099999999999E-3</v>
      </c>
      <c r="EG106">
        <v>5.9661799999999993E-4</v>
      </c>
      <c r="EH106">
        <v>4.0970600000000004E-5</v>
      </c>
      <c r="EI106">
        <v>1.47877E-18</v>
      </c>
      <c r="EJ106">
        <v>5.7332699999999999E-12</v>
      </c>
      <c r="EK106">
        <v>3.8674299999999999E-4</v>
      </c>
      <c r="EL106">
        <v>8.0333200000000005E-5</v>
      </c>
      <c r="EM106">
        <v>3.98945E-4</v>
      </c>
      <c r="EN106">
        <v>1.14769E-2</v>
      </c>
      <c r="EO106">
        <v>7.543489999999999E-12</v>
      </c>
      <c r="EP106">
        <v>1.5791999999999999E-11</v>
      </c>
      <c r="EQ106">
        <v>1.39289E-5</v>
      </c>
      <c r="ER106">
        <v>5.66773E-5</v>
      </c>
      <c r="EU106">
        <v>0.06</v>
      </c>
      <c r="EV106">
        <v>7.0000000000000007E-2</v>
      </c>
      <c r="EW106">
        <v>0.08</v>
      </c>
      <c r="EX106">
        <v>0.05</v>
      </c>
      <c r="EY106">
        <v>0.09</v>
      </c>
      <c r="EZ106">
        <v>3.8333333333333303E-2</v>
      </c>
      <c r="FB106">
        <v>6.9303301729106521E-3</v>
      </c>
      <c r="FC106">
        <v>1.445139591126572E-2</v>
      </c>
      <c r="FD106">
        <v>0.71872256684492108</v>
      </c>
      <c r="FE106">
        <v>0.63215631016042884</v>
      </c>
      <c r="FF106">
        <v>8.2775610007412933E-16</v>
      </c>
      <c r="FG106">
        <v>3.8080539124243473</v>
      </c>
      <c r="FH106">
        <v>0.18124697804391252</v>
      </c>
      <c r="FI106">
        <v>3.0540653093812434E-2</v>
      </c>
      <c r="FJ106">
        <v>1.1808234306049787E-3</v>
      </c>
      <c r="FK106">
        <v>0.33167489931063293</v>
      </c>
      <c r="FL106">
        <v>9.4311242559874265E-3</v>
      </c>
      <c r="FM106">
        <v>1.8882638461538443E-3</v>
      </c>
      <c r="FN106">
        <v>8.132030131052034E-3</v>
      </c>
      <c r="FO106">
        <v>2.1273386857654462</v>
      </c>
      <c r="FP106">
        <v>8.2924203548485481E-3</v>
      </c>
      <c r="FQ106">
        <v>1.1022869966350527E-2</v>
      </c>
      <c r="FR106">
        <v>5.1747500688468227E-4</v>
      </c>
      <c r="FS106">
        <v>4.403829152919138E-3</v>
      </c>
      <c r="FT106">
        <v>7.0556445058205777E-4</v>
      </c>
      <c r="FU106">
        <v>4.8452106505364006E-5</v>
      </c>
      <c r="FV106">
        <v>1.8779430963896056E-18</v>
      </c>
      <c r="FW106">
        <v>7.7445026244244837E-12</v>
      </c>
      <c r="FX106">
        <v>5.5324520643633705E-4</v>
      </c>
      <c r="FY106">
        <v>1.0198817767669134E-4</v>
      </c>
      <c r="FZ106">
        <v>4.2295974793077367E-4</v>
      </c>
      <c r="GA106">
        <v>1.281433918426797E-2</v>
      </c>
      <c r="GB106">
        <v>8.8469007991360566E-12</v>
      </c>
      <c r="GC106">
        <v>1.0178080924855488E-11</v>
      </c>
      <c r="GD106">
        <v>1.7565688511749413E-5</v>
      </c>
      <c r="GE106">
        <v>6.1053925482625635E-5</v>
      </c>
      <c r="GF106">
        <v>0</v>
      </c>
      <c r="GG106">
        <v>0</v>
      </c>
      <c r="GH106">
        <v>9.9465240641711403E-2</v>
      </c>
      <c r="GI106">
        <v>0.1322683469236472</v>
      </c>
      <c r="GJ106">
        <v>0.17110715557137759</v>
      </c>
      <c r="GK106">
        <v>6.0230179028133005E-2</v>
      </c>
      <c r="GL106">
        <v>0.1501629412993524</v>
      </c>
    </row>
    <row r="107" spans="8:194">
      <c r="H107" t="s">
        <v>306</v>
      </c>
      <c r="I107" t="s">
        <v>139</v>
      </c>
      <c r="J107">
        <f t="shared" si="18"/>
        <v>-1.4596844533023432</v>
      </c>
      <c r="K107">
        <v>-2.3593999999999999</v>
      </c>
      <c r="L107">
        <v>-1.7282999999999999</v>
      </c>
      <c r="M107">
        <f t="shared" si="19"/>
        <v>0.36654482211200601</v>
      </c>
      <c r="N107">
        <f t="shared" si="20"/>
        <v>4.6482000000000006E-9</v>
      </c>
      <c r="O107">
        <f t="shared" si="22"/>
        <v>592.35679998654712</v>
      </c>
      <c r="Q107">
        <v>58928.6</v>
      </c>
      <c r="R107">
        <v>54704.1</v>
      </c>
      <c r="S107">
        <v>13309.5</v>
      </c>
      <c r="T107">
        <v>125293</v>
      </c>
      <c r="U107">
        <v>72500</v>
      </c>
      <c r="V107">
        <v>11399.999999999998</v>
      </c>
      <c r="W107">
        <v>127600</v>
      </c>
      <c r="X107">
        <v>5.8928599999999998</v>
      </c>
      <c r="Y107">
        <v>5.4704100000000002</v>
      </c>
      <c r="Z107">
        <v>1.3309500000000001</v>
      </c>
      <c r="AA107">
        <v>12.529299999999999</v>
      </c>
      <c r="AB107">
        <v>7.25</v>
      </c>
      <c r="AC107">
        <v>1.1399999999999999</v>
      </c>
      <c r="AD107">
        <v>12.76</v>
      </c>
      <c r="AE107">
        <f t="shared" si="24"/>
        <v>200100</v>
      </c>
      <c r="AF107">
        <f t="shared" si="25"/>
        <v>197793</v>
      </c>
      <c r="AG107">
        <f t="shared" si="26"/>
        <v>0.36231884057971014</v>
      </c>
      <c r="AH107">
        <f t="shared" si="27"/>
        <v>0.36654482211200601</v>
      </c>
      <c r="AJ107">
        <v>5.6880941981046185</v>
      </c>
      <c r="AK107">
        <v>2.3119058018953815</v>
      </c>
      <c r="AM107">
        <v>0.93030558886561643</v>
      </c>
      <c r="AN107">
        <v>0.23230956768239233</v>
      </c>
      <c r="AO107">
        <v>1.9091285073524715</v>
      </c>
      <c r="AP107">
        <v>2.4923622499368552</v>
      </c>
      <c r="AR107">
        <v>5.407935561959646E-2</v>
      </c>
      <c r="AS107">
        <v>8.4252495476293765E-2</v>
      </c>
      <c r="AT107">
        <v>9.770921950215989</v>
      </c>
      <c r="AU107">
        <v>9.0704596996502644</v>
      </c>
      <c r="AV107">
        <v>19.782099177229306</v>
      </c>
      <c r="AW107">
        <v>39.978140121039573</v>
      </c>
      <c r="AX107">
        <v>0</v>
      </c>
      <c r="AY107">
        <v>0</v>
      </c>
      <c r="AZ107">
        <v>5.6502259430604804E-3</v>
      </c>
      <c r="BA107">
        <v>2.2206596302485897</v>
      </c>
      <c r="BB107">
        <v>0.10016021629367872</v>
      </c>
      <c r="BC107">
        <v>1.6664169230769212E-2</v>
      </c>
      <c r="BD107">
        <v>5.8577536439752297E-2</v>
      </c>
      <c r="BE107">
        <v>16.117914083624282</v>
      </c>
      <c r="BF107">
        <v>6.5380950902416413E-2</v>
      </c>
      <c r="BG107">
        <v>8.0277548699907955E-2</v>
      </c>
      <c r="BH107">
        <v>6.4517724440619718E-3</v>
      </c>
      <c r="BI107">
        <v>5.4661522838422662E-2</v>
      </c>
      <c r="BJ107">
        <v>0</v>
      </c>
      <c r="BK107">
        <v>7.556691317050891E-5</v>
      </c>
      <c r="BL107">
        <v>0</v>
      </c>
      <c r="BM107">
        <v>2.2405183643937778E-11</v>
      </c>
      <c r="BN107">
        <v>5.0985025594661578E-3</v>
      </c>
      <c r="BO107">
        <v>9.7632174972622364E-4</v>
      </c>
      <c r="BP107">
        <v>2.9992192400300883E-3</v>
      </c>
      <c r="BQ107">
        <v>0.1183848922068458</v>
      </c>
      <c r="BR107">
        <v>2.791090367170623E-5</v>
      </c>
      <c r="BS107">
        <v>2.3876919364161841E-6</v>
      </c>
      <c r="BT107">
        <v>5.43222407310705E-5</v>
      </c>
      <c r="BU107">
        <v>5.4804540926641063E-4</v>
      </c>
      <c r="BW107">
        <v>12.021189055749828</v>
      </c>
      <c r="BX107">
        <v>19.782099177229306</v>
      </c>
      <c r="BY107">
        <v>40.900434380118149</v>
      </c>
      <c r="BZ107">
        <v>8.9868023939843606</v>
      </c>
      <c r="CA107">
        <v>1.9020639231251302</v>
      </c>
      <c r="CB107">
        <v>16.414690661652752</v>
      </c>
      <c r="CD107">
        <v>26.5337</v>
      </c>
      <c r="CE107">
        <v>130.45699999999999</v>
      </c>
      <c r="CF107">
        <v>6406.61</v>
      </c>
      <c r="CG107">
        <v>4376.99</v>
      </c>
      <c r="CH107">
        <v>4.8088799999999996E-12</v>
      </c>
      <c r="CI107">
        <v>12856</v>
      </c>
      <c r="CJ107">
        <v>1521.55</v>
      </c>
      <c r="CK107">
        <v>192.06399999999999</v>
      </c>
      <c r="CL107">
        <v>5.10642</v>
      </c>
      <c r="CM107">
        <v>1764.05</v>
      </c>
      <c r="CN107">
        <v>53.504899999999999</v>
      </c>
      <c r="CO107">
        <v>13.6496</v>
      </c>
      <c r="CP107">
        <v>49.530900000000003</v>
      </c>
      <c r="CQ107">
        <v>12606.7</v>
      </c>
      <c r="CR107">
        <v>70.560500000000005</v>
      </c>
      <c r="CS107">
        <v>90.999300000000005</v>
      </c>
      <c r="CT107">
        <v>4.9602599999999999</v>
      </c>
      <c r="CU107">
        <v>47.100999999999999</v>
      </c>
      <c r="CV107">
        <v>5.3748800000000001</v>
      </c>
      <c r="CW107">
        <v>0.27318700000000001</v>
      </c>
      <c r="CX107">
        <v>3.9647600000000002E-15</v>
      </c>
      <c r="CY107">
        <v>1.6188799999999999E-8</v>
      </c>
      <c r="CZ107">
        <v>3.2196400000000001</v>
      </c>
      <c r="DA107">
        <v>1.03104</v>
      </c>
      <c r="DB107">
        <v>3.93533</v>
      </c>
      <c r="DC107">
        <v>125.004</v>
      </c>
      <c r="DD107">
        <v>0.11813700000000001</v>
      </c>
      <c r="DE107">
        <v>3.2900699999999998E-2</v>
      </c>
      <c r="DF107">
        <v>9.6563700000000002E-2</v>
      </c>
      <c r="DG107">
        <v>0.957569</v>
      </c>
      <c r="DI107">
        <v>600</v>
      </c>
      <c r="DJ107">
        <v>700.00000000000011</v>
      </c>
      <c r="DK107">
        <v>800</v>
      </c>
      <c r="DL107">
        <v>500</v>
      </c>
      <c r="DM107">
        <v>900</v>
      </c>
      <c r="DN107">
        <v>383.33333333333303</v>
      </c>
      <c r="DO107">
        <v>2.6533699999999999E-3</v>
      </c>
      <c r="DP107">
        <v>1.3045699999999999E-2</v>
      </c>
      <c r="DQ107">
        <v>0.64066099999999992</v>
      </c>
      <c r="DR107">
        <v>0.437699</v>
      </c>
      <c r="DS107">
        <v>4.8088799999999998E-16</v>
      </c>
      <c r="DT107">
        <v>1.2856000000000001</v>
      </c>
      <c r="DU107">
        <v>0.15215499999999998</v>
      </c>
      <c r="DV107">
        <v>1.9206399999999998E-2</v>
      </c>
      <c r="DW107">
        <v>5.1064199999999995E-4</v>
      </c>
      <c r="DX107">
        <v>0.17640500000000001</v>
      </c>
      <c r="DY107">
        <v>5.3504900000000003E-3</v>
      </c>
      <c r="DZ107">
        <v>1.3649599999999999E-3</v>
      </c>
      <c r="EA107">
        <v>4.9530900000000003E-3</v>
      </c>
      <c r="EB107">
        <v>1.2606700000000002</v>
      </c>
      <c r="EC107">
        <v>7.0560500000000003E-3</v>
      </c>
      <c r="ED107">
        <v>9.0999300000000009E-3</v>
      </c>
      <c r="EE107">
        <v>4.96026E-4</v>
      </c>
      <c r="EF107">
        <v>4.7101000000000001E-3</v>
      </c>
      <c r="EG107">
        <v>5.3748800000000003E-4</v>
      </c>
      <c r="EH107">
        <v>2.73187E-5</v>
      </c>
      <c r="EI107">
        <v>3.9647600000000003E-19</v>
      </c>
      <c r="EJ107">
        <v>1.6188799999999999E-12</v>
      </c>
      <c r="EK107">
        <v>3.21964E-4</v>
      </c>
      <c r="EL107">
        <v>1.0310399999999999E-4</v>
      </c>
      <c r="EM107">
        <v>3.93533E-4</v>
      </c>
      <c r="EN107">
        <v>1.25004E-2</v>
      </c>
      <c r="EO107">
        <v>1.18137E-5</v>
      </c>
      <c r="EP107">
        <v>3.2900699999999997E-6</v>
      </c>
      <c r="EQ107">
        <v>9.6563700000000009E-6</v>
      </c>
      <c r="ER107">
        <v>9.5756900000000005E-5</v>
      </c>
      <c r="EU107">
        <v>0.06</v>
      </c>
      <c r="EV107">
        <v>7.0000000000000007E-2</v>
      </c>
      <c r="EW107">
        <v>0.08</v>
      </c>
      <c r="EX107">
        <v>0.05</v>
      </c>
      <c r="EY107">
        <v>0.09</v>
      </c>
      <c r="EZ107">
        <v>3.8333333333333303E-2</v>
      </c>
      <c r="FB107">
        <v>5.7120097694524407E-3</v>
      </c>
      <c r="FC107">
        <v>1.7585308525445788E-2</v>
      </c>
      <c r="FD107">
        <v>1.062058342245991</v>
      </c>
      <c r="FE107">
        <v>0.72559727272727403</v>
      </c>
      <c r="FF107">
        <v>9.086608687916979E-16</v>
      </c>
      <c r="FG107">
        <v>2.749691990032038</v>
      </c>
      <c r="FH107">
        <v>0.21289551896207626</v>
      </c>
      <c r="FI107">
        <v>2.6873625548902248E-2</v>
      </c>
      <c r="FJ107">
        <v>7.8322669750889432E-4</v>
      </c>
      <c r="FK107">
        <v>0.29432770733235847</v>
      </c>
      <c r="FL107">
        <v>9.551895575186483E-3</v>
      </c>
      <c r="FM107">
        <v>1.9949415384615363E-3</v>
      </c>
      <c r="FN107">
        <v>6.3955625154714056E-3</v>
      </c>
      <c r="FO107">
        <v>1.6216030940017927</v>
      </c>
      <c r="FP107">
        <v>8.7828288314468952E-3</v>
      </c>
      <c r="FQ107">
        <v>1.1326893597430368E-2</v>
      </c>
      <c r="FR107">
        <v>6.6677505335628324E-4</v>
      </c>
      <c r="FS107">
        <v>5.1509658008657838E-3</v>
      </c>
      <c r="FT107">
        <v>6.3563691577265375E-4</v>
      </c>
      <c r="FU107">
        <v>3.2307277950239621E-5</v>
      </c>
      <c r="FV107">
        <v>5.0349910201327134E-19</v>
      </c>
      <c r="FW107">
        <v>2.1867835299276515E-12</v>
      </c>
      <c r="FX107">
        <v>4.6057728167043447E-4</v>
      </c>
      <c r="FY107">
        <v>1.308971766489768E-4</v>
      </c>
      <c r="FZ107">
        <v>4.1722196914973535E-4</v>
      </c>
      <c r="GA107">
        <v>1.3957110852148518E-2</v>
      </c>
      <c r="GB107">
        <v>1.3854944060475146E-5</v>
      </c>
      <c r="GC107">
        <v>2.120478641618496E-6</v>
      </c>
      <c r="GD107">
        <v>1.2177615430809445E-5</v>
      </c>
      <c r="GE107">
        <v>1.0315125521235548E-4</v>
      </c>
      <c r="GF107">
        <v>0</v>
      </c>
      <c r="GG107">
        <v>0</v>
      </c>
      <c r="GH107">
        <v>9.9465240641711403E-2</v>
      </c>
      <c r="GI107">
        <v>0.1322683469236472</v>
      </c>
      <c r="GJ107">
        <v>0.17110715557137759</v>
      </c>
      <c r="GK107">
        <v>6.0230179028133005E-2</v>
      </c>
      <c r="GL107">
        <v>0.1501629412993524</v>
      </c>
    </row>
    <row r="108" spans="8:194">
      <c r="AQ108" s="44" t="s">
        <v>526</v>
      </c>
      <c r="AR108" t="s">
        <v>527</v>
      </c>
      <c r="AS108" t="s">
        <v>528</v>
      </c>
      <c r="AT108" t="s">
        <v>529</v>
      </c>
      <c r="AU108" t="s">
        <v>529</v>
      </c>
      <c r="AV108" t="s">
        <v>530</v>
      </c>
      <c r="AW108" t="s">
        <v>531</v>
      </c>
      <c r="AX108" t="s">
        <v>532</v>
      </c>
      <c r="AY108" t="s">
        <v>532</v>
      </c>
      <c r="AZ108" t="s">
        <v>533</v>
      </c>
      <c r="BA108" t="s">
        <v>534</v>
      </c>
      <c r="BB108" t="s">
        <v>535</v>
      </c>
      <c r="BC108" t="s">
        <v>536</v>
      </c>
      <c r="BD108" t="s">
        <v>537</v>
      </c>
      <c r="BE108" t="s">
        <v>538</v>
      </c>
      <c r="BF108" t="s">
        <v>539</v>
      </c>
      <c r="BG108" t="s">
        <v>539</v>
      </c>
      <c r="BH108" t="s">
        <v>540</v>
      </c>
      <c r="BI108" t="s">
        <v>541</v>
      </c>
      <c r="BJ108" t="s">
        <v>542</v>
      </c>
      <c r="BK108" t="s">
        <v>542</v>
      </c>
      <c r="BL108" t="s">
        <v>543</v>
      </c>
      <c r="BM108" t="s">
        <v>544</v>
      </c>
      <c r="BN108" t="s">
        <v>545</v>
      </c>
      <c r="BO108" t="s">
        <v>546</v>
      </c>
      <c r="BP108" t="s">
        <v>547</v>
      </c>
      <c r="BQ108" t="s">
        <v>548</v>
      </c>
      <c r="BR108" t="s">
        <v>549</v>
      </c>
      <c r="BS108" t="s">
        <v>550</v>
      </c>
      <c r="BT108" t="s">
        <v>551</v>
      </c>
      <c r="BU108" t="s">
        <v>552</v>
      </c>
      <c r="BV108" t="s">
        <v>258</v>
      </c>
      <c r="BW108" t="s">
        <v>553</v>
      </c>
      <c r="BX108" t="s">
        <v>554</v>
      </c>
      <c r="BY108" t="s">
        <v>555</v>
      </c>
      <c r="BZ108" t="s">
        <v>556</v>
      </c>
      <c r="CA108" t="s">
        <v>557</v>
      </c>
      <c r="CB108" t="s">
        <v>558</v>
      </c>
    </row>
    <row r="109" spans="8:194">
      <c r="M109" t="s">
        <v>305</v>
      </c>
      <c r="N109" t="s">
        <v>691</v>
      </c>
      <c r="O109">
        <f>MAX(O2:O33)</f>
        <v>635.63034341412367</v>
      </c>
      <c r="AM109" t="s">
        <v>691</v>
      </c>
      <c r="AN109">
        <f>MAX(AN2:AN107)</f>
        <v>0.30948833950446458</v>
      </c>
      <c r="AQ109" t="s">
        <v>662</v>
      </c>
      <c r="AR109">
        <f>AVERAGE(AR2:AR33)</f>
        <v>3.5673898568083527E-2</v>
      </c>
      <c r="AS109">
        <f t="shared" ref="AS109:CB109" si="28">AVERAGE(AS2:AS33)</f>
        <v>9.3219034608797061E-2</v>
      </c>
      <c r="AT109">
        <f t="shared" si="28"/>
        <v>6.5312674603990839</v>
      </c>
      <c r="AU109">
        <f t="shared" si="28"/>
        <v>6.4931307562744189</v>
      </c>
      <c r="AV109">
        <f t="shared" si="28"/>
        <v>19.194021014009373</v>
      </c>
      <c r="AW109">
        <f t="shared" si="28"/>
        <v>33.974595069419763</v>
      </c>
      <c r="AX109">
        <f t="shared" si="28"/>
        <v>3.2543199164171699E-2</v>
      </c>
      <c r="AY109">
        <f t="shared" si="28"/>
        <v>2.9145356143962124E-2</v>
      </c>
      <c r="AZ109">
        <f t="shared" si="28"/>
        <v>2.3348693086076453E-3</v>
      </c>
      <c r="BA109">
        <f t="shared" si="28"/>
        <v>1.8055091518696467</v>
      </c>
      <c r="BB109">
        <f t="shared" si="28"/>
        <v>6.5871092024931216E-2</v>
      </c>
      <c r="BC109">
        <f t="shared" si="28"/>
        <v>3.2266204663461508E-2</v>
      </c>
      <c r="BD109">
        <f t="shared" si="28"/>
        <v>0.23783610683245299</v>
      </c>
      <c r="BE109">
        <f t="shared" si="28"/>
        <v>13.075971847076707</v>
      </c>
      <c r="BF109">
        <f t="shared" si="28"/>
        <v>6.5573346204878966E-2</v>
      </c>
      <c r="BG109">
        <f t="shared" si="28"/>
        <v>6.8055125802041705E-2</v>
      </c>
      <c r="BH109">
        <f t="shared" si="28"/>
        <v>4.5792749553571497E-3</v>
      </c>
      <c r="BI109">
        <f t="shared" si="28"/>
        <v>4.7198566827176054E-2</v>
      </c>
      <c r="BJ109">
        <f t="shared" si="28"/>
        <v>1.8846183151677688E-4</v>
      </c>
      <c r="BK109">
        <f t="shared" si="28"/>
        <v>2.7982600513010717E-4</v>
      </c>
      <c r="BL109">
        <f t="shared" si="28"/>
        <v>7.3667719430493733E-5</v>
      </c>
      <c r="BM109">
        <f t="shared" si="28"/>
        <v>4.14491022480413E-4</v>
      </c>
      <c r="BN109">
        <f t="shared" si="28"/>
        <v>2.9611549767517001E-3</v>
      </c>
      <c r="BO109">
        <f t="shared" si="28"/>
        <v>2.2430965650192702E-4</v>
      </c>
      <c r="BP109">
        <f t="shared" si="28"/>
        <v>2.1596894107411527E-3</v>
      </c>
      <c r="BQ109">
        <f t="shared" si="28"/>
        <v>0.11006541188319328</v>
      </c>
      <c r="BR109">
        <f t="shared" si="28"/>
        <v>4.9788383441205786E-4</v>
      </c>
      <c r="BS109">
        <f t="shared" si="28"/>
        <v>1.8273179495182322E-6</v>
      </c>
      <c r="BT109">
        <f t="shared" si="28"/>
        <v>1.7712785972584856E-5</v>
      </c>
      <c r="BU109">
        <f t="shared" si="28"/>
        <v>3.4350296199324394E-4</v>
      </c>
      <c r="BV109" t="e">
        <f t="shared" si="28"/>
        <v>#DIV/0!</v>
      </c>
      <c r="BW109">
        <f t="shared" si="28"/>
        <v>8.9863569738736739</v>
      </c>
      <c r="BX109">
        <f t="shared" si="28"/>
        <v>19.194021014009373</v>
      </c>
      <c r="BY109">
        <f t="shared" si="28"/>
        <v>38.380923769849694</v>
      </c>
      <c r="BZ109">
        <f t="shared" si="28"/>
        <v>9.8308209499207262</v>
      </c>
      <c r="CA109">
        <f t="shared" si="28"/>
        <v>1.342081287862962</v>
      </c>
      <c r="CB109">
        <f t="shared" si="28"/>
        <v>22.198746530575661</v>
      </c>
    </row>
    <row r="110" spans="8:194">
      <c r="N110" t="s">
        <v>692</v>
      </c>
      <c r="O110">
        <f>MIN(O2:O33)</f>
        <v>483.24574452003412</v>
      </c>
      <c r="AM110" t="s">
        <v>692</v>
      </c>
      <c r="AN110">
        <f>MIN(AN2:AN107)</f>
        <v>5.4852927726295811E-2</v>
      </c>
      <c r="AQ110" t="s">
        <v>663</v>
      </c>
      <c r="AR110">
        <f>AVERAGE(AR34:AR66)</f>
        <v>3.8143022923762072E-2</v>
      </c>
      <c r="AS110">
        <f t="shared" ref="AS110:CB110" si="29">AVERAGE(AS34:AS66)</f>
        <v>6.7566079540511498E-2</v>
      </c>
      <c r="AT110">
        <f t="shared" si="29"/>
        <v>5.836629708315404</v>
      </c>
      <c r="AU110">
        <f t="shared" si="29"/>
        <v>6.316790919688545</v>
      </c>
      <c r="AV110">
        <f t="shared" si="29"/>
        <v>19.517009543960882</v>
      </c>
      <c r="AW110">
        <f t="shared" si="29"/>
        <v>34.939719023269404</v>
      </c>
      <c r="AX110">
        <f t="shared" si="29"/>
        <v>0</v>
      </c>
      <c r="AY110">
        <f t="shared" si="29"/>
        <v>1.3327946410209906E-2</v>
      </c>
      <c r="AZ110">
        <f t="shared" si="29"/>
        <v>3.1865675682087699E-3</v>
      </c>
      <c r="BA110">
        <f t="shared" si="29"/>
        <v>2.1820717991276877</v>
      </c>
      <c r="BB110">
        <f t="shared" si="29"/>
        <v>8.657313046721624E-4</v>
      </c>
      <c r="BC110">
        <f t="shared" si="29"/>
        <v>2.0770853146853127E-5</v>
      </c>
      <c r="BD110">
        <f t="shared" si="29"/>
        <v>0.22246014272319056</v>
      </c>
      <c r="BE110">
        <f t="shared" si="29"/>
        <v>15.57117873768571</v>
      </c>
      <c r="BF110">
        <f t="shared" si="29"/>
        <v>6.8296892176274618E-2</v>
      </c>
      <c r="BG110">
        <f t="shared" si="29"/>
        <v>7.3848134914763816E-2</v>
      </c>
      <c r="BH110">
        <f t="shared" si="29"/>
        <v>4.9162672977624841E-3</v>
      </c>
      <c r="BI110">
        <f t="shared" si="29"/>
        <v>4.9539139767275975E-2</v>
      </c>
      <c r="BJ110">
        <f t="shared" si="29"/>
        <v>0</v>
      </c>
      <c r="BK110">
        <f t="shared" si="29"/>
        <v>9.6770657292855367E-5</v>
      </c>
      <c r="BL110">
        <f t="shared" si="29"/>
        <v>1.9909446098940006E-5</v>
      </c>
      <c r="BM110">
        <f t="shared" si="29"/>
        <v>7.000534865070711E-6</v>
      </c>
      <c r="BN110">
        <f t="shared" si="29"/>
        <v>6.4320246130990339E-3</v>
      </c>
      <c r="BO110">
        <f t="shared" si="29"/>
        <v>2.9261853261449474E-4</v>
      </c>
      <c r="BP110">
        <f t="shared" si="29"/>
        <v>1.317903782315248E-3</v>
      </c>
      <c r="BQ110">
        <f t="shared" si="29"/>
        <v>0.12839694975170446</v>
      </c>
      <c r="BR110">
        <f t="shared" si="29"/>
        <v>2.0923228447123476E-6</v>
      </c>
      <c r="BS110">
        <f t="shared" si="29"/>
        <v>2.9785117540935457E-7</v>
      </c>
      <c r="BT110">
        <f t="shared" si="29"/>
        <v>7.5753061172561125E-6</v>
      </c>
      <c r="BU110">
        <f t="shared" si="29"/>
        <v>4.0758459424359515E-4</v>
      </c>
      <c r="BV110" t="e">
        <f t="shared" si="29"/>
        <v>#DIV/0!</v>
      </c>
      <c r="BW110">
        <f t="shared" si="29"/>
        <v>8.1186362701277197</v>
      </c>
      <c r="BX110">
        <f t="shared" si="29"/>
        <v>19.517009543960882</v>
      </c>
      <c r="BY110">
        <f t="shared" si="29"/>
        <v>38.655629570647662</v>
      </c>
      <c r="BZ110">
        <f t="shared" si="29"/>
        <v>9.6099428475764981</v>
      </c>
      <c r="CA110">
        <f t="shared" si="29"/>
        <v>2.3019928341277822</v>
      </c>
      <c r="CB110">
        <f t="shared" si="29"/>
        <v>21.790357618625102</v>
      </c>
    </row>
    <row r="111" spans="8:194">
      <c r="M111" t="s">
        <v>693</v>
      </c>
      <c r="N111" t="s">
        <v>691</v>
      </c>
      <c r="O111">
        <f>MAX(O34:O66)</f>
        <v>635.72719823236037</v>
      </c>
      <c r="AQ111" t="s">
        <v>664</v>
      </c>
      <c r="AR111">
        <f>AVERAGE(AR67:AR107)</f>
        <v>5.2561785766500245E-2</v>
      </c>
      <c r="AS111">
        <f t="shared" ref="AS111:CB111" si="30">AVERAGE(AS67:AS107)</f>
        <v>0.10277342523896887</v>
      </c>
      <c r="AT111">
        <f t="shared" si="30"/>
        <v>9.1910428417318393</v>
      </c>
      <c r="AU111">
        <f t="shared" si="30"/>
        <v>9.4363798415461915</v>
      </c>
      <c r="AV111">
        <f t="shared" si="30"/>
        <v>20.065971171386202</v>
      </c>
      <c r="AW111">
        <f t="shared" si="30"/>
        <v>35.837529073795942</v>
      </c>
      <c r="AX111">
        <f t="shared" si="30"/>
        <v>1.7293824594713049E-2</v>
      </c>
      <c r="AY111">
        <f t="shared" si="30"/>
        <v>1.8138041409863234E-2</v>
      </c>
      <c r="AZ111">
        <f t="shared" si="30"/>
        <v>6.5467276408297699E-3</v>
      </c>
      <c r="BA111">
        <f t="shared" si="30"/>
        <v>1.9576105787269384</v>
      </c>
      <c r="BB111">
        <f t="shared" si="30"/>
        <v>8.3840232244534352E-2</v>
      </c>
      <c r="BC111">
        <f t="shared" si="30"/>
        <v>1.576776954971856E-2</v>
      </c>
      <c r="BD111">
        <f t="shared" si="30"/>
        <v>3.7011746836016143E-2</v>
      </c>
      <c r="BE111">
        <f t="shared" si="30"/>
        <v>12.816099182537004</v>
      </c>
      <c r="BF111">
        <f t="shared" si="30"/>
        <v>6.1155625817546758E-2</v>
      </c>
      <c r="BG111">
        <f t="shared" si="30"/>
        <v>6.3620238386468381E-2</v>
      </c>
      <c r="BH111">
        <f t="shared" si="30"/>
        <v>5.4486512048192827E-3</v>
      </c>
      <c r="BI111">
        <f t="shared" si="30"/>
        <v>4.7623715449722624E-2</v>
      </c>
      <c r="BJ111">
        <f t="shared" si="30"/>
        <v>1.7216590404240013E-4</v>
      </c>
      <c r="BK111">
        <f t="shared" si="30"/>
        <v>3.2727230823344656E-4</v>
      </c>
      <c r="BL111">
        <f t="shared" si="30"/>
        <v>4.3949390091978036E-5</v>
      </c>
      <c r="BM111">
        <f t="shared" si="30"/>
        <v>2.4373839893398618E-3</v>
      </c>
      <c r="BN111">
        <f t="shared" si="30"/>
        <v>4.5190048969498469E-3</v>
      </c>
      <c r="BO111">
        <f t="shared" si="30"/>
        <v>7.9312195341383273E-4</v>
      </c>
      <c r="BP111">
        <f t="shared" si="30"/>
        <v>2.8657194055680879E-3</v>
      </c>
      <c r="BQ111">
        <f t="shared" si="30"/>
        <v>0.10064147859414097</v>
      </c>
      <c r="BR111">
        <f t="shared" si="30"/>
        <v>3.6016032271790941E-5</v>
      </c>
      <c r="BS111">
        <f t="shared" si="30"/>
        <v>5.5258544341023787E-6</v>
      </c>
      <c r="BT111">
        <f t="shared" si="30"/>
        <v>4.1297032121250708E-5</v>
      </c>
      <c r="BU111">
        <f t="shared" si="30"/>
        <v>7.6428533270552965E-4</v>
      </c>
      <c r="BV111" t="e">
        <f t="shared" si="30"/>
        <v>#DIV/0!</v>
      </c>
      <c r="BW111">
        <f t="shared" si="30"/>
        <v>12.18861621366675</v>
      </c>
      <c r="BX111">
        <f t="shared" si="30"/>
        <v>20.065971171386202</v>
      </c>
      <c r="BY111">
        <f t="shared" si="30"/>
        <v>40.701128763050001</v>
      </c>
      <c r="BZ111">
        <f t="shared" si="30"/>
        <v>8.8425363907329917</v>
      </c>
      <c r="CA111">
        <f t="shared" si="30"/>
        <v>1.9419445958821402</v>
      </c>
      <c r="CB111">
        <f t="shared" si="30"/>
        <v>16.260948050898687</v>
      </c>
    </row>
    <row r="112" spans="8:194">
      <c r="N112" t="s">
        <v>692</v>
      </c>
      <c r="O112">
        <f>MIN(O34:O66)</f>
        <v>539.28372618491937</v>
      </c>
    </row>
    <row r="113" spans="8:194">
      <c r="M113" t="s">
        <v>306</v>
      </c>
      <c r="N113" t="s">
        <v>691</v>
      </c>
      <c r="O113">
        <f>MAX(O72:O107,O70,O67:O68)</f>
        <v>646.16959473340376</v>
      </c>
    </row>
    <row r="114" spans="8:194">
      <c r="N114" t="s">
        <v>692</v>
      </c>
      <c r="O114">
        <f>MIN(O67:O68,O70,O72:O107)</f>
        <v>493.63434480828579</v>
      </c>
    </row>
    <row r="116" spans="8:194">
      <c r="H116" t="s">
        <v>672</v>
      </c>
      <c r="Q116" s="2" t="s">
        <v>447</v>
      </c>
      <c r="R116" s="2" t="s">
        <v>448</v>
      </c>
      <c r="S116" s="2" t="s">
        <v>454</v>
      </c>
      <c r="T116" s="2" t="s">
        <v>458</v>
      </c>
      <c r="U116" s="10" t="s">
        <v>476</v>
      </c>
      <c r="V116" s="10" t="s">
        <v>480</v>
      </c>
      <c r="W116" s="10" t="s">
        <v>481</v>
      </c>
      <c r="X116" s="2" t="s">
        <v>484</v>
      </c>
      <c r="Y116" s="2" t="s">
        <v>485</v>
      </c>
      <c r="Z116" s="2" t="s">
        <v>491</v>
      </c>
      <c r="AA116" s="2" t="s">
        <v>495</v>
      </c>
      <c r="AB116" s="10" t="s">
        <v>513</v>
      </c>
      <c r="AC116" s="10" t="s">
        <v>517</v>
      </c>
      <c r="AD116" s="10" t="s">
        <v>518</v>
      </c>
      <c r="AE116" s="10" t="s">
        <v>519</v>
      </c>
      <c r="AF116" s="10" t="s">
        <v>520</v>
      </c>
      <c r="AG116" s="10" t="s">
        <v>521</v>
      </c>
      <c r="AH116" s="10" t="s">
        <v>522</v>
      </c>
      <c r="AI116" s="44" t="s">
        <v>433</v>
      </c>
      <c r="AJ116" s="44" t="s">
        <v>145</v>
      </c>
      <c r="AK116" s="44" t="s">
        <v>434</v>
      </c>
      <c r="AL116" s="44"/>
      <c r="AM116" s="44" t="s">
        <v>435</v>
      </c>
      <c r="AN116" s="44" t="s">
        <v>148</v>
      </c>
      <c r="AO116" s="44" t="s">
        <v>149</v>
      </c>
      <c r="AP116" s="44" t="s">
        <v>143</v>
      </c>
      <c r="AQ116" s="44" t="s">
        <v>526</v>
      </c>
      <c r="AR116" t="s">
        <v>527</v>
      </c>
      <c r="AS116" t="s">
        <v>528</v>
      </c>
      <c r="AT116" t="s">
        <v>529</v>
      </c>
      <c r="AU116" t="s">
        <v>529</v>
      </c>
      <c r="AV116" t="s">
        <v>530</v>
      </c>
      <c r="AW116" t="s">
        <v>531</v>
      </c>
      <c r="AX116" t="s">
        <v>532</v>
      </c>
      <c r="AY116" t="s">
        <v>532</v>
      </c>
      <c r="AZ116" t="s">
        <v>533</v>
      </c>
      <c r="BA116" t="s">
        <v>534</v>
      </c>
      <c r="BB116" t="s">
        <v>535</v>
      </c>
      <c r="BC116" t="s">
        <v>536</v>
      </c>
      <c r="BD116" t="s">
        <v>537</v>
      </c>
      <c r="BE116" t="s">
        <v>538</v>
      </c>
      <c r="BF116" t="s">
        <v>539</v>
      </c>
      <c r="BG116" t="s">
        <v>539</v>
      </c>
      <c r="BH116" t="s">
        <v>540</v>
      </c>
      <c r="BI116" t="s">
        <v>541</v>
      </c>
      <c r="BJ116" t="s">
        <v>542</v>
      </c>
      <c r="BK116" t="s">
        <v>542</v>
      </c>
      <c r="BL116" t="s">
        <v>543</v>
      </c>
      <c r="BM116" t="s">
        <v>544</v>
      </c>
      <c r="BN116" t="s">
        <v>545</v>
      </c>
      <c r="BO116" t="s">
        <v>546</v>
      </c>
      <c r="BP116" t="s">
        <v>547</v>
      </c>
      <c r="BQ116" t="s">
        <v>548</v>
      </c>
      <c r="BR116" t="s">
        <v>549</v>
      </c>
      <c r="BS116" t="s">
        <v>550</v>
      </c>
      <c r="BT116" t="s">
        <v>551</v>
      </c>
      <c r="BU116" t="s">
        <v>552</v>
      </c>
      <c r="BV116" t="s">
        <v>258</v>
      </c>
      <c r="BW116" t="s">
        <v>553</v>
      </c>
      <c r="BX116" t="s">
        <v>554</v>
      </c>
      <c r="BY116" t="s">
        <v>555</v>
      </c>
      <c r="BZ116" t="s">
        <v>556</v>
      </c>
      <c r="CA116" t="s">
        <v>557</v>
      </c>
      <c r="CB116" t="s">
        <v>558</v>
      </c>
      <c r="CC116" t="s">
        <v>559</v>
      </c>
      <c r="CD116" s="2" t="s">
        <v>382</v>
      </c>
      <c r="CE116" s="2" t="s">
        <v>383</v>
      </c>
      <c r="CF116" s="2" t="s">
        <v>384</v>
      </c>
      <c r="CG116" s="2" t="s">
        <v>385</v>
      </c>
      <c r="CH116" s="2" t="s">
        <v>386</v>
      </c>
      <c r="CI116" s="2" t="s">
        <v>387</v>
      </c>
      <c r="CJ116" s="2" t="s">
        <v>388</v>
      </c>
      <c r="CK116" s="2" t="s">
        <v>389</v>
      </c>
      <c r="CL116" s="2" t="s">
        <v>390</v>
      </c>
      <c r="CM116" s="2" t="s">
        <v>391</v>
      </c>
      <c r="CN116" s="2" t="s">
        <v>392</v>
      </c>
      <c r="CO116" s="2" t="s">
        <v>393</v>
      </c>
      <c r="CP116" s="2" t="s">
        <v>394</v>
      </c>
      <c r="CQ116" s="2" t="s">
        <v>395</v>
      </c>
      <c r="CR116" s="2" t="s">
        <v>396</v>
      </c>
      <c r="CS116" s="2" t="s">
        <v>397</v>
      </c>
      <c r="CT116" s="2" t="s">
        <v>398</v>
      </c>
      <c r="CU116" s="2" t="s">
        <v>399</v>
      </c>
      <c r="CV116" s="2" t="s">
        <v>400</v>
      </c>
      <c r="CW116" s="2" t="s">
        <v>401</v>
      </c>
      <c r="CX116" s="2" t="s">
        <v>402</v>
      </c>
      <c r="CY116" s="2" t="s">
        <v>403</v>
      </c>
      <c r="CZ116" s="2" t="s">
        <v>404</v>
      </c>
      <c r="DA116" s="2" t="s">
        <v>405</v>
      </c>
      <c r="DB116" s="2" t="s">
        <v>406</v>
      </c>
      <c r="DC116" s="2" t="s">
        <v>407</v>
      </c>
      <c r="DD116" s="2" t="s">
        <v>408</v>
      </c>
      <c r="DE116" s="2" t="s">
        <v>409</v>
      </c>
      <c r="DF116" s="2" t="s">
        <v>410</v>
      </c>
      <c r="DG116" s="2" t="s">
        <v>411</v>
      </c>
      <c r="DH116" s="16" t="s">
        <v>258</v>
      </c>
      <c r="DI116" s="10" t="s">
        <v>560</v>
      </c>
      <c r="DJ116" s="10" t="s">
        <v>561</v>
      </c>
      <c r="DK116" s="10" t="s">
        <v>562</v>
      </c>
      <c r="DL116" s="10" t="s">
        <v>563</v>
      </c>
      <c r="DM116" s="10" t="s">
        <v>564</v>
      </c>
      <c r="DN116" s="10" t="s">
        <v>565</v>
      </c>
      <c r="DO116" s="2" t="s">
        <v>566</v>
      </c>
      <c r="DP116" s="2" t="s">
        <v>567</v>
      </c>
      <c r="DQ116" s="2" t="s">
        <v>568</v>
      </c>
      <c r="DR116" s="2" t="s">
        <v>569</v>
      </c>
      <c r="DS116" s="2" t="s">
        <v>570</v>
      </c>
      <c r="DT116" s="2" t="s">
        <v>571</v>
      </c>
      <c r="DU116" s="2" t="s">
        <v>572</v>
      </c>
      <c r="DV116" s="2" t="s">
        <v>573</v>
      </c>
      <c r="DW116" s="2" t="s">
        <v>574</v>
      </c>
      <c r="DX116" s="2" t="s">
        <v>491</v>
      </c>
      <c r="DY116" s="2" t="s">
        <v>575</v>
      </c>
      <c r="DZ116" s="2" t="s">
        <v>493</v>
      </c>
      <c r="EA116" s="2" t="s">
        <v>576</v>
      </c>
      <c r="EB116" s="2" t="s">
        <v>577</v>
      </c>
      <c r="EC116" s="2" t="s">
        <v>578</v>
      </c>
      <c r="ED116" s="2" t="s">
        <v>579</v>
      </c>
      <c r="EE116" s="2" t="s">
        <v>580</v>
      </c>
      <c r="EF116" s="2" t="s">
        <v>581</v>
      </c>
      <c r="EG116" s="2" t="s">
        <v>582</v>
      </c>
      <c r="EH116" s="2" t="s">
        <v>583</v>
      </c>
      <c r="EI116" s="2" t="s">
        <v>584</v>
      </c>
      <c r="EJ116" s="2" t="s">
        <v>585</v>
      </c>
      <c r="EK116" s="2" t="s">
        <v>586</v>
      </c>
      <c r="EL116" s="2" t="s">
        <v>587</v>
      </c>
      <c r="EM116" s="2" t="s">
        <v>588</v>
      </c>
      <c r="EN116" s="2" t="s">
        <v>589</v>
      </c>
      <c r="EO116" s="2" t="s">
        <v>590</v>
      </c>
      <c r="EP116" s="2" t="s">
        <v>591</v>
      </c>
      <c r="EQ116" s="2" t="s">
        <v>592</v>
      </c>
      <c r="ER116" s="2" t="s">
        <v>593</v>
      </c>
      <c r="ES116" s="16" t="s">
        <v>258</v>
      </c>
      <c r="ET116" s="10" t="s">
        <v>594</v>
      </c>
      <c r="EU116" s="10" t="s">
        <v>595</v>
      </c>
      <c r="EV116" s="10" t="s">
        <v>596</v>
      </c>
      <c r="EW116" s="10" t="s">
        <v>597</v>
      </c>
      <c r="EX116" s="10" t="s">
        <v>598</v>
      </c>
      <c r="EY116" s="10" t="s">
        <v>599</v>
      </c>
      <c r="EZ116" s="10" t="s">
        <v>600</v>
      </c>
      <c r="FA116" s="10" t="s">
        <v>601</v>
      </c>
      <c r="FB116" t="s">
        <v>602</v>
      </c>
      <c r="FC116" t="s">
        <v>603</v>
      </c>
      <c r="FD116" t="s">
        <v>604</v>
      </c>
      <c r="FE116" t="s">
        <v>604</v>
      </c>
      <c r="FF116" t="s">
        <v>605</v>
      </c>
      <c r="FG116" t="s">
        <v>606</v>
      </c>
      <c r="FH116" t="s">
        <v>607</v>
      </c>
      <c r="FI116" t="s">
        <v>607</v>
      </c>
      <c r="FJ116" t="s">
        <v>608</v>
      </c>
      <c r="FK116" t="s">
        <v>609</v>
      </c>
      <c r="FL116" t="s">
        <v>610</v>
      </c>
      <c r="FM116" t="s">
        <v>611</v>
      </c>
      <c r="FN116" t="s">
        <v>612</v>
      </c>
      <c r="FO116" t="s">
        <v>613</v>
      </c>
      <c r="FP116" t="s">
        <v>614</v>
      </c>
      <c r="FQ116" t="s">
        <v>614</v>
      </c>
      <c r="FR116" t="s">
        <v>615</v>
      </c>
      <c r="FS116" t="s">
        <v>616</v>
      </c>
      <c r="FT116" t="s">
        <v>617</v>
      </c>
      <c r="FU116" t="s">
        <v>617</v>
      </c>
      <c r="FV116" t="s">
        <v>618</v>
      </c>
      <c r="FW116" t="s">
        <v>619</v>
      </c>
      <c r="FX116" t="s">
        <v>620</v>
      </c>
      <c r="FY116" t="s">
        <v>621</v>
      </c>
      <c r="FZ116" t="s">
        <v>622</v>
      </c>
      <c r="GA116" t="s">
        <v>623</v>
      </c>
      <c r="GB116" t="s">
        <v>624</v>
      </c>
      <c r="GC116" t="s">
        <v>625</v>
      </c>
      <c r="GD116" t="s">
        <v>626</v>
      </c>
      <c r="GE116" t="s">
        <v>627</v>
      </c>
      <c r="GF116" t="s">
        <v>258</v>
      </c>
      <c r="GG116" t="s">
        <v>628</v>
      </c>
      <c r="GH116" t="s">
        <v>629</v>
      </c>
      <c r="GI116" t="s">
        <v>630</v>
      </c>
      <c r="GJ116" t="s">
        <v>631</v>
      </c>
      <c r="GK116" t="s">
        <v>632</v>
      </c>
      <c r="GL116" t="s">
        <v>633</v>
      </c>
    </row>
    <row r="117" spans="8:194">
      <c r="H117" t="s">
        <v>305</v>
      </c>
      <c r="M117">
        <f>AVERAGE(M2:M33)</f>
        <v>0.34836565337767111</v>
      </c>
      <c r="O117">
        <f t="shared" ref="O117" si="31">AVERAGE(O2:O33)</f>
        <v>547.85161264633507</v>
      </c>
      <c r="Q117">
        <f t="shared" ref="Q117:AA117" si="32">AVERAGE(Q2:Q33)</f>
        <v>39390.187499999993</v>
      </c>
      <c r="R117">
        <f t="shared" si="32"/>
        <v>39160.184374999997</v>
      </c>
      <c r="S117">
        <f t="shared" si="32"/>
        <v>10821.3</v>
      </c>
      <c r="T117">
        <f t="shared" si="32"/>
        <v>101646.3875</v>
      </c>
      <c r="U117">
        <f t="shared" si="32"/>
        <v>54196.875</v>
      </c>
      <c r="V117">
        <f t="shared" si="32"/>
        <v>8043.75</v>
      </c>
      <c r="W117">
        <f t="shared" si="32"/>
        <v>172562.5</v>
      </c>
      <c r="X117">
        <f t="shared" si="32"/>
        <v>3.9390187500000002</v>
      </c>
      <c r="Y117">
        <f t="shared" si="32"/>
        <v>3.9160184375</v>
      </c>
      <c r="Z117">
        <f t="shared" si="32"/>
        <v>1.08213</v>
      </c>
      <c r="AA117">
        <f t="shared" si="32"/>
        <v>10.164638749999998</v>
      </c>
      <c r="AB117">
        <f t="shared" ref="AB117:AH117" si="33">AVERAGE(AB2:AB33)</f>
        <v>5.4196874999999984</v>
      </c>
      <c r="AC117">
        <f t="shared" si="33"/>
        <v>0.80437500000000006</v>
      </c>
      <c r="AD117">
        <f t="shared" si="33"/>
        <v>17.256249999999998</v>
      </c>
      <c r="AE117">
        <f t="shared" si="33"/>
        <v>226759.375</v>
      </c>
      <c r="AF117">
        <f t="shared" si="33"/>
        <v>155843.26250000004</v>
      </c>
      <c r="AG117">
        <f t="shared" si="33"/>
        <v>0.23944017628071723</v>
      </c>
      <c r="AH117">
        <f t="shared" si="33"/>
        <v>0.34836565337767111</v>
      </c>
      <c r="AI117" t="s">
        <v>305</v>
      </c>
      <c r="AJ117">
        <f>AVERAGE(AJ2:AJ33)</f>
        <v>5.5387841730154381</v>
      </c>
      <c r="AK117">
        <f t="shared" ref="AK117:BW117" si="34">AVERAGE(AK2:AK33)</f>
        <v>2.4612158269845628</v>
      </c>
      <c r="AM117">
        <f t="shared" si="34"/>
        <v>0.80295038468036084</v>
      </c>
      <c r="AN117">
        <f t="shared" si="34"/>
        <v>0.19599579700742747</v>
      </c>
      <c r="AO117">
        <f t="shared" si="34"/>
        <v>2.6801048339889766</v>
      </c>
      <c r="AP117">
        <f t="shared" si="34"/>
        <v>1.9334179057397354</v>
      </c>
      <c r="AQ117" t="e">
        <f t="shared" si="34"/>
        <v>#DIV/0!</v>
      </c>
      <c r="AR117">
        <f t="shared" si="34"/>
        <v>3.5673898568083527E-2</v>
      </c>
      <c r="AS117">
        <f t="shared" si="34"/>
        <v>9.3219034608797061E-2</v>
      </c>
      <c r="AT117">
        <f t="shared" si="34"/>
        <v>6.5312674603990839</v>
      </c>
      <c r="AU117">
        <f t="shared" si="34"/>
        <v>6.4931307562744189</v>
      </c>
      <c r="AV117">
        <f t="shared" si="34"/>
        <v>19.194021014009373</v>
      </c>
      <c r="AW117">
        <f t="shared" si="34"/>
        <v>33.974595069419763</v>
      </c>
      <c r="AX117">
        <f t="shared" si="34"/>
        <v>3.2543199164171699E-2</v>
      </c>
      <c r="AY117">
        <f t="shared" si="34"/>
        <v>2.9145356143962124E-2</v>
      </c>
      <c r="AZ117">
        <f t="shared" si="34"/>
        <v>2.3348693086076453E-3</v>
      </c>
      <c r="BA117">
        <f>AVERAGE(BA2:BA33)</f>
        <v>1.8055091518696467</v>
      </c>
      <c r="BB117">
        <f t="shared" si="34"/>
        <v>6.5871092024931216E-2</v>
      </c>
      <c r="BC117">
        <f t="shared" si="34"/>
        <v>3.2266204663461508E-2</v>
      </c>
      <c r="BD117">
        <f t="shared" si="34"/>
        <v>0.23783610683245299</v>
      </c>
      <c r="BE117">
        <f t="shared" si="34"/>
        <v>13.075971847076707</v>
      </c>
      <c r="BF117">
        <f t="shared" si="34"/>
        <v>6.5573346204878966E-2</v>
      </c>
      <c r="BG117">
        <f t="shared" si="34"/>
        <v>6.8055125802041705E-2</v>
      </c>
      <c r="BH117">
        <f t="shared" si="34"/>
        <v>4.5792749553571497E-3</v>
      </c>
      <c r="BI117">
        <f t="shared" si="34"/>
        <v>4.7198566827176054E-2</v>
      </c>
      <c r="BJ117">
        <f t="shared" si="34"/>
        <v>1.8846183151677688E-4</v>
      </c>
      <c r="BK117">
        <f t="shared" si="34"/>
        <v>2.7982600513010717E-4</v>
      </c>
      <c r="BL117">
        <f t="shared" si="34"/>
        <v>7.3667719430493733E-5</v>
      </c>
      <c r="BM117">
        <f t="shared" si="34"/>
        <v>4.14491022480413E-4</v>
      </c>
      <c r="BN117">
        <f t="shared" si="34"/>
        <v>2.9611549767517001E-3</v>
      </c>
      <c r="BO117">
        <f t="shared" si="34"/>
        <v>2.2430965650192702E-4</v>
      </c>
      <c r="BP117">
        <f t="shared" si="34"/>
        <v>2.1596894107411527E-3</v>
      </c>
      <c r="BQ117">
        <f t="shared" si="34"/>
        <v>0.11006541188319328</v>
      </c>
      <c r="BR117">
        <f t="shared" si="34"/>
        <v>4.9788383441205786E-4</v>
      </c>
      <c r="BS117">
        <f t="shared" si="34"/>
        <v>1.8273179495182322E-6</v>
      </c>
      <c r="BT117">
        <f t="shared" si="34"/>
        <v>1.7712785972584856E-5</v>
      </c>
      <c r="BU117">
        <f t="shared" si="34"/>
        <v>3.4350296199324394E-4</v>
      </c>
      <c r="BV117" t="e">
        <f t="shared" si="34"/>
        <v>#DIV/0!</v>
      </c>
      <c r="BW117">
        <f t="shared" si="34"/>
        <v>8.9863569738736739</v>
      </c>
      <c r="BX117">
        <f t="shared" ref="BX117:EI117" si="35">AVERAGE(BX2:BX33)</f>
        <v>19.194021014009373</v>
      </c>
      <c r="BY117">
        <f t="shared" si="35"/>
        <v>38.380923769849694</v>
      </c>
      <c r="BZ117">
        <f t="shared" si="35"/>
        <v>9.8308209499207262</v>
      </c>
      <c r="CA117">
        <f t="shared" si="35"/>
        <v>1.342081287862962</v>
      </c>
      <c r="CB117">
        <f t="shared" si="35"/>
        <v>22.198746530575661</v>
      </c>
      <c r="CC117" t="e">
        <f t="shared" si="35"/>
        <v>#DIV/0!</v>
      </c>
      <c r="CD117">
        <f t="shared" si="35"/>
        <v>22.811037500000001</v>
      </c>
      <c r="CE117">
        <f t="shared" si="35"/>
        <v>120.51089687500001</v>
      </c>
      <c r="CF117">
        <f t="shared" si="35"/>
        <v>4035.1578124999996</v>
      </c>
      <c r="CG117">
        <f t="shared" si="35"/>
        <v>3163.2734375</v>
      </c>
      <c r="CH117">
        <f t="shared" si="35"/>
        <v>4.4631075000000005E-12</v>
      </c>
      <c r="CI117">
        <f t="shared" si="35"/>
        <v>13790.368124999997</v>
      </c>
      <c r="CJ117">
        <f t="shared" si="35"/>
        <v>864.10687499999995</v>
      </c>
      <c r="CK117">
        <f t="shared" si="35"/>
        <v>165.90699687499998</v>
      </c>
      <c r="CL117">
        <f t="shared" si="35"/>
        <v>2.8177096875000012</v>
      </c>
      <c r="CM117">
        <f t="shared" si="35"/>
        <v>1625.3770937499999</v>
      </c>
      <c r="CN117">
        <f t="shared" si="35"/>
        <v>45.590775000000001</v>
      </c>
      <c r="CO117">
        <f t="shared" si="35"/>
        <v>25.175300937499998</v>
      </c>
      <c r="CP117">
        <f t="shared" si="35"/>
        <v>262.45193750000004</v>
      </c>
      <c r="CQ117">
        <f t="shared" si="35"/>
        <v>15386.176562500001</v>
      </c>
      <c r="CR117">
        <f t="shared" si="35"/>
        <v>83.625606250000004</v>
      </c>
      <c r="CS117">
        <f t="shared" si="35"/>
        <v>91.816634374999992</v>
      </c>
      <c r="CT117">
        <f t="shared" si="35"/>
        <v>3.6580556249999998</v>
      </c>
      <c r="CU117">
        <f t="shared" si="35"/>
        <v>61.927218749999987</v>
      </c>
      <c r="CV117">
        <f t="shared" si="35"/>
        <v>5.4166606249999987</v>
      </c>
      <c r="CW117">
        <f t="shared" si="35"/>
        <v>0.50916565624999999</v>
      </c>
      <c r="CX117">
        <f t="shared" si="35"/>
        <v>0.1618777288814397</v>
      </c>
      <c r="CY117">
        <f t="shared" si="35"/>
        <v>0.70685533109479259</v>
      </c>
      <c r="CZ117">
        <f t="shared" si="35"/>
        <v>2.2922362812500001</v>
      </c>
      <c r="DA117">
        <f t="shared" si="35"/>
        <v>0.31522653124999989</v>
      </c>
      <c r="DB117">
        <f t="shared" si="35"/>
        <v>2.4753206249999997</v>
      </c>
      <c r="DC117">
        <f t="shared" si="35"/>
        <v>128.06552500000001</v>
      </c>
      <c r="DD117">
        <f t="shared" si="35"/>
        <v>0.57622687166260933</v>
      </c>
      <c r="DE117">
        <f t="shared" si="35"/>
        <v>1.1828505706571565E-2</v>
      </c>
      <c r="DF117">
        <f t="shared" si="35"/>
        <v>6.0270518750000002E-2</v>
      </c>
      <c r="DG117">
        <f t="shared" si="35"/>
        <v>0.56805484375000004</v>
      </c>
      <c r="DH117" t="e">
        <f t="shared" si="35"/>
        <v>#DIV/0!</v>
      </c>
      <c r="DI117">
        <f t="shared" si="35"/>
        <v>741.66666666666754</v>
      </c>
      <c r="DJ117">
        <f t="shared" si="35"/>
        <v>908.33333333333474</v>
      </c>
      <c r="DK117">
        <f t="shared" si="35"/>
        <v>1091.6666666666704</v>
      </c>
      <c r="DL117">
        <f t="shared" si="35"/>
        <v>808.33333333333439</v>
      </c>
      <c r="DM117">
        <f t="shared" si="35"/>
        <v>775</v>
      </c>
      <c r="DN117">
        <f t="shared" si="35"/>
        <v>1766.6666666666708</v>
      </c>
      <c r="DO117">
        <f t="shared" si="35"/>
        <v>2.2811037499999996E-3</v>
      </c>
      <c r="DP117">
        <f t="shared" si="35"/>
        <v>1.2051089687499997E-2</v>
      </c>
      <c r="DQ117">
        <f t="shared" si="35"/>
        <v>0.40351578124999987</v>
      </c>
      <c r="DR117">
        <f t="shared" si="35"/>
        <v>0.31632734374999999</v>
      </c>
      <c r="DS117">
        <f t="shared" si="35"/>
        <v>4.4631075000000001E-16</v>
      </c>
      <c r="DT117">
        <f t="shared" si="35"/>
        <v>1.3790368125000001</v>
      </c>
      <c r="DU117">
        <f t="shared" si="35"/>
        <v>8.6410687500000014E-2</v>
      </c>
      <c r="DV117">
        <f t="shared" si="35"/>
        <v>1.6590699687500002E-2</v>
      </c>
      <c r="DW117">
        <f t="shared" si="35"/>
        <v>2.8177096874999996E-4</v>
      </c>
      <c r="DX117">
        <f t="shared" si="35"/>
        <v>0.16253770937499998</v>
      </c>
      <c r="DY117">
        <f t="shared" si="35"/>
        <v>4.5590775000000005E-3</v>
      </c>
      <c r="DZ117">
        <f t="shared" si="35"/>
        <v>2.5175300937499995E-3</v>
      </c>
      <c r="EA117">
        <f t="shared" si="35"/>
        <v>2.6245193749999993E-2</v>
      </c>
      <c r="EB117">
        <f t="shared" si="35"/>
        <v>1.53861765625</v>
      </c>
      <c r="EC117">
        <f t="shared" si="35"/>
        <v>8.3625606249999995E-3</v>
      </c>
      <c r="ED117">
        <f t="shared" si="35"/>
        <v>9.1816634374999994E-3</v>
      </c>
      <c r="EE117">
        <f t="shared" si="35"/>
        <v>3.658055625E-4</v>
      </c>
      <c r="EF117">
        <f t="shared" si="35"/>
        <v>6.1927218750000004E-3</v>
      </c>
      <c r="EG117">
        <f t="shared" si="35"/>
        <v>5.4166606249999997E-4</v>
      </c>
      <c r="EH117">
        <f t="shared" si="35"/>
        <v>5.0916565625000015E-5</v>
      </c>
      <c r="EI117">
        <f t="shared" si="35"/>
        <v>1.6187772888143967E-5</v>
      </c>
      <c r="EJ117">
        <f t="shared" ref="EJ117:GL117" si="36">AVERAGE(EJ2:EJ33)</f>
        <v>7.0685533109479283E-5</v>
      </c>
      <c r="EK117">
        <f t="shared" si="36"/>
        <v>2.2922362812499995E-4</v>
      </c>
      <c r="EL117">
        <f t="shared" si="36"/>
        <v>3.1522653124999993E-5</v>
      </c>
      <c r="EM117">
        <f t="shared" si="36"/>
        <v>2.4753206250000004E-4</v>
      </c>
      <c r="EN117">
        <f t="shared" si="36"/>
        <v>1.2806552499999999E-2</v>
      </c>
      <c r="EO117">
        <f t="shared" si="36"/>
        <v>5.7622687166260944E-5</v>
      </c>
      <c r="EP117">
        <f t="shared" si="36"/>
        <v>1.1828505706571561E-6</v>
      </c>
      <c r="EQ117">
        <f t="shared" si="36"/>
        <v>6.0270518749999986E-6</v>
      </c>
      <c r="ER117">
        <f t="shared" si="36"/>
        <v>5.6805484374999985E-5</v>
      </c>
      <c r="ES117" t="e">
        <f t="shared" si="36"/>
        <v>#DIV/0!</v>
      </c>
      <c r="ET117" t="e">
        <f t="shared" si="36"/>
        <v>#DIV/0!</v>
      </c>
      <c r="EU117">
        <f t="shared" si="36"/>
        <v>7.41666666666667E-2</v>
      </c>
      <c r="EV117">
        <f t="shared" si="36"/>
        <v>9.0833333333333363E-2</v>
      </c>
      <c r="EW117">
        <f t="shared" si="36"/>
        <v>0.10916666666666694</v>
      </c>
      <c r="EX117">
        <f t="shared" si="36"/>
        <v>8.0833333333333396E-2</v>
      </c>
      <c r="EY117">
        <f t="shared" si="36"/>
        <v>7.7499999999999986E-2</v>
      </c>
      <c r="EZ117">
        <f t="shared" si="36"/>
        <v>0.17666666666666697</v>
      </c>
      <c r="FA117" t="e">
        <f t="shared" si="36"/>
        <v>#DIV/0!</v>
      </c>
      <c r="FB117">
        <f t="shared" si="36"/>
        <v>4.9106181592218946E-3</v>
      </c>
      <c r="FC117">
        <f t="shared" si="36"/>
        <v>1.6244596320818785E-2</v>
      </c>
      <c r="FD117">
        <f t="shared" si="36"/>
        <v>0.66892990474599034</v>
      </c>
      <c r="FE117">
        <f t="shared" si="36"/>
        <v>0.52439292279411864</v>
      </c>
      <c r="FF117">
        <f t="shared" si="36"/>
        <v>8.4332550166790258E-16</v>
      </c>
      <c r="FG117">
        <f t="shared" si="36"/>
        <v>2.9495383301886768</v>
      </c>
      <c r="FH117">
        <f t="shared" si="36"/>
        <v>0.12090597193113793</v>
      </c>
      <c r="FI117">
        <f t="shared" si="36"/>
        <v>2.3213733494885265E-2</v>
      </c>
      <c r="FJ117">
        <f t="shared" si="36"/>
        <v>4.3218251790480311E-4</v>
      </c>
      <c r="FK117">
        <f t="shared" si="36"/>
        <v>0.27119045013121473</v>
      </c>
      <c r="FL117">
        <f t="shared" si="36"/>
        <v>8.1390362750294355E-3</v>
      </c>
      <c r="FM117">
        <f t="shared" si="36"/>
        <v>3.6794670600961503E-3</v>
      </c>
      <c r="FN117">
        <f t="shared" si="36"/>
        <v>3.3888497353931464E-2</v>
      </c>
      <c r="FO117">
        <f t="shared" si="36"/>
        <v>1.979127885854971</v>
      </c>
      <c r="FP117">
        <f t="shared" si="36"/>
        <v>1.0409072861157814E-2</v>
      </c>
      <c r="FQ117">
        <f t="shared" si="36"/>
        <v>1.1428629099782008E-2</v>
      </c>
      <c r="FR117">
        <f t="shared" si="36"/>
        <v>4.9172830346385591E-4</v>
      </c>
      <c r="FS117">
        <f t="shared" si="36"/>
        <v>6.7723612221393262E-3</v>
      </c>
      <c r="FT117">
        <f t="shared" si="36"/>
        <v>6.4057792052328144E-4</v>
      </c>
      <c r="FU117">
        <f t="shared" si="36"/>
        <v>6.0214272198841534E-5</v>
      </c>
      <c r="FV117">
        <f t="shared" si="36"/>
        <v>2.0557433773482553E-5</v>
      </c>
      <c r="FW117">
        <f t="shared" si="36"/>
        <v>9.5482036721662473E-5</v>
      </c>
      <c r="FX117">
        <f t="shared" si="36"/>
        <v>3.2790993880199972E-4</v>
      </c>
      <c r="FY117">
        <f t="shared" si="36"/>
        <v>4.0020040876663816E-5</v>
      </c>
      <c r="FZ117">
        <f t="shared" si="36"/>
        <v>2.6243241238713241E-4</v>
      </c>
      <c r="GA117">
        <f t="shared" si="36"/>
        <v>1.4298940264020333E-2</v>
      </c>
      <c r="GB117">
        <f t="shared" si="36"/>
        <v>6.7579090996284344E-5</v>
      </c>
      <c r="GC117">
        <f t="shared" si="36"/>
        <v>7.6235744871834028E-7</v>
      </c>
      <c r="GD117">
        <f t="shared" si="36"/>
        <v>7.6006946622062909E-6</v>
      </c>
      <c r="GE117">
        <f t="shared" si="36"/>
        <v>6.119200826496153E-5</v>
      </c>
      <c r="GF117">
        <f t="shared" si="36"/>
        <v>0</v>
      </c>
      <c r="GG117">
        <f t="shared" si="36"/>
        <v>0</v>
      </c>
      <c r="GH117">
        <f t="shared" si="36"/>
        <v>0.1229500891265599</v>
      </c>
      <c r="GI117">
        <f t="shared" si="36"/>
        <v>0.17163392636520905</v>
      </c>
      <c r="GJ117">
        <f t="shared" si="36"/>
        <v>0.23348997270677624</v>
      </c>
      <c r="GK117">
        <f t="shared" si="36"/>
        <v>9.7372122762148447E-2</v>
      </c>
      <c r="GL117">
        <f t="shared" si="36"/>
        <v>0.12930697722999793</v>
      </c>
    </row>
    <row r="118" spans="8:194">
      <c r="H118" t="s">
        <v>64</v>
      </c>
      <c r="M118">
        <f>AVERAGE(M35,M40,M43:M44,M46:M47,M49:M66)</f>
        <v>0.29847554184865405</v>
      </c>
      <c r="O118">
        <f t="shared" ref="O118" si="37">AVERAGE(O35,O40,O43:O44,O46:O47,O49:O66)</f>
        <v>579.66277152876989</v>
      </c>
      <c r="Q118">
        <f t="shared" ref="Q118:AA118" si="38">AVERAGE(Q34:Q66)</f>
        <v>35200.815151515162</v>
      </c>
      <c r="R118">
        <f t="shared" si="38"/>
        <v>38096.675757575758</v>
      </c>
      <c r="S118">
        <f t="shared" si="38"/>
        <v>13078.224242424243</v>
      </c>
      <c r="T118">
        <f t="shared" si="38"/>
        <v>121042.93939393939</v>
      </c>
      <c r="U118">
        <f t="shared" si="38"/>
        <v>48963.63636363636</v>
      </c>
      <c r="V118">
        <f t="shared" si="38"/>
        <v>13796.969696969696</v>
      </c>
      <c r="W118">
        <f t="shared" si="38"/>
        <v>169387.87878787878</v>
      </c>
      <c r="X118">
        <f t="shared" si="38"/>
        <v>3.5200815151515155</v>
      </c>
      <c r="Y118">
        <f t="shared" si="38"/>
        <v>3.8096675757575755</v>
      </c>
      <c r="Z118">
        <f t="shared" si="38"/>
        <v>1.3078224242424246</v>
      </c>
      <c r="AA118">
        <f t="shared" si="38"/>
        <v>12.104293939393935</v>
      </c>
      <c r="AB118">
        <f t="shared" ref="AB118:AH118" si="39">AVERAGE(AB34:AB66)</f>
        <v>4.8963636363636347</v>
      </c>
      <c r="AC118">
        <f t="shared" si="39"/>
        <v>1.3796969696969696</v>
      </c>
      <c r="AD118">
        <f t="shared" si="39"/>
        <v>16.938787878787881</v>
      </c>
      <c r="AE118">
        <f t="shared" si="39"/>
        <v>218351.51515151514</v>
      </c>
      <c r="AF118">
        <f t="shared" si="39"/>
        <v>170006.57575757572</v>
      </c>
      <c r="AG118">
        <f t="shared" si="39"/>
        <v>0.22682291671676508</v>
      </c>
      <c r="AH118">
        <f t="shared" si="39"/>
        <v>0.28980793348658807</v>
      </c>
      <c r="AI118" t="s">
        <v>64</v>
      </c>
      <c r="AJ118">
        <f>AVERAGE(AJ34:AJ66)</f>
        <v>5.5865628241831917</v>
      </c>
      <c r="AK118">
        <f t="shared" ref="AK118:BW118" si="40">AVERAGE(AK34:AK66)</f>
        <v>2.4134371758168074</v>
      </c>
      <c r="AM118">
        <f t="shared" si="40"/>
        <v>0.91063555124333628</v>
      </c>
      <c r="AN118">
        <f t="shared" si="40"/>
        <v>0.23701169767061289</v>
      </c>
      <c r="AO118">
        <f t="shared" si="40"/>
        <v>2.6441689427554937</v>
      </c>
      <c r="AP118">
        <f t="shared" si="40"/>
        <v>1.7484476678040872</v>
      </c>
      <c r="AQ118" t="e">
        <f t="shared" si="40"/>
        <v>#DIV/0!</v>
      </c>
      <c r="AR118">
        <f t="shared" si="40"/>
        <v>3.8143022923762072E-2</v>
      </c>
      <c r="AS118">
        <f t="shared" si="40"/>
        <v>6.7566079540511498E-2</v>
      </c>
      <c r="AT118">
        <f t="shared" si="40"/>
        <v>5.836629708315404</v>
      </c>
      <c r="AU118">
        <f t="shared" si="40"/>
        <v>6.316790919688545</v>
      </c>
      <c r="AV118">
        <f t="shared" si="40"/>
        <v>19.517009543960882</v>
      </c>
      <c r="AW118">
        <f t="shared" si="40"/>
        <v>34.939719023269404</v>
      </c>
      <c r="AX118">
        <f t="shared" si="40"/>
        <v>0</v>
      </c>
      <c r="AY118">
        <f t="shared" si="40"/>
        <v>1.3327946410209906E-2</v>
      </c>
      <c r="AZ118">
        <f t="shared" si="40"/>
        <v>3.1865675682087699E-3</v>
      </c>
      <c r="BA118">
        <f>AVERAGE(BA34:BA66)</f>
        <v>2.1820717991276877</v>
      </c>
      <c r="BB118">
        <f t="shared" si="40"/>
        <v>8.657313046721624E-4</v>
      </c>
      <c r="BC118">
        <f t="shared" si="40"/>
        <v>2.0770853146853127E-5</v>
      </c>
      <c r="BD118">
        <f t="shared" si="40"/>
        <v>0.22246014272319056</v>
      </c>
      <c r="BE118">
        <f t="shared" si="40"/>
        <v>15.57117873768571</v>
      </c>
      <c r="BF118">
        <f t="shared" si="40"/>
        <v>6.8296892176274618E-2</v>
      </c>
      <c r="BG118">
        <f t="shared" si="40"/>
        <v>7.3848134914763816E-2</v>
      </c>
      <c r="BH118">
        <f t="shared" si="40"/>
        <v>4.9162672977624841E-3</v>
      </c>
      <c r="BI118">
        <f t="shared" si="40"/>
        <v>4.9539139767275975E-2</v>
      </c>
      <c r="BJ118">
        <f t="shared" si="40"/>
        <v>0</v>
      </c>
      <c r="BK118">
        <f t="shared" si="40"/>
        <v>9.6770657292855367E-5</v>
      </c>
      <c r="BL118">
        <f t="shared" si="40"/>
        <v>1.9909446098940006E-5</v>
      </c>
      <c r="BM118">
        <f t="shared" si="40"/>
        <v>7.000534865070711E-6</v>
      </c>
      <c r="BN118">
        <f t="shared" si="40"/>
        <v>6.4320246130990339E-3</v>
      </c>
      <c r="BO118">
        <f t="shared" si="40"/>
        <v>2.9261853261449474E-4</v>
      </c>
      <c r="BP118">
        <f t="shared" si="40"/>
        <v>1.317903782315248E-3</v>
      </c>
      <c r="BQ118">
        <f t="shared" si="40"/>
        <v>0.12839694975170446</v>
      </c>
      <c r="BR118">
        <f t="shared" si="40"/>
        <v>2.0923228447123476E-6</v>
      </c>
      <c r="BS118">
        <f t="shared" si="40"/>
        <v>2.9785117540935457E-7</v>
      </c>
      <c r="BT118">
        <f t="shared" si="40"/>
        <v>7.5753061172561125E-6</v>
      </c>
      <c r="BU118">
        <f t="shared" si="40"/>
        <v>4.0758459424359515E-4</v>
      </c>
      <c r="BV118" t="e">
        <f t="shared" si="40"/>
        <v>#DIV/0!</v>
      </c>
      <c r="BW118">
        <f t="shared" si="40"/>
        <v>8.1186362701277197</v>
      </c>
      <c r="BX118">
        <f t="shared" ref="BX118:EI118" si="41">AVERAGE(BX34:BX66)</f>
        <v>19.517009543960882</v>
      </c>
      <c r="BY118">
        <f t="shared" si="41"/>
        <v>38.655629570647662</v>
      </c>
      <c r="BZ118">
        <f t="shared" si="41"/>
        <v>9.6099428475764981</v>
      </c>
      <c r="CA118">
        <f t="shared" si="41"/>
        <v>2.3019928341277822</v>
      </c>
      <c r="CB118">
        <f t="shared" si="41"/>
        <v>21.790357618625102</v>
      </c>
      <c r="CC118" t="e">
        <f t="shared" si="41"/>
        <v>#DIV/0!</v>
      </c>
      <c r="CD118">
        <f t="shared" si="41"/>
        <v>22.02370606060606</v>
      </c>
      <c r="CE118">
        <f t="shared" si="41"/>
        <v>99.2183606060606</v>
      </c>
      <c r="CF118">
        <f t="shared" si="41"/>
        <v>3776.3145454545452</v>
      </c>
      <c r="CG118">
        <f t="shared" si="41"/>
        <v>2954.429696969697</v>
      </c>
      <c r="CH118">
        <f t="shared" si="41"/>
        <v>4.6498618181818184E-12</v>
      </c>
      <c r="CI118">
        <f t="shared" si="41"/>
        <v>13748.01606060606</v>
      </c>
      <c r="CJ118">
        <f t="shared" si="41"/>
        <v>874.27569696969704</v>
      </c>
      <c r="CK118">
        <f t="shared" si="41"/>
        <v>162.18787878787876</v>
      </c>
      <c r="CL118">
        <f t="shared" si="41"/>
        <v>3.4464584848484847</v>
      </c>
      <c r="CM118">
        <f t="shared" si="41"/>
        <v>1537.9410909090911</v>
      </c>
      <c r="CN118">
        <f t="shared" si="41"/>
        <v>0.69387121212121217</v>
      </c>
      <c r="CO118">
        <f t="shared" si="41"/>
        <v>2.082105757575758</v>
      </c>
      <c r="CP118">
        <f t="shared" si="41"/>
        <v>190.42227272727271</v>
      </c>
      <c r="CQ118">
        <f t="shared" si="41"/>
        <v>13599.577575757579</v>
      </c>
      <c r="CR118">
        <f t="shared" si="41"/>
        <v>67.266557575757574</v>
      </c>
      <c r="CS118">
        <f t="shared" si="41"/>
        <v>86.357266666666675</v>
      </c>
      <c r="CT118">
        <f t="shared" si="41"/>
        <v>3.6594181818181815</v>
      </c>
      <c r="CU118">
        <f t="shared" si="41"/>
        <v>48.294060606060604</v>
      </c>
      <c r="CV118">
        <f t="shared" si="41"/>
        <v>5.7164403030303026</v>
      </c>
      <c r="CW118">
        <f t="shared" si="41"/>
        <v>0.26691148484848481</v>
      </c>
      <c r="CX118">
        <f t="shared" si="41"/>
        <v>9.5521766960303039E-2</v>
      </c>
      <c r="CY118">
        <f t="shared" si="41"/>
        <v>7.3226617109750466E-2</v>
      </c>
      <c r="CZ118">
        <f t="shared" si="41"/>
        <v>4.3543021212121218</v>
      </c>
      <c r="DA118">
        <f t="shared" si="41"/>
        <v>0.36526906060606062</v>
      </c>
      <c r="DB118">
        <f t="shared" si="41"/>
        <v>1.5313403333333335</v>
      </c>
      <c r="DC118">
        <f t="shared" si="41"/>
        <v>132.67446969696971</v>
      </c>
      <c r="DD118">
        <f t="shared" si="41"/>
        <v>1.1786377765757578E-2</v>
      </c>
      <c r="DE118">
        <f t="shared" si="41"/>
        <v>5.978497946517395E-3</v>
      </c>
      <c r="DF118">
        <f t="shared" si="41"/>
        <v>3.8848883333333327E-2</v>
      </c>
      <c r="DG118">
        <f t="shared" si="41"/>
        <v>0.61841406060606052</v>
      </c>
      <c r="DH118" t="e">
        <f t="shared" si="41"/>
        <v>#DIV/0!</v>
      </c>
      <c r="DI118">
        <f t="shared" si="41"/>
        <v>941.66666666666765</v>
      </c>
      <c r="DJ118">
        <f t="shared" si="41"/>
        <v>1166.6666666666704</v>
      </c>
      <c r="DK118">
        <f t="shared" si="41"/>
        <v>1425</v>
      </c>
      <c r="DL118">
        <f t="shared" si="41"/>
        <v>1041.6666666666704</v>
      </c>
      <c r="DM118">
        <f t="shared" si="41"/>
        <v>2216.6666666666706</v>
      </c>
      <c r="DN118">
        <f t="shared" si="41"/>
        <v>833.33333333333246</v>
      </c>
      <c r="DO118">
        <f t="shared" si="41"/>
        <v>2.2023706060606066E-3</v>
      </c>
      <c r="DP118">
        <f t="shared" si="41"/>
        <v>9.9218360606060582E-3</v>
      </c>
      <c r="DQ118">
        <f t="shared" si="41"/>
        <v>0.37763145454545455</v>
      </c>
      <c r="DR118">
        <f t="shared" si="41"/>
        <v>0.2954429696969697</v>
      </c>
      <c r="DS118">
        <f t="shared" si="41"/>
        <v>4.6498618181818169E-16</v>
      </c>
      <c r="DT118">
        <f t="shared" si="41"/>
        <v>1.3748016060606063</v>
      </c>
      <c r="DU118">
        <f t="shared" si="41"/>
        <v>8.7427569696969701E-2</v>
      </c>
      <c r="DV118">
        <f t="shared" si="41"/>
        <v>1.6218787878787881E-2</v>
      </c>
      <c r="DW118">
        <f t="shared" si="41"/>
        <v>3.4464584848484839E-4</v>
      </c>
      <c r="DX118">
        <f t="shared" si="41"/>
        <v>0.15379410909090907</v>
      </c>
      <c r="DY118">
        <f t="shared" si="41"/>
        <v>6.938712121212121E-5</v>
      </c>
      <c r="DZ118">
        <f t="shared" si="41"/>
        <v>2.0821057575757572E-4</v>
      </c>
      <c r="EA118">
        <f t="shared" si="41"/>
        <v>1.9042227272727273E-2</v>
      </c>
      <c r="EB118">
        <f t="shared" si="41"/>
        <v>1.3599577575757578</v>
      </c>
      <c r="EC118">
        <f t="shared" si="41"/>
        <v>6.726655757575758E-3</v>
      </c>
      <c r="ED118">
        <f t="shared" si="41"/>
        <v>8.6357266666666661E-3</v>
      </c>
      <c r="EE118">
        <f t="shared" si="41"/>
        <v>3.6594181818181825E-4</v>
      </c>
      <c r="EF118">
        <f t="shared" si="41"/>
        <v>4.8294060606060606E-3</v>
      </c>
      <c r="EG118">
        <f t="shared" si="41"/>
        <v>5.7164403030303022E-4</v>
      </c>
      <c r="EH118">
        <f t="shared" si="41"/>
        <v>2.6691148484848483E-5</v>
      </c>
      <c r="EI118">
        <f t="shared" si="41"/>
        <v>9.5521766960303043E-6</v>
      </c>
      <c r="EJ118">
        <f t="shared" ref="EJ118:GL118" si="42">AVERAGE(EJ34:EJ66)</f>
        <v>7.3226617109750472E-6</v>
      </c>
      <c r="EK118">
        <f t="shared" si="42"/>
        <v>4.3543021212121209E-4</v>
      </c>
      <c r="EL118">
        <f t="shared" si="42"/>
        <v>3.6526906060606062E-5</v>
      </c>
      <c r="EM118">
        <f t="shared" si="42"/>
        <v>1.531340333333333E-4</v>
      </c>
      <c r="EN118">
        <f t="shared" si="42"/>
        <v>1.3267446969696971E-2</v>
      </c>
      <c r="EO118">
        <f t="shared" si="42"/>
        <v>1.1786377765757576E-6</v>
      </c>
      <c r="EP118">
        <f t="shared" si="42"/>
        <v>5.9784979465173957E-7</v>
      </c>
      <c r="EQ118">
        <f t="shared" si="42"/>
        <v>3.8848883333333343E-6</v>
      </c>
      <c r="ER118">
        <f t="shared" si="42"/>
        <v>6.1841406060606072E-5</v>
      </c>
      <c r="ES118" t="e">
        <f t="shared" si="42"/>
        <v>#DIV/0!</v>
      </c>
      <c r="ET118" t="e">
        <f t="shared" si="42"/>
        <v>#DIV/0!</v>
      </c>
      <c r="EU118">
        <f t="shared" si="42"/>
        <v>9.4166666666666718E-2</v>
      </c>
      <c r="EV118">
        <f t="shared" si="42"/>
        <v>0.11666666666666703</v>
      </c>
      <c r="EW118">
        <f t="shared" si="42"/>
        <v>0.14250000000000004</v>
      </c>
      <c r="EX118">
        <f t="shared" si="42"/>
        <v>0.10416666666666695</v>
      </c>
      <c r="EY118">
        <f t="shared" si="42"/>
        <v>0.2216666666666669</v>
      </c>
      <c r="EZ118">
        <f t="shared" si="42"/>
        <v>8.3333333333333329E-2</v>
      </c>
      <c r="FA118" t="e">
        <f t="shared" si="42"/>
        <v>#DIV/0!</v>
      </c>
      <c r="FB118">
        <f t="shared" si="42"/>
        <v>4.7411263479172046E-3</v>
      </c>
      <c r="FC118">
        <f t="shared" si="42"/>
        <v>1.3374410592352365E-2</v>
      </c>
      <c r="FD118">
        <f t="shared" si="42"/>
        <v>0.62602005833738561</v>
      </c>
      <c r="FE118">
        <f t="shared" si="42"/>
        <v>0.48977176794684907</v>
      </c>
      <c r="FF118">
        <f t="shared" si="42"/>
        <v>8.7861362302041946E-16</v>
      </c>
      <c r="FG118">
        <f t="shared" si="42"/>
        <v>2.9404799035998992</v>
      </c>
      <c r="FH118">
        <f t="shared" si="42"/>
        <v>0.12232879512490195</v>
      </c>
      <c r="FI118">
        <f t="shared" si="42"/>
        <v>2.2693353898264122E-2</v>
      </c>
      <c r="FJ118">
        <f t="shared" si="42"/>
        <v>5.2862050070095828E-4</v>
      </c>
      <c r="FK118">
        <f t="shared" si="42"/>
        <v>0.25660195306227079</v>
      </c>
      <c r="FL118">
        <f t="shared" si="42"/>
        <v>1.2387249318865912E-4</v>
      </c>
      <c r="FM118">
        <f t="shared" si="42"/>
        <v>3.0430776456876428E-4</v>
      </c>
      <c r="FN118">
        <f t="shared" si="42"/>
        <v>2.4587834050368934E-2</v>
      </c>
      <c r="FO118">
        <f t="shared" si="42"/>
        <v>1.7493171943463306</v>
      </c>
      <c r="FP118">
        <f t="shared" si="42"/>
        <v>8.3728241901424479E-3</v>
      </c>
      <c r="FQ118">
        <f t="shared" si="42"/>
        <v>1.0749088958906867E-2</v>
      </c>
      <c r="FR118">
        <f t="shared" si="42"/>
        <v>4.9191146299483706E-4</v>
      </c>
      <c r="FS118">
        <f t="shared" si="42"/>
        <v>5.2814389199116307E-3</v>
      </c>
      <c r="FT118">
        <f t="shared" si="42"/>
        <v>6.7603006642318996E-4</v>
      </c>
      <c r="FU118">
        <f t="shared" si="42"/>
        <v>3.1565131317050855E-5</v>
      </c>
      <c r="FV118">
        <f t="shared" si="42"/>
        <v>1.2130652016069964E-5</v>
      </c>
      <c r="FW118">
        <f t="shared" si="42"/>
        <v>9.8914533657788555E-6</v>
      </c>
      <c r="FX118">
        <f t="shared" si="42"/>
        <v>6.2289343981304906E-4</v>
      </c>
      <c r="FY118">
        <f t="shared" si="42"/>
        <v>4.6373262677061354E-5</v>
      </c>
      <c r="FZ118">
        <f t="shared" si="42"/>
        <v>1.6235203383496314E-4</v>
      </c>
      <c r="GA118">
        <f t="shared" si="42"/>
        <v>1.4813544213070184E-2</v>
      </c>
      <c r="GB118">
        <f t="shared" si="42"/>
        <v>1.3822900921827981E-6</v>
      </c>
      <c r="GC118">
        <f t="shared" si="42"/>
        <v>3.8531937632178567E-7</v>
      </c>
      <c r="GD118">
        <f t="shared" si="42"/>
        <v>4.8992194908616364E-6</v>
      </c>
      <c r="GE118">
        <f t="shared" si="42"/>
        <v>6.6616804212004364E-5</v>
      </c>
      <c r="GF118">
        <f t="shared" si="42"/>
        <v>0</v>
      </c>
      <c r="GG118">
        <f t="shared" si="42"/>
        <v>0</v>
      </c>
      <c r="GH118">
        <f t="shared" si="42"/>
        <v>0.15610516934046367</v>
      </c>
      <c r="GI118">
        <f t="shared" si="42"/>
        <v>0.22044724487274603</v>
      </c>
      <c r="GJ118">
        <f t="shared" si="42"/>
        <v>0.30478462086151642</v>
      </c>
      <c r="GK118">
        <f t="shared" si="42"/>
        <v>0.12547953964194422</v>
      </c>
      <c r="GL118">
        <f t="shared" si="42"/>
        <v>0.36984576282988668</v>
      </c>
    </row>
    <row r="119" spans="8:194">
      <c r="H119" t="s">
        <v>306</v>
      </c>
      <c r="M119">
        <f>AVERAGE(M67:M107)</f>
        <v>0.42602458769941454</v>
      </c>
      <c r="O119">
        <f>AVERAGE(O72:O107,O70,O67:O68)</f>
        <v>579.2765632840983</v>
      </c>
      <c r="Q119">
        <f t="shared" ref="Q119:AA119" si="43">AVERAGE(Q67:Q107)</f>
        <v>55431.33902439024</v>
      </c>
      <c r="R119">
        <f t="shared" si="43"/>
        <v>56910.970731707326</v>
      </c>
      <c r="S119">
        <f t="shared" si="43"/>
        <v>11732.918292682929</v>
      </c>
      <c r="T119">
        <f t="shared" si="43"/>
        <v>99626.260975609766</v>
      </c>
      <c r="U119">
        <f t="shared" si="43"/>
        <v>73509.756097560981</v>
      </c>
      <c r="V119">
        <f t="shared" si="43"/>
        <v>11639.024390243903</v>
      </c>
      <c r="W119">
        <f t="shared" si="43"/>
        <v>126404.87804878049</v>
      </c>
      <c r="X119">
        <f t="shared" si="43"/>
        <v>5.5431339024390258</v>
      </c>
      <c r="Y119">
        <f t="shared" si="43"/>
        <v>5.6910970731707335</v>
      </c>
      <c r="Z119">
        <f t="shared" si="43"/>
        <v>1.1732918292682928</v>
      </c>
      <c r="AA119">
        <f t="shared" si="43"/>
        <v>9.9626260975609764</v>
      </c>
      <c r="AB119">
        <f t="shared" ref="AB119:AH119" si="44">AVERAGE(AB67:AB107)</f>
        <v>7.3509756097560972</v>
      </c>
      <c r="AC119">
        <f t="shared" si="44"/>
        <v>1.1639024390243904</v>
      </c>
      <c r="AD119">
        <f t="shared" si="44"/>
        <v>12.640487804878051</v>
      </c>
      <c r="AE119">
        <f t="shared" si="44"/>
        <v>199914.63414634147</v>
      </c>
      <c r="AF119">
        <f t="shared" si="44"/>
        <v>173136.01707317075</v>
      </c>
      <c r="AG119">
        <f t="shared" si="44"/>
        <v>0.36771573785092854</v>
      </c>
      <c r="AH119">
        <f t="shared" si="44"/>
        <v>0.42602458769941454</v>
      </c>
      <c r="AI119" t="s">
        <v>306</v>
      </c>
      <c r="AJ119">
        <f>AVERAGE(AJ67:AJ107)</f>
        <v>5.6704216990768908</v>
      </c>
      <c r="AK119">
        <f t="shared" ref="AK119:BW119" si="45">AVERAGE(AK67:AK107)</f>
        <v>2.3295783009231079</v>
      </c>
      <c r="AM119">
        <f t="shared" si="45"/>
        <v>0.96497898238698121</v>
      </c>
      <c r="AN119">
        <f t="shared" si="45"/>
        <v>0.20512512729820348</v>
      </c>
      <c r="AO119">
        <f t="shared" si="45"/>
        <v>1.894660062773174</v>
      </c>
      <c r="AP119">
        <f t="shared" si="45"/>
        <v>2.5315644845859806</v>
      </c>
      <c r="AQ119" t="e">
        <f t="shared" si="45"/>
        <v>#DIV/0!</v>
      </c>
      <c r="AR119">
        <f t="shared" si="45"/>
        <v>5.2561785766500245E-2</v>
      </c>
      <c r="AS119">
        <f t="shared" si="45"/>
        <v>0.10277342523896887</v>
      </c>
      <c r="AT119">
        <f t="shared" si="45"/>
        <v>9.1910428417318393</v>
      </c>
      <c r="AU119">
        <f t="shared" si="45"/>
        <v>9.4363798415461915</v>
      </c>
      <c r="AV119">
        <f t="shared" si="45"/>
        <v>20.065971171386202</v>
      </c>
      <c r="AW119">
        <f t="shared" si="45"/>
        <v>35.837529073795942</v>
      </c>
      <c r="AX119">
        <f t="shared" si="45"/>
        <v>1.7293824594713049E-2</v>
      </c>
      <c r="AY119">
        <f t="shared" si="45"/>
        <v>1.8138041409863234E-2</v>
      </c>
      <c r="AZ119">
        <f t="shared" si="45"/>
        <v>6.5467276408297699E-3</v>
      </c>
      <c r="BA119">
        <f>AVERAGE(BA67:BA107)</f>
        <v>1.9576105787269384</v>
      </c>
      <c r="BB119">
        <f t="shared" si="45"/>
        <v>8.3840232244534352E-2</v>
      </c>
      <c r="BC119">
        <f t="shared" si="45"/>
        <v>1.576776954971856E-2</v>
      </c>
      <c r="BD119">
        <f t="shared" si="45"/>
        <v>3.7011746836016143E-2</v>
      </c>
      <c r="BE119">
        <f t="shared" si="45"/>
        <v>12.816099182537004</v>
      </c>
      <c r="BF119">
        <f t="shared" si="45"/>
        <v>6.1155625817546758E-2</v>
      </c>
      <c r="BG119">
        <f t="shared" si="45"/>
        <v>6.3620238386468381E-2</v>
      </c>
      <c r="BH119">
        <f t="shared" si="45"/>
        <v>5.4486512048192827E-3</v>
      </c>
      <c r="BI119">
        <f t="shared" si="45"/>
        <v>4.7623715449722624E-2</v>
      </c>
      <c r="BJ119">
        <f t="shared" si="45"/>
        <v>1.7216590404240013E-4</v>
      </c>
      <c r="BK119">
        <f t="shared" si="45"/>
        <v>3.2727230823344656E-4</v>
      </c>
      <c r="BL119">
        <f t="shared" si="45"/>
        <v>4.3949390091978036E-5</v>
      </c>
      <c r="BM119">
        <f t="shared" si="45"/>
        <v>2.4373839893398618E-3</v>
      </c>
      <c r="BN119">
        <f t="shared" si="45"/>
        <v>4.5190048969498469E-3</v>
      </c>
      <c r="BO119">
        <f t="shared" si="45"/>
        <v>7.9312195341383273E-4</v>
      </c>
      <c r="BP119">
        <f t="shared" si="45"/>
        <v>2.8657194055680879E-3</v>
      </c>
      <c r="BQ119">
        <f t="shared" si="45"/>
        <v>0.10064147859414097</v>
      </c>
      <c r="BR119">
        <f t="shared" si="45"/>
        <v>3.6016032271790941E-5</v>
      </c>
      <c r="BS119">
        <f t="shared" si="45"/>
        <v>5.5258544341023787E-6</v>
      </c>
      <c r="BT119">
        <f t="shared" si="45"/>
        <v>4.1297032121250708E-5</v>
      </c>
      <c r="BU119">
        <f t="shared" si="45"/>
        <v>7.6428533270552965E-4</v>
      </c>
      <c r="BV119" t="e">
        <f t="shared" si="45"/>
        <v>#DIV/0!</v>
      </c>
      <c r="BW119">
        <f t="shared" si="45"/>
        <v>12.18861621366675</v>
      </c>
      <c r="BX119">
        <f t="shared" ref="BX119:EI119" si="46">AVERAGE(BX67:BX107)</f>
        <v>20.065971171386202</v>
      </c>
      <c r="BY119">
        <f t="shared" si="46"/>
        <v>40.701128763050001</v>
      </c>
      <c r="BZ119">
        <f t="shared" si="46"/>
        <v>8.8425363907329917</v>
      </c>
      <c r="CA119">
        <f t="shared" si="46"/>
        <v>1.9419445958821402</v>
      </c>
      <c r="CB119">
        <f t="shared" si="46"/>
        <v>16.260948050898687</v>
      </c>
      <c r="CC119" t="e">
        <f t="shared" si="46"/>
        <v>#DIV/0!</v>
      </c>
      <c r="CD119">
        <f t="shared" si="46"/>
        <v>27.936265853658529</v>
      </c>
      <c r="CE119">
        <f t="shared" si="46"/>
        <v>136.43314878048781</v>
      </c>
      <c r="CF119">
        <f t="shared" si="46"/>
        <v>5181.188536585365</v>
      </c>
      <c r="CG119">
        <f t="shared" si="46"/>
        <v>3787.0670731707296</v>
      </c>
      <c r="CH119">
        <f t="shared" si="46"/>
        <v>4.6427641463414632E-12</v>
      </c>
      <c r="CI119">
        <f t="shared" si="46"/>
        <v>13703.82780487805</v>
      </c>
      <c r="CJ119">
        <f t="shared" si="46"/>
        <v>1007.4854390243905</v>
      </c>
      <c r="CK119">
        <f t="shared" si="46"/>
        <v>162.788387804878</v>
      </c>
      <c r="CL119">
        <f t="shared" si="46"/>
        <v>6.0215292682926833</v>
      </c>
      <c r="CM119">
        <f t="shared" si="46"/>
        <v>1485.8438780487804</v>
      </c>
      <c r="CN119">
        <f t="shared" si="46"/>
        <v>46.582990243902444</v>
      </c>
      <c r="CO119">
        <f t="shared" si="46"/>
        <v>11.667334878048782</v>
      </c>
      <c r="CP119">
        <f t="shared" si="46"/>
        <v>34.475302439024389</v>
      </c>
      <c r="CQ119">
        <f t="shared" si="46"/>
        <v>11962.329024390248</v>
      </c>
      <c r="CR119">
        <f t="shared" si="46"/>
        <v>62.05544634146343</v>
      </c>
      <c r="CS119">
        <f t="shared" si="46"/>
        <v>79.176431707317079</v>
      </c>
      <c r="CT119">
        <f t="shared" si="46"/>
        <v>3.8763424390243908</v>
      </c>
      <c r="CU119">
        <f t="shared" si="46"/>
        <v>48.677212195121939</v>
      </c>
      <c r="CV119">
        <f t="shared" si="46"/>
        <v>6.4175929268292711</v>
      </c>
      <c r="CW119">
        <f t="shared" si="46"/>
        <v>0.86835209756097576</v>
      </c>
      <c r="CX119">
        <f t="shared" si="46"/>
        <v>0.11875954418984286</v>
      </c>
      <c r="CY119">
        <f t="shared" si="46"/>
        <v>7.6981780792506962</v>
      </c>
      <c r="CZ119">
        <f t="shared" si="46"/>
        <v>3.1656529268292695</v>
      </c>
      <c r="DA119">
        <f t="shared" si="46"/>
        <v>0.73772880487804882</v>
      </c>
      <c r="DB119">
        <f t="shared" si="46"/>
        <v>3.1470739024390237</v>
      </c>
      <c r="DC119">
        <f t="shared" si="46"/>
        <v>110.74629512195122</v>
      </c>
      <c r="DD119">
        <f t="shared" si="46"/>
        <v>7.0565860840948777E-2</v>
      </c>
      <c r="DE119">
        <f t="shared" si="46"/>
        <v>3.9646380240317441E-2</v>
      </c>
      <c r="DF119">
        <f t="shared" si="46"/>
        <v>9.6696909756097557E-2</v>
      </c>
      <c r="DG119">
        <f t="shared" si="46"/>
        <v>0.96650814634146331</v>
      </c>
      <c r="DH119" t="e">
        <f t="shared" si="46"/>
        <v>#DIV/0!</v>
      </c>
      <c r="DI119">
        <f t="shared" si="46"/>
        <v>600</v>
      </c>
      <c r="DJ119">
        <f t="shared" si="46"/>
        <v>700.00000000000011</v>
      </c>
      <c r="DK119">
        <f t="shared" si="46"/>
        <v>800</v>
      </c>
      <c r="DL119">
        <f t="shared" si="46"/>
        <v>500</v>
      </c>
      <c r="DM119">
        <f t="shared" si="46"/>
        <v>900</v>
      </c>
      <c r="DN119">
        <f t="shared" si="46"/>
        <v>383.33333333333263</v>
      </c>
      <c r="DO119">
        <f t="shared" si="46"/>
        <v>2.7936265853658535E-3</v>
      </c>
      <c r="DP119">
        <f t="shared" si="46"/>
        <v>1.3643314878048778E-2</v>
      </c>
      <c r="DQ119">
        <f t="shared" si="46"/>
        <v>0.5181188536585366</v>
      </c>
      <c r="DR119">
        <f t="shared" si="46"/>
        <v>0.37870670731707329</v>
      </c>
      <c r="DS119">
        <f t="shared" si="46"/>
        <v>4.6427641463414631E-16</v>
      </c>
      <c r="DT119">
        <f t="shared" si="46"/>
        <v>1.3703827804878053</v>
      </c>
      <c r="DU119">
        <f t="shared" si="46"/>
        <v>0.10074854390243904</v>
      </c>
      <c r="DV119">
        <f t="shared" si="46"/>
        <v>1.6278838780487803E-2</v>
      </c>
      <c r="DW119">
        <f t="shared" si="46"/>
        <v>6.0215292682926828E-4</v>
      </c>
      <c r="DX119">
        <f t="shared" si="46"/>
        <v>0.14858438780487804</v>
      </c>
      <c r="DY119">
        <f t="shared" si="46"/>
        <v>4.6582990243902445E-3</v>
      </c>
      <c r="DZ119">
        <f t="shared" si="46"/>
        <v>1.1667334878048782E-3</v>
      </c>
      <c r="EA119">
        <f t="shared" si="46"/>
        <v>3.4475302439024389E-3</v>
      </c>
      <c r="EB119">
        <f t="shared" si="46"/>
        <v>1.1962329024390244</v>
      </c>
      <c r="EC119">
        <f t="shared" si="46"/>
        <v>6.2055446341463399E-3</v>
      </c>
      <c r="ED119">
        <f t="shared" si="46"/>
        <v>7.9176431707317051E-3</v>
      </c>
      <c r="EE119">
        <f t="shared" si="46"/>
        <v>3.8763424390243897E-4</v>
      </c>
      <c r="EF119">
        <f t="shared" si="46"/>
        <v>4.8677212195121942E-3</v>
      </c>
      <c r="EG119">
        <f t="shared" si="46"/>
        <v>6.4175929268292693E-4</v>
      </c>
      <c r="EH119">
        <f t="shared" si="46"/>
        <v>8.683520975609756E-5</v>
      </c>
      <c r="EI119">
        <f t="shared" si="46"/>
        <v>1.1875954418984284E-5</v>
      </c>
      <c r="EJ119">
        <f t="shared" ref="EJ119:GL119" si="47">AVERAGE(EJ67:EJ107)</f>
        <v>7.6981780792506973E-4</v>
      </c>
      <c r="EK119">
        <f t="shared" si="47"/>
        <v>3.1656529268292682E-4</v>
      </c>
      <c r="EL119">
        <f t="shared" si="47"/>
        <v>7.3772880487804883E-5</v>
      </c>
      <c r="EM119">
        <f t="shared" si="47"/>
        <v>3.1470739024390241E-4</v>
      </c>
      <c r="EN119">
        <f t="shared" si="47"/>
        <v>1.1074629512195124E-2</v>
      </c>
      <c r="EO119">
        <f t="shared" si="47"/>
        <v>7.0565860840948781E-6</v>
      </c>
      <c r="EP119">
        <f t="shared" si="47"/>
        <v>3.9646380240317442E-6</v>
      </c>
      <c r="EQ119">
        <f t="shared" si="47"/>
        <v>9.6696909756097561E-6</v>
      </c>
      <c r="ER119">
        <f t="shared" si="47"/>
        <v>9.6650814634146359E-5</v>
      </c>
      <c r="ES119" t="e">
        <f t="shared" si="47"/>
        <v>#DIV/0!</v>
      </c>
      <c r="ET119" t="e">
        <f t="shared" si="47"/>
        <v>#DIV/0!</v>
      </c>
      <c r="EU119">
        <f t="shared" si="47"/>
        <v>6.0000000000000039E-2</v>
      </c>
      <c r="EV119">
        <f t="shared" si="47"/>
        <v>6.9999999999999979E-2</v>
      </c>
      <c r="EW119">
        <f t="shared" si="47"/>
        <v>8.0000000000000043E-2</v>
      </c>
      <c r="EX119">
        <f t="shared" si="47"/>
        <v>5.0000000000000017E-2</v>
      </c>
      <c r="EY119">
        <f t="shared" si="47"/>
        <v>8.9999999999999955E-2</v>
      </c>
      <c r="EZ119">
        <f t="shared" si="47"/>
        <v>3.8333333333333323E-2</v>
      </c>
      <c r="FA119" t="e">
        <f t="shared" si="47"/>
        <v>#DIV/0!</v>
      </c>
      <c r="FB119">
        <f t="shared" si="47"/>
        <v>6.0139454157587596E-3</v>
      </c>
      <c r="FC119">
        <f t="shared" si="47"/>
        <v>1.8390879863885622E-2</v>
      </c>
      <c r="FD119">
        <f t="shared" si="47"/>
        <v>0.8589136076692333</v>
      </c>
      <c r="FE119">
        <f t="shared" si="47"/>
        <v>0.6278025629320475</v>
      </c>
      <c r="FF119">
        <f t="shared" si="47"/>
        <v>8.7727248398994772E-16</v>
      </c>
      <c r="FG119">
        <f t="shared" si="47"/>
        <v>2.9310287451657979</v>
      </c>
      <c r="FH119">
        <f t="shared" si="47"/>
        <v>0.14096752350421132</v>
      </c>
      <c r="FI119">
        <f t="shared" si="47"/>
        <v>2.2777377215812321E-2</v>
      </c>
      <c r="FJ119">
        <f t="shared" si="47"/>
        <v>9.2358687353528068E-4</v>
      </c>
      <c r="FK119">
        <f t="shared" si="47"/>
        <v>0.24790965226604572</v>
      </c>
      <c r="FL119">
        <f t="shared" si="47"/>
        <v>8.3161702645867374E-3</v>
      </c>
      <c r="FM119">
        <f t="shared" si="47"/>
        <v>1.7052258667917433E-3</v>
      </c>
      <c r="FN119">
        <f t="shared" si="47"/>
        <v>4.4515434201390291E-3</v>
      </c>
      <c r="FO119">
        <f t="shared" si="47"/>
        <v>1.5387174881149441</v>
      </c>
      <c r="FP119">
        <f t="shared" si="47"/>
        <v>7.724185107476713E-3</v>
      </c>
      <c r="FQ119">
        <f t="shared" si="47"/>
        <v>9.8552738029082914E-3</v>
      </c>
      <c r="FR119">
        <f t="shared" si="47"/>
        <v>5.2107116090844294E-4</v>
      </c>
      <c r="FS119">
        <f t="shared" si="47"/>
        <v>5.3233403812776815E-3</v>
      </c>
      <c r="FT119">
        <f t="shared" si="47"/>
        <v>7.5894884624292151E-4</v>
      </c>
      <c r="FU119">
        <f t="shared" si="47"/>
        <v>1.0269190179099307E-4</v>
      </c>
      <c r="FV119">
        <f t="shared" si="47"/>
        <v>1.5081700747357039E-5</v>
      </c>
      <c r="FW119">
        <f t="shared" si="47"/>
        <v>1.0398700974844032E-3</v>
      </c>
      <c r="FX119">
        <f t="shared" si="47"/>
        <v>4.5285430040348576E-4</v>
      </c>
      <c r="FY119">
        <f t="shared" si="47"/>
        <v>9.3659429014548867E-5</v>
      </c>
      <c r="FZ119">
        <f t="shared" si="47"/>
        <v>3.3365140169575405E-4</v>
      </c>
      <c r="GA119">
        <f t="shared" si="47"/>
        <v>1.23651908537473E-2</v>
      </c>
      <c r="GB119">
        <f t="shared" si="47"/>
        <v>8.275866616983832E-6</v>
      </c>
      <c r="GC119">
        <f t="shared" si="47"/>
        <v>2.5552435819626548E-6</v>
      </c>
      <c r="GD119">
        <f t="shared" si="47"/>
        <v>1.2194414467936109E-5</v>
      </c>
      <c r="GE119">
        <f t="shared" si="47"/>
        <v>1.0411419800357877E-4</v>
      </c>
      <c r="GF119">
        <f t="shared" si="47"/>
        <v>0</v>
      </c>
      <c r="GG119">
        <f t="shared" si="47"/>
        <v>0</v>
      </c>
      <c r="GH119">
        <f t="shared" si="47"/>
        <v>9.9465240641711389E-2</v>
      </c>
      <c r="GI119">
        <f t="shared" si="47"/>
        <v>0.13226834692364706</v>
      </c>
      <c r="GJ119">
        <f t="shared" si="47"/>
        <v>0.17110715557137748</v>
      </c>
      <c r="GK119">
        <f t="shared" si="47"/>
        <v>6.0230179028133005E-2</v>
      </c>
      <c r="GL119">
        <f t="shared" si="47"/>
        <v>0.15016294129935237</v>
      </c>
    </row>
    <row r="120" spans="8:194">
      <c r="BA120">
        <f>MAX(BA34:BA66)</f>
        <v>2.9195846981407976</v>
      </c>
    </row>
    <row r="121" spans="8:194">
      <c r="BA121">
        <f>MIN(BA34:BA66)</f>
        <v>1.7066351974096512</v>
      </c>
    </row>
    <row r="123" spans="8:194">
      <c r="AY123" s="76" t="s">
        <v>634</v>
      </c>
      <c r="AZ123" s="76"/>
      <c r="BB123" s="76" t="s">
        <v>634</v>
      </c>
      <c r="BC123" s="76"/>
      <c r="BE123" s="77" t="s">
        <v>635</v>
      </c>
      <c r="BF123" s="77"/>
      <c r="BH123" s="77" t="s">
        <v>635</v>
      </c>
      <c r="BI123" s="77"/>
    </row>
    <row r="124" spans="8:194">
      <c r="AY124" s="76"/>
      <c r="AZ124" s="76"/>
      <c r="BB124" s="76"/>
      <c r="BC124" s="76"/>
      <c r="BE124" s="77"/>
      <c r="BF124" s="77"/>
      <c r="BH124" s="77"/>
      <c r="BI124" s="77"/>
    </row>
    <row r="125" spans="8:194">
      <c r="AX125" s="46"/>
      <c r="AY125" s="74" t="s">
        <v>636</v>
      </c>
      <c r="AZ125" s="74"/>
      <c r="BA125" s="47"/>
      <c r="BB125" s="74" t="s">
        <v>637</v>
      </c>
      <c r="BC125" s="74"/>
      <c r="BD125" s="47"/>
      <c r="BE125" s="74" t="s">
        <v>637</v>
      </c>
      <c r="BF125" s="74"/>
      <c r="BH125" s="74" t="s">
        <v>636</v>
      </c>
      <c r="BI125" s="74"/>
    </row>
    <row r="126" spans="8:194">
      <c r="AX126" s="48"/>
      <c r="AY126" s="48" t="s">
        <v>638</v>
      </c>
      <c r="AZ126" s="48" t="s">
        <v>639</v>
      </c>
      <c r="BA126" s="48"/>
      <c r="BB126" s="48" t="s">
        <v>638</v>
      </c>
      <c r="BC126" s="48" t="s">
        <v>639</v>
      </c>
      <c r="BD126" s="48"/>
      <c r="BE126" s="48" t="s">
        <v>305</v>
      </c>
      <c r="BF126" s="48" t="s">
        <v>64</v>
      </c>
      <c r="BH126" s="48" t="s">
        <v>305</v>
      </c>
      <c r="BI126" s="48" t="s">
        <v>64</v>
      </c>
    </row>
    <row r="127" spans="8:194">
      <c r="AX127" s="49"/>
      <c r="AY127" s="50" t="s">
        <v>640</v>
      </c>
      <c r="AZ127" s="49" t="s">
        <v>640</v>
      </c>
      <c r="BA127" s="49"/>
      <c r="BB127" s="49" t="s">
        <v>640</v>
      </c>
      <c r="BC127" s="49" t="s">
        <v>640</v>
      </c>
      <c r="BD127" s="49"/>
    </row>
    <row r="128" spans="8:194">
      <c r="AX128" s="51"/>
      <c r="AY128" s="51" t="s">
        <v>641</v>
      </c>
      <c r="AZ128" s="51" t="s">
        <v>642</v>
      </c>
      <c r="BA128" s="51"/>
      <c r="BB128" s="51" t="s">
        <v>643</v>
      </c>
      <c r="BC128" s="51" t="s">
        <v>644</v>
      </c>
      <c r="BD128" s="51"/>
    </row>
    <row r="129" spans="50:61" ht="15.6">
      <c r="AX129" s="48" t="s">
        <v>645</v>
      </c>
      <c r="AY129" s="52">
        <v>36.880000000000003</v>
      </c>
      <c r="AZ129" s="52">
        <v>35.299999999999997</v>
      </c>
      <c r="BA129" s="48" t="s">
        <v>645</v>
      </c>
      <c r="BB129" s="52">
        <v>47.89</v>
      </c>
      <c r="BC129" s="52">
        <v>47.71</v>
      </c>
      <c r="BD129" s="48" t="s">
        <v>646</v>
      </c>
      <c r="BE129" s="56">
        <v>49.476457374427817</v>
      </c>
      <c r="BF129" s="56">
        <v>49.921442553427106</v>
      </c>
      <c r="BG129" s="48" t="s">
        <v>646</v>
      </c>
      <c r="BH129" s="56">
        <v>38.380923769849694</v>
      </c>
      <c r="BI129" s="56">
        <v>38.655629570647662</v>
      </c>
    </row>
    <row r="130" spans="50:61" ht="15.6">
      <c r="AX130" s="48" t="s">
        <v>647</v>
      </c>
      <c r="AY130" s="52">
        <v>2.36</v>
      </c>
      <c r="AZ130" s="52">
        <v>1.57</v>
      </c>
      <c r="BA130" s="48" t="s">
        <v>647</v>
      </c>
      <c r="BB130" s="52">
        <v>0.14000000000000001</v>
      </c>
      <c r="BC130" s="52">
        <v>0.59</v>
      </c>
      <c r="BD130" s="48" t="s">
        <v>648</v>
      </c>
      <c r="BE130" s="56">
        <v>0.49375240163558481</v>
      </c>
      <c r="BF130" s="56">
        <v>0.1718409788793723</v>
      </c>
      <c r="BG130" s="48" t="s">
        <v>665</v>
      </c>
      <c r="BH130" s="56">
        <v>1.342081287862962</v>
      </c>
      <c r="BI130" s="56">
        <v>2.3019928341277822</v>
      </c>
    </row>
    <row r="131" spans="50:61" ht="15.6">
      <c r="AX131" s="48" t="s">
        <v>649</v>
      </c>
      <c r="AY131" s="52">
        <v>17.98</v>
      </c>
      <c r="AZ131" s="52">
        <v>18.55</v>
      </c>
      <c r="BA131" s="48" t="s">
        <v>649</v>
      </c>
      <c r="BB131" s="52">
        <v>30.97</v>
      </c>
      <c r="BC131" s="52">
        <v>33.31</v>
      </c>
      <c r="BD131" s="48" t="s">
        <v>650</v>
      </c>
      <c r="BE131" s="56">
        <v>35.043360893794578</v>
      </c>
      <c r="BF131" s="56">
        <v>36.759057643367257</v>
      </c>
      <c r="BG131" s="48" t="s">
        <v>650</v>
      </c>
      <c r="BH131" s="56">
        <v>19.194021014009373</v>
      </c>
      <c r="BI131" s="56">
        <v>19.517009543960882</v>
      </c>
    </row>
    <row r="132" spans="50:61" ht="15.6">
      <c r="AX132" s="48" t="s">
        <v>651</v>
      </c>
      <c r="AY132" s="52">
        <v>19.68</v>
      </c>
      <c r="AZ132" s="52">
        <v>21.92</v>
      </c>
      <c r="BA132" s="48" t="s">
        <v>651</v>
      </c>
      <c r="BB132" s="52">
        <v>3.57</v>
      </c>
      <c r="BC132" s="52">
        <v>1.86</v>
      </c>
      <c r="BD132" s="48" t="s">
        <v>652</v>
      </c>
      <c r="BE132" s="56">
        <v>2.2284264075077886</v>
      </c>
      <c r="BF132" s="56">
        <v>1.6408973249370749</v>
      </c>
      <c r="BG132" s="48" t="s">
        <v>652</v>
      </c>
      <c r="BH132" s="56">
        <v>22.198746530575661</v>
      </c>
      <c r="BI132" s="56">
        <v>21.790357618625102</v>
      </c>
    </row>
    <row r="133" spans="50:61">
      <c r="AX133" s="48" t="s">
        <v>537</v>
      </c>
      <c r="AY133" s="52">
        <v>0.11</v>
      </c>
      <c r="AZ133" s="52">
        <v>0.1</v>
      </c>
      <c r="BA133" s="48" t="s">
        <v>537</v>
      </c>
      <c r="BB133" s="52">
        <v>0</v>
      </c>
      <c r="BC133" s="52">
        <v>0.01</v>
      </c>
      <c r="BD133" s="48" t="s">
        <v>653</v>
      </c>
      <c r="BE133" s="56">
        <v>1.7585449819389698E-2</v>
      </c>
      <c r="BF133" s="56">
        <v>1.4359459136431621E-2</v>
      </c>
      <c r="BG133" s="48" t="s">
        <v>653</v>
      </c>
      <c r="BH133" s="56">
        <v>0.23783610683245299</v>
      </c>
      <c r="BI133" s="56">
        <v>0.22246014272319056</v>
      </c>
    </row>
    <row r="134" spans="50:61">
      <c r="AX134" s="48" t="s">
        <v>529</v>
      </c>
      <c r="AY134" s="52">
        <v>9.2799999999999994</v>
      </c>
      <c r="AZ134" s="52">
        <v>10.25</v>
      </c>
      <c r="BA134" s="48" t="s">
        <v>529</v>
      </c>
      <c r="BB134" s="52">
        <v>2.16</v>
      </c>
      <c r="BC134" s="52">
        <v>1.21</v>
      </c>
      <c r="BD134" s="48" t="s">
        <v>654</v>
      </c>
      <c r="BE134" s="56">
        <v>1.3630294926221673</v>
      </c>
      <c r="BF134" s="56">
        <v>1.1466648380534392</v>
      </c>
      <c r="BG134" s="48" t="s">
        <v>654</v>
      </c>
      <c r="BH134" s="56">
        <v>8.9863569738736739</v>
      </c>
      <c r="BI134" s="56">
        <v>8.1186362701277197</v>
      </c>
    </row>
    <row r="135" spans="50:61">
      <c r="AX135" s="48" t="s">
        <v>532</v>
      </c>
      <c r="AY135" s="52">
        <v>0</v>
      </c>
      <c r="AZ135" s="52">
        <v>0.02</v>
      </c>
      <c r="BA135" s="48" t="s">
        <v>532</v>
      </c>
      <c r="BB135" s="52">
        <v>0.01</v>
      </c>
      <c r="BC135" s="52">
        <v>0.01</v>
      </c>
      <c r="BD135" s="48" t="s">
        <v>655</v>
      </c>
      <c r="BE135" s="56" t="s">
        <v>656</v>
      </c>
      <c r="BF135" s="56" t="s">
        <v>656</v>
      </c>
      <c r="BG135" s="48" t="s">
        <v>655</v>
      </c>
      <c r="BH135" s="56">
        <v>2.9145356143962124E-2</v>
      </c>
      <c r="BI135" s="56">
        <v>1.3327946410209906E-2</v>
      </c>
    </row>
    <row r="136" spans="50:61" ht="15.6">
      <c r="AX136" s="48" t="s">
        <v>657</v>
      </c>
      <c r="AY136" s="52">
        <v>7.0000000000000007E-2</v>
      </c>
      <c r="AZ136" s="52">
        <v>0.03</v>
      </c>
      <c r="BA136" s="48" t="s">
        <v>657</v>
      </c>
      <c r="BB136" s="52">
        <v>0.33</v>
      </c>
      <c r="BC136" s="52">
        <v>0.79</v>
      </c>
      <c r="BD136" s="48" t="s">
        <v>658</v>
      </c>
      <c r="BE136" s="56">
        <v>0.31187294871287813</v>
      </c>
      <c r="BF136" s="56">
        <v>0.25851210671306291</v>
      </c>
      <c r="BG136" s="48" t="s">
        <v>666</v>
      </c>
      <c r="BH136" s="56">
        <v>9.3219034608797061E-2</v>
      </c>
      <c r="BI136" s="56">
        <v>6.7566079540511498E-2</v>
      </c>
    </row>
    <row r="137" spans="50:61" ht="15.6">
      <c r="AX137" s="48" t="s">
        <v>659</v>
      </c>
      <c r="AY137" s="52">
        <v>9.32</v>
      </c>
      <c r="AZ137" s="52">
        <v>7.64</v>
      </c>
      <c r="BA137" s="48" t="s">
        <v>659</v>
      </c>
      <c r="BB137" s="52">
        <v>10.18</v>
      </c>
      <c r="BC137" s="52">
        <v>9.82</v>
      </c>
      <c r="BD137" s="48" t="s">
        <v>660</v>
      </c>
      <c r="BE137" s="56">
        <v>11.390930831151575</v>
      </c>
      <c r="BF137" s="56">
        <v>10.172996061179612</v>
      </c>
      <c r="BG137" s="48" t="s">
        <v>660</v>
      </c>
      <c r="BH137" s="56">
        <v>9.8308209499207262</v>
      </c>
      <c r="BI137" s="56">
        <v>9.6099428475764981</v>
      </c>
    </row>
    <row r="138" spans="50:61">
      <c r="AX138" s="48" t="s">
        <v>661</v>
      </c>
      <c r="AY138" s="53">
        <v>95.68</v>
      </c>
      <c r="AZ138" s="53">
        <v>95.36</v>
      </c>
      <c r="BA138" s="48" t="s">
        <v>661</v>
      </c>
      <c r="BB138" s="53">
        <v>95.26</v>
      </c>
      <c r="BC138" s="53">
        <v>95.32</v>
      </c>
      <c r="BD138" s="48" t="s">
        <v>661</v>
      </c>
      <c r="BE138" s="56">
        <f>SUM(BE129:BE133,BE134,BE136:BE137)</f>
        <v>100.32541579967177</v>
      </c>
      <c r="BF138" s="56">
        <f>SUM(BF129:BF134,BF136:BF137)</f>
        <v>100.08577096569334</v>
      </c>
      <c r="BG138" s="48" t="s">
        <v>661</v>
      </c>
      <c r="BH138" s="56">
        <f>SUM(BH129:BH137)</f>
        <v>100.29315102367727</v>
      </c>
      <c r="BI138" s="56">
        <f>SUM(BI129:BI137)</f>
        <v>100.29692285373957</v>
      </c>
    </row>
    <row r="154" spans="43:54">
      <c r="AQ154" t="s">
        <v>330</v>
      </c>
      <c r="AR154" t="s">
        <v>349</v>
      </c>
      <c r="AS154" t="s">
        <v>323</v>
      </c>
      <c r="AT154" t="s">
        <v>314</v>
      </c>
      <c r="AV154" t="s">
        <v>346</v>
      </c>
      <c r="AW154" t="s">
        <v>146</v>
      </c>
      <c r="AX154" t="s">
        <v>317</v>
      </c>
      <c r="AY154" t="s">
        <v>318</v>
      </c>
      <c r="AZ154" t="s">
        <v>668</v>
      </c>
      <c r="BA154" t="s">
        <v>316</v>
      </c>
      <c r="BB154" t="s">
        <v>525</v>
      </c>
    </row>
    <row r="155" spans="43:54">
      <c r="AQ155">
        <v>2.6430064633225912E-5</v>
      </c>
      <c r="AR155">
        <v>1.4165095157548648E-7</v>
      </c>
      <c r="AS155">
        <v>6.6342970483550688E-7</v>
      </c>
      <c r="AT155">
        <v>1.3342582916923058E-5</v>
      </c>
      <c r="AV155">
        <v>5.2103982122864836E-2</v>
      </c>
      <c r="AW155">
        <v>1.8100669464042503</v>
      </c>
      <c r="AX155">
        <v>4.3789718564567082E-3</v>
      </c>
      <c r="AY155">
        <v>1.3286117599333851E-4</v>
      </c>
      <c r="AZ155">
        <v>4.4898846715117954E-3</v>
      </c>
      <c r="BA155">
        <v>6.2287616245198267E-3</v>
      </c>
      <c r="BB155">
        <v>5.0329338978858669</v>
      </c>
    </row>
    <row r="156" spans="43:54">
      <c r="AQ156">
        <v>1.1085342827043556E-7</v>
      </c>
      <c r="AR156">
        <v>2.3203539734676048E-8</v>
      </c>
      <c r="AS156">
        <v>2.8445313494172612E-7</v>
      </c>
      <c r="AT156">
        <v>1.5869240427710178E-5</v>
      </c>
      <c r="AV156">
        <v>3.7707909989611273E-2</v>
      </c>
      <c r="AW156">
        <v>1.7750458832361837</v>
      </c>
      <c r="AX156">
        <v>4.6067421594158881E-3</v>
      </c>
      <c r="AY156">
        <v>8.1919995880285612E-5</v>
      </c>
      <c r="AZ156">
        <v>2.0687547991360793E-3</v>
      </c>
      <c r="BA156">
        <v>7.2545895693763244E-3</v>
      </c>
      <c r="BB156">
        <v>4.7919453933377234</v>
      </c>
    </row>
  </sheetData>
  <mergeCells count="9">
    <mergeCell ref="AY125:AZ125"/>
    <mergeCell ref="BB125:BC125"/>
    <mergeCell ref="BE125:BF125"/>
    <mergeCell ref="BH125:BI125"/>
    <mergeCell ref="A1:E20"/>
    <mergeCell ref="AY123:AZ124"/>
    <mergeCell ref="BB123:BC124"/>
    <mergeCell ref="BE123:BF124"/>
    <mergeCell ref="BH123:BI124"/>
  </mergeCells>
  <conditionalFormatting sqref="I1:P1">
    <cfRule type="containsText" dxfId="16" priority="2" operator="containsText" text="Negative">
      <formula>NOT(ISERROR(SEARCH("Negative",I1)))</formula>
    </cfRule>
  </conditionalFormatting>
  <conditionalFormatting sqref="M2:M107">
    <cfRule type="cellIs" dxfId="15" priority="1" operator="lessThan">
      <formula>0.275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AC05C-8DD2-44A4-8357-835B55DD133E}">
  <dimension ref="A1:AN121"/>
  <sheetViews>
    <sheetView topLeftCell="T1" zoomScale="109" workbookViewId="0">
      <selection activeCell="AD27" sqref="AD27"/>
    </sheetView>
  </sheetViews>
  <sheetFormatPr defaultRowHeight="14.4"/>
  <cols>
    <col min="2" max="2" width="18.88671875" bestFit="1" customWidth="1"/>
    <col min="3" max="4" width="9" bestFit="1" customWidth="1"/>
    <col min="5" max="5" width="16.44140625" bestFit="1" customWidth="1"/>
    <col min="6" max="6" width="23.21875" bestFit="1" customWidth="1"/>
    <col min="7" max="7" width="12" bestFit="1" customWidth="1"/>
    <col min="8" max="8" width="16.44140625" bestFit="1" customWidth="1"/>
    <col min="9" max="9" width="18.5546875" bestFit="1" customWidth="1"/>
    <col min="10" max="10" width="9" bestFit="1" customWidth="1"/>
    <col min="12" max="13" width="9" bestFit="1" customWidth="1"/>
    <col min="14" max="14" width="11.109375" bestFit="1" customWidth="1"/>
    <col min="18" max="19" width="9" bestFit="1" customWidth="1"/>
  </cols>
  <sheetData>
    <row r="1" spans="1:40">
      <c r="A1" t="s">
        <v>353</v>
      </c>
      <c r="B1" t="s">
        <v>443</v>
      </c>
      <c r="C1" s="44" t="s">
        <v>695</v>
      </c>
      <c r="D1" t="s">
        <v>685</v>
      </c>
      <c r="E1" t="s">
        <v>522</v>
      </c>
      <c r="F1" t="s">
        <v>694</v>
      </c>
      <c r="H1" t="s">
        <v>700</v>
      </c>
      <c r="J1" s="2" t="s">
        <v>688</v>
      </c>
      <c r="L1" t="s">
        <v>686</v>
      </c>
      <c r="M1" t="s">
        <v>687</v>
      </c>
      <c r="N1" t="s">
        <v>689</v>
      </c>
    </row>
    <row r="2" spans="1:40">
      <c r="A2" t="s">
        <v>305</v>
      </c>
      <c r="B2" t="s">
        <v>66</v>
      </c>
      <c r="C2" s="57">
        <v>0.16582031408579245</v>
      </c>
      <c r="D2" s="57">
        <v>-1.7968505221588877</v>
      </c>
      <c r="E2" s="57">
        <v>0.34661817513408477</v>
      </c>
      <c r="F2" s="56">
        <v>511.69261283957803</v>
      </c>
      <c r="H2" s="56">
        <v>635.72719823236037</v>
      </c>
      <c r="J2">
        <v>0.34661817513408477</v>
      </c>
      <c r="L2">
        <v>-2.3593999999999999</v>
      </c>
      <c r="M2">
        <v>-1.7282999999999999</v>
      </c>
      <c r="N2">
        <v>4.6482000000000006E-9</v>
      </c>
      <c r="R2" s="59">
        <v>0.26288411276611939</v>
      </c>
      <c r="S2" s="56">
        <v>568.36159956457618</v>
      </c>
      <c r="U2" s="57">
        <v>0.27742314301567039</v>
      </c>
      <c r="V2" s="56">
        <v>598.36826686080622</v>
      </c>
    </row>
    <row r="3" spans="1:40">
      <c r="A3" t="s">
        <v>305</v>
      </c>
      <c r="B3" t="s">
        <v>67</v>
      </c>
      <c r="C3" s="57">
        <v>0.17643797278102619</v>
      </c>
      <c r="D3" s="57">
        <v>-1.7347858933771132</v>
      </c>
      <c r="E3" s="57">
        <v>0.3606289666093454</v>
      </c>
      <c r="F3" s="56">
        <v>530.12603834869151</v>
      </c>
      <c r="H3" s="56">
        <v>620.55488438704219</v>
      </c>
      <c r="J3">
        <v>0.3606289666093454</v>
      </c>
      <c r="L3">
        <v>-2.3593999999999999</v>
      </c>
      <c r="M3">
        <v>-1.7282999999999999</v>
      </c>
      <c r="N3">
        <v>4.6482000000000006E-9</v>
      </c>
      <c r="R3" s="57">
        <v>0.27742314301567039</v>
      </c>
      <c r="S3" s="56">
        <v>598.36826686080622</v>
      </c>
      <c r="U3" s="57">
        <v>0.30139539164145451</v>
      </c>
      <c r="V3" s="56">
        <v>592.13478351058586</v>
      </c>
    </row>
    <row r="4" spans="1:40">
      <c r="A4" t="s">
        <v>305</v>
      </c>
      <c r="B4" t="s">
        <v>68</v>
      </c>
      <c r="C4" s="57">
        <v>0.23415303412574023</v>
      </c>
      <c r="D4" s="57">
        <v>-1.4517803853936615</v>
      </c>
      <c r="E4" s="57">
        <v>0.3480278422273782</v>
      </c>
      <c r="F4" s="56">
        <v>591.48332861199685</v>
      </c>
      <c r="H4" s="56">
        <v>615.16695412692729</v>
      </c>
      <c r="J4">
        <v>0.3480278422273782</v>
      </c>
      <c r="L4">
        <v>-2.3593999999999999</v>
      </c>
      <c r="M4">
        <v>-1.7282999999999999</v>
      </c>
      <c r="N4">
        <v>4.6482000000000006E-9</v>
      </c>
      <c r="R4" s="59">
        <v>0.25494130533825765</v>
      </c>
      <c r="S4" s="56">
        <v>614.07278475237536</v>
      </c>
      <c r="U4" s="57">
        <v>0.30991067280607348</v>
      </c>
      <c r="V4" s="56">
        <v>566.1950650507863</v>
      </c>
    </row>
    <row r="5" spans="1:40">
      <c r="A5" t="s">
        <v>305</v>
      </c>
      <c r="B5" t="s">
        <v>69</v>
      </c>
      <c r="C5" s="57">
        <v>0.1500383316857723</v>
      </c>
      <c r="D5" s="57">
        <v>-1.8968644729600186</v>
      </c>
      <c r="E5" s="57">
        <v>0.36706980283931379</v>
      </c>
      <c r="F5" s="56">
        <v>487.31773144847602</v>
      </c>
      <c r="H5" s="56">
        <v>614.20893146633762</v>
      </c>
      <c r="J5">
        <v>0.36706980283931379</v>
      </c>
      <c r="L5">
        <v>-2.3593999999999999</v>
      </c>
      <c r="M5">
        <v>-1.7282999999999999</v>
      </c>
      <c r="N5">
        <v>4.6482000000000006E-9</v>
      </c>
      <c r="R5" s="59">
        <v>0.26923614598812257</v>
      </c>
      <c r="S5" s="56">
        <v>606.42750826897225</v>
      </c>
      <c r="U5" s="57">
        <v>0.28169170284852418</v>
      </c>
      <c r="V5" s="56">
        <v>600.38172380926073</v>
      </c>
    </row>
    <row r="6" spans="1:40">
      <c r="A6" t="s">
        <v>305</v>
      </c>
      <c r="B6" t="s">
        <v>70</v>
      </c>
      <c r="C6" s="57">
        <v>0.19359191299233325</v>
      </c>
      <c r="D6" s="57">
        <v>-1.6420028767459394</v>
      </c>
      <c r="E6" s="57">
        <v>0.34357839916576755</v>
      </c>
      <c r="F6" s="56">
        <v>549.85026177858754</v>
      </c>
      <c r="H6" s="56">
        <v>614.07278475237536</v>
      </c>
      <c r="J6">
        <v>0.34357839916576755</v>
      </c>
      <c r="L6">
        <v>-2.3593999999999999</v>
      </c>
      <c r="M6">
        <v>-1.7282999999999999</v>
      </c>
      <c r="N6">
        <v>4.6482000000000006E-9</v>
      </c>
      <c r="R6" s="59">
        <v>0.27035722440168547</v>
      </c>
      <c r="S6" s="56">
        <v>620.55488438704219</v>
      </c>
      <c r="U6" s="57">
        <v>0.30360049407228695</v>
      </c>
      <c r="V6" s="56">
        <v>583.50896321175708</v>
      </c>
    </row>
    <row r="7" spans="1:40">
      <c r="A7" t="s">
        <v>305</v>
      </c>
      <c r="B7" t="s">
        <v>71</v>
      </c>
      <c r="C7" s="57">
        <v>0.22144764025241276</v>
      </c>
      <c r="D7" s="57">
        <v>-1.5075691045630764</v>
      </c>
      <c r="E7" s="57">
        <v>0.36454137239662909</v>
      </c>
      <c r="F7" s="56">
        <v>582.31840304439402</v>
      </c>
      <c r="H7" s="56">
        <v>606.42750826897225</v>
      </c>
      <c r="J7">
        <v>0.36454137239662909</v>
      </c>
      <c r="L7">
        <v>-2.3593999999999999</v>
      </c>
      <c r="M7">
        <v>-1.7282999999999999</v>
      </c>
      <c r="N7">
        <v>4.6482000000000006E-9</v>
      </c>
      <c r="R7" s="59">
        <v>0.26494107068306627</v>
      </c>
      <c r="S7" s="56">
        <v>615.16695412692729</v>
      </c>
      <c r="U7" s="57">
        <v>0.31633338684837997</v>
      </c>
      <c r="V7" s="56">
        <v>559.60697104055555</v>
      </c>
    </row>
    <row r="8" spans="1:40">
      <c r="A8" t="s">
        <v>305</v>
      </c>
      <c r="B8" t="s">
        <v>72</v>
      </c>
      <c r="C8" s="57">
        <v>0.21405465826222522</v>
      </c>
      <c r="D8" s="57">
        <v>-1.5415238841321852</v>
      </c>
      <c r="E8" s="57">
        <v>0.35067364537638757</v>
      </c>
      <c r="F8" s="56">
        <v>573.23330108562652</v>
      </c>
      <c r="H8" s="56">
        <v>604.10376563055706</v>
      </c>
      <c r="J8">
        <v>0.35067364537638757</v>
      </c>
      <c r="L8">
        <v>-2.3593999999999999</v>
      </c>
      <c r="M8">
        <v>-1.7282999999999999</v>
      </c>
      <c r="N8">
        <v>4.6482000000000006E-9</v>
      </c>
      <c r="R8" s="57">
        <v>0.30139539164145451</v>
      </c>
      <c r="S8" s="56">
        <v>592.13478351058586</v>
      </c>
      <c r="U8" s="57">
        <v>0.29720238236480556</v>
      </c>
      <c r="V8" s="56">
        <v>604.10376563055706</v>
      </c>
    </row>
    <row r="9" spans="1:40">
      <c r="A9" t="s">
        <v>305</v>
      </c>
      <c r="B9" t="s">
        <v>73</v>
      </c>
      <c r="C9" s="57">
        <v>0.18145841100974647</v>
      </c>
      <c r="D9" s="57">
        <v>-1.7067287919760821</v>
      </c>
      <c r="E9" s="57">
        <v>0.35893479882437695</v>
      </c>
      <c r="F9" s="56">
        <v>536.77648535347794</v>
      </c>
      <c r="H9" s="56">
        <v>603.17664152239047</v>
      </c>
      <c r="J9">
        <v>0.35893479882437695</v>
      </c>
      <c r="L9">
        <v>-2.3593999999999999</v>
      </c>
      <c r="M9">
        <v>-1.7282999999999999</v>
      </c>
      <c r="N9">
        <v>4.6482000000000006E-9</v>
      </c>
      <c r="R9" s="59">
        <v>0.26720451462145167</v>
      </c>
      <c r="S9" s="56">
        <v>581.99250860437462</v>
      </c>
      <c r="U9" s="57">
        <v>0.29862165834941595</v>
      </c>
      <c r="V9" s="56">
        <v>603.17664152239047</v>
      </c>
    </row>
    <row r="10" spans="1:40">
      <c r="A10" t="s">
        <v>305</v>
      </c>
      <c r="B10" t="s">
        <v>74</v>
      </c>
      <c r="C10" s="57">
        <v>0.1508397627381336</v>
      </c>
      <c r="D10" s="57">
        <v>-1.8915371795305447</v>
      </c>
      <c r="E10" s="57">
        <v>0.37199105897646861</v>
      </c>
      <c r="F10" s="56">
        <v>489.91314477649217</v>
      </c>
      <c r="H10" s="56">
        <v>600.38172380926073</v>
      </c>
      <c r="J10">
        <v>0.37199105897646861</v>
      </c>
      <c r="L10">
        <v>-2.3593999999999999</v>
      </c>
      <c r="M10">
        <v>-1.7282999999999999</v>
      </c>
      <c r="N10">
        <v>4.6482000000000006E-9</v>
      </c>
      <c r="R10" s="59">
        <v>0.26194959694359188</v>
      </c>
      <c r="S10" s="56">
        <v>635.72719823236037</v>
      </c>
      <c r="U10" s="57">
        <v>0.29497963688958245</v>
      </c>
      <c r="V10" s="56">
        <v>553.52139323888491</v>
      </c>
    </row>
    <row r="11" spans="1:40">
      <c r="A11" t="s">
        <v>305</v>
      </c>
      <c r="B11" t="s">
        <v>75</v>
      </c>
      <c r="C11" s="57">
        <v>0.20172667260146229</v>
      </c>
      <c r="D11" s="57">
        <v>-1.6008416037887583</v>
      </c>
      <c r="E11" s="57">
        <v>0.35821133568453739</v>
      </c>
      <c r="F11" s="56">
        <v>561.35044810527654</v>
      </c>
      <c r="H11" s="56">
        <v>598.36826686080622</v>
      </c>
      <c r="J11">
        <v>0.35821133568453739</v>
      </c>
      <c r="L11">
        <v>-2.3593999999999999</v>
      </c>
      <c r="M11">
        <v>-1.7282999999999999</v>
      </c>
      <c r="N11">
        <v>4.6482000000000006E-9</v>
      </c>
      <c r="R11" s="57">
        <v>0.30991067280607348</v>
      </c>
      <c r="S11" s="56">
        <v>566.1950650507863</v>
      </c>
      <c r="U11" s="57">
        <v>0.29041089133330045</v>
      </c>
      <c r="V11" s="56">
        <v>539.28372618491937</v>
      </c>
    </row>
    <row r="12" spans="1:40">
      <c r="A12" t="s">
        <v>305</v>
      </c>
      <c r="B12" t="s">
        <v>76</v>
      </c>
      <c r="C12" s="57">
        <v>0.20586253433784735</v>
      </c>
      <c r="D12" s="57">
        <v>-1.5805466419819099</v>
      </c>
      <c r="E12" s="57">
        <v>0.33422288368273845</v>
      </c>
      <c r="F12" s="56">
        <v>562.54805509207506</v>
      </c>
      <c r="H12" s="56">
        <v>594.07254319007177</v>
      </c>
      <c r="J12">
        <v>0.33422288368273845</v>
      </c>
      <c r="L12">
        <v>-2.3593999999999999</v>
      </c>
      <c r="M12">
        <v>-1.7282999999999999</v>
      </c>
      <c r="N12">
        <v>4.6482000000000006E-9</v>
      </c>
      <c r="R12" s="57">
        <v>0.28169170284852418</v>
      </c>
      <c r="S12" s="56">
        <v>600.38172380926073</v>
      </c>
      <c r="U12" s="57">
        <v>0.29606663405274558</v>
      </c>
      <c r="V12" s="56">
        <v>560.67298878781151</v>
      </c>
    </row>
    <row r="13" spans="1:40">
      <c r="A13" t="s">
        <v>305</v>
      </c>
      <c r="B13" t="s">
        <v>77</v>
      </c>
      <c r="C13" s="57">
        <v>0.23335501801875147</v>
      </c>
      <c r="D13" s="57">
        <v>-1.4551943025588949</v>
      </c>
      <c r="E13" s="57">
        <v>0.34356044398580454</v>
      </c>
      <c r="F13" s="56">
        <v>590.23849821708552</v>
      </c>
      <c r="H13" s="56">
        <v>592.13478351058586</v>
      </c>
      <c r="J13">
        <v>0.34356044398580454</v>
      </c>
      <c r="L13">
        <v>-2.3593999999999999</v>
      </c>
      <c r="M13">
        <v>-1.7282999999999999</v>
      </c>
      <c r="N13">
        <v>4.6482000000000006E-9</v>
      </c>
      <c r="R13" s="59">
        <v>0.27422399881872739</v>
      </c>
      <c r="S13" s="56">
        <v>590.56318247586137</v>
      </c>
      <c r="U13" s="57">
        <v>0.28083590714356882</v>
      </c>
      <c r="V13" s="56">
        <v>594.07254319007177</v>
      </c>
    </row>
    <row r="14" spans="1:40">
      <c r="A14" t="s">
        <v>305</v>
      </c>
      <c r="B14" t="s">
        <v>78</v>
      </c>
      <c r="C14" s="57">
        <v>0.14460838446188548</v>
      </c>
      <c r="D14" s="57">
        <v>-1.9337259871080035</v>
      </c>
      <c r="E14" s="57">
        <v>0.39768903339713835</v>
      </c>
      <c r="F14" s="56">
        <v>483.24574452003412</v>
      </c>
      <c r="H14" s="56">
        <v>590.60585939419195</v>
      </c>
      <c r="J14">
        <v>0.39768903339713835</v>
      </c>
      <c r="L14">
        <v>-2.3593999999999999</v>
      </c>
      <c r="M14">
        <v>-1.7282999999999999</v>
      </c>
      <c r="N14">
        <v>4.6482000000000006E-9</v>
      </c>
      <c r="R14" s="57">
        <v>0.30360049407228695</v>
      </c>
      <c r="S14" s="56">
        <v>583.50896321175708</v>
      </c>
      <c r="U14" s="57">
        <v>0.28919567453021283</v>
      </c>
      <c r="V14" s="56">
        <v>570.48688532539734</v>
      </c>
      <c r="AN14" t="s">
        <v>701</v>
      </c>
    </row>
    <row r="15" spans="1:40">
      <c r="A15" t="s">
        <v>305</v>
      </c>
      <c r="B15" t="s">
        <v>79</v>
      </c>
      <c r="C15" s="57">
        <v>0.2982444305242718</v>
      </c>
      <c r="D15" s="57">
        <v>-1.2098418920283551</v>
      </c>
      <c r="E15" s="57">
        <v>0.33930786446061861</v>
      </c>
      <c r="F15" s="56">
        <v>635.63034341412367</v>
      </c>
      <c r="H15" s="56">
        <v>590.56318247586137</v>
      </c>
      <c r="J15">
        <v>0.33930786446061861</v>
      </c>
      <c r="L15">
        <v>-2.3593999999999999</v>
      </c>
      <c r="M15">
        <v>-1.7282999999999999</v>
      </c>
      <c r="N15">
        <v>4.6482000000000006E-9</v>
      </c>
      <c r="R15" s="57">
        <v>0.31633338684837997</v>
      </c>
      <c r="S15" s="56">
        <v>559.60697104055555</v>
      </c>
      <c r="U15" s="57">
        <v>0.28117314085847411</v>
      </c>
      <c r="V15" s="56">
        <v>573.83797196824401</v>
      </c>
    </row>
    <row r="16" spans="1:40">
      <c r="A16" t="s">
        <v>305</v>
      </c>
      <c r="B16" t="s">
        <v>80</v>
      </c>
      <c r="C16" s="57">
        <v>0.19985520762702669</v>
      </c>
      <c r="D16" s="57">
        <v>-1.6101621364859078</v>
      </c>
      <c r="E16" s="57">
        <v>0.34123551676938002</v>
      </c>
      <c r="F16" s="56">
        <v>556.8332138027265</v>
      </c>
      <c r="H16" s="56">
        <v>587.77331109993884</v>
      </c>
      <c r="J16">
        <v>0.34123551676938002</v>
      </c>
      <c r="L16">
        <v>-2.3593999999999999</v>
      </c>
      <c r="M16">
        <v>-1.7282999999999999</v>
      </c>
      <c r="N16">
        <v>4.6482000000000006E-9</v>
      </c>
      <c r="R16" s="59">
        <v>0.27451083112869007</v>
      </c>
      <c r="S16" s="56">
        <v>586.42370635148473</v>
      </c>
      <c r="U16" s="57">
        <v>0.33670008421251546</v>
      </c>
      <c r="V16" s="56">
        <v>576.62027191201196</v>
      </c>
    </row>
    <row r="17" spans="1:32">
      <c r="A17" t="s">
        <v>305</v>
      </c>
      <c r="B17" t="s">
        <v>81</v>
      </c>
      <c r="C17" s="57">
        <v>0.17398936380467434</v>
      </c>
      <c r="D17" s="57">
        <v>-1.7487611091953164</v>
      </c>
      <c r="E17" s="57">
        <v>0.37220523450967397</v>
      </c>
      <c r="F17" s="56">
        <v>528.64194544782856</v>
      </c>
      <c r="H17" s="56">
        <v>586.42370635148473</v>
      </c>
      <c r="J17">
        <v>0.37220523450967397</v>
      </c>
      <c r="L17">
        <v>-2.3593999999999999</v>
      </c>
      <c r="M17">
        <v>-1.7282999999999999</v>
      </c>
      <c r="N17">
        <v>4.6482000000000006E-9</v>
      </c>
      <c r="R17" s="57">
        <v>0.29720238236480556</v>
      </c>
      <c r="S17" s="56">
        <v>604.10376563055706</v>
      </c>
      <c r="U17" s="57">
        <v>0.29469347103886268</v>
      </c>
      <c r="V17" s="56">
        <v>614.20893146633762</v>
      </c>
    </row>
    <row r="18" spans="1:32">
      <c r="A18" t="s">
        <v>305</v>
      </c>
      <c r="B18" t="s">
        <v>82</v>
      </c>
      <c r="C18" s="57">
        <v>0.1715887559564413</v>
      </c>
      <c r="D18" s="57">
        <v>-1.7626546188044772</v>
      </c>
      <c r="E18" s="57">
        <v>0.35719903523489932</v>
      </c>
      <c r="F18" s="56">
        <v>522.47109958578369</v>
      </c>
      <c r="H18" s="56">
        <v>584.1803191954649</v>
      </c>
      <c r="J18">
        <v>0.35719903523489932</v>
      </c>
      <c r="L18">
        <v>-2.3593999999999999</v>
      </c>
      <c r="M18">
        <v>-1.7282999999999999</v>
      </c>
      <c r="N18">
        <v>4.6482000000000006E-9</v>
      </c>
      <c r="R18" s="57">
        <v>0.29862165834941595</v>
      </c>
      <c r="S18" s="56">
        <v>603.17664152239047</v>
      </c>
      <c r="U18" s="57">
        <v>0.29705415875822261</v>
      </c>
      <c r="V18" s="56">
        <v>565.41703966471232</v>
      </c>
    </row>
    <row r="19" spans="1:32">
      <c r="A19" t="s">
        <v>305</v>
      </c>
      <c r="B19" t="s">
        <v>83</v>
      </c>
      <c r="C19" s="57">
        <v>0.19853868223490156</v>
      </c>
      <c r="D19" s="57">
        <v>-1.6167713251202069</v>
      </c>
      <c r="E19" s="57">
        <v>0.34691199033822379</v>
      </c>
      <c r="F19" s="56">
        <v>556.1239069480215</v>
      </c>
      <c r="H19" s="56">
        <v>583.50896321175708</v>
      </c>
      <c r="J19">
        <v>0.34691199033822379</v>
      </c>
      <c r="L19">
        <v>-2.3593999999999999</v>
      </c>
      <c r="M19">
        <v>-1.7282999999999999</v>
      </c>
      <c r="N19">
        <v>4.6482000000000006E-9</v>
      </c>
      <c r="R19" s="57">
        <v>0.29497963688958245</v>
      </c>
      <c r="S19" s="56">
        <v>553.52139323888491</v>
      </c>
      <c r="U19" s="57">
        <v>0.32738407287184307</v>
      </c>
      <c r="V19" s="56">
        <v>549.99001669189829</v>
      </c>
    </row>
    <row r="20" spans="1:32">
      <c r="A20" t="s">
        <v>305</v>
      </c>
      <c r="B20" t="s">
        <v>84</v>
      </c>
      <c r="C20" s="57">
        <v>0.21145836473271257</v>
      </c>
      <c r="D20" s="57">
        <v>-1.5537271569304305</v>
      </c>
      <c r="E20" s="57">
        <v>0.3001300762557132</v>
      </c>
      <c r="F20" s="56">
        <v>564.54430377581059</v>
      </c>
      <c r="H20" s="56">
        <v>582.93702330052906</v>
      </c>
      <c r="J20">
        <v>0.3001300762557132</v>
      </c>
      <c r="L20">
        <v>-2.3593999999999999</v>
      </c>
      <c r="M20">
        <v>-1.7282999999999999</v>
      </c>
      <c r="N20">
        <v>4.6482000000000006E-9</v>
      </c>
      <c r="R20" s="57">
        <v>0.29041089133330045</v>
      </c>
      <c r="S20" s="56">
        <v>539.28372618491937</v>
      </c>
      <c r="U20" s="57">
        <v>0.28192473781616284</v>
      </c>
      <c r="V20" s="56">
        <v>587.77331109993884</v>
      </c>
    </row>
    <row r="21" spans="1:32">
      <c r="A21" t="s">
        <v>305</v>
      </c>
      <c r="B21" t="s">
        <v>85</v>
      </c>
      <c r="C21" s="57">
        <v>0.18655668991715968</v>
      </c>
      <c r="D21" s="57">
        <v>-1.6790201187027582</v>
      </c>
      <c r="E21" s="57">
        <v>0.3411831723368926</v>
      </c>
      <c r="F21" s="56">
        <v>540.75505237071047</v>
      </c>
      <c r="H21" s="56">
        <v>582.92747238051516</v>
      </c>
      <c r="J21">
        <v>0.3411831723368926</v>
      </c>
      <c r="L21">
        <v>-2.3593999999999999</v>
      </c>
      <c r="M21">
        <v>-1.7282999999999999</v>
      </c>
      <c r="N21">
        <v>4.6482000000000006E-9</v>
      </c>
      <c r="R21" s="57">
        <v>0.29606663405274558</v>
      </c>
      <c r="S21" s="56">
        <v>560.67298878781151</v>
      </c>
      <c r="U21" s="57">
        <v>0.28709656884588453</v>
      </c>
      <c r="V21" s="56">
        <v>590.60585939419195</v>
      </c>
    </row>
    <row r="22" spans="1:32">
      <c r="A22" t="s">
        <v>305</v>
      </c>
      <c r="B22" t="s">
        <v>86</v>
      </c>
      <c r="C22" s="57">
        <v>0.16403049290175586</v>
      </c>
      <c r="D22" s="57">
        <v>-1.8077029361134318</v>
      </c>
      <c r="E22" s="57">
        <v>0.37335812591586282</v>
      </c>
      <c r="F22" s="56">
        <v>513.59827268251627</v>
      </c>
      <c r="H22" s="56">
        <v>581.99250860437462</v>
      </c>
      <c r="J22">
        <v>0.37335812591586282</v>
      </c>
      <c r="L22">
        <v>-2.3593999999999999</v>
      </c>
      <c r="M22">
        <v>-1.7282999999999999</v>
      </c>
      <c r="N22">
        <v>4.6482000000000006E-9</v>
      </c>
      <c r="R22" s="57">
        <v>0.28083590714356882</v>
      </c>
      <c r="S22" s="56">
        <v>594.07254319007177</v>
      </c>
      <c r="U22" s="57">
        <v>0.32082130253448832</v>
      </c>
      <c r="V22" s="56">
        <v>582.93702330052906</v>
      </c>
      <c r="AF22" t="s">
        <v>702</v>
      </c>
    </row>
    <row r="23" spans="1:32">
      <c r="A23" t="s">
        <v>305</v>
      </c>
      <c r="B23" t="s">
        <v>87</v>
      </c>
      <c r="C23" s="57">
        <v>0.23804567583410974</v>
      </c>
      <c r="D23" s="57">
        <v>-1.4352927084546732</v>
      </c>
      <c r="E23" s="57">
        <v>0.34599375650364206</v>
      </c>
      <c r="F23" s="56">
        <v>594.52466642153536</v>
      </c>
      <c r="H23" s="56">
        <v>577.89458225284909</v>
      </c>
      <c r="J23">
        <v>0.34599375650364206</v>
      </c>
      <c r="L23">
        <v>-2.3593999999999999</v>
      </c>
      <c r="M23">
        <v>-1.7282999999999999</v>
      </c>
      <c r="N23">
        <v>4.6482000000000006E-9</v>
      </c>
      <c r="R23" s="57">
        <v>0.28919567453021283</v>
      </c>
      <c r="S23" s="56">
        <v>570.48688532539734</v>
      </c>
      <c r="U23" s="57">
        <v>0.29281383435640523</v>
      </c>
      <c r="V23" s="56">
        <v>577.89458225284909</v>
      </c>
    </row>
    <row r="24" spans="1:32">
      <c r="A24" t="s">
        <v>305</v>
      </c>
      <c r="B24" t="s">
        <v>88</v>
      </c>
      <c r="C24" s="57">
        <v>0.22143732112770001</v>
      </c>
      <c r="D24" s="57">
        <v>-1.5076157041345879</v>
      </c>
      <c r="E24" s="57">
        <v>0.34226531287375628</v>
      </c>
      <c r="F24" s="56">
        <v>579.30224945095301</v>
      </c>
      <c r="H24" s="56">
        <v>576.62027191201196</v>
      </c>
      <c r="J24">
        <v>0.34226531287375628</v>
      </c>
      <c r="L24">
        <v>-2.3593999999999999</v>
      </c>
      <c r="M24">
        <v>-1.7282999999999999</v>
      </c>
      <c r="N24">
        <v>4.6482000000000006E-9</v>
      </c>
      <c r="R24" s="57">
        <v>0.28117314085847411</v>
      </c>
      <c r="S24" s="56">
        <v>573.83797196824401</v>
      </c>
      <c r="U24" s="57">
        <v>0.3165639398796789</v>
      </c>
      <c r="V24" s="56">
        <v>582.92747238051516</v>
      </c>
    </row>
    <row r="25" spans="1:32">
      <c r="A25" t="s">
        <v>305</v>
      </c>
      <c r="B25" t="s">
        <v>89</v>
      </c>
      <c r="C25" s="57">
        <v>0.17959007158616577</v>
      </c>
      <c r="D25" s="57">
        <v>-1.7170784053427082</v>
      </c>
      <c r="E25" s="57">
        <v>0.35511410255905335</v>
      </c>
      <c r="F25" s="56">
        <v>533.6165639165481</v>
      </c>
      <c r="H25" s="56">
        <v>573.83797196824401</v>
      </c>
      <c r="J25">
        <v>0.35511410255905335</v>
      </c>
      <c r="L25">
        <v>-2.3593999999999999</v>
      </c>
      <c r="M25">
        <v>-1.7282999999999999</v>
      </c>
      <c r="N25">
        <v>4.6482000000000006E-9</v>
      </c>
      <c r="R25" s="57">
        <v>0.33670008421251546</v>
      </c>
      <c r="S25" s="56">
        <v>576.62027191201196</v>
      </c>
      <c r="U25" s="57">
        <v>0.28952011729913762</v>
      </c>
      <c r="V25" s="56">
        <v>584.1803191954649</v>
      </c>
    </row>
    <row r="26" spans="1:32">
      <c r="A26" t="s">
        <v>305</v>
      </c>
      <c r="B26" t="s">
        <v>90</v>
      </c>
      <c r="C26" s="57">
        <v>0.18783772294900977</v>
      </c>
      <c r="D26" s="57">
        <v>-1.672176864706076</v>
      </c>
      <c r="E26" s="57">
        <v>0.34252726106478509</v>
      </c>
      <c r="F26" s="56">
        <v>542.58978817138222</v>
      </c>
      <c r="H26" s="56">
        <v>570.48688532539734</v>
      </c>
      <c r="J26">
        <v>0.34252726106478509</v>
      </c>
      <c r="L26">
        <v>-2.3593999999999999</v>
      </c>
      <c r="M26">
        <v>-1.7282999999999999</v>
      </c>
      <c r="N26">
        <v>4.6482000000000006E-9</v>
      </c>
      <c r="R26" s="57">
        <v>0.29469347103886268</v>
      </c>
      <c r="S26" s="56">
        <v>614.20893146633762</v>
      </c>
      <c r="V26">
        <f>STDEV(V2:V25)</f>
        <v>18.881971873961341</v>
      </c>
    </row>
    <row r="27" spans="1:32">
      <c r="A27" t="s">
        <v>305</v>
      </c>
      <c r="B27" t="s">
        <v>91</v>
      </c>
      <c r="C27" s="57">
        <v>0.1855630992629711</v>
      </c>
      <c r="D27" s="57">
        <v>-1.6843602970233134</v>
      </c>
      <c r="E27" s="57">
        <v>0.33965019204520203</v>
      </c>
      <c r="F27" s="56">
        <v>539.2455713686827</v>
      </c>
      <c r="H27" s="56">
        <v>568.36159956457618</v>
      </c>
      <c r="J27">
        <v>0.33965019204520203</v>
      </c>
      <c r="L27">
        <v>-2.3593999999999999</v>
      </c>
      <c r="M27">
        <v>-1.7282999999999999</v>
      </c>
      <c r="N27">
        <v>4.6482000000000006E-9</v>
      </c>
      <c r="R27" s="57">
        <v>0.29705415875822261</v>
      </c>
      <c r="S27" s="56">
        <v>565.41703966471232</v>
      </c>
    </row>
    <row r="28" spans="1:32">
      <c r="A28" t="s">
        <v>305</v>
      </c>
      <c r="B28" t="s">
        <v>92</v>
      </c>
      <c r="C28" s="57">
        <v>0.27110580104529602</v>
      </c>
      <c r="D28" s="57">
        <v>-1.3052461245312574</v>
      </c>
      <c r="E28" s="57">
        <v>0.31717724223364591</v>
      </c>
      <c r="F28" s="56">
        <v>616.30494091529874</v>
      </c>
      <c r="H28" s="56">
        <v>566.1950650507863</v>
      </c>
      <c r="J28">
        <v>0.31717724223364591</v>
      </c>
      <c r="L28">
        <v>-2.3593999999999999</v>
      </c>
      <c r="M28">
        <v>-1.7282999999999999</v>
      </c>
      <c r="N28">
        <v>4.6482000000000006E-9</v>
      </c>
      <c r="R28" s="57">
        <v>0.32738407287184307</v>
      </c>
      <c r="S28" s="56">
        <v>549.99001669189829</v>
      </c>
    </row>
    <row r="29" spans="1:32">
      <c r="A29" t="s">
        <v>305</v>
      </c>
      <c r="B29" t="s">
        <v>93</v>
      </c>
      <c r="C29" s="57">
        <v>0.16790658265568489</v>
      </c>
      <c r="D29" s="57">
        <v>-1.7843475098560624</v>
      </c>
      <c r="E29" s="57">
        <v>0.34391929360576717</v>
      </c>
      <c r="F29" s="56">
        <v>514.58576688765174</v>
      </c>
      <c r="H29" s="56">
        <v>565.41703966471232</v>
      </c>
      <c r="J29">
        <v>0.34391929360576717</v>
      </c>
      <c r="L29">
        <v>-2.3593999999999999</v>
      </c>
      <c r="M29">
        <v>-1.7282999999999999</v>
      </c>
      <c r="N29">
        <v>4.6482000000000006E-9</v>
      </c>
      <c r="R29" s="57">
        <v>0.28192473781616284</v>
      </c>
      <c r="S29" s="56">
        <v>587.77331109993884</v>
      </c>
    </row>
    <row r="30" spans="1:32">
      <c r="A30" t="s">
        <v>305</v>
      </c>
      <c r="B30" t="s">
        <v>94</v>
      </c>
      <c r="C30" s="57">
        <v>0.16354485008369249</v>
      </c>
      <c r="D30" s="57">
        <v>-1.8106680138231208</v>
      </c>
      <c r="E30" s="57">
        <v>0.34809295727010897</v>
      </c>
      <c r="F30" s="56">
        <v>508.20610756590685</v>
      </c>
      <c r="H30" s="56">
        <v>560.67298878781151</v>
      </c>
      <c r="J30">
        <v>0.34809295727010897</v>
      </c>
      <c r="L30">
        <v>-2.3593999999999999</v>
      </c>
      <c r="M30">
        <v>-1.7282999999999999</v>
      </c>
      <c r="N30">
        <v>4.6482000000000006E-9</v>
      </c>
      <c r="R30" s="57">
        <v>0.28709656884588453</v>
      </c>
      <c r="S30" s="56">
        <v>590.60585939419195</v>
      </c>
    </row>
    <row r="31" spans="1:32">
      <c r="A31" t="s">
        <v>305</v>
      </c>
      <c r="B31" t="s">
        <v>95</v>
      </c>
      <c r="C31" s="57">
        <v>0.17724259805612097</v>
      </c>
      <c r="D31" s="57">
        <v>-1.730235874350919</v>
      </c>
      <c r="E31" s="57">
        <v>0.35126357494120719</v>
      </c>
      <c r="F31" s="56">
        <v>529.72482519047344</v>
      </c>
      <c r="H31" s="56">
        <v>559.60697104055555</v>
      </c>
      <c r="J31">
        <v>0.35126357494120719</v>
      </c>
      <c r="L31">
        <v>-2.3593999999999999</v>
      </c>
      <c r="M31">
        <v>-1.7282999999999999</v>
      </c>
      <c r="N31">
        <v>4.6482000000000006E-9</v>
      </c>
      <c r="R31" s="57">
        <v>0.32082130253448832</v>
      </c>
      <c r="S31" s="56">
        <v>582.93702330052906</v>
      </c>
    </row>
    <row r="32" spans="1:32">
      <c r="A32" t="s">
        <v>305</v>
      </c>
      <c r="B32" t="s">
        <v>96</v>
      </c>
      <c r="C32" s="57">
        <v>0.22700631739729626</v>
      </c>
      <c r="D32" s="57">
        <v>-1.4827774319439437</v>
      </c>
      <c r="E32" s="57">
        <v>0.31246056687557461</v>
      </c>
      <c r="F32" s="56">
        <v>581.0282731738838</v>
      </c>
      <c r="H32" s="56">
        <v>553.52139323888491</v>
      </c>
      <c r="J32">
        <v>0.31246056687557461</v>
      </c>
      <c r="L32">
        <v>-2.3593999999999999</v>
      </c>
      <c r="M32">
        <v>-1.7282999999999999</v>
      </c>
      <c r="N32">
        <v>4.6482000000000006E-9</v>
      </c>
      <c r="R32" s="57">
        <v>0.29281383435640523</v>
      </c>
      <c r="S32" s="56">
        <v>577.89458225284909</v>
      </c>
    </row>
    <row r="33" spans="1:19">
      <c r="A33" t="s">
        <v>305</v>
      </c>
      <c r="B33" t="s">
        <v>97</v>
      </c>
      <c r="C33" s="57">
        <v>0.17492882918755914</v>
      </c>
      <c r="D33" s="57">
        <v>-1.7433760781363796</v>
      </c>
      <c r="E33" s="57">
        <v>0.3319578739915009</v>
      </c>
      <c r="F33" s="56">
        <v>523.43066037108792</v>
      </c>
      <c r="H33" s="56">
        <v>549.99001669189829</v>
      </c>
      <c r="J33">
        <v>0.3319578739915009</v>
      </c>
      <c r="L33">
        <v>-2.3593999999999999</v>
      </c>
      <c r="M33">
        <v>-1.7282999999999999</v>
      </c>
      <c r="N33">
        <v>4.6482000000000006E-9</v>
      </c>
      <c r="R33" s="57">
        <v>0.3165639398796789</v>
      </c>
      <c r="S33" s="56">
        <v>582.92747238051516</v>
      </c>
    </row>
    <row r="34" spans="1:19">
      <c r="A34" t="s">
        <v>64</v>
      </c>
      <c r="B34" t="s">
        <v>31</v>
      </c>
      <c r="C34" s="60">
        <v>0.21849869516654818</v>
      </c>
      <c r="D34" s="57">
        <v>-1.5209752362421349</v>
      </c>
      <c r="E34" s="59">
        <v>0.26288411276611939</v>
      </c>
      <c r="F34" s="56">
        <v>568.36159956457618</v>
      </c>
      <c r="H34" s="56">
        <v>539.28372618491937</v>
      </c>
      <c r="J34">
        <v>0.26288411276611939</v>
      </c>
      <c r="L34">
        <v>-2.3593999999999999</v>
      </c>
      <c r="M34">
        <v>-1.7282999999999999</v>
      </c>
      <c r="N34">
        <v>4.6482000000000006E-9</v>
      </c>
      <c r="R34" s="57">
        <v>0.28952011729913762</v>
      </c>
      <c r="S34" s="56">
        <v>584.1803191954649</v>
      </c>
    </row>
    <row r="35" spans="1:19">
      <c r="A35" t="s">
        <v>64</v>
      </c>
      <c r="B35" t="s">
        <v>32</v>
      </c>
      <c r="C35" s="57">
        <v>0.25128866162341812</v>
      </c>
      <c r="D35" s="57">
        <v>-1.3811529543385876</v>
      </c>
      <c r="E35" s="57">
        <v>0.27742314301567039</v>
      </c>
      <c r="F35" s="56">
        <v>598.36826686080622</v>
      </c>
      <c r="J35">
        <v>0.27742314301567039</v>
      </c>
      <c r="L35">
        <v>-2.3593999999999999</v>
      </c>
      <c r="M35">
        <v>-1.7282999999999999</v>
      </c>
      <c r="N35">
        <v>4.6482000000000006E-9</v>
      </c>
    </row>
    <row r="36" spans="1:19">
      <c r="A36" t="s">
        <v>64</v>
      </c>
      <c r="B36" t="s">
        <v>33</v>
      </c>
      <c r="C36" s="57">
        <v>0.27506220885502747</v>
      </c>
      <c r="D36" s="57">
        <v>-1.2907579928798172</v>
      </c>
      <c r="E36" s="59">
        <v>0.25494130533825765</v>
      </c>
      <c r="F36" s="56">
        <v>614.07278475237536</v>
      </c>
      <c r="J36">
        <v>0.25494130533825765</v>
      </c>
      <c r="L36">
        <v>-2.3593999999999999</v>
      </c>
      <c r="M36">
        <v>-1.7282999999999999</v>
      </c>
      <c r="N36">
        <v>4.6482000000000006E-9</v>
      </c>
    </row>
    <row r="37" spans="1:19">
      <c r="A37" t="s">
        <v>64</v>
      </c>
      <c r="B37" t="s">
        <v>34</v>
      </c>
      <c r="C37" s="57">
        <v>0.26279899612591368</v>
      </c>
      <c r="D37" s="57">
        <v>-1.3363658122955921</v>
      </c>
      <c r="E37" s="59">
        <v>0.26923614598812257</v>
      </c>
      <c r="F37" s="56">
        <v>606.42750826897225</v>
      </c>
      <c r="J37">
        <v>0.26923614598812257</v>
      </c>
      <c r="L37">
        <v>-2.3593999999999999</v>
      </c>
      <c r="M37">
        <v>-1.7282999999999999</v>
      </c>
      <c r="N37">
        <v>4.6482000000000006E-9</v>
      </c>
    </row>
    <row r="38" spans="1:19">
      <c r="A38" t="s">
        <v>64</v>
      </c>
      <c r="B38" t="s">
        <v>35</v>
      </c>
      <c r="C38" s="57">
        <v>0.28333613138250024</v>
      </c>
      <c r="D38" s="57">
        <v>-1.2611213427469987</v>
      </c>
      <c r="E38" s="59">
        <v>0.27035722440168547</v>
      </c>
      <c r="F38" s="56">
        <v>620.55488438704219</v>
      </c>
      <c r="J38">
        <v>0.27035722440168547</v>
      </c>
      <c r="L38">
        <v>-2.3593999999999999</v>
      </c>
      <c r="M38">
        <v>-1.7282999999999999</v>
      </c>
      <c r="N38">
        <v>4.6482000000000006E-9</v>
      </c>
    </row>
    <row r="39" spans="1:19">
      <c r="A39" t="s">
        <v>64</v>
      </c>
      <c r="B39" t="s">
        <v>36</v>
      </c>
      <c r="C39" s="57">
        <v>0.27571710592199472</v>
      </c>
      <c r="D39" s="57">
        <v>-1.2883799174582089</v>
      </c>
      <c r="E39" s="59">
        <v>0.26494107068306627</v>
      </c>
      <c r="F39" s="56">
        <v>615.16695412692729</v>
      </c>
      <c r="J39">
        <v>0.26494107068306627</v>
      </c>
      <c r="L39">
        <v>-2.3593999999999999</v>
      </c>
      <c r="M39">
        <v>-1.7282999999999999</v>
      </c>
      <c r="N39">
        <v>4.6482000000000006E-9</v>
      </c>
    </row>
    <row r="40" spans="1:19">
      <c r="A40" t="s">
        <v>64</v>
      </c>
      <c r="B40" t="s">
        <v>37</v>
      </c>
      <c r="C40" s="57">
        <v>0.24099071037140943</v>
      </c>
      <c r="D40" s="57">
        <v>-1.4229968924111294</v>
      </c>
      <c r="E40" s="57">
        <v>0.30139539164145451</v>
      </c>
      <c r="F40" s="56">
        <v>592.13478351058586</v>
      </c>
      <c r="J40">
        <v>0.30139539164145451</v>
      </c>
      <c r="L40">
        <v>-2.3593999999999999</v>
      </c>
      <c r="M40">
        <v>-1.7282999999999999</v>
      </c>
      <c r="N40">
        <v>4.6482000000000006E-9</v>
      </c>
    </row>
    <row r="41" spans="1:19">
      <c r="A41" t="s">
        <v>64</v>
      </c>
      <c r="B41" t="s">
        <v>38</v>
      </c>
      <c r="C41" s="57">
        <v>0.23261115384651943</v>
      </c>
      <c r="D41" s="57">
        <v>-1.458387087138767</v>
      </c>
      <c r="E41" s="59">
        <v>0.26720451462145167</v>
      </c>
      <c r="F41" s="56">
        <v>581.99250860437462</v>
      </c>
      <c r="J41">
        <v>0.26720451462145167</v>
      </c>
      <c r="L41">
        <v>-2.3593999999999999</v>
      </c>
      <c r="M41">
        <v>-1.7282999999999999</v>
      </c>
      <c r="N41">
        <v>4.6482000000000006E-9</v>
      </c>
    </row>
    <row r="42" spans="1:19">
      <c r="A42" t="s">
        <v>64</v>
      </c>
      <c r="B42" t="s">
        <v>39</v>
      </c>
      <c r="C42" s="57">
        <v>0.30948833950446458</v>
      </c>
      <c r="D42" s="57">
        <v>-1.1728348628355059</v>
      </c>
      <c r="E42" s="59">
        <v>0.26194959694359188</v>
      </c>
      <c r="F42" s="56">
        <v>635.72719823236037</v>
      </c>
      <c r="J42">
        <v>0.26194959694359188</v>
      </c>
      <c r="L42">
        <v>-2.3593999999999999</v>
      </c>
      <c r="M42">
        <v>-1.7282999999999999</v>
      </c>
      <c r="N42">
        <v>4.6482000000000006E-9</v>
      </c>
    </row>
    <row r="43" spans="1:19">
      <c r="A43" t="s">
        <v>64</v>
      </c>
      <c r="B43" t="s">
        <v>40</v>
      </c>
      <c r="C43" s="57">
        <v>0.21204880673602333</v>
      </c>
      <c r="D43" s="57">
        <v>-1.5509388103538462</v>
      </c>
      <c r="E43" s="57">
        <v>0.30991067280607348</v>
      </c>
      <c r="F43" s="56">
        <v>566.1950650507863</v>
      </c>
      <c r="J43">
        <v>0.30991067280607348</v>
      </c>
      <c r="L43">
        <v>-2.3593999999999999</v>
      </c>
      <c r="M43">
        <v>-1.7282999999999999</v>
      </c>
      <c r="N43">
        <v>4.6482000000000006E-9</v>
      </c>
    </row>
    <row r="44" spans="1:19">
      <c r="A44" t="s">
        <v>64</v>
      </c>
      <c r="B44" t="s">
        <v>41</v>
      </c>
      <c r="C44" s="57">
        <v>0.25344964029933359</v>
      </c>
      <c r="D44" s="57">
        <v>-1.3725901332822503</v>
      </c>
      <c r="E44" s="57">
        <v>0.28169170284852418</v>
      </c>
      <c r="F44" s="56">
        <v>600.38172380926073</v>
      </c>
      <c r="J44">
        <v>0.28169170284852418</v>
      </c>
      <c r="L44">
        <v>-2.3593999999999999</v>
      </c>
      <c r="M44">
        <v>-1.7282999999999999</v>
      </c>
      <c r="N44">
        <v>4.6482000000000006E-9</v>
      </c>
    </row>
    <row r="45" spans="1:19">
      <c r="A45" t="s">
        <v>64</v>
      </c>
      <c r="B45" t="s">
        <v>42</v>
      </c>
      <c r="C45" s="57">
        <v>0.24192241205002143</v>
      </c>
      <c r="D45" s="57">
        <v>-1.4191382155958097</v>
      </c>
      <c r="E45" s="59">
        <v>0.27422399881872739</v>
      </c>
      <c r="F45" s="56">
        <v>590.56318247586137</v>
      </c>
      <c r="J45">
        <v>0.27422399881872739</v>
      </c>
      <c r="L45">
        <v>-2.3593999999999999</v>
      </c>
      <c r="M45">
        <v>-1.7282999999999999</v>
      </c>
      <c r="N45">
        <v>4.6482000000000006E-9</v>
      </c>
    </row>
    <row r="46" spans="1:19">
      <c r="A46" t="s">
        <v>64</v>
      </c>
      <c r="B46" t="s">
        <v>43</v>
      </c>
      <c r="C46" s="57">
        <v>0.23074272570719445</v>
      </c>
      <c r="D46" s="57">
        <v>-1.4664519306586226</v>
      </c>
      <c r="E46" s="57">
        <v>0.30360049407228695</v>
      </c>
      <c r="F46" s="56">
        <v>583.50896321175708</v>
      </c>
      <c r="J46">
        <v>0.30360049407228695</v>
      </c>
      <c r="L46">
        <v>-2.3593999999999999</v>
      </c>
      <c r="M46">
        <v>-1.7282999999999999</v>
      </c>
      <c r="N46">
        <v>4.6482000000000006E-9</v>
      </c>
    </row>
    <row r="47" spans="1:19">
      <c r="A47" t="s">
        <v>64</v>
      </c>
      <c r="B47" t="s">
        <v>44</v>
      </c>
      <c r="C47" s="57">
        <v>0.20517293541397172</v>
      </c>
      <c r="D47" s="57">
        <v>-1.5839020680783558</v>
      </c>
      <c r="E47" s="57">
        <v>0.31633338684837997</v>
      </c>
      <c r="F47" s="56">
        <v>559.60697104055555</v>
      </c>
      <c r="J47">
        <v>0.31633338684837997</v>
      </c>
      <c r="L47">
        <v>-2.3593999999999999</v>
      </c>
      <c r="M47">
        <v>-1.7282999999999999</v>
      </c>
      <c r="N47">
        <v>4.6482000000000006E-9</v>
      </c>
    </row>
    <row r="48" spans="1:19">
      <c r="A48" t="s">
        <v>64</v>
      </c>
      <c r="B48" t="s">
        <v>45</v>
      </c>
      <c r="C48" s="57">
        <v>0.23701112133979718</v>
      </c>
      <c r="D48" s="57">
        <v>-1.4396482134635957</v>
      </c>
      <c r="E48" s="59">
        <v>0.27451083112869007</v>
      </c>
      <c r="F48" s="56">
        <v>586.42370635148473</v>
      </c>
      <c r="J48">
        <v>0.27451083112869007</v>
      </c>
      <c r="L48">
        <v>-2.3593999999999999</v>
      </c>
      <c r="M48">
        <v>-1.7282999999999999</v>
      </c>
      <c r="N48">
        <v>4.6482000000000006E-9</v>
      </c>
    </row>
    <row r="49" spans="1:14">
      <c r="A49" t="s">
        <v>64</v>
      </c>
      <c r="B49" t="s">
        <v>46</v>
      </c>
      <c r="C49" s="57">
        <v>0.25662997923737185</v>
      </c>
      <c r="D49" s="57">
        <v>-1.3601200010553454</v>
      </c>
      <c r="E49" s="57">
        <v>0.29720238236480556</v>
      </c>
      <c r="F49" s="56">
        <v>604.10376563055706</v>
      </c>
      <c r="J49">
        <v>0.29720238236480556</v>
      </c>
      <c r="L49">
        <v>-2.3593999999999999</v>
      </c>
      <c r="M49">
        <v>-1.7282999999999999</v>
      </c>
      <c r="N49">
        <v>4.6482000000000006E-9</v>
      </c>
    </row>
    <row r="50" spans="1:14">
      <c r="A50" t="s">
        <v>64</v>
      </c>
      <c r="B50" t="s">
        <v>47</v>
      </c>
      <c r="C50" s="57">
        <v>0.25523253841641352</v>
      </c>
      <c r="D50" s="57">
        <v>-1.3655802340074299</v>
      </c>
      <c r="E50" s="57">
        <v>0.29862165834941595</v>
      </c>
      <c r="F50" s="56">
        <v>603.17664152239047</v>
      </c>
      <c r="J50">
        <v>0.29862165834941595</v>
      </c>
      <c r="L50">
        <v>-2.3593999999999999</v>
      </c>
      <c r="M50">
        <v>-1.7282999999999999</v>
      </c>
      <c r="N50">
        <v>4.6482000000000006E-9</v>
      </c>
    </row>
    <row r="51" spans="1:14">
      <c r="A51" t="s">
        <v>64</v>
      </c>
      <c r="B51" t="s">
        <v>48</v>
      </c>
      <c r="C51" s="57">
        <v>0.20182147666983402</v>
      </c>
      <c r="D51" s="57">
        <v>-1.6003717512059277</v>
      </c>
      <c r="E51" s="57">
        <v>0.29497963688958245</v>
      </c>
      <c r="F51" s="56">
        <v>553.52139323888491</v>
      </c>
      <c r="J51">
        <v>0.29497963688958245</v>
      </c>
      <c r="L51">
        <v>-2.3593999999999999</v>
      </c>
      <c r="M51">
        <v>-1.7282999999999999</v>
      </c>
      <c r="N51">
        <v>4.6482000000000006E-9</v>
      </c>
    </row>
    <row r="52" spans="1:14">
      <c r="A52" t="s">
        <v>64</v>
      </c>
      <c r="B52" t="s">
        <v>49</v>
      </c>
      <c r="C52" s="57">
        <v>0.19036466760572038</v>
      </c>
      <c r="D52" s="57">
        <v>-1.6588137431426717</v>
      </c>
      <c r="E52" s="57">
        <v>0.29041089133330045</v>
      </c>
      <c r="F52" s="56">
        <v>539.28372618491937</v>
      </c>
      <c r="J52">
        <v>0.29041089133330045</v>
      </c>
      <c r="L52">
        <v>-2.3593999999999999</v>
      </c>
      <c r="M52">
        <v>-1.7282999999999999</v>
      </c>
      <c r="N52">
        <v>4.6482000000000006E-9</v>
      </c>
    </row>
    <row r="53" spans="1:14">
      <c r="A53" t="s">
        <v>64</v>
      </c>
      <c r="B53" t="s">
        <v>50</v>
      </c>
      <c r="C53" s="57">
        <v>0.20819337655226752</v>
      </c>
      <c r="D53" s="57">
        <v>-1.5692879362166878</v>
      </c>
      <c r="E53" s="57">
        <v>0.29606663405274558</v>
      </c>
      <c r="F53" s="56">
        <v>560.67298878781151</v>
      </c>
      <c r="J53">
        <v>0.29606663405274558</v>
      </c>
      <c r="L53">
        <v>-2.3593999999999999</v>
      </c>
      <c r="M53">
        <v>-1.7282999999999999</v>
      </c>
      <c r="N53">
        <v>4.6482000000000006E-9</v>
      </c>
    </row>
    <row r="54" spans="1:14">
      <c r="A54" t="s">
        <v>64</v>
      </c>
      <c r="B54" t="s">
        <v>51</v>
      </c>
      <c r="C54" s="57">
        <v>0.2455486956363527</v>
      </c>
      <c r="D54" s="57">
        <v>-1.4042599985193298</v>
      </c>
      <c r="E54" s="57">
        <v>0.28083590714356882</v>
      </c>
      <c r="F54" s="56">
        <v>594.07254319007177</v>
      </c>
      <c r="J54">
        <v>0.28083590714356882</v>
      </c>
      <c r="L54">
        <v>-2.3593999999999999</v>
      </c>
      <c r="M54">
        <v>-1.7282999999999999</v>
      </c>
      <c r="N54">
        <v>4.6482000000000006E-9</v>
      </c>
    </row>
    <row r="55" spans="1:14">
      <c r="A55" t="s">
        <v>64</v>
      </c>
      <c r="B55" t="s">
        <v>52</v>
      </c>
      <c r="C55" s="57">
        <v>0.21836785728828179</v>
      </c>
      <c r="D55" s="57">
        <v>-1.5215742195309356</v>
      </c>
      <c r="E55" s="57">
        <v>0.28919567453021283</v>
      </c>
      <c r="F55" s="56">
        <v>570.48688532539734</v>
      </c>
      <c r="J55">
        <v>0.28919567453021283</v>
      </c>
      <c r="L55">
        <v>-2.3593999999999999</v>
      </c>
      <c r="M55">
        <v>-1.7282999999999999</v>
      </c>
      <c r="N55">
        <v>4.6482000000000006E-9</v>
      </c>
    </row>
    <row r="56" spans="1:14">
      <c r="A56" t="s">
        <v>64</v>
      </c>
      <c r="B56" t="s">
        <v>53</v>
      </c>
      <c r="C56" s="57">
        <v>0.2225545598827888</v>
      </c>
      <c r="D56" s="57">
        <v>-1.502582994479271</v>
      </c>
      <c r="E56" s="57">
        <v>0.28117314085847411</v>
      </c>
      <c r="F56" s="56">
        <v>573.83797196824401</v>
      </c>
      <c r="J56">
        <v>0.28117314085847411</v>
      </c>
      <c r="L56">
        <v>-2.3593999999999999</v>
      </c>
      <c r="M56">
        <v>-1.7282999999999999</v>
      </c>
      <c r="N56">
        <v>4.6482000000000006E-9</v>
      </c>
    </row>
    <row r="57" spans="1:14">
      <c r="A57" t="s">
        <v>64</v>
      </c>
      <c r="B57" t="s">
        <v>54</v>
      </c>
      <c r="C57" s="57">
        <v>0.21936099482446064</v>
      </c>
      <c r="D57" s="57">
        <v>-1.5170365280559663</v>
      </c>
      <c r="E57" s="57">
        <v>0.33670008421251546</v>
      </c>
      <c r="F57" s="56">
        <v>576.62027191201196</v>
      </c>
      <c r="J57">
        <v>0.33670008421251546</v>
      </c>
      <c r="L57">
        <v>-2.3593999999999999</v>
      </c>
      <c r="M57">
        <v>-1.7282999999999999</v>
      </c>
      <c r="N57">
        <v>4.6482000000000006E-9</v>
      </c>
    </row>
    <row r="58" spans="1:14">
      <c r="A58" t="s">
        <v>64</v>
      </c>
      <c r="B58" t="s">
        <v>55</v>
      </c>
      <c r="C58" s="57">
        <v>0.27100422836410065</v>
      </c>
      <c r="D58" s="57">
        <v>-1.3056208554045994</v>
      </c>
      <c r="E58" s="57">
        <v>0.29469347103886268</v>
      </c>
      <c r="F58" s="56">
        <v>614.20893146633762</v>
      </c>
      <c r="J58">
        <v>0.29469347103886268</v>
      </c>
      <c r="L58">
        <v>-2.3593999999999999</v>
      </c>
      <c r="M58">
        <v>-1.7282999999999999</v>
      </c>
      <c r="N58">
        <v>4.6482000000000006E-9</v>
      </c>
    </row>
    <row r="59" spans="1:14">
      <c r="A59" t="s">
        <v>64</v>
      </c>
      <c r="B59" t="s">
        <v>56</v>
      </c>
      <c r="C59" s="57">
        <v>0.21260018286476529</v>
      </c>
      <c r="D59" s="57">
        <v>-1.5483419529393569</v>
      </c>
      <c r="E59" s="57">
        <v>0.29705415875822261</v>
      </c>
      <c r="F59" s="56">
        <v>565.41703966471232</v>
      </c>
      <c r="J59">
        <v>0.29705415875822261</v>
      </c>
      <c r="L59">
        <v>-2.3593999999999999</v>
      </c>
      <c r="M59">
        <v>-1.7282999999999999</v>
      </c>
      <c r="N59">
        <v>4.6482000000000006E-9</v>
      </c>
    </row>
    <row r="60" spans="1:14">
      <c r="A60" t="s">
        <v>64</v>
      </c>
      <c r="B60" t="s">
        <v>57</v>
      </c>
      <c r="C60" s="57">
        <v>0.19554795304685146</v>
      </c>
      <c r="D60" s="57">
        <v>-1.6319496455068325</v>
      </c>
      <c r="E60" s="57">
        <v>0.32738407287184307</v>
      </c>
      <c r="F60" s="56">
        <v>549.99001669189829</v>
      </c>
      <c r="J60">
        <v>0.32738407287184307</v>
      </c>
      <c r="L60">
        <v>-2.3593999999999999</v>
      </c>
      <c r="M60">
        <v>-1.7282999999999999</v>
      </c>
      <c r="N60">
        <v>4.6482000000000006E-9</v>
      </c>
    </row>
    <row r="61" spans="1:14">
      <c r="A61" t="s">
        <v>64</v>
      </c>
      <c r="B61" t="s">
        <v>58</v>
      </c>
      <c r="C61" s="57">
        <v>0.23787617768727401</v>
      </c>
      <c r="D61" s="57">
        <v>-1.436005002511977</v>
      </c>
      <c r="E61" s="57">
        <v>0.28192473781616284</v>
      </c>
      <c r="F61" s="56">
        <v>587.77331109993884</v>
      </c>
      <c r="J61">
        <v>0.28192473781616284</v>
      </c>
      <c r="L61">
        <v>-2.3593999999999999</v>
      </c>
      <c r="M61">
        <v>-1.7282999999999999</v>
      </c>
      <c r="N61">
        <v>4.6482000000000006E-9</v>
      </c>
    </row>
    <row r="62" spans="1:14">
      <c r="A62" t="s">
        <v>64</v>
      </c>
      <c r="B62" t="s">
        <v>59</v>
      </c>
      <c r="C62" s="57">
        <v>0.24070463010721502</v>
      </c>
      <c r="D62" s="57">
        <v>-1.424184698369749</v>
      </c>
      <c r="E62" s="57">
        <v>0.28709656884588453</v>
      </c>
      <c r="F62" s="56">
        <v>590.60585939419195</v>
      </c>
      <c r="J62">
        <v>0.28709656884588453</v>
      </c>
      <c r="L62">
        <v>-2.3593999999999999</v>
      </c>
      <c r="M62">
        <v>-1.7282999999999999</v>
      </c>
      <c r="N62">
        <v>4.6482000000000006E-9</v>
      </c>
    </row>
    <row r="63" spans="1:14">
      <c r="A63" t="s">
        <v>64</v>
      </c>
      <c r="B63" t="s">
        <v>60</v>
      </c>
      <c r="C63" s="57">
        <v>0.22811039941723307</v>
      </c>
      <c r="D63" s="57">
        <v>-1.4779255592482268</v>
      </c>
      <c r="E63" s="57">
        <v>0.32082130253448832</v>
      </c>
      <c r="F63" s="56">
        <v>582.93702330052906</v>
      </c>
      <c r="J63">
        <v>0.32082130253448832</v>
      </c>
      <c r="L63">
        <v>-2.3593999999999999</v>
      </c>
      <c r="M63">
        <v>-1.7282999999999999</v>
      </c>
      <c r="N63">
        <v>4.6482000000000006E-9</v>
      </c>
    </row>
    <row r="64" spans="1:14">
      <c r="A64" t="s">
        <v>64</v>
      </c>
      <c r="B64" t="s">
        <v>61</v>
      </c>
      <c r="C64" s="57">
        <v>0.22573014001374658</v>
      </c>
      <c r="D64" s="57">
        <v>-1.4884150639159592</v>
      </c>
      <c r="E64" s="57">
        <v>0.29281383435640523</v>
      </c>
      <c r="F64" s="56">
        <v>577.89458225284909</v>
      </c>
      <c r="J64">
        <v>0.29281383435640523</v>
      </c>
      <c r="L64">
        <v>-2.3593999999999999</v>
      </c>
      <c r="M64">
        <v>-1.7282999999999999</v>
      </c>
      <c r="N64">
        <v>4.6482000000000006E-9</v>
      </c>
    </row>
    <row r="65" spans="1:14">
      <c r="A65" t="s">
        <v>64</v>
      </c>
      <c r="B65" t="s">
        <v>62</v>
      </c>
      <c r="C65" s="57">
        <v>0.22861183493931606</v>
      </c>
      <c r="D65" s="57">
        <v>-1.4757297575734345</v>
      </c>
      <c r="E65" s="57">
        <v>0.3165639398796789</v>
      </c>
      <c r="F65" s="56">
        <v>582.92747238051516</v>
      </c>
      <c r="J65">
        <v>0.3165639398796789</v>
      </c>
      <c r="L65">
        <v>-2.3593999999999999</v>
      </c>
      <c r="M65">
        <v>-1.7282999999999999</v>
      </c>
      <c r="N65">
        <v>4.6482000000000006E-9</v>
      </c>
    </row>
    <row r="66" spans="1:14">
      <c r="A66" t="s">
        <v>64</v>
      </c>
      <c r="B66" t="s">
        <v>63</v>
      </c>
      <c r="C66" s="61">
        <v>0.23298668623209581</v>
      </c>
      <c r="D66" s="57">
        <v>-1.4567739676838067</v>
      </c>
      <c r="E66" s="57">
        <v>0.28952011729913762</v>
      </c>
      <c r="F66" s="56">
        <v>584.1803191954649</v>
      </c>
      <c r="J66">
        <v>0.28952011729913762</v>
      </c>
      <c r="L66">
        <v>-2.3593999999999999</v>
      </c>
      <c r="M66">
        <v>-1.7282999999999999</v>
      </c>
      <c r="N66">
        <v>4.6482000000000006E-9</v>
      </c>
    </row>
    <row r="67" spans="1:14">
      <c r="A67" t="s">
        <v>306</v>
      </c>
      <c r="B67" t="s">
        <v>99</v>
      </c>
      <c r="C67" s="60">
        <v>0.16535402192287835</v>
      </c>
      <c r="D67" s="57">
        <v>-1.7996665161556953</v>
      </c>
      <c r="E67" s="57">
        <v>0.45575058907181948</v>
      </c>
      <c r="F67" s="56">
        <v>534.50924921277783</v>
      </c>
      <c r="J67">
        <v>0.45575058907181948</v>
      </c>
      <c r="L67">
        <v>-2.3593999999999999</v>
      </c>
      <c r="M67">
        <v>-1.7282999999999999</v>
      </c>
      <c r="N67">
        <v>4.6482000000000006E-9</v>
      </c>
    </row>
    <row r="68" spans="1:14">
      <c r="A68" t="s">
        <v>306</v>
      </c>
      <c r="B68" t="s">
        <v>100</v>
      </c>
      <c r="C68" s="57">
        <v>0.14620805579557458</v>
      </c>
      <c r="D68" s="57">
        <v>-1.9227246319835538</v>
      </c>
      <c r="E68" s="57">
        <v>0.44182898969450596</v>
      </c>
      <c r="F68" s="56">
        <v>498.24217950070988</v>
      </c>
      <c r="J68">
        <v>0.44182898969450596</v>
      </c>
      <c r="L68">
        <v>-2.3593999999999999</v>
      </c>
      <c r="M68">
        <v>-1.7282999999999999</v>
      </c>
      <c r="N68">
        <v>4.6482000000000006E-9</v>
      </c>
    </row>
    <row r="69" spans="1:14">
      <c r="A69" t="s">
        <v>306</v>
      </c>
      <c r="B69" t="s">
        <v>101</v>
      </c>
      <c r="C69" s="57">
        <v>5.4852927726295811E-2</v>
      </c>
      <c r="D69" s="57">
        <v>-2.9030997167246713</v>
      </c>
      <c r="E69" s="57">
        <v>0.47110247388392312</v>
      </c>
      <c r="F69" s="56" t="e">
        <v>#NUM!</v>
      </c>
      <c r="J69">
        <v>0.47110247388392312</v>
      </c>
      <c r="L69">
        <v>-2.3593999999999999</v>
      </c>
      <c r="M69">
        <v>-1.7282999999999999</v>
      </c>
      <c r="N69">
        <v>4.6482000000000006E-9</v>
      </c>
    </row>
    <row r="70" spans="1:14">
      <c r="A70" t="s">
        <v>306</v>
      </c>
      <c r="B70" t="s">
        <v>102</v>
      </c>
      <c r="C70" s="57">
        <v>0.16817070521567135</v>
      </c>
      <c r="D70" s="57">
        <v>-1.7827757129873327</v>
      </c>
      <c r="E70" s="57">
        <v>0.45118753296312192</v>
      </c>
      <c r="F70" s="56">
        <v>537.45213561000116</v>
      </c>
      <c r="J70">
        <v>0.45118753296312192</v>
      </c>
      <c r="L70">
        <v>-2.3593999999999999</v>
      </c>
      <c r="M70">
        <v>-1.7282999999999999</v>
      </c>
      <c r="N70">
        <v>4.6482000000000006E-9</v>
      </c>
    </row>
    <row r="71" spans="1:14">
      <c r="A71" t="s">
        <v>306</v>
      </c>
      <c r="B71" t="s">
        <v>103</v>
      </c>
      <c r="C71" s="57">
        <v>6.9170951194524044E-2</v>
      </c>
      <c r="D71" s="57">
        <v>-2.6711742849169342</v>
      </c>
      <c r="E71" s="57">
        <v>0.44378237059251058</v>
      </c>
      <c r="F71" s="56" t="e">
        <v>#NUM!</v>
      </c>
      <c r="J71">
        <v>0.44378237059251058</v>
      </c>
      <c r="L71">
        <v>-2.3593999999999999</v>
      </c>
      <c r="M71">
        <v>-1.7282999999999999</v>
      </c>
      <c r="N71">
        <v>4.6482000000000006E-9</v>
      </c>
    </row>
    <row r="72" spans="1:14">
      <c r="A72" t="s">
        <v>306</v>
      </c>
      <c r="B72" t="s">
        <v>104</v>
      </c>
      <c r="C72" s="57">
        <v>0.18191510847773054</v>
      </c>
      <c r="D72" s="57">
        <v>-1.7042151376564341</v>
      </c>
      <c r="E72" s="57">
        <v>0.44793896344732853</v>
      </c>
      <c r="F72" s="56">
        <v>555.15321970577804</v>
      </c>
      <c r="J72">
        <v>0.44793896344732853</v>
      </c>
      <c r="L72">
        <v>-2.3593999999999999</v>
      </c>
      <c r="M72">
        <v>-1.7282999999999999</v>
      </c>
      <c r="N72">
        <v>4.6482000000000006E-9</v>
      </c>
    </row>
    <row r="73" spans="1:14">
      <c r="A73" t="s">
        <v>306</v>
      </c>
      <c r="B73" t="s">
        <v>105</v>
      </c>
      <c r="C73" s="57">
        <v>0.2053613500872962</v>
      </c>
      <c r="D73" s="57">
        <v>-1.5829841681941921</v>
      </c>
      <c r="E73" s="57">
        <v>0.44813377845950253</v>
      </c>
      <c r="F73" s="56">
        <v>581.57108894289729</v>
      </c>
      <c r="J73">
        <v>0.44813377845950253</v>
      </c>
      <c r="L73">
        <v>-2.3593999999999999</v>
      </c>
      <c r="M73">
        <v>-1.7282999999999999</v>
      </c>
      <c r="N73">
        <v>4.6482000000000006E-9</v>
      </c>
    </row>
    <row r="74" spans="1:14">
      <c r="A74" t="s">
        <v>306</v>
      </c>
      <c r="B74" t="s">
        <v>106</v>
      </c>
      <c r="C74" s="57">
        <v>0.19665013455547495</v>
      </c>
      <c r="D74" s="57">
        <v>-1.6263290958661851</v>
      </c>
      <c r="E74" s="57">
        <v>0.44439817362464118</v>
      </c>
      <c r="F74" s="56">
        <v>571.59180254780529</v>
      </c>
      <c r="J74">
        <v>0.44439817362464118</v>
      </c>
      <c r="L74">
        <v>-2.3593999999999999</v>
      </c>
      <c r="M74">
        <v>-1.7282999999999999</v>
      </c>
      <c r="N74">
        <v>4.6482000000000006E-9</v>
      </c>
    </row>
    <row r="75" spans="1:14">
      <c r="A75" t="s">
        <v>306</v>
      </c>
      <c r="B75" t="s">
        <v>107</v>
      </c>
      <c r="C75" s="57">
        <v>0.14499706727788922</v>
      </c>
      <c r="D75" s="57">
        <v>-1.9310417624358338</v>
      </c>
      <c r="E75" s="57">
        <v>0.43398413617509152</v>
      </c>
      <c r="F75" s="56">
        <v>493.63434480828579</v>
      </c>
      <c r="J75">
        <v>0.43398413617509152</v>
      </c>
      <c r="L75">
        <v>-2.3593999999999999</v>
      </c>
      <c r="M75">
        <v>-1.7282999999999999</v>
      </c>
      <c r="N75">
        <v>4.6482000000000006E-9</v>
      </c>
    </row>
    <row r="76" spans="1:14">
      <c r="A76" t="s">
        <v>306</v>
      </c>
      <c r="B76" t="s">
        <v>108</v>
      </c>
      <c r="C76" s="57">
        <v>0.19271006541341279</v>
      </c>
      <c r="D76" s="57">
        <v>-1.6465684713327267</v>
      </c>
      <c r="E76" s="57">
        <v>0.44329094338385233</v>
      </c>
      <c r="F76" s="56">
        <v>566.9567933518083</v>
      </c>
      <c r="J76">
        <v>0.44329094338385233</v>
      </c>
      <c r="L76">
        <v>-2.3593999999999999</v>
      </c>
      <c r="M76">
        <v>-1.7282999999999999</v>
      </c>
      <c r="N76">
        <v>4.6482000000000006E-9</v>
      </c>
    </row>
    <row r="77" spans="1:14">
      <c r="A77" t="s">
        <v>306</v>
      </c>
      <c r="B77" t="s">
        <v>109</v>
      </c>
      <c r="C77" s="57">
        <v>0.19044430137420545</v>
      </c>
      <c r="D77" s="57">
        <v>-1.6583955084048756</v>
      </c>
      <c r="E77" s="57">
        <v>0.44665568080305529</v>
      </c>
      <c r="F77" s="56">
        <v>565.11997034889066</v>
      </c>
      <c r="J77">
        <v>0.44665568080305529</v>
      </c>
      <c r="L77">
        <v>-2.3593999999999999</v>
      </c>
      <c r="M77">
        <v>-1.7282999999999999</v>
      </c>
      <c r="N77">
        <v>4.6482000000000006E-9</v>
      </c>
    </row>
    <row r="78" spans="1:14">
      <c r="A78" t="s">
        <v>306</v>
      </c>
      <c r="B78" t="s">
        <v>110</v>
      </c>
      <c r="C78" s="57">
        <v>0.22389730508012778</v>
      </c>
      <c r="D78" s="57">
        <v>-1.4965677917154838</v>
      </c>
      <c r="E78" s="57">
        <v>0.42591527056296419</v>
      </c>
      <c r="F78" s="56">
        <v>594.65838228612984</v>
      </c>
      <c r="J78">
        <v>0.42591527056296419</v>
      </c>
      <c r="L78">
        <v>-2.3593999999999999</v>
      </c>
      <c r="M78">
        <v>-1.7282999999999999</v>
      </c>
      <c r="N78">
        <v>4.6482000000000006E-9</v>
      </c>
    </row>
    <row r="79" spans="1:14">
      <c r="A79" t="s">
        <v>306</v>
      </c>
      <c r="B79" t="s">
        <v>111</v>
      </c>
      <c r="C79" s="57">
        <v>0.21904172565917895</v>
      </c>
      <c r="D79" s="57">
        <v>-1.5184930391897093</v>
      </c>
      <c r="E79" s="57">
        <v>0.45271827532150982</v>
      </c>
      <c r="F79" s="56">
        <v>595.63149457398765</v>
      </c>
      <c r="J79">
        <v>0.45271827532150982</v>
      </c>
      <c r="L79">
        <v>-2.3593999999999999</v>
      </c>
      <c r="M79">
        <v>-1.7282999999999999</v>
      </c>
      <c r="N79">
        <v>4.6482000000000006E-9</v>
      </c>
    </row>
    <row r="80" spans="1:14">
      <c r="A80" t="s">
        <v>306</v>
      </c>
      <c r="B80" t="s">
        <v>112</v>
      </c>
      <c r="C80" s="57">
        <v>0.19733203718877154</v>
      </c>
      <c r="D80" s="57">
        <v>-1.6228675010879567</v>
      </c>
      <c r="E80" s="57">
        <v>0.44030355044772046</v>
      </c>
      <c r="F80" s="56">
        <v>571.44275330829817</v>
      </c>
      <c r="J80">
        <v>0.44030355044772046</v>
      </c>
      <c r="L80">
        <v>-2.3593999999999999</v>
      </c>
      <c r="M80">
        <v>-1.7282999999999999</v>
      </c>
      <c r="N80">
        <v>4.6482000000000006E-9</v>
      </c>
    </row>
    <row r="81" spans="1:14">
      <c r="A81" t="s">
        <v>306</v>
      </c>
      <c r="B81" t="s">
        <v>113</v>
      </c>
      <c r="C81" s="57">
        <v>0.22088025697630378</v>
      </c>
      <c r="D81" s="57">
        <v>-1.5101345479404884</v>
      </c>
      <c r="E81" s="57">
        <v>0.45151025573295167</v>
      </c>
      <c r="F81" s="56">
        <v>597.03034794032931</v>
      </c>
      <c r="J81">
        <v>0.45151025573295167</v>
      </c>
      <c r="L81">
        <v>-2.3593999999999999</v>
      </c>
      <c r="M81">
        <v>-1.7282999999999999</v>
      </c>
      <c r="N81">
        <v>4.6482000000000006E-9</v>
      </c>
    </row>
    <row r="82" spans="1:14">
      <c r="A82" t="s">
        <v>306</v>
      </c>
      <c r="B82" t="s">
        <v>114</v>
      </c>
      <c r="C82" s="57">
        <v>0.23313480915706847</v>
      </c>
      <c r="D82" s="57">
        <v>-1.456138412656099</v>
      </c>
      <c r="E82" s="57">
        <v>0.43009734871902572</v>
      </c>
      <c r="F82" s="56">
        <v>603.35492665467632</v>
      </c>
      <c r="J82">
        <v>0.43009734871902572</v>
      </c>
      <c r="L82">
        <v>-2.3593999999999999</v>
      </c>
      <c r="M82">
        <v>-1.7282999999999999</v>
      </c>
      <c r="N82">
        <v>4.6482000000000006E-9</v>
      </c>
    </row>
    <row r="83" spans="1:14">
      <c r="A83" t="s">
        <v>306</v>
      </c>
      <c r="B83" t="s">
        <v>115</v>
      </c>
      <c r="C83" s="57">
        <v>0.24896758948442288</v>
      </c>
      <c r="D83" s="57">
        <v>-1.3904325537024917</v>
      </c>
      <c r="E83" s="57">
        <v>0.44499096016996098</v>
      </c>
      <c r="F83" s="56">
        <v>618.50910466848597</v>
      </c>
      <c r="J83">
        <v>0.44499096016996098</v>
      </c>
      <c r="L83">
        <v>-2.3593999999999999</v>
      </c>
      <c r="M83">
        <v>-1.7282999999999999</v>
      </c>
      <c r="N83">
        <v>4.6482000000000006E-9</v>
      </c>
    </row>
    <row r="84" spans="1:14">
      <c r="A84" t="s">
        <v>306</v>
      </c>
      <c r="B84" t="s">
        <v>116</v>
      </c>
      <c r="C84" s="57">
        <v>0.23125084599522594</v>
      </c>
      <c r="D84" s="57">
        <v>-1.4642522442385604</v>
      </c>
      <c r="E84" s="57">
        <v>0.41829915468468731</v>
      </c>
      <c r="F84" s="56">
        <v>599.64059159905707</v>
      </c>
      <c r="J84">
        <v>0.41829915468468731</v>
      </c>
      <c r="L84">
        <v>-2.3593999999999999</v>
      </c>
      <c r="M84">
        <v>-1.7282999999999999</v>
      </c>
      <c r="N84">
        <v>4.6482000000000006E-9</v>
      </c>
    </row>
    <row r="85" spans="1:14">
      <c r="A85" t="s">
        <v>306</v>
      </c>
      <c r="B85" t="s">
        <v>117</v>
      </c>
      <c r="C85" s="57">
        <v>0.14303581777109867</v>
      </c>
      <c r="D85" s="57">
        <v>-1.944660206161819</v>
      </c>
      <c r="E85" s="57">
        <v>0.46282251971044625</v>
      </c>
      <c r="F85" s="56">
        <v>498.33814139145625</v>
      </c>
      <c r="J85">
        <v>0.46282251971044625</v>
      </c>
      <c r="L85">
        <v>-2.3593999999999999</v>
      </c>
      <c r="M85">
        <v>-1.7282999999999999</v>
      </c>
      <c r="N85">
        <v>4.6482000000000006E-9</v>
      </c>
    </row>
    <row r="86" spans="1:14">
      <c r="A86" t="s">
        <v>306</v>
      </c>
      <c r="B86" t="s">
        <v>118</v>
      </c>
      <c r="C86" s="57">
        <v>0.20247374997966497</v>
      </c>
      <c r="D86" s="57">
        <v>-1.5971450305682524</v>
      </c>
      <c r="E86" s="57">
        <v>0.44624610854042335</v>
      </c>
      <c r="F86" s="56">
        <v>578.20218648564946</v>
      </c>
      <c r="J86">
        <v>0.44624610854042335</v>
      </c>
      <c r="L86">
        <v>-2.3593999999999999</v>
      </c>
      <c r="M86">
        <v>-1.7282999999999999</v>
      </c>
      <c r="N86">
        <v>4.6482000000000006E-9</v>
      </c>
    </row>
    <row r="87" spans="1:14">
      <c r="A87" t="s">
        <v>306</v>
      </c>
      <c r="B87" t="s">
        <v>119</v>
      </c>
      <c r="C87" s="57">
        <v>0.22610715123217157</v>
      </c>
      <c r="D87" s="57">
        <v>-1.4867462715731261</v>
      </c>
      <c r="E87" s="57">
        <v>0.43676150128862207</v>
      </c>
      <c r="F87" s="56">
        <v>598.66283963446097</v>
      </c>
      <c r="J87">
        <v>0.43676150128862207</v>
      </c>
      <c r="L87">
        <v>-2.3593999999999999</v>
      </c>
      <c r="M87">
        <v>-1.7282999999999999</v>
      </c>
      <c r="N87">
        <v>4.6482000000000006E-9</v>
      </c>
    </row>
    <row r="88" spans="1:14">
      <c r="A88" t="s">
        <v>306</v>
      </c>
      <c r="B88" t="s">
        <v>120</v>
      </c>
      <c r="C88" s="57">
        <v>0.17711579457264306</v>
      </c>
      <c r="D88" s="57">
        <v>-1.7309515536830753</v>
      </c>
      <c r="E88" s="57">
        <v>0.43981778977280839</v>
      </c>
      <c r="F88" s="56">
        <v>547.04477205581622</v>
      </c>
      <c r="J88">
        <v>0.43981778977280839</v>
      </c>
      <c r="L88">
        <v>-2.3593999999999999</v>
      </c>
      <c r="M88">
        <v>-1.7282999999999999</v>
      </c>
      <c r="N88">
        <v>4.6482000000000006E-9</v>
      </c>
    </row>
    <row r="89" spans="1:14">
      <c r="A89" t="s">
        <v>306</v>
      </c>
      <c r="B89" t="s">
        <v>121</v>
      </c>
      <c r="C89" s="57">
        <v>0.22104661438807774</v>
      </c>
      <c r="D89" s="57">
        <v>-1.5093816748729685</v>
      </c>
      <c r="E89" s="57">
        <v>0.40467106023817784</v>
      </c>
      <c r="F89" s="56">
        <v>588.26674486596494</v>
      </c>
      <c r="J89">
        <v>0.40467106023817784</v>
      </c>
      <c r="L89">
        <v>-2.3593999999999999</v>
      </c>
      <c r="M89">
        <v>-1.7282999999999999</v>
      </c>
      <c r="N89">
        <v>4.6482000000000006E-9</v>
      </c>
    </row>
    <row r="90" spans="1:14">
      <c r="A90" t="s">
        <v>306</v>
      </c>
      <c r="B90" t="s">
        <v>122</v>
      </c>
      <c r="C90" s="57">
        <v>0.21784798674300473</v>
      </c>
      <c r="D90" s="57">
        <v>-1.5239577679440386</v>
      </c>
      <c r="E90" s="57">
        <v>0.41712491523588641</v>
      </c>
      <c r="F90" s="56">
        <v>587.51981516931323</v>
      </c>
      <c r="J90">
        <v>0.41712491523588641</v>
      </c>
      <c r="L90">
        <v>-2.3593999999999999</v>
      </c>
      <c r="M90">
        <v>-1.7282999999999999</v>
      </c>
      <c r="N90">
        <v>4.6482000000000006E-9</v>
      </c>
    </row>
    <row r="91" spans="1:14">
      <c r="A91" t="s">
        <v>306</v>
      </c>
      <c r="B91" t="s">
        <v>123</v>
      </c>
      <c r="C91" s="57">
        <v>0.25324566248313812</v>
      </c>
      <c r="D91" s="57">
        <v>-1.3733952634111233</v>
      </c>
      <c r="E91" s="57">
        <v>0.41491455667889415</v>
      </c>
      <c r="F91" s="56">
        <v>616.33354074941315</v>
      </c>
      <c r="J91">
        <v>0.41491455667889415</v>
      </c>
      <c r="L91">
        <v>-2.3593999999999999</v>
      </c>
      <c r="M91">
        <v>-1.7282999999999999</v>
      </c>
      <c r="N91">
        <v>4.6482000000000006E-9</v>
      </c>
    </row>
    <row r="92" spans="1:14">
      <c r="A92" t="s">
        <v>306</v>
      </c>
      <c r="B92" t="s">
        <v>124</v>
      </c>
      <c r="C92" s="57">
        <v>0.21904420734678462</v>
      </c>
      <c r="D92" s="57">
        <v>-1.5184817095056509</v>
      </c>
      <c r="E92" s="57">
        <v>0.42908104070591729</v>
      </c>
      <c r="F92" s="56">
        <v>590.87526674631988</v>
      </c>
      <c r="J92">
        <v>0.42908104070591729</v>
      </c>
      <c r="L92">
        <v>-2.3593999999999999</v>
      </c>
      <c r="M92">
        <v>-1.7282999999999999</v>
      </c>
      <c r="N92">
        <v>4.6482000000000006E-9</v>
      </c>
    </row>
    <row r="93" spans="1:14">
      <c r="A93" t="s">
        <v>306</v>
      </c>
      <c r="B93" t="s">
        <v>125</v>
      </c>
      <c r="C93" s="57">
        <v>0.20264105515908584</v>
      </c>
      <c r="D93" s="57">
        <v>-1.5963190662400659</v>
      </c>
      <c r="E93" s="57">
        <v>0.41911055426816424</v>
      </c>
      <c r="F93" s="56">
        <v>572.78584978166316</v>
      </c>
      <c r="J93">
        <v>0.41911055426816424</v>
      </c>
      <c r="L93">
        <v>-2.3593999999999999</v>
      </c>
      <c r="M93">
        <v>-1.7282999999999999</v>
      </c>
      <c r="N93">
        <v>4.6482000000000006E-9</v>
      </c>
    </row>
    <row r="94" spans="1:14">
      <c r="A94" t="s">
        <v>306</v>
      </c>
      <c r="B94" t="s">
        <v>126</v>
      </c>
      <c r="C94" s="57">
        <v>0.16931239112990562</v>
      </c>
      <c r="D94" s="57">
        <v>-1.776009802149769</v>
      </c>
      <c r="E94" s="57">
        <v>0.41309602285212044</v>
      </c>
      <c r="F94" s="56">
        <v>530.01398605326233</v>
      </c>
      <c r="J94">
        <v>0.41309602285212044</v>
      </c>
      <c r="L94">
        <v>-2.3593999999999999</v>
      </c>
      <c r="M94">
        <v>-1.7282999999999999</v>
      </c>
      <c r="N94">
        <v>4.6482000000000006E-9</v>
      </c>
    </row>
    <row r="95" spans="1:14">
      <c r="A95" t="s">
        <v>306</v>
      </c>
      <c r="B95" t="s">
        <v>127</v>
      </c>
      <c r="C95" s="57">
        <v>0.30178559334015881</v>
      </c>
      <c r="D95" s="57">
        <v>-1.1980384695725395</v>
      </c>
      <c r="E95" s="57">
        <v>0.40793368857312018</v>
      </c>
      <c r="F95" s="56">
        <v>646.16959473340376</v>
      </c>
      <c r="J95">
        <v>0.40793368857312018</v>
      </c>
      <c r="L95">
        <v>-2.3593999999999999</v>
      </c>
      <c r="M95">
        <v>-1.7282999999999999</v>
      </c>
      <c r="N95">
        <v>4.6482000000000006E-9</v>
      </c>
    </row>
    <row r="96" spans="1:14">
      <c r="A96" t="s">
        <v>306</v>
      </c>
      <c r="B96" t="s">
        <v>128</v>
      </c>
      <c r="C96" s="57">
        <v>0.26379363389314409</v>
      </c>
      <c r="D96" s="57">
        <v>-1.3325881713132959</v>
      </c>
      <c r="E96" s="57">
        <v>0.38265509489314886</v>
      </c>
      <c r="F96" s="56">
        <v>618.94799315264277</v>
      </c>
      <c r="J96">
        <v>0.38265509489314886</v>
      </c>
      <c r="L96">
        <v>-2.3593999999999999</v>
      </c>
      <c r="M96">
        <v>-1.7282999999999999</v>
      </c>
      <c r="N96">
        <v>4.6482000000000006E-9</v>
      </c>
    </row>
    <row r="97" spans="1:14">
      <c r="A97" t="s">
        <v>306</v>
      </c>
      <c r="B97" t="s">
        <v>129</v>
      </c>
      <c r="C97" s="57">
        <v>0.25148950356727146</v>
      </c>
      <c r="D97" s="57">
        <v>-1.3803540256322859</v>
      </c>
      <c r="E97" s="57">
        <v>0.40442924493174542</v>
      </c>
      <c r="F97" s="56">
        <v>613.3437507610962</v>
      </c>
      <c r="J97">
        <v>0.40442924493174542</v>
      </c>
      <c r="L97">
        <v>-2.3593999999999999</v>
      </c>
      <c r="M97">
        <v>-1.7282999999999999</v>
      </c>
      <c r="N97">
        <v>4.6482000000000006E-9</v>
      </c>
    </row>
    <row r="98" spans="1:14">
      <c r="A98" t="s">
        <v>306</v>
      </c>
      <c r="B98" t="s">
        <v>130</v>
      </c>
      <c r="C98" s="57">
        <v>0.2437848210192792</v>
      </c>
      <c r="D98" s="57">
        <v>-1.4114693238433411</v>
      </c>
      <c r="E98" s="57">
        <v>0.40826741515692777</v>
      </c>
      <c r="F98" s="56">
        <v>608.10043309563059</v>
      </c>
      <c r="J98">
        <v>0.40826741515692777</v>
      </c>
      <c r="L98">
        <v>-2.3593999999999999</v>
      </c>
      <c r="M98">
        <v>-1.7282999999999999</v>
      </c>
      <c r="N98">
        <v>4.6482000000000006E-9</v>
      </c>
    </row>
    <row r="99" spans="1:14">
      <c r="A99" t="s">
        <v>306</v>
      </c>
      <c r="B99" t="s">
        <v>131</v>
      </c>
      <c r="C99" s="57">
        <v>0.22376256920707446</v>
      </c>
      <c r="D99" s="57">
        <v>-1.4971697481777928</v>
      </c>
      <c r="E99" s="57">
        <v>0.42542682284455691</v>
      </c>
      <c r="F99" s="56">
        <v>594.44747129716143</v>
      </c>
      <c r="J99">
        <v>0.42542682284455691</v>
      </c>
      <c r="L99">
        <v>-2.3593999999999999</v>
      </c>
      <c r="M99">
        <v>-1.7282999999999999</v>
      </c>
      <c r="N99">
        <v>4.6482000000000006E-9</v>
      </c>
    </row>
    <row r="100" spans="1:14">
      <c r="A100" t="s">
        <v>306</v>
      </c>
      <c r="B100" t="s">
        <v>132</v>
      </c>
      <c r="C100" s="57">
        <v>0.22723695590929643</v>
      </c>
      <c r="D100" s="57">
        <v>-1.4817619473110466</v>
      </c>
      <c r="E100" s="57">
        <v>0.42426209716456242</v>
      </c>
      <c r="F100" s="56">
        <v>597.28151345447066</v>
      </c>
      <c r="J100">
        <v>0.42426209716456242</v>
      </c>
      <c r="L100">
        <v>-2.3593999999999999</v>
      </c>
      <c r="M100">
        <v>-1.7282999999999999</v>
      </c>
      <c r="N100">
        <v>4.6482000000000006E-9</v>
      </c>
    </row>
    <row r="101" spans="1:14">
      <c r="A101" t="s">
        <v>306</v>
      </c>
      <c r="B101" t="s">
        <v>133</v>
      </c>
      <c r="C101" s="57">
        <v>0.25284928757496022</v>
      </c>
      <c r="D101" s="57">
        <v>-1.3749616690398643</v>
      </c>
      <c r="E101" s="57">
        <v>0.43797737314192536</v>
      </c>
      <c r="F101" s="56">
        <v>620.04514188752159</v>
      </c>
      <c r="J101">
        <v>0.43797737314192536</v>
      </c>
      <c r="L101">
        <v>-2.3593999999999999</v>
      </c>
      <c r="M101">
        <v>-1.7282999999999999</v>
      </c>
      <c r="N101">
        <v>4.6482000000000006E-9</v>
      </c>
    </row>
    <row r="102" spans="1:14">
      <c r="A102" t="s">
        <v>306</v>
      </c>
      <c r="B102" t="s">
        <v>134</v>
      </c>
      <c r="C102" s="57">
        <v>0.2293133175436719</v>
      </c>
      <c r="D102" s="57">
        <v>-1.472666011678456</v>
      </c>
      <c r="E102" s="57">
        <v>0.40511027373233299</v>
      </c>
      <c r="F102" s="56">
        <v>595.70465672679973</v>
      </c>
      <c r="J102">
        <v>0.40511027373233299</v>
      </c>
      <c r="L102">
        <v>-2.3593999999999999</v>
      </c>
      <c r="M102">
        <v>-1.7282999999999999</v>
      </c>
      <c r="N102">
        <v>4.6482000000000006E-9</v>
      </c>
    </row>
    <row r="103" spans="1:14">
      <c r="A103" t="s">
        <v>306</v>
      </c>
      <c r="B103" t="s">
        <v>135</v>
      </c>
      <c r="C103" s="57">
        <v>0.20256596033458502</v>
      </c>
      <c r="D103" s="57">
        <v>-1.5966897154267246</v>
      </c>
      <c r="E103" s="57">
        <v>0.3613845818920684</v>
      </c>
      <c r="F103" s="56">
        <v>562.74822477718601</v>
      </c>
      <c r="J103">
        <v>0.3613845818920684</v>
      </c>
      <c r="L103">
        <v>-2.3593999999999999</v>
      </c>
      <c r="M103">
        <v>-1.7282999999999999</v>
      </c>
      <c r="N103">
        <v>4.6482000000000006E-9</v>
      </c>
    </row>
    <row r="104" spans="1:14">
      <c r="A104" t="s">
        <v>306</v>
      </c>
      <c r="B104" t="s">
        <v>136</v>
      </c>
      <c r="C104" s="57">
        <v>0.23621737986208202</v>
      </c>
      <c r="D104" s="57">
        <v>-1.443002796799322</v>
      </c>
      <c r="E104" s="57">
        <v>0.39315573726164593</v>
      </c>
      <c r="F104" s="56">
        <v>599.59805756821447</v>
      </c>
      <c r="J104">
        <v>0.39315573726164593</v>
      </c>
      <c r="L104">
        <v>-2.3593999999999999</v>
      </c>
      <c r="M104">
        <v>-1.7282999999999999</v>
      </c>
      <c r="N104">
        <v>4.6482000000000006E-9</v>
      </c>
    </row>
    <row r="105" spans="1:14">
      <c r="A105" t="s">
        <v>306</v>
      </c>
      <c r="B105" t="s">
        <v>137</v>
      </c>
      <c r="C105" s="57">
        <v>0.19496241998042235</v>
      </c>
      <c r="D105" s="57">
        <v>-1.6349484570400159</v>
      </c>
      <c r="E105" s="57">
        <v>0.4055176998504238</v>
      </c>
      <c r="F105" s="56">
        <v>561.73064519575314</v>
      </c>
      <c r="J105">
        <v>0.4055176998504238</v>
      </c>
      <c r="L105">
        <v>-2.3593999999999999</v>
      </c>
      <c r="M105">
        <v>-1.7282999999999999</v>
      </c>
      <c r="N105">
        <v>4.6482000000000006E-9</v>
      </c>
    </row>
    <row r="106" spans="1:14">
      <c r="A106" t="s">
        <v>306</v>
      </c>
      <c r="B106" t="s">
        <v>138</v>
      </c>
      <c r="C106" s="57">
        <v>0.2278495199243773</v>
      </c>
      <c r="D106" s="57">
        <v>-1.4790698682554733</v>
      </c>
      <c r="E106" s="57">
        <v>0.36880872709190177</v>
      </c>
      <c r="F106" s="56">
        <v>588.77015745017115</v>
      </c>
      <c r="J106">
        <v>0.36880872709190177</v>
      </c>
      <c r="L106">
        <v>-2.3593999999999999</v>
      </c>
      <c r="M106">
        <v>-1.7282999999999999</v>
      </c>
      <c r="N106">
        <v>4.6482000000000006E-9</v>
      </c>
    </row>
    <row r="107" spans="1:14">
      <c r="A107" t="s">
        <v>306</v>
      </c>
      <c r="B107" t="s">
        <v>139</v>
      </c>
      <c r="C107" s="57">
        <v>0.23230956768239233</v>
      </c>
      <c r="D107" s="57">
        <v>-1.4596844533023432</v>
      </c>
      <c r="E107" s="57">
        <v>0.36654482211200601</v>
      </c>
      <c r="F107" s="56">
        <v>592.35679998654712</v>
      </c>
      <c r="J107">
        <v>0.36654482211200601</v>
      </c>
      <c r="L107">
        <v>-2.3593999999999999</v>
      </c>
      <c r="M107">
        <v>-1.7282999999999999</v>
      </c>
      <c r="N107">
        <v>4.6482000000000006E-9</v>
      </c>
    </row>
    <row r="109" spans="1:14">
      <c r="C109">
        <f>MAX(C2:C107)</f>
        <v>0.30948833950446458</v>
      </c>
      <c r="E109" t="s">
        <v>305</v>
      </c>
      <c r="F109" t="s">
        <v>691</v>
      </c>
      <c r="G109">
        <v>635.63034341412367</v>
      </c>
      <c r="K109" t="s">
        <v>305</v>
      </c>
    </row>
    <row r="110" spans="1:14">
      <c r="C110">
        <f>MIN(C2:C107)</f>
        <v>5.4852927726295811E-2</v>
      </c>
      <c r="F110" t="s">
        <v>692</v>
      </c>
      <c r="G110">
        <v>483.24574452003412</v>
      </c>
    </row>
    <row r="111" spans="1:14">
      <c r="E111" t="s">
        <v>693</v>
      </c>
      <c r="F111" t="s">
        <v>691</v>
      </c>
      <c r="G111">
        <v>635.72719823236037</v>
      </c>
      <c r="K111" t="s">
        <v>693</v>
      </c>
    </row>
    <row r="112" spans="1:14">
      <c r="F112" t="s">
        <v>692</v>
      </c>
      <c r="G112">
        <v>539.28372618491937</v>
      </c>
    </row>
    <row r="113" spans="3:11">
      <c r="E113" t="s">
        <v>306</v>
      </c>
      <c r="F113" t="s">
        <v>691</v>
      </c>
      <c r="G113">
        <v>646.16959473340376</v>
      </c>
      <c r="K113" t="s">
        <v>306</v>
      </c>
    </row>
    <row r="114" spans="3:11">
      <c r="F114" t="s">
        <v>692</v>
      </c>
      <c r="G114">
        <v>493.63434480828579</v>
      </c>
    </row>
    <row r="116" spans="3:11">
      <c r="C116" s="44" t="s">
        <v>148</v>
      </c>
    </row>
    <row r="117" spans="3:11">
      <c r="C117">
        <f>AVERAGE(C2:C33)</f>
        <v>0.19599579700742747</v>
      </c>
      <c r="K117">
        <v>0.34836565337767111</v>
      </c>
    </row>
    <row r="118" spans="3:11">
      <c r="C118">
        <f>AVERAGE(C34:C66)</f>
        <v>0.23701169767061289</v>
      </c>
      <c r="F118" t="s">
        <v>696</v>
      </c>
      <c r="G118" t="s">
        <v>697</v>
      </c>
      <c r="H118" t="s">
        <v>698</v>
      </c>
      <c r="I118" t="s">
        <v>699</v>
      </c>
      <c r="K118">
        <v>0.29847554184865405</v>
      </c>
    </row>
    <row r="119" spans="3:11">
      <c r="C119">
        <f>AVERAGE(C67:C107)</f>
        <v>0.20512512729820348</v>
      </c>
      <c r="E119" t="s">
        <v>305</v>
      </c>
      <c r="F119" s="56">
        <f>MAX(F2:F33)</f>
        <v>635.63034341412367</v>
      </c>
      <c r="G119" s="56">
        <f>MIN(F2:F33)</f>
        <v>483.24574452003412</v>
      </c>
      <c r="H119" s="56">
        <f>AVERAGE(F2:F33)</f>
        <v>547.85161264633507</v>
      </c>
      <c r="I119" s="57">
        <f>_xlfn.STDEV.P(F2:F33)</f>
        <v>36.27400507769535</v>
      </c>
      <c r="K119">
        <v>0.42602458769941454</v>
      </c>
    </row>
    <row r="120" spans="3:11">
      <c r="E120" t="s">
        <v>64</v>
      </c>
      <c r="F120" s="56">
        <f>MAX(F34:F66)</f>
        <v>635.72719823236037</v>
      </c>
      <c r="G120" s="56">
        <f>MIN(F34:F66)</f>
        <v>539.28372618491937</v>
      </c>
      <c r="H120" s="56">
        <f>AVERAGE(F34:F66)</f>
        <v>585.79384374104382</v>
      </c>
      <c r="I120" s="57">
        <f>_xlfn.STDEV.P(F34:F66)</f>
        <v>21.485511404585608</v>
      </c>
    </row>
    <row r="121" spans="3:11">
      <c r="E121" t="s">
        <v>306</v>
      </c>
      <c r="F121" s="56">
        <f>MAX(F67,F68,F70,F72:F107)</f>
        <v>646.16959473340376</v>
      </c>
      <c r="G121" s="56">
        <f>MIN((F67,F68,F70,F72:F107))</f>
        <v>493.63434480828579</v>
      </c>
      <c r="H121" s="56">
        <f>AVERAGE(F67:F68,F70,F72:F107)</f>
        <v>579.2765632840983</v>
      </c>
      <c r="I121" s="57">
        <f>_xlfn.STDEV.P(F67:F68,F70,F72:F107)</f>
        <v>34.32165592776348</v>
      </c>
    </row>
  </sheetData>
  <autoFilter ref="H1:H34" xr:uid="{F3DAC05C-8DD2-44A4-8357-835B55DD133E}">
    <sortState xmlns:xlrd2="http://schemas.microsoft.com/office/spreadsheetml/2017/richdata2" ref="H2:H34">
      <sortCondition descending="1" ref="H1:H34"/>
    </sortState>
  </autoFilter>
  <conditionalFormatting sqref="J1">
    <cfRule type="containsText" dxfId="14" priority="2" operator="containsText" text="Negative">
      <formula>NOT(ISERROR(SEARCH("Negative",J1)))</formula>
    </cfRule>
  </conditionalFormatting>
  <conditionalFormatting sqref="J2:J107">
    <cfRule type="cellIs" dxfId="13" priority="1" operator="lessThan">
      <formula>0.275</formula>
    </cfRule>
  </conditionalFormatting>
  <pageMargins left="0.7" right="0.7" top="0.75" bottom="0.75" header="0.3" footer="0.3"/>
  <ignoredErrors>
    <ignoredError sqref="I119:I121 G119:H121 F119:F120" formulaRange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55490-1982-4637-9432-385706CC8ED9}">
  <dimension ref="A1:JJ174"/>
  <sheetViews>
    <sheetView topLeftCell="CY73" zoomScale="70" zoomScaleNormal="70" workbookViewId="0">
      <selection activeCell="DD92" sqref="DD92"/>
    </sheetView>
  </sheetViews>
  <sheetFormatPr defaultRowHeight="14.4"/>
  <cols>
    <col min="119" max="119" width="11.5546875" customWidth="1"/>
    <col min="133" max="134" width="11.5546875" bestFit="1" customWidth="1"/>
    <col min="220" max="221" width="9" bestFit="1" customWidth="1"/>
    <col min="222" max="223" width="14.109375" bestFit="1" customWidth="1"/>
    <col min="224" max="224" width="9" bestFit="1" customWidth="1"/>
    <col min="227" max="232" width="9" bestFit="1" customWidth="1"/>
    <col min="234" max="237" width="9" bestFit="1" customWidth="1"/>
    <col min="238" max="238" width="14.109375" bestFit="1" customWidth="1"/>
    <col min="239" max="256" width="9" bestFit="1" customWidth="1"/>
    <col min="257" max="257" width="14.109375" bestFit="1" customWidth="1"/>
    <col min="258" max="260" width="9" bestFit="1" customWidth="1"/>
    <col min="261" max="261" width="11.88671875" bestFit="1" customWidth="1"/>
    <col min="262" max="262" width="14.109375" bestFit="1" customWidth="1"/>
  </cols>
  <sheetData>
    <row r="1" spans="1:270">
      <c r="A1" t="s">
        <v>353</v>
      </c>
      <c r="B1" s="2" t="s">
        <v>443</v>
      </c>
      <c r="C1" s="2" t="s">
        <v>444</v>
      </c>
      <c r="D1" s="2" t="s">
        <v>445</v>
      </c>
      <c r="E1" s="2" t="s">
        <v>446</v>
      </c>
      <c r="F1" s="2" t="s">
        <v>447</v>
      </c>
      <c r="G1" s="2" t="s">
        <v>448</v>
      </c>
      <c r="H1" s="2" t="s">
        <v>449</v>
      </c>
      <c r="I1" s="2" t="s">
        <v>450</v>
      </c>
      <c r="J1" s="2" t="s">
        <v>451</v>
      </c>
      <c r="K1" s="2" t="s">
        <v>452</v>
      </c>
      <c r="L1" s="2" t="s">
        <v>453</v>
      </c>
      <c r="M1" s="2" t="s">
        <v>454</v>
      </c>
      <c r="N1" s="2" t="s">
        <v>455</v>
      </c>
      <c r="O1" s="2" t="s">
        <v>456</v>
      </c>
      <c r="P1" s="2" t="s">
        <v>457</v>
      </c>
      <c r="Q1" s="2" t="s">
        <v>458</v>
      </c>
      <c r="R1" s="2" t="s">
        <v>459</v>
      </c>
      <c r="S1" s="2" t="s">
        <v>460</v>
      </c>
      <c r="T1" s="2" t="s">
        <v>461</v>
      </c>
      <c r="U1" s="2" t="s">
        <v>462</v>
      </c>
      <c r="V1" s="2" t="s">
        <v>463</v>
      </c>
      <c r="W1" s="2" t="s">
        <v>464</v>
      </c>
      <c r="X1" s="2" t="s">
        <v>465</v>
      </c>
      <c r="Y1" s="2" t="s">
        <v>466</v>
      </c>
      <c r="Z1" s="2" t="s">
        <v>467</v>
      </c>
      <c r="AA1" s="2" t="s">
        <v>468</v>
      </c>
      <c r="AB1" s="2" t="s">
        <v>469</v>
      </c>
      <c r="AC1" s="2" t="s">
        <v>470</v>
      </c>
      <c r="AD1" s="2" t="s">
        <v>471</v>
      </c>
      <c r="AE1" s="2" t="s">
        <v>472</v>
      </c>
      <c r="AF1" s="2" t="s">
        <v>473</v>
      </c>
      <c r="AG1" s="2" t="s">
        <v>474</v>
      </c>
      <c r="AH1" s="16" t="s">
        <v>258</v>
      </c>
      <c r="AI1" s="10" t="s">
        <v>475</v>
      </c>
      <c r="AJ1" s="10" t="s">
        <v>476</v>
      </c>
      <c r="AK1" s="10" t="s">
        <v>477</v>
      </c>
      <c r="AL1" s="10" t="s">
        <v>478</v>
      </c>
      <c r="AM1" s="10" t="s">
        <v>479</v>
      </c>
      <c r="AN1" s="10" t="s">
        <v>480</v>
      </c>
      <c r="AO1" s="10" t="s">
        <v>481</v>
      </c>
      <c r="AP1" s="2" t="s">
        <v>482</v>
      </c>
      <c r="AQ1" s="2" t="s">
        <v>483</v>
      </c>
      <c r="AR1" s="2" t="s">
        <v>484</v>
      </c>
      <c r="AS1" s="2" t="s">
        <v>485</v>
      </c>
      <c r="AT1" s="2" t="s">
        <v>486</v>
      </c>
      <c r="AU1" s="2" t="s">
        <v>487</v>
      </c>
      <c r="AV1" s="2" t="s">
        <v>488</v>
      </c>
      <c r="AW1" s="2" t="s">
        <v>489</v>
      </c>
      <c r="AX1" s="2" t="s">
        <v>490</v>
      </c>
      <c r="AY1" s="2" t="s">
        <v>491</v>
      </c>
      <c r="AZ1" s="2" t="s">
        <v>492</v>
      </c>
      <c r="BA1" s="2" t="s">
        <v>493</v>
      </c>
      <c r="BB1" s="2" t="s">
        <v>494</v>
      </c>
      <c r="BC1" s="2" t="s">
        <v>495</v>
      </c>
      <c r="BD1" s="2" t="s">
        <v>496</v>
      </c>
      <c r="BE1" s="2" t="s">
        <v>497</v>
      </c>
      <c r="BF1" s="2" t="s">
        <v>498</v>
      </c>
      <c r="BG1" s="2" t="s">
        <v>499</v>
      </c>
      <c r="BH1" s="2" t="s">
        <v>500</v>
      </c>
      <c r="BI1" s="2" t="s">
        <v>501</v>
      </c>
      <c r="BJ1" s="2" t="s">
        <v>502</v>
      </c>
      <c r="BK1" s="2" t="s">
        <v>503</v>
      </c>
      <c r="BL1" s="2" t="s">
        <v>504</v>
      </c>
      <c r="BM1" s="2" t="s">
        <v>505</v>
      </c>
      <c r="BN1" s="2" t="s">
        <v>506</v>
      </c>
      <c r="BO1" s="2" t="s">
        <v>507</v>
      </c>
      <c r="BP1" s="2" t="s">
        <v>508</v>
      </c>
      <c r="BQ1" s="2" t="s">
        <v>509</v>
      </c>
      <c r="BR1" s="2" t="s">
        <v>510</v>
      </c>
      <c r="BS1" s="2" t="s">
        <v>511</v>
      </c>
      <c r="BT1" s="16" t="s">
        <v>258</v>
      </c>
      <c r="BU1" s="10" t="s">
        <v>512</v>
      </c>
      <c r="BV1" s="10" t="s">
        <v>513</v>
      </c>
      <c r="BW1" s="10" t="s">
        <v>514</v>
      </c>
      <c r="BX1" s="10" t="s">
        <v>515</v>
      </c>
      <c r="BY1" s="10" t="s">
        <v>516</v>
      </c>
      <c r="BZ1" s="10" t="s">
        <v>517</v>
      </c>
      <c r="CA1" s="10" t="s">
        <v>518</v>
      </c>
      <c r="CB1" s="10" t="s">
        <v>519</v>
      </c>
      <c r="CC1" s="10" t="s">
        <v>520</v>
      </c>
      <c r="CD1" s="10" t="s">
        <v>521</v>
      </c>
      <c r="CE1" s="10" t="s">
        <v>522</v>
      </c>
      <c r="CF1" s="10" t="s">
        <v>523</v>
      </c>
      <c r="CG1" s="10" t="s">
        <v>524</v>
      </c>
      <c r="CH1" s="44" t="s">
        <v>433</v>
      </c>
      <c r="CI1" s="44" t="s">
        <v>145</v>
      </c>
      <c r="CJ1" s="44" t="s">
        <v>434</v>
      </c>
      <c r="CK1" s="44"/>
      <c r="CL1" s="44" t="s">
        <v>435</v>
      </c>
      <c r="CM1" s="44" t="s">
        <v>148</v>
      </c>
      <c r="CN1" s="44" t="s">
        <v>149</v>
      </c>
      <c r="CO1" s="44" t="s">
        <v>348</v>
      </c>
      <c r="CP1" s="44" t="s">
        <v>143</v>
      </c>
      <c r="CQ1" s="44" t="s">
        <v>339</v>
      </c>
      <c r="CR1" s="44" t="s">
        <v>332</v>
      </c>
      <c r="CS1" s="44" t="s">
        <v>347</v>
      </c>
      <c r="CT1" s="44" t="s">
        <v>336</v>
      </c>
      <c r="CU1" s="44" t="s">
        <v>333</v>
      </c>
      <c r="CV1" s="44" t="s">
        <v>340</v>
      </c>
      <c r="CW1" s="44" t="s">
        <v>315</v>
      </c>
      <c r="CX1" s="44" t="s">
        <v>324</v>
      </c>
      <c r="CY1" s="44" t="s">
        <v>321</v>
      </c>
      <c r="CZ1" s="44" t="s">
        <v>329</v>
      </c>
      <c r="DA1" s="44" t="s">
        <v>349</v>
      </c>
      <c r="DB1" s="44" t="s">
        <v>341</v>
      </c>
      <c r="DC1" s="44" t="s">
        <v>330</v>
      </c>
      <c r="DD1" s="44" t="s">
        <v>349</v>
      </c>
      <c r="DE1" s="44" t="s">
        <v>323</v>
      </c>
      <c r="DF1" s="44" t="s">
        <v>314</v>
      </c>
      <c r="DG1" s="44"/>
      <c r="DH1" s="44" t="s">
        <v>346</v>
      </c>
      <c r="DI1" s="44" t="s">
        <v>146</v>
      </c>
      <c r="DJ1" s="44" t="s">
        <v>317</v>
      </c>
      <c r="DK1" s="44" t="s">
        <v>318</v>
      </c>
      <c r="DL1" s="44" t="s">
        <v>668</v>
      </c>
      <c r="DM1" s="2" t="s">
        <v>675</v>
      </c>
      <c r="DN1" s="44" t="s">
        <v>525</v>
      </c>
      <c r="DO1" s="44" t="s">
        <v>526</v>
      </c>
      <c r="DP1" t="s">
        <v>527</v>
      </c>
      <c r="DQ1" t="s">
        <v>528</v>
      </c>
      <c r="DR1" t="s">
        <v>529</v>
      </c>
      <c r="DS1" t="s">
        <v>529</v>
      </c>
      <c r="DT1" t="s">
        <v>530</v>
      </c>
      <c r="DU1" t="s">
        <v>531</v>
      </c>
      <c r="DV1" t="s">
        <v>532</v>
      </c>
      <c r="DW1" t="s">
        <v>532</v>
      </c>
      <c r="DX1" t="s">
        <v>533</v>
      </c>
      <c r="DY1" t="s">
        <v>534</v>
      </c>
      <c r="DZ1" t="s">
        <v>535</v>
      </c>
      <c r="EA1" t="s">
        <v>536</v>
      </c>
      <c r="EB1" t="s">
        <v>537</v>
      </c>
      <c r="EC1" t="s">
        <v>538</v>
      </c>
      <c r="ED1" t="s">
        <v>539</v>
      </c>
      <c r="EE1" t="s">
        <v>539</v>
      </c>
      <c r="EF1" t="s">
        <v>540</v>
      </c>
      <c r="EG1" t="s">
        <v>541</v>
      </c>
      <c r="EH1" t="s">
        <v>542</v>
      </c>
      <c r="EI1" t="s">
        <v>542</v>
      </c>
      <c r="EJ1" t="s">
        <v>543</v>
      </c>
      <c r="EK1" t="s">
        <v>544</v>
      </c>
      <c r="EL1" t="s">
        <v>545</v>
      </c>
      <c r="EM1" t="s">
        <v>546</v>
      </c>
      <c r="EN1" t="s">
        <v>547</v>
      </c>
      <c r="EO1" t="s">
        <v>548</v>
      </c>
      <c r="EP1" t="s">
        <v>549</v>
      </c>
      <c r="EQ1" t="s">
        <v>550</v>
      </c>
      <c r="ER1" t="s">
        <v>551</v>
      </c>
      <c r="ES1" t="s">
        <v>552</v>
      </c>
      <c r="ET1" t="s">
        <v>258</v>
      </c>
      <c r="EU1" t="s">
        <v>553</v>
      </c>
      <c r="EV1" t="s">
        <v>554</v>
      </c>
      <c r="EW1" t="s">
        <v>555</v>
      </c>
      <c r="EX1" t="s">
        <v>556</v>
      </c>
      <c r="EY1" t="s">
        <v>557</v>
      </c>
      <c r="EZ1" t="s">
        <v>558</v>
      </c>
      <c r="FA1" t="s">
        <v>559</v>
      </c>
      <c r="FB1" s="2" t="s">
        <v>382</v>
      </c>
      <c r="FC1" s="2" t="s">
        <v>383</v>
      </c>
      <c r="FD1" s="2" t="s">
        <v>384</v>
      </c>
      <c r="FE1" s="2" t="s">
        <v>385</v>
      </c>
      <c r="FF1" s="2" t="s">
        <v>386</v>
      </c>
      <c r="FG1" s="2" t="s">
        <v>387</v>
      </c>
      <c r="FH1" s="2" t="s">
        <v>388</v>
      </c>
      <c r="FI1" s="2" t="s">
        <v>389</v>
      </c>
      <c r="FJ1" s="2" t="s">
        <v>390</v>
      </c>
      <c r="FK1" s="2" t="s">
        <v>391</v>
      </c>
      <c r="FL1" s="2" t="s">
        <v>392</v>
      </c>
      <c r="FM1" s="2" t="s">
        <v>393</v>
      </c>
      <c r="FN1" s="2" t="s">
        <v>394</v>
      </c>
      <c r="FO1" s="2" t="s">
        <v>395</v>
      </c>
      <c r="FP1" s="2" t="s">
        <v>396</v>
      </c>
      <c r="FQ1" s="2" t="s">
        <v>397</v>
      </c>
      <c r="FR1" s="2" t="s">
        <v>398</v>
      </c>
      <c r="FS1" s="2" t="s">
        <v>399</v>
      </c>
      <c r="FT1" s="2" t="s">
        <v>400</v>
      </c>
      <c r="FU1" s="2" t="s">
        <v>401</v>
      </c>
      <c r="FV1" s="2" t="s">
        <v>402</v>
      </c>
      <c r="FW1" s="2" t="s">
        <v>403</v>
      </c>
      <c r="FX1" s="2" t="s">
        <v>404</v>
      </c>
      <c r="FY1" s="2" t="s">
        <v>405</v>
      </c>
      <c r="FZ1" s="2" t="s">
        <v>406</v>
      </c>
      <c r="GA1" s="2" t="s">
        <v>407</v>
      </c>
      <c r="GB1" s="2" t="s">
        <v>408</v>
      </c>
      <c r="GC1" s="2" t="s">
        <v>409</v>
      </c>
      <c r="GD1" s="2" t="s">
        <v>410</v>
      </c>
      <c r="GE1" s="2" t="s">
        <v>411</v>
      </c>
      <c r="GF1" s="16" t="s">
        <v>258</v>
      </c>
      <c r="GG1" s="10" t="s">
        <v>560</v>
      </c>
      <c r="GH1" s="10" t="s">
        <v>561</v>
      </c>
      <c r="GI1" s="10" t="s">
        <v>562</v>
      </c>
      <c r="GJ1" s="10" t="s">
        <v>563</v>
      </c>
      <c r="GK1" s="10" t="s">
        <v>564</v>
      </c>
      <c r="GL1" s="10" t="s">
        <v>565</v>
      </c>
      <c r="GM1" s="2" t="s">
        <v>566</v>
      </c>
      <c r="GN1" s="2" t="s">
        <v>567</v>
      </c>
      <c r="GO1" s="2" t="s">
        <v>568</v>
      </c>
      <c r="GP1" s="2" t="s">
        <v>569</v>
      </c>
      <c r="GQ1" s="2" t="s">
        <v>570</v>
      </c>
      <c r="GR1" s="2" t="s">
        <v>571</v>
      </c>
      <c r="GS1" s="2" t="s">
        <v>572</v>
      </c>
      <c r="GT1" s="2" t="s">
        <v>573</v>
      </c>
      <c r="GU1" s="2" t="s">
        <v>574</v>
      </c>
      <c r="GV1" s="2" t="s">
        <v>491</v>
      </c>
      <c r="GW1" s="2" t="s">
        <v>575</v>
      </c>
      <c r="GX1" s="2" t="s">
        <v>493</v>
      </c>
      <c r="GY1" s="2" t="s">
        <v>576</v>
      </c>
      <c r="GZ1" s="2" t="s">
        <v>577</v>
      </c>
      <c r="HA1" s="2" t="s">
        <v>578</v>
      </c>
      <c r="HB1" s="2" t="s">
        <v>579</v>
      </c>
      <c r="HC1" s="2" t="s">
        <v>580</v>
      </c>
      <c r="HD1" s="2" t="s">
        <v>581</v>
      </c>
      <c r="HE1" s="2" t="s">
        <v>582</v>
      </c>
      <c r="HF1" s="2" t="s">
        <v>583</v>
      </c>
      <c r="HG1" s="2" t="s">
        <v>584</v>
      </c>
      <c r="HH1" s="2" t="s">
        <v>585</v>
      </c>
      <c r="HI1" s="2" t="s">
        <v>586</v>
      </c>
      <c r="HJ1" s="2" t="s">
        <v>587</v>
      </c>
      <c r="HK1" s="2" t="s">
        <v>588</v>
      </c>
      <c r="HL1" s="2" t="s">
        <v>589</v>
      </c>
      <c r="HM1" s="2" t="s">
        <v>590</v>
      </c>
      <c r="HN1" s="2" t="s">
        <v>591</v>
      </c>
      <c r="HO1" s="2" t="s">
        <v>592</v>
      </c>
      <c r="HP1" s="2" t="s">
        <v>593</v>
      </c>
      <c r="HQ1" s="16" t="s">
        <v>258</v>
      </c>
      <c r="HR1" s="10" t="s">
        <v>594</v>
      </c>
      <c r="HS1" s="10" t="s">
        <v>595</v>
      </c>
      <c r="HT1" s="10" t="s">
        <v>596</v>
      </c>
      <c r="HU1" s="10" t="s">
        <v>597</v>
      </c>
      <c r="HV1" s="10" t="s">
        <v>598</v>
      </c>
      <c r="HW1" s="10" t="s">
        <v>599</v>
      </c>
      <c r="HX1" s="10" t="s">
        <v>600</v>
      </c>
      <c r="HY1" s="10" t="s">
        <v>601</v>
      </c>
      <c r="HZ1" t="s">
        <v>602</v>
      </c>
      <c r="IA1" t="s">
        <v>603</v>
      </c>
      <c r="IB1" t="s">
        <v>604</v>
      </c>
      <c r="IC1" t="s">
        <v>604</v>
      </c>
      <c r="ID1" t="s">
        <v>605</v>
      </c>
      <c r="IE1" t="s">
        <v>606</v>
      </c>
      <c r="IF1" t="s">
        <v>607</v>
      </c>
      <c r="IG1" t="s">
        <v>607</v>
      </c>
      <c r="IH1" t="s">
        <v>608</v>
      </c>
      <c r="II1" t="s">
        <v>609</v>
      </c>
      <c r="IJ1" t="s">
        <v>610</v>
      </c>
      <c r="IK1" t="s">
        <v>611</v>
      </c>
      <c r="IL1" t="s">
        <v>612</v>
      </c>
      <c r="IM1" t="s">
        <v>613</v>
      </c>
      <c r="IN1" t="s">
        <v>614</v>
      </c>
      <c r="IO1" t="s">
        <v>614</v>
      </c>
      <c r="IP1" t="s">
        <v>615</v>
      </c>
      <c r="IQ1" t="s">
        <v>616</v>
      </c>
      <c r="IR1" t="s">
        <v>617</v>
      </c>
      <c r="IS1" t="s">
        <v>617</v>
      </c>
      <c r="IT1" t="s">
        <v>618</v>
      </c>
      <c r="IU1" t="s">
        <v>619</v>
      </c>
      <c r="IV1" t="s">
        <v>620</v>
      </c>
      <c r="IW1" t="s">
        <v>621</v>
      </c>
      <c r="IX1" t="s">
        <v>622</v>
      </c>
      <c r="IY1" t="s">
        <v>623</v>
      </c>
      <c r="IZ1" t="s">
        <v>624</v>
      </c>
      <c r="JA1" t="s">
        <v>625</v>
      </c>
      <c r="JB1" t="s">
        <v>626</v>
      </c>
      <c r="JC1" t="s">
        <v>627</v>
      </c>
      <c r="JD1" t="s">
        <v>258</v>
      </c>
      <c r="JE1" t="s">
        <v>628</v>
      </c>
      <c r="JF1" t="s">
        <v>629</v>
      </c>
      <c r="JG1" t="s">
        <v>630</v>
      </c>
      <c r="JH1" t="s">
        <v>631</v>
      </c>
      <c r="JI1" t="s">
        <v>632</v>
      </c>
      <c r="JJ1" t="s">
        <v>633</v>
      </c>
    </row>
    <row r="2" spans="1:270">
      <c r="A2" t="s">
        <v>305</v>
      </c>
      <c r="B2" t="s">
        <v>66</v>
      </c>
      <c r="D2">
        <v>174.696</v>
      </c>
      <c r="E2" s="24">
        <v>2737.93</v>
      </c>
      <c r="F2">
        <v>34252.6</v>
      </c>
      <c r="G2">
        <v>34379.1</v>
      </c>
      <c r="H2">
        <v>107900</v>
      </c>
      <c r="I2">
        <v>162365</v>
      </c>
      <c r="J2" s="17">
        <v>2104.7399999999998</v>
      </c>
      <c r="K2" s="17">
        <v>1227.31</v>
      </c>
      <c r="L2">
        <v>17.4358</v>
      </c>
      <c r="M2">
        <v>9288.99</v>
      </c>
      <c r="N2">
        <v>217.42699999999999</v>
      </c>
      <c r="O2">
        <v>189.65199999999999</v>
      </c>
      <c r="P2">
        <v>1869.64</v>
      </c>
      <c r="Q2">
        <v>99529</v>
      </c>
      <c r="R2">
        <v>573.15200000000004</v>
      </c>
      <c r="S2">
        <v>539.41899999999998</v>
      </c>
      <c r="T2">
        <v>32.6556</v>
      </c>
      <c r="U2">
        <v>319.065</v>
      </c>
      <c r="V2" s="17">
        <v>31.98</v>
      </c>
      <c r="W2">
        <v>24.9956</v>
      </c>
      <c r="X2">
        <v>2.1263699999999998E-3</v>
      </c>
      <c r="Y2" s="17">
        <v>0</v>
      </c>
      <c r="Z2">
        <v>26.3078</v>
      </c>
      <c r="AA2">
        <v>1.06264</v>
      </c>
      <c r="AB2">
        <v>15.697900000000001</v>
      </c>
      <c r="AC2">
        <v>598.49599999999998</v>
      </c>
      <c r="AD2">
        <v>1.04663E-2</v>
      </c>
      <c r="AE2" s="17">
        <v>0</v>
      </c>
      <c r="AF2">
        <v>0.15074499999999999</v>
      </c>
      <c r="AG2">
        <v>4.1593799999999996</v>
      </c>
      <c r="AI2">
        <v>408200</v>
      </c>
      <c r="AJ2">
        <v>52800</v>
      </c>
      <c r="AK2">
        <v>107899.99999999999</v>
      </c>
      <c r="AL2">
        <v>183600</v>
      </c>
      <c r="AM2">
        <v>75900</v>
      </c>
      <c r="AN2">
        <v>9700</v>
      </c>
      <c r="AO2">
        <v>162100</v>
      </c>
      <c r="AP2">
        <v>1.7469599999999998E-2</v>
      </c>
      <c r="AQ2">
        <v>0.27379300000000001</v>
      </c>
      <c r="AR2">
        <v>3.4252599999999997</v>
      </c>
      <c r="AS2">
        <v>3.43791</v>
      </c>
      <c r="AT2">
        <v>10.79</v>
      </c>
      <c r="AU2">
        <v>16.236499999999999</v>
      </c>
      <c r="AV2">
        <v>0.21047399999999997</v>
      </c>
      <c r="AW2">
        <v>0.12273099999999999</v>
      </c>
      <c r="AX2">
        <v>1.74358E-3</v>
      </c>
      <c r="AY2">
        <v>0.92889900000000003</v>
      </c>
      <c r="AZ2">
        <v>2.17427E-2</v>
      </c>
      <c r="BA2">
        <v>1.8965199999999998E-2</v>
      </c>
      <c r="BB2">
        <v>0.18696400000000002</v>
      </c>
      <c r="BC2">
        <v>9.9528999999999996</v>
      </c>
      <c r="BD2">
        <v>5.7315200000000004E-2</v>
      </c>
      <c r="BE2">
        <v>5.3941900000000001E-2</v>
      </c>
      <c r="BF2">
        <v>3.2655599999999998E-3</v>
      </c>
      <c r="BG2">
        <v>3.1906499999999997E-2</v>
      </c>
      <c r="BH2">
        <v>3.1979999999999999E-3</v>
      </c>
      <c r="BI2">
        <v>2.4995600000000001E-3</v>
      </c>
      <c r="BJ2">
        <v>2.1263699999999997E-7</v>
      </c>
      <c r="BK2">
        <v>0</v>
      </c>
      <c r="BL2">
        <v>2.6307800000000001E-3</v>
      </c>
      <c r="BM2">
        <v>1.06264E-4</v>
      </c>
      <c r="BN2">
        <v>1.5697900000000002E-3</v>
      </c>
      <c r="BO2">
        <v>5.9849599999999996E-2</v>
      </c>
      <c r="BP2">
        <v>1.04663E-6</v>
      </c>
      <c r="BQ2">
        <v>0</v>
      </c>
      <c r="BR2">
        <v>1.5074499999999999E-5</v>
      </c>
      <c r="BS2">
        <v>4.1593799999999997E-4</v>
      </c>
      <c r="BU2">
        <v>40.82</v>
      </c>
      <c r="BV2">
        <v>5.28</v>
      </c>
      <c r="BW2">
        <v>10.79</v>
      </c>
      <c r="BX2">
        <v>18.36</v>
      </c>
      <c r="BY2">
        <v>7.59</v>
      </c>
      <c r="BZ2">
        <v>0.97</v>
      </c>
      <c r="CA2">
        <v>16.21</v>
      </c>
      <c r="CB2">
        <f>AJ2+AO2</f>
        <v>214900</v>
      </c>
      <c r="CC2">
        <f>AJ2+Q2</f>
        <v>152329</v>
      </c>
      <c r="CD2">
        <f>AJ2/CB2</f>
        <v>0.24569567240577012</v>
      </c>
      <c r="CE2">
        <f>AJ2/CC2</f>
        <v>0.34661817513408477</v>
      </c>
      <c r="CF2">
        <f>AO2/CB2</f>
        <v>0.75430432759422983</v>
      </c>
      <c r="CG2">
        <f>Q2/CC2</f>
        <v>0.65338182486591523</v>
      </c>
      <c r="CI2">
        <v>5.5861867570684725</v>
      </c>
      <c r="CJ2">
        <v>2.413813242931528</v>
      </c>
      <c r="CL2">
        <v>1.0034620946349211</v>
      </c>
      <c r="CM2">
        <v>0.16582031408579245</v>
      </c>
      <c r="CN2">
        <v>2.4804551861359156</v>
      </c>
      <c r="CO2">
        <v>2.9080508846204556E-2</v>
      </c>
      <c r="CP2">
        <v>1.8563974478467691</v>
      </c>
      <c r="CQ2">
        <v>2.151077988217295E-2</v>
      </c>
      <c r="CR2">
        <v>3.1166407797109763E-3</v>
      </c>
      <c r="CS2">
        <v>3.6474319544230831E-3</v>
      </c>
      <c r="CT2">
        <v>7.0504037627436731E-3</v>
      </c>
      <c r="CU2">
        <v>3.3139674751608188E-4</v>
      </c>
      <c r="CV2">
        <v>4.002514877044922E-4</v>
      </c>
      <c r="CW2">
        <v>2.4377714294682133E-4</v>
      </c>
      <c r="CX2">
        <v>0</v>
      </c>
      <c r="CY2">
        <v>2.4196621836310899E-4</v>
      </c>
      <c r="CZ2">
        <v>2.0437176315475151E-8</v>
      </c>
      <c r="DA2">
        <v>0</v>
      </c>
      <c r="DB2">
        <v>7.6494730731677458E-6</v>
      </c>
      <c r="DC2">
        <v>6.4390767072333609E-8</v>
      </c>
      <c r="DD2">
        <v>0</v>
      </c>
      <c r="DE2">
        <v>7.0070557090208406E-7</v>
      </c>
      <c r="DF2">
        <v>1.7154241257538106E-5</v>
      </c>
      <c r="DH2">
        <v>0.20353824728773937</v>
      </c>
      <c r="DI2">
        <v>1.6588988236419731</v>
      </c>
      <c r="DJ2">
        <v>3.190054687250967E-3</v>
      </c>
      <c r="DK2">
        <v>1.009367327441657E-4</v>
      </c>
      <c r="DL2">
        <v>2.6167318801070812E-2</v>
      </c>
      <c r="DM2">
        <v>3.7249751557409507E-3</v>
      </c>
      <c r="DN2">
        <v>4.7311119643447466</v>
      </c>
      <c r="DP2">
        <v>3.7607467435158505E-2</v>
      </c>
      <c r="DQ2">
        <v>0.36906677120487169</v>
      </c>
      <c r="DR2">
        <v>5.6794066241514081</v>
      </c>
      <c r="DS2">
        <v>5.7003815264348896</v>
      </c>
      <c r="DT2">
        <v>20.386709658290709</v>
      </c>
      <c r="DU2">
        <v>34.733046813812749</v>
      </c>
      <c r="DV2">
        <v>0.29449555688622753</v>
      </c>
      <c r="DW2">
        <v>0.17172541117764473</v>
      </c>
      <c r="DX2">
        <v>2.6743166548042706E-3</v>
      </c>
      <c r="DY2">
        <v>1.5498467334447465</v>
      </c>
      <c r="DZ2">
        <v>3.8815884138201806E-2</v>
      </c>
      <c r="EA2">
        <v>2.7718369230769226E-2</v>
      </c>
      <c r="EB2">
        <v>0.24141292610120135</v>
      </c>
      <c r="EC2">
        <v>12.803587357865521</v>
      </c>
      <c r="ED2">
        <v>7.1341556684001231E-2</v>
      </c>
      <c r="EE2">
        <v>6.714273205873357E-2</v>
      </c>
      <c r="EF2">
        <v>4.3896770395869195E-3</v>
      </c>
      <c r="EG2">
        <v>3.4892951386451383E-2</v>
      </c>
      <c r="EH2">
        <v>3.7819762611275964E-3</v>
      </c>
      <c r="EI2">
        <v>2.9559964300388043E-3</v>
      </c>
      <c r="EJ2">
        <v>2.7003535789000112E-7</v>
      </c>
      <c r="EK2">
        <v>0</v>
      </c>
      <c r="EL2">
        <v>3.7633943579808418E-3</v>
      </c>
      <c r="EM2">
        <v>1.349090004211945E-4</v>
      </c>
      <c r="EN2">
        <v>1.6642845071482319E-3</v>
      </c>
      <c r="EO2">
        <v>6.6824061762563725E-2</v>
      </c>
      <c r="EP2">
        <v>1.2274731965442763E-6</v>
      </c>
      <c r="EQ2">
        <v>0</v>
      </c>
      <c r="ER2">
        <v>1.9010400783289815E-5</v>
      </c>
      <c r="ES2">
        <v>4.4805676447876448E-4</v>
      </c>
      <c r="EU2">
        <v>8.7547418226702316</v>
      </c>
      <c r="EV2">
        <v>20.386709658290709</v>
      </c>
      <c r="EW2">
        <v>39.274684896389658</v>
      </c>
      <c r="EX2">
        <v>9.1434088700189271</v>
      </c>
      <c r="EY2">
        <v>1.6184228117819095</v>
      </c>
      <c r="EZ2">
        <v>20.852831945563615</v>
      </c>
      <c r="FB2">
        <v>19.9618</v>
      </c>
      <c r="FC2">
        <v>443.36399999999998</v>
      </c>
      <c r="FD2">
        <v>3029.6</v>
      </c>
      <c r="FE2">
        <v>3021.83</v>
      </c>
      <c r="FF2">
        <v>5.5803999999999999E-12</v>
      </c>
      <c r="FG2">
        <v>16710.099999999999</v>
      </c>
      <c r="FH2">
        <v>1156.96</v>
      </c>
      <c r="FI2">
        <v>306.06099999999998</v>
      </c>
      <c r="FJ2">
        <v>2.4892799999999999</v>
      </c>
      <c r="FK2">
        <v>1049.49</v>
      </c>
      <c r="FL2">
        <v>27.079599999999999</v>
      </c>
      <c r="FM2">
        <v>21.337299999999999</v>
      </c>
      <c r="FN2">
        <v>229.53200000000001</v>
      </c>
      <c r="FO2">
        <v>13608.9</v>
      </c>
      <c r="FP2">
        <v>83.121399999999994</v>
      </c>
      <c r="FQ2">
        <v>82.674599999999998</v>
      </c>
      <c r="FR2">
        <v>3.5899299999999998</v>
      </c>
      <c r="FS2">
        <v>40.874699999999997</v>
      </c>
      <c r="FT2">
        <v>10.579700000000001</v>
      </c>
      <c r="FU2">
        <v>4.1699299999999999</v>
      </c>
      <c r="FV2">
        <v>2.1939099999999999E-4</v>
      </c>
      <c r="FW2">
        <v>1.8814799999999999E-4</v>
      </c>
      <c r="FX2">
        <v>3.0306199999999999</v>
      </c>
      <c r="FY2">
        <v>0.20679800000000001</v>
      </c>
      <c r="FZ2">
        <v>1.6616599999999999</v>
      </c>
      <c r="GA2">
        <v>73.228999999999999</v>
      </c>
      <c r="GB2">
        <v>9.6708799999999998E-3</v>
      </c>
      <c r="GC2">
        <v>3.4810599999999999E-4</v>
      </c>
      <c r="GD2">
        <v>4.6822500000000003E-2</v>
      </c>
      <c r="GE2">
        <v>0.57850400000000002</v>
      </c>
      <c r="GG2">
        <v>741.66666666666686</v>
      </c>
      <c r="GH2">
        <v>908.3333333333336</v>
      </c>
      <c r="GI2">
        <v>1091.6666666666667</v>
      </c>
      <c r="GJ2">
        <v>808.3333333333336</v>
      </c>
      <c r="GK2">
        <v>775</v>
      </c>
      <c r="GL2">
        <v>1766.6666666666672</v>
      </c>
      <c r="GM2">
        <v>1.9961800000000002E-3</v>
      </c>
      <c r="GN2">
        <v>4.4336399999999998E-2</v>
      </c>
      <c r="GO2">
        <v>0.30296000000000001</v>
      </c>
      <c r="GP2">
        <v>0.30218299999999998</v>
      </c>
      <c r="GQ2">
        <v>5.5803999999999999E-16</v>
      </c>
      <c r="GR2">
        <v>1.6710099999999999</v>
      </c>
      <c r="GS2">
        <v>0.11569600000000001</v>
      </c>
      <c r="GT2">
        <v>3.0606099999999997E-2</v>
      </c>
      <c r="GU2">
        <v>2.4892799999999999E-4</v>
      </c>
      <c r="GV2">
        <v>0.104949</v>
      </c>
      <c r="GW2">
        <v>2.7079599999999997E-3</v>
      </c>
      <c r="GX2">
        <v>2.1337299999999999E-3</v>
      </c>
      <c r="GY2">
        <v>2.29532E-2</v>
      </c>
      <c r="GZ2">
        <v>1.3608899999999999</v>
      </c>
      <c r="HA2">
        <v>8.3121399999999991E-3</v>
      </c>
      <c r="HB2">
        <v>8.267459999999999E-3</v>
      </c>
      <c r="HC2">
        <v>3.58993E-4</v>
      </c>
      <c r="HD2">
        <v>4.0874699999999993E-3</v>
      </c>
      <c r="HE2">
        <v>1.0579700000000001E-3</v>
      </c>
      <c r="HF2">
        <v>4.16993E-4</v>
      </c>
      <c r="HG2">
        <v>2.1939099999999998E-8</v>
      </c>
      <c r="HH2">
        <v>1.8814799999999999E-8</v>
      </c>
      <c r="HI2">
        <v>3.0306199999999999E-4</v>
      </c>
      <c r="HJ2">
        <v>2.0679800000000001E-5</v>
      </c>
      <c r="HK2">
        <v>1.6616599999999998E-4</v>
      </c>
      <c r="HL2">
        <v>7.3229000000000002E-3</v>
      </c>
      <c r="HM2">
        <v>9.670879999999999E-7</v>
      </c>
      <c r="HN2">
        <v>3.4810599999999998E-8</v>
      </c>
      <c r="HO2">
        <v>4.6822499999999999E-6</v>
      </c>
      <c r="HP2">
        <v>5.7850400000000004E-5</v>
      </c>
      <c r="HS2">
        <v>7.4166666666666686E-2</v>
      </c>
      <c r="HT2">
        <v>9.0833333333333363E-2</v>
      </c>
      <c r="HU2">
        <v>0.10916666666666668</v>
      </c>
      <c r="HV2">
        <v>8.0833333333333354E-2</v>
      </c>
      <c r="HW2">
        <v>7.7499999999999999E-2</v>
      </c>
      <c r="HX2">
        <v>0.17666666666666672</v>
      </c>
      <c r="HZ2">
        <v>4.2972520461095108E-3</v>
      </c>
      <c r="IA2">
        <v>5.9764464375815569E-2</v>
      </c>
      <c r="IB2">
        <v>0.50223315508021393</v>
      </c>
      <c r="IC2">
        <v>0.50094508021390372</v>
      </c>
      <c r="ID2">
        <v>1.054443261675315E-15</v>
      </c>
      <c r="IE2">
        <v>3.574022100391598</v>
      </c>
      <c r="IF2">
        <v>0.1618820279441118</v>
      </c>
      <c r="IG2">
        <v>4.2824103992015965E-2</v>
      </c>
      <c r="IH2">
        <v>3.8180771530249108E-4</v>
      </c>
      <c r="II2">
        <v>0.17510500584917488</v>
      </c>
      <c r="IJ2">
        <v>4.8343518335296426E-3</v>
      </c>
      <c r="IK2">
        <v>3.1185284615384613E-3</v>
      </c>
      <c r="IL2">
        <v>2.9637786821987627E-2</v>
      </c>
      <c r="IM2">
        <v>1.7505163401969561</v>
      </c>
      <c r="IN2">
        <v>1.0346313141633527E-2</v>
      </c>
      <c r="IO2">
        <v>1.029069891098195E-2</v>
      </c>
      <c r="IP2">
        <v>4.8257062478485372E-4</v>
      </c>
      <c r="IQ2">
        <v>4.4700575745875741E-3</v>
      </c>
      <c r="IR2">
        <v>1.2511624218215021E-3</v>
      </c>
      <c r="IS2">
        <v>4.9313872015521569E-4</v>
      </c>
      <c r="IT2">
        <v>2.7861250489258798E-8</v>
      </c>
      <c r="IU2">
        <v>2.5415036790177592E-8</v>
      </c>
      <c r="IV2">
        <v>4.3353751393821979E-4</v>
      </c>
      <c r="IW2">
        <v>2.6254339634403172E-5</v>
      </c>
      <c r="IX2">
        <v>1.7616846802106845E-4</v>
      </c>
      <c r="IY2">
        <v>8.176260524399126E-3</v>
      </c>
      <c r="IZ2">
        <v>1.1341874384449242E-6</v>
      </c>
      <c r="JA2">
        <v>2.2435733526011557E-8</v>
      </c>
      <c r="JB2">
        <v>5.9047695822454309E-6</v>
      </c>
      <c r="JC2">
        <v>6.2317612355212361E-5</v>
      </c>
      <c r="JD2">
        <v>0</v>
      </c>
      <c r="JE2">
        <v>0</v>
      </c>
      <c r="JF2">
        <v>0.12295008912655975</v>
      </c>
      <c r="JG2">
        <v>0.17163392636520883</v>
      </c>
      <c r="JH2">
        <v>0.23348997270677582</v>
      </c>
      <c r="JI2">
        <v>9.7372122762148364E-2</v>
      </c>
      <c r="JJ2">
        <v>0.12930697722999793</v>
      </c>
    </row>
    <row r="3" spans="1:270">
      <c r="A3" t="s">
        <v>305</v>
      </c>
      <c r="B3" t="s">
        <v>67</v>
      </c>
      <c r="D3">
        <v>174.63</v>
      </c>
      <c r="E3">
        <v>644.36599999999999</v>
      </c>
      <c r="F3">
        <v>39583.300000000003</v>
      </c>
      <c r="G3">
        <v>39681.5</v>
      </c>
      <c r="H3">
        <v>106400</v>
      </c>
      <c r="I3">
        <v>160633</v>
      </c>
      <c r="J3" s="17">
        <v>0</v>
      </c>
      <c r="K3" s="17">
        <v>0</v>
      </c>
      <c r="L3">
        <v>15.7332</v>
      </c>
      <c r="M3">
        <v>9893.33</v>
      </c>
      <c r="N3">
        <v>237.541</v>
      </c>
      <c r="O3">
        <v>55.706000000000003</v>
      </c>
      <c r="P3">
        <v>1712.62</v>
      </c>
      <c r="Q3">
        <v>103362</v>
      </c>
      <c r="R3">
        <v>616.13900000000001</v>
      </c>
      <c r="S3">
        <v>609.80799999999999</v>
      </c>
      <c r="T3">
        <v>33.0822</v>
      </c>
      <c r="U3">
        <v>409.88799999999998</v>
      </c>
      <c r="V3" s="17">
        <v>0</v>
      </c>
      <c r="W3">
        <v>0.71957499999999996</v>
      </c>
      <c r="X3">
        <v>1.86413E-2</v>
      </c>
      <c r="Y3">
        <v>4.5037699999999998E-3</v>
      </c>
      <c r="Z3">
        <v>25.667999999999999</v>
      </c>
      <c r="AA3">
        <v>1.1533199999999999</v>
      </c>
      <c r="AB3">
        <v>21.401800000000001</v>
      </c>
      <c r="AC3">
        <v>781.68899999999996</v>
      </c>
      <c r="AD3">
        <v>9.5500399999999992E-3</v>
      </c>
      <c r="AE3">
        <v>1.5559399999999999E-2</v>
      </c>
      <c r="AF3">
        <v>0.14501500000000001</v>
      </c>
      <c r="AG3">
        <v>3.1295199999999999</v>
      </c>
      <c r="AI3">
        <v>409900</v>
      </c>
      <c r="AJ3">
        <v>58300</v>
      </c>
      <c r="AK3">
        <v>106400</v>
      </c>
      <c r="AL3">
        <v>185000</v>
      </c>
      <c r="AM3">
        <v>76300</v>
      </c>
      <c r="AN3">
        <v>9000</v>
      </c>
      <c r="AO3">
        <v>155200</v>
      </c>
      <c r="AP3">
        <v>1.7462999999999999E-2</v>
      </c>
      <c r="AQ3">
        <v>6.4436599999999997E-2</v>
      </c>
      <c r="AR3">
        <v>3.9583300000000001</v>
      </c>
      <c r="AS3">
        <v>3.9681500000000001</v>
      </c>
      <c r="AT3">
        <v>10.64</v>
      </c>
      <c r="AU3">
        <v>16.063300000000002</v>
      </c>
      <c r="AV3">
        <v>0</v>
      </c>
      <c r="AW3">
        <v>0</v>
      </c>
      <c r="AX3">
        <v>1.57332E-3</v>
      </c>
      <c r="AY3">
        <v>0.98933300000000002</v>
      </c>
      <c r="AZ3">
        <v>2.37541E-2</v>
      </c>
      <c r="BA3">
        <v>5.5706000000000002E-3</v>
      </c>
      <c r="BB3">
        <v>0.171262</v>
      </c>
      <c r="BC3">
        <v>10.3362</v>
      </c>
      <c r="BD3">
        <v>6.1613899999999999E-2</v>
      </c>
      <c r="BE3">
        <v>6.0980800000000002E-2</v>
      </c>
      <c r="BF3">
        <v>3.3082200000000002E-3</v>
      </c>
      <c r="BG3">
        <v>4.0988799999999999E-2</v>
      </c>
      <c r="BH3">
        <v>0</v>
      </c>
      <c r="BI3">
        <v>7.1957499999999997E-5</v>
      </c>
      <c r="BJ3">
        <v>1.8641300000000001E-6</v>
      </c>
      <c r="BK3">
        <v>4.5037699999999996E-7</v>
      </c>
      <c r="BL3">
        <v>2.5667999999999997E-3</v>
      </c>
      <c r="BM3">
        <v>1.1533199999999999E-4</v>
      </c>
      <c r="BN3">
        <v>2.1401800000000002E-3</v>
      </c>
      <c r="BO3">
        <v>7.8168899999999999E-2</v>
      </c>
      <c r="BP3">
        <v>9.5500399999999986E-7</v>
      </c>
      <c r="BQ3">
        <v>1.5559399999999998E-6</v>
      </c>
      <c r="BR3">
        <v>1.45015E-5</v>
      </c>
      <c r="BS3">
        <v>3.1295199999999997E-4</v>
      </c>
      <c r="BU3">
        <v>40.99</v>
      </c>
      <c r="BV3">
        <v>5.83</v>
      </c>
      <c r="BW3">
        <v>10.64</v>
      </c>
      <c r="BX3">
        <v>18.5</v>
      </c>
      <c r="BY3">
        <v>7.63</v>
      </c>
      <c r="BZ3">
        <v>0.9</v>
      </c>
      <c r="CA3">
        <v>15.52</v>
      </c>
      <c r="CB3">
        <f t="shared" ref="CB3:CB66" si="0">AJ3+AO3</f>
        <v>213500</v>
      </c>
      <c r="CC3">
        <f t="shared" ref="CC3:CC66" si="1">AJ3+Q3</f>
        <v>161662</v>
      </c>
      <c r="CD3">
        <f t="shared" ref="CD3:CD66" si="2">AJ3/CB3</f>
        <v>0.27306791569086653</v>
      </c>
      <c r="CE3">
        <f t="shared" ref="CE3:CE66" si="3">AJ3/CC3</f>
        <v>0.3606289666093454</v>
      </c>
      <c r="CF3">
        <f t="shared" ref="CF3:CF66" si="4">AO3/CB3</f>
        <v>0.72693208430913347</v>
      </c>
      <c r="CG3">
        <f t="shared" ref="CG3:CG66" si="5">Q3/CC3</f>
        <v>0.6393710333906546</v>
      </c>
      <c r="CI3">
        <v>5.6233462836941905</v>
      </c>
      <c r="CJ3">
        <v>2.376653716305809</v>
      </c>
      <c r="CL3">
        <v>0.98986071998826652</v>
      </c>
      <c r="CM3">
        <v>0.17643797278102619</v>
      </c>
      <c r="CN3">
        <v>2.3725775288202815</v>
      </c>
      <c r="CO3">
        <v>2.6612479963745644E-2</v>
      </c>
      <c r="CP3">
        <v>2.0477923699604865</v>
      </c>
      <c r="CQ3">
        <v>2.1481884375179772E-2</v>
      </c>
      <c r="CR3">
        <v>9.1455877767567092E-4</v>
      </c>
      <c r="CS3">
        <v>3.9810041558021089E-3</v>
      </c>
      <c r="CT3">
        <v>7.9627153778099279E-3</v>
      </c>
      <c r="CU3">
        <v>2.9874713702845063E-4</v>
      </c>
      <c r="CV3">
        <v>4.0508857586738119E-4</v>
      </c>
      <c r="CW3">
        <v>7.0110943032306944E-6</v>
      </c>
      <c r="CX3">
        <v>4.2150150239237274E-8</v>
      </c>
      <c r="CY3">
        <v>2.3585362829959812E-4</v>
      </c>
      <c r="CZ3">
        <v>1.7899404255789339E-7</v>
      </c>
      <c r="DA3">
        <v>7.6782055415111346E-8</v>
      </c>
      <c r="DB3">
        <v>8.2942192137902905E-6</v>
      </c>
      <c r="DC3">
        <v>5.8697004185580651E-8</v>
      </c>
      <c r="DD3">
        <v>7.6782055415111346E-8</v>
      </c>
      <c r="DE3">
        <v>6.7341983921129814E-7</v>
      </c>
      <c r="DF3">
        <v>1.2894395041996665E-5</v>
      </c>
      <c r="DH3">
        <v>4.7856026075408904E-2</v>
      </c>
      <c r="DI3">
        <v>1.6660306498194575</v>
      </c>
      <c r="DJ3">
        <v>4.0941569856188069E-3</v>
      </c>
      <c r="DK3">
        <v>1.3747961632752821E-4</v>
      </c>
      <c r="DL3">
        <v>0</v>
      </c>
      <c r="DM3">
        <v>4.8604497159733424E-3</v>
      </c>
      <c r="DN3">
        <v>4.8222217077608391</v>
      </c>
      <c r="DP3">
        <v>3.7593259365994239E-2</v>
      </c>
      <c r="DQ3">
        <v>8.6859079338842973E-2</v>
      </c>
      <c r="DR3">
        <v>6.5632873482822456</v>
      </c>
      <c r="DS3">
        <v>6.5795698415963786</v>
      </c>
      <c r="DT3">
        <v>20.10329849529316</v>
      </c>
      <c r="DU3">
        <v>34.362538163047354</v>
      </c>
      <c r="DV3">
        <v>0</v>
      </c>
      <c r="DW3">
        <v>0</v>
      </c>
      <c r="DX3">
        <v>2.4131705338078292E-3</v>
      </c>
      <c r="DY3">
        <v>1.6506794800501361</v>
      </c>
      <c r="DZ3">
        <v>4.2406710914801728E-2</v>
      </c>
      <c r="EA3">
        <v>8.1416461538461535E-3</v>
      </c>
      <c r="EB3">
        <v>0.22113808299963597</v>
      </c>
      <c r="EC3">
        <v>13.296671286596832</v>
      </c>
      <c r="ED3">
        <v>7.6692248118690742E-2</v>
      </c>
      <c r="EE3">
        <v>7.5904213888039168E-2</v>
      </c>
      <c r="EF3">
        <v>4.4470220654044754E-3</v>
      </c>
      <c r="EG3">
        <v>4.4825355516555518E-2</v>
      </c>
      <c r="EH3">
        <v>0</v>
      </c>
      <c r="EI3">
        <v>8.5097422392147912E-5</v>
      </c>
      <c r="EJ3">
        <v>2.3673255910471263E-6</v>
      </c>
      <c r="EK3">
        <v>6.0836937009427755E-7</v>
      </c>
      <c r="EL3">
        <v>3.6718694220213106E-3</v>
      </c>
      <c r="EM3">
        <v>1.4642141117007833E-4</v>
      </c>
      <c r="EN3">
        <v>2.2690094958615504E-3</v>
      </c>
      <c r="EO3">
        <v>8.7278167297887843E-2</v>
      </c>
      <c r="EP3">
        <v>1.1200154902807774E-6</v>
      </c>
      <c r="EQ3">
        <v>1.0028168208092485E-6</v>
      </c>
      <c r="ER3">
        <v>1.8287792428198434E-5</v>
      </c>
      <c r="ES3">
        <v>3.3711817760617762E-4</v>
      </c>
      <c r="EU3">
        <v>9.6666940958650471</v>
      </c>
      <c r="EV3">
        <v>20.10329849529316</v>
      </c>
      <c r="EW3">
        <v>39.574165064444919</v>
      </c>
      <c r="EX3">
        <v>9.1915954780295674</v>
      </c>
      <c r="EY3">
        <v>1.5016294129935244</v>
      </c>
      <c r="EZ3">
        <v>19.96520368878145</v>
      </c>
      <c r="FB3">
        <v>22.530100000000001</v>
      </c>
      <c r="FC3">
        <v>86.965100000000007</v>
      </c>
      <c r="FD3">
        <v>3462.74</v>
      </c>
      <c r="FE3">
        <v>3178.1</v>
      </c>
      <c r="FF3">
        <v>4.6492399999999997E-12</v>
      </c>
      <c r="FG3">
        <v>13376.9</v>
      </c>
      <c r="FH3">
        <v>722.62199999999996</v>
      </c>
      <c r="FI3">
        <v>141.41</v>
      </c>
      <c r="FJ3">
        <v>2.9114200000000001</v>
      </c>
      <c r="FK3">
        <v>829.68600000000004</v>
      </c>
      <c r="FL3">
        <v>19.306699999999999</v>
      </c>
      <c r="FM3">
        <v>5.24369</v>
      </c>
      <c r="FN3">
        <v>175.04900000000001</v>
      </c>
      <c r="FO3">
        <v>11881.1</v>
      </c>
      <c r="FP3">
        <v>76.560599999999994</v>
      </c>
      <c r="FQ3">
        <v>85.599699999999999</v>
      </c>
      <c r="FR3">
        <v>2.7646199999999999</v>
      </c>
      <c r="FS3">
        <v>36.802500000000002</v>
      </c>
      <c r="FT3">
        <v>5.4931599999999996</v>
      </c>
      <c r="FU3">
        <v>0.233794</v>
      </c>
      <c r="FV3">
        <v>3.7137000000000003E-2</v>
      </c>
      <c r="FW3">
        <v>4.5595800000000001E-4</v>
      </c>
      <c r="FX3">
        <v>2.3187899999999999</v>
      </c>
      <c r="FY3">
        <v>0.30649700000000002</v>
      </c>
      <c r="FZ3">
        <v>1.8666799999999999</v>
      </c>
      <c r="GA3">
        <v>46.429499999999997</v>
      </c>
      <c r="GB3">
        <v>8.7319100000000007E-3</v>
      </c>
      <c r="GC3">
        <v>1.7077200000000001E-2</v>
      </c>
      <c r="GD3">
        <v>5.2954899999999999E-2</v>
      </c>
      <c r="GE3">
        <v>0.62064200000000003</v>
      </c>
      <c r="GG3">
        <v>741.66666666666686</v>
      </c>
      <c r="GH3">
        <v>908.3333333333336</v>
      </c>
      <c r="GI3">
        <v>1091.6666666666667</v>
      </c>
      <c r="GJ3">
        <v>808.3333333333336</v>
      </c>
      <c r="GK3">
        <v>775</v>
      </c>
      <c r="GL3">
        <v>1766.6666666666672</v>
      </c>
      <c r="GM3">
        <v>2.2530100000000002E-3</v>
      </c>
      <c r="GN3">
        <v>8.696510000000001E-3</v>
      </c>
      <c r="GO3">
        <v>0.34627399999999997</v>
      </c>
      <c r="GP3">
        <v>0.31780999999999998</v>
      </c>
      <c r="GQ3">
        <v>4.6492399999999994E-16</v>
      </c>
      <c r="GR3">
        <v>1.33769</v>
      </c>
      <c r="GS3">
        <v>7.2262199999999999E-2</v>
      </c>
      <c r="GT3">
        <v>1.4140999999999999E-2</v>
      </c>
      <c r="GU3">
        <v>2.9114199999999999E-4</v>
      </c>
      <c r="GV3">
        <v>8.2968600000000003E-2</v>
      </c>
      <c r="GW3">
        <v>1.93067E-3</v>
      </c>
      <c r="GX3">
        <v>5.2436900000000001E-4</v>
      </c>
      <c r="GY3">
        <v>1.75049E-2</v>
      </c>
      <c r="GZ3">
        <v>1.18811</v>
      </c>
      <c r="HA3">
        <v>7.6560599999999993E-3</v>
      </c>
      <c r="HB3">
        <v>8.5599700000000001E-3</v>
      </c>
      <c r="HC3">
        <v>2.76462E-4</v>
      </c>
      <c r="HD3">
        <v>3.6802500000000004E-3</v>
      </c>
      <c r="HE3">
        <v>5.49316E-4</v>
      </c>
      <c r="HF3">
        <v>2.3379400000000002E-5</v>
      </c>
      <c r="HG3">
        <v>3.7137000000000005E-6</v>
      </c>
      <c r="HH3">
        <v>4.5595800000000003E-8</v>
      </c>
      <c r="HI3">
        <v>2.3187899999999999E-4</v>
      </c>
      <c r="HJ3">
        <v>3.0649699999999999E-5</v>
      </c>
      <c r="HK3">
        <v>1.86668E-4</v>
      </c>
      <c r="HL3">
        <v>4.6429499999999999E-3</v>
      </c>
      <c r="HM3">
        <v>8.7319100000000003E-7</v>
      </c>
      <c r="HN3">
        <v>1.7077200000000001E-6</v>
      </c>
      <c r="HO3">
        <v>5.2954899999999997E-6</v>
      </c>
      <c r="HP3">
        <v>6.2064200000000008E-5</v>
      </c>
      <c r="HS3">
        <v>7.4166666666666686E-2</v>
      </c>
      <c r="HT3">
        <v>9.0833333333333363E-2</v>
      </c>
      <c r="HU3">
        <v>0.10916666666666668</v>
      </c>
      <c r="HV3">
        <v>8.0833333333333354E-2</v>
      </c>
      <c r="HW3">
        <v>7.7499999999999999E-2</v>
      </c>
      <c r="HX3">
        <v>0.17666666666666672</v>
      </c>
      <c r="HZ3">
        <v>4.8501396829971188E-3</v>
      </c>
      <c r="IA3">
        <v>1.172269877772945E-2</v>
      </c>
      <c r="IB3">
        <v>0.57403711229946519</v>
      </c>
      <c r="IC3">
        <v>0.52685080213903734</v>
      </c>
      <c r="ID3">
        <v>8.7849612750185302E-16</v>
      </c>
      <c r="IE3">
        <v>2.8611041367034531</v>
      </c>
      <c r="IF3">
        <v>0.10110938562874253</v>
      </c>
      <c r="IG3">
        <v>1.9786109780439123E-2</v>
      </c>
      <c r="IH3">
        <v>4.465558790035587E-4</v>
      </c>
      <c r="II3">
        <v>0.1384312112387717</v>
      </c>
      <c r="IJ3">
        <v>3.4467045504515117E-3</v>
      </c>
      <c r="IK3">
        <v>7.6638546153846149E-4</v>
      </c>
      <c r="IL3">
        <v>2.2602795886421553E-2</v>
      </c>
      <c r="IM3">
        <v>1.5282689776186213</v>
      </c>
      <c r="IN3">
        <v>9.5296751728357297E-3</v>
      </c>
      <c r="IO3">
        <v>1.0654792881615173E-2</v>
      </c>
      <c r="IP3">
        <v>3.716296419965577E-4</v>
      </c>
      <c r="IQ3">
        <v>4.0247217444717449E-3</v>
      </c>
      <c r="IR3">
        <v>6.4962478794795711E-4</v>
      </c>
      <c r="IS3">
        <v>2.7648635334398542E-5</v>
      </c>
      <c r="IT3">
        <v>4.7161609155325614E-6</v>
      </c>
      <c r="IU3">
        <v>6.1590818636263979E-8</v>
      </c>
      <c r="IV3">
        <v>3.317085124313852E-4</v>
      </c>
      <c r="IW3">
        <v>3.891177059219948E-5</v>
      </c>
      <c r="IX3">
        <v>1.9790459894657636E-4</v>
      </c>
      <c r="IY3">
        <v>5.1840075382374364E-3</v>
      </c>
      <c r="IZ3">
        <v>1.0240663347732182E-6</v>
      </c>
      <c r="JA3">
        <v>1.1006403468208094E-6</v>
      </c>
      <c r="JB3">
        <v>6.678124464751958E-6</v>
      </c>
      <c r="JC3">
        <v>6.6856802316602327E-5</v>
      </c>
      <c r="JD3">
        <v>0</v>
      </c>
      <c r="JE3">
        <v>0</v>
      </c>
      <c r="JF3">
        <v>0.12295008912655975</v>
      </c>
      <c r="JG3">
        <v>0.17163392636520883</v>
      </c>
      <c r="JH3">
        <v>0.23348997270677582</v>
      </c>
      <c r="JI3">
        <v>9.7372122762148364E-2</v>
      </c>
      <c r="JJ3">
        <v>0.12930697722999793</v>
      </c>
    </row>
    <row r="4" spans="1:270">
      <c r="A4" t="s">
        <v>305</v>
      </c>
      <c r="B4" t="s">
        <v>68</v>
      </c>
      <c r="D4">
        <v>169.952</v>
      </c>
      <c r="E4">
        <v>535.82100000000003</v>
      </c>
      <c r="F4">
        <v>37022.300000000003</v>
      </c>
      <c r="G4">
        <v>36777.699999999997</v>
      </c>
      <c r="H4">
        <v>104900</v>
      </c>
      <c r="I4">
        <v>154574</v>
      </c>
      <c r="J4" s="17">
        <v>0</v>
      </c>
      <c r="K4" s="17">
        <v>238.76</v>
      </c>
      <c r="L4">
        <v>15.412800000000001</v>
      </c>
      <c r="M4">
        <v>13072</v>
      </c>
      <c r="N4">
        <v>981.50400000000002</v>
      </c>
      <c r="O4">
        <v>448.86500000000001</v>
      </c>
      <c r="P4">
        <v>1748.8</v>
      </c>
      <c r="Q4">
        <v>100036</v>
      </c>
      <c r="R4">
        <v>617.79899999999998</v>
      </c>
      <c r="S4">
        <v>641.51800000000003</v>
      </c>
      <c r="T4">
        <v>29.640699999999999</v>
      </c>
      <c r="U4">
        <v>349.10300000000001</v>
      </c>
      <c r="V4" s="17">
        <v>0</v>
      </c>
      <c r="W4">
        <v>0.61891700000000005</v>
      </c>
      <c r="X4">
        <v>6.3125899999999999E-2</v>
      </c>
      <c r="Y4" s="17">
        <v>0</v>
      </c>
      <c r="Z4">
        <v>22.708100000000002</v>
      </c>
      <c r="AA4">
        <v>1.05697</v>
      </c>
      <c r="AB4">
        <v>18.878799999999998</v>
      </c>
      <c r="AC4">
        <v>1088.4100000000001</v>
      </c>
      <c r="AD4">
        <v>1.14559E-2</v>
      </c>
      <c r="AE4">
        <v>6.6363799999999999E-3</v>
      </c>
      <c r="AF4">
        <v>0.19377800000000001</v>
      </c>
      <c r="AG4">
        <v>2.95669</v>
      </c>
      <c r="AI4">
        <v>408900</v>
      </c>
      <c r="AJ4">
        <v>53400</v>
      </c>
      <c r="AK4">
        <v>104900</v>
      </c>
      <c r="AL4">
        <v>184700</v>
      </c>
      <c r="AM4">
        <v>77000</v>
      </c>
      <c r="AN4">
        <v>13899.999999999998</v>
      </c>
      <c r="AO4">
        <v>155200</v>
      </c>
      <c r="AP4">
        <v>1.6995199999999999E-2</v>
      </c>
      <c r="AQ4">
        <v>5.3582100000000001E-2</v>
      </c>
      <c r="AR4">
        <v>3.7022300000000001</v>
      </c>
      <c r="AS4">
        <v>3.6777699999999998</v>
      </c>
      <c r="AT4">
        <v>10.49</v>
      </c>
      <c r="AU4">
        <v>15.4574</v>
      </c>
      <c r="AV4">
        <v>0</v>
      </c>
      <c r="AW4">
        <v>2.3875999999999998E-2</v>
      </c>
      <c r="AX4">
        <v>1.5412800000000001E-3</v>
      </c>
      <c r="AY4">
        <v>1.3071999999999999</v>
      </c>
      <c r="AZ4">
        <v>9.8150399999999999E-2</v>
      </c>
      <c r="BA4">
        <v>4.4886500000000003E-2</v>
      </c>
      <c r="BB4">
        <v>0.17488000000000001</v>
      </c>
      <c r="BC4">
        <v>10.0036</v>
      </c>
      <c r="BD4">
        <v>6.1779899999999999E-2</v>
      </c>
      <c r="BE4">
        <v>6.4151800000000009E-2</v>
      </c>
      <c r="BF4">
        <v>2.9640700000000001E-3</v>
      </c>
      <c r="BG4">
        <v>3.4910299999999998E-2</v>
      </c>
      <c r="BH4">
        <v>0</v>
      </c>
      <c r="BI4">
        <v>6.1891700000000002E-5</v>
      </c>
      <c r="BJ4">
        <v>6.3125899999999996E-6</v>
      </c>
      <c r="BK4">
        <v>0</v>
      </c>
      <c r="BL4">
        <v>2.2708100000000003E-3</v>
      </c>
      <c r="BM4">
        <v>1.05697E-4</v>
      </c>
      <c r="BN4">
        <v>1.8878799999999998E-3</v>
      </c>
      <c r="BO4">
        <v>0.10884100000000001</v>
      </c>
      <c r="BP4">
        <v>1.14559E-6</v>
      </c>
      <c r="BQ4">
        <v>6.6363799999999998E-7</v>
      </c>
      <c r="BR4">
        <v>1.9377799999999999E-5</v>
      </c>
      <c r="BS4">
        <v>2.9566899999999998E-4</v>
      </c>
      <c r="BU4">
        <v>40.89</v>
      </c>
      <c r="BV4">
        <v>5.34</v>
      </c>
      <c r="BW4">
        <v>10.49</v>
      </c>
      <c r="BX4">
        <v>18.47</v>
      </c>
      <c r="BY4">
        <v>7.7</v>
      </c>
      <c r="BZ4">
        <v>1.39</v>
      </c>
      <c r="CA4">
        <v>15.52</v>
      </c>
      <c r="CB4">
        <f t="shared" si="0"/>
        <v>208600</v>
      </c>
      <c r="CC4">
        <f t="shared" si="1"/>
        <v>153436</v>
      </c>
      <c r="CD4">
        <f t="shared" si="2"/>
        <v>0.25599232981783315</v>
      </c>
      <c r="CE4">
        <f t="shared" si="3"/>
        <v>0.3480278422273782</v>
      </c>
      <c r="CF4">
        <f t="shared" si="4"/>
        <v>0.74400767018216685</v>
      </c>
      <c r="CG4">
        <f t="shared" si="5"/>
        <v>0.65197215777262185</v>
      </c>
      <c r="CI4">
        <v>5.6389491969399144</v>
      </c>
      <c r="CJ4">
        <v>2.3610508030600865</v>
      </c>
      <c r="CL4">
        <v>0.9726185937222418</v>
      </c>
      <c r="CM4">
        <v>0.23415303412574023</v>
      </c>
      <c r="CN4">
        <v>2.3830250062199361</v>
      </c>
      <c r="CO4">
        <v>2.7294344420582799E-2</v>
      </c>
      <c r="CP4">
        <v>1.8839388825385985</v>
      </c>
      <c r="CQ4">
        <v>2.0998486204274185E-2</v>
      </c>
      <c r="CR4">
        <v>7.401735766112901E-3</v>
      </c>
      <c r="CS4">
        <v>1.6521683991759052E-2</v>
      </c>
      <c r="CT4">
        <v>8.4136629110072511E-3</v>
      </c>
      <c r="CU4">
        <v>2.9395199929677996E-4</v>
      </c>
      <c r="CV4">
        <v>3.6454593122698477E-4</v>
      </c>
      <c r="CW4">
        <v>6.0568991273509777E-6</v>
      </c>
      <c r="CX4">
        <v>0</v>
      </c>
      <c r="CY4">
        <v>2.0957501985330356E-4</v>
      </c>
      <c r="CZ4">
        <v>6.0880491614946727E-7</v>
      </c>
      <c r="DA4">
        <v>3.2893214769027901E-8</v>
      </c>
      <c r="DB4">
        <v>7.6347801183020598E-6</v>
      </c>
      <c r="DC4">
        <v>7.0720959812375415E-8</v>
      </c>
      <c r="DD4">
        <v>3.2893214769027901E-8</v>
      </c>
      <c r="DE4">
        <v>9.038276763330712E-7</v>
      </c>
      <c r="DF4">
        <v>1.223593663718226E-5</v>
      </c>
      <c r="DH4">
        <v>3.9969796114596681E-2</v>
      </c>
      <c r="DI4">
        <v>1.6887188878823078</v>
      </c>
      <c r="DJ4">
        <v>3.5023621831417238E-3</v>
      </c>
      <c r="DK4">
        <v>1.2180653319294069E-4</v>
      </c>
      <c r="DL4">
        <v>5.1080487726767642E-3</v>
      </c>
      <c r="DM4">
        <v>6.7974052724686382E-3</v>
      </c>
      <c r="DN4">
        <v>4.6548696968274923</v>
      </c>
      <c r="DP4">
        <v>3.6586208645533143E-2</v>
      </c>
      <c r="DQ4">
        <v>7.2227458851674406E-2</v>
      </c>
      <c r="DR4">
        <v>6.1386492079818868</v>
      </c>
      <c r="DS4">
        <v>6.0980922032503502</v>
      </c>
      <c r="DT4">
        <v>19.819887332295643</v>
      </c>
      <c r="DU4">
        <v>33.066399644001429</v>
      </c>
      <c r="DV4">
        <v>0</v>
      </c>
      <c r="DW4">
        <v>3.3407337325349298E-2</v>
      </c>
      <c r="DX4">
        <v>2.3640273309608545E-3</v>
      </c>
      <c r="DY4">
        <v>2.1810332985168164</v>
      </c>
      <c r="DZ4">
        <v>0.17522177809187281</v>
      </c>
      <c r="EA4">
        <v>6.5603346153846151E-2</v>
      </c>
      <c r="EB4">
        <v>0.22580974153622135</v>
      </c>
      <c r="EC4">
        <v>12.868808738472531</v>
      </c>
      <c r="ED4">
        <v>7.6898872162740897E-2</v>
      </c>
      <c r="EE4">
        <v>7.9851231018660151E-2</v>
      </c>
      <c r="EF4">
        <v>3.9844039070567987E-3</v>
      </c>
      <c r="EG4">
        <v>3.8177907347607343E-2</v>
      </c>
      <c r="EH4">
        <v>0</v>
      </c>
      <c r="EI4">
        <v>7.3193539762611277E-5</v>
      </c>
      <c r="EJ4">
        <v>8.0165846012821958E-6</v>
      </c>
      <c r="EK4">
        <v>0</v>
      </c>
      <c r="EL4">
        <v>3.2484485749650202E-3</v>
      </c>
      <c r="EM4">
        <v>1.3418915735826804E-4</v>
      </c>
      <c r="EN4">
        <v>2.0015221369450711E-3</v>
      </c>
      <c r="EO4">
        <v>0.12152458339402769</v>
      </c>
      <c r="EP4">
        <v>1.3435321166306696E-6</v>
      </c>
      <c r="EQ4">
        <v>4.277204450867052E-7</v>
      </c>
      <c r="ER4">
        <v>2.4437277806788509E-5</v>
      </c>
      <c r="ES4">
        <v>3.1850058301158301E-4</v>
      </c>
      <c r="EU4">
        <v>8.854227525200562</v>
      </c>
      <c r="EV4">
        <v>19.819887332295643</v>
      </c>
      <c r="EW4">
        <v>39.509990742718728</v>
      </c>
      <c r="EX4">
        <v>9.2759220420482009</v>
      </c>
      <c r="EY4">
        <v>2.3191832045122207</v>
      </c>
      <c r="EZ4">
        <v>19.965203688781404</v>
      </c>
      <c r="FB4">
        <v>20.223600000000001</v>
      </c>
      <c r="FC4">
        <v>157.92599999999999</v>
      </c>
      <c r="FD4">
        <v>2982.19</v>
      </c>
      <c r="FE4">
        <v>2299.35</v>
      </c>
      <c r="FF4">
        <v>4.5048300000000003E-12</v>
      </c>
      <c r="FG4">
        <v>11860</v>
      </c>
      <c r="FH4">
        <v>1310.68</v>
      </c>
      <c r="FI4">
        <v>148.97</v>
      </c>
      <c r="FJ4">
        <v>1.9702299999999999</v>
      </c>
      <c r="FK4">
        <v>1345.04</v>
      </c>
      <c r="FL4">
        <v>96.369600000000005</v>
      </c>
      <c r="FM4">
        <v>33.750799999999998</v>
      </c>
      <c r="FN4">
        <v>198.96299999999999</v>
      </c>
      <c r="FO4">
        <v>12896.2</v>
      </c>
      <c r="FP4">
        <v>98.135300000000001</v>
      </c>
      <c r="FQ4">
        <v>87.075599999999994</v>
      </c>
      <c r="FR4">
        <v>2.8600699999999999</v>
      </c>
      <c r="FS4">
        <v>46.251399999999997</v>
      </c>
      <c r="FT4">
        <v>6.1210699999999996</v>
      </c>
      <c r="FU4">
        <v>0.26048900000000003</v>
      </c>
      <c r="FV4">
        <v>8.6417900000000006E-2</v>
      </c>
      <c r="FW4">
        <v>4.2468899999999997E-3</v>
      </c>
      <c r="FX4">
        <v>2.0638100000000001</v>
      </c>
      <c r="FY4">
        <v>0.171376</v>
      </c>
      <c r="FZ4">
        <v>1.56223</v>
      </c>
      <c r="GA4">
        <v>78.731200000000001</v>
      </c>
      <c r="GB4">
        <v>1.2570400000000001E-2</v>
      </c>
      <c r="GC4">
        <v>8.8575400000000006E-3</v>
      </c>
      <c r="GD4">
        <v>8.2218700000000006E-2</v>
      </c>
      <c r="GE4">
        <v>0.45952399999999999</v>
      </c>
      <c r="GG4">
        <v>741.66666666666697</v>
      </c>
      <c r="GH4">
        <v>908.33333333333405</v>
      </c>
      <c r="GI4">
        <v>1091.6666666666699</v>
      </c>
      <c r="GJ4">
        <v>808.33333333333394</v>
      </c>
      <c r="GK4">
        <v>775</v>
      </c>
      <c r="GL4">
        <v>1766.6666666666699</v>
      </c>
      <c r="GM4">
        <v>2.02236E-3</v>
      </c>
      <c r="GN4">
        <v>1.57926E-2</v>
      </c>
      <c r="GO4">
        <v>0.29821900000000001</v>
      </c>
      <c r="GP4">
        <v>0.229935</v>
      </c>
      <c r="GQ4">
        <v>4.5048300000000003E-16</v>
      </c>
      <c r="GR4">
        <v>1.1859999999999999</v>
      </c>
      <c r="GS4">
        <v>0.13106800000000002</v>
      </c>
      <c r="GT4">
        <v>1.4897000000000001E-2</v>
      </c>
      <c r="GU4">
        <v>1.97023E-4</v>
      </c>
      <c r="GV4">
        <v>0.13450399999999998</v>
      </c>
      <c r="GW4">
        <v>9.63696E-3</v>
      </c>
      <c r="GX4">
        <v>3.3750799999999999E-3</v>
      </c>
      <c r="GY4">
        <v>1.9896299999999999E-2</v>
      </c>
      <c r="GZ4">
        <v>1.28962</v>
      </c>
      <c r="HA4">
        <v>9.8135300000000009E-3</v>
      </c>
      <c r="HB4">
        <v>8.7075599999999996E-3</v>
      </c>
      <c r="HC4">
        <v>2.8600700000000001E-4</v>
      </c>
      <c r="HD4">
        <v>4.6251399999999998E-3</v>
      </c>
      <c r="HE4">
        <v>6.1210699999999997E-4</v>
      </c>
      <c r="HF4">
        <v>2.6048900000000004E-5</v>
      </c>
      <c r="HG4">
        <v>8.6417900000000001E-6</v>
      </c>
      <c r="HH4">
        <v>4.2468899999999995E-7</v>
      </c>
      <c r="HI4">
        <v>2.06381E-4</v>
      </c>
      <c r="HJ4">
        <v>1.71376E-5</v>
      </c>
      <c r="HK4">
        <v>1.5622300000000001E-4</v>
      </c>
      <c r="HL4">
        <v>7.8731200000000008E-3</v>
      </c>
      <c r="HM4">
        <v>1.25704E-6</v>
      </c>
      <c r="HN4">
        <v>8.8575400000000006E-7</v>
      </c>
      <c r="HO4">
        <v>8.2218700000000013E-6</v>
      </c>
      <c r="HP4">
        <v>4.5952399999999997E-5</v>
      </c>
      <c r="HS4">
        <v>7.41666666666667E-2</v>
      </c>
      <c r="HT4">
        <v>9.0833333333333405E-2</v>
      </c>
      <c r="HU4">
        <v>0.10916666666666699</v>
      </c>
      <c r="HV4">
        <v>8.0833333333333396E-2</v>
      </c>
      <c r="HW4">
        <v>7.7499999999999999E-2</v>
      </c>
      <c r="HX4">
        <v>0.176666666666667</v>
      </c>
      <c r="HZ4">
        <v>4.3536107204610883E-3</v>
      </c>
      <c r="IA4">
        <v>2.1288067594606282E-2</v>
      </c>
      <c r="IB4">
        <v>0.49437374331550887</v>
      </c>
      <c r="IC4">
        <v>0.38117566844919853</v>
      </c>
      <c r="ID4">
        <v>8.5120916753150516E-16</v>
      </c>
      <c r="IE4">
        <v>2.5366635813456728</v>
      </c>
      <c r="IF4">
        <v>0.18339055489021994</v>
      </c>
      <c r="IG4">
        <v>2.0843906187624793E-2</v>
      </c>
      <c r="IH4">
        <v>3.0219541992882473E-4</v>
      </c>
      <c r="II4">
        <v>0.22441684729475658</v>
      </c>
      <c r="IJ4">
        <v>1.7204262709069475E-2</v>
      </c>
      <c r="IK4">
        <v>4.9328092307692247E-3</v>
      </c>
      <c r="IL4">
        <v>2.5690635638878703E-2</v>
      </c>
      <c r="IM4">
        <v>1.6588415541629384</v>
      </c>
      <c r="IN4">
        <v>1.2215128042214703E-2</v>
      </c>
      <c r="IO4">
        <v>1.0838501572346245E-2</v>
      </c>
      <c r="IP4">
        <v>3.844603562822725E-4</v>
      </c>
      <c r="IQ4">
        <v>5.0580535369135204E-3</v>
      </c>
      <c r="IR4">
        <v>7.2388184592558664E-4</v>
      </c>
      <c r="IS4">
        <v>3.0805603948870082E-5</v>
      </c>
      <c r="IT4">
        <v>1.097451927679675E-5</v>
      </c>
      <c r="IU4">
        <v>5.7367001293576078E-7</v>
      </c>
      <c r="IV4">
        <v>2.9523300731891121E-4</v>
      </c>
      <c r="IW4">
        <v>2.1757288316064408E-5</v>
      </c>
      <c r="IX4">
        <v>1.6562694281414546E-4</v>
      </c>
      <c r="IY4">
        <v>8.7905993882009814E-3</v>
      </c>
      <c r="IZ4">
        <v>1.4742391360691127E-6</v>
      </c>
      <c r="JA4">
        <v>5.7087613294797665E-7</v>
      </c>
      <c r="JB4">
        <v>1.0368572349869491E-5</v>
      </c>
      <c r="JC4">
        <v>4.9500847876447997E-5</v>
      </c>
      <c r="JD4">
        <v>0</v>
      </c>
      <c r="JE4">
        <v>0</v>
      </c>
      <c r="JF4">
        <v>0.12295008912655998</v>
      </c>
      <c r="JG4">
        <v>0.17163392636520899</v>
      </c>
      <c r="JH4">
        <v>0.23348997270677638</v>
      </c>
      <c r="JI4">
        <v>9.7372122762148433E-2</v>
      </c>
      <c r="JJ4">
        <v>0.1293069772299979</v>
      </c>
    </row>
    <row r="5" spans="1:270">
      <c r="A5" t="s">
        <v>305</v>
      </c>
      <c r="B5" s="24" t="s">
        <v>69</v>
      </c>
      <c r="C5" s="42"/>
      <c r="D5">
        <v>157.56100000000001</v>
      </c>
      <c r="E5">
        <v>486.52800000000002</v>
      </c>
      <c r="F5">
        <v>37926.800000000003</v>
      </c>
      <c r="G5">
        <v>38432.300000000003</v>
      </c>
      <c r="H5">
        <v>107600</v>
      </c>
      <c r="I5">
        <v>150493</v>
      </c>
      <c r="J5" s="17">
        <v>0</v>
      </c>
      <c r="K5" s="17">
        <v>0</v>
      </c>
      <c r="L5">
        <v>7.7153200000000002</v>
      </c>
      <c r="M5">
        <v>8364.9</v>
      </c>
      <c r="N5">
        <v>282.017</v>
      </c>
      <c r="O5">
        <v>281.98</v>
      </c>
      <c r="P5">
        <v>1583.61</v>
      </c>
      <c r="Q5">
        <v>98801.1</v>
      </c>
      <c r="R5">
        <v>586.63199999999995</v>
      </c>
      <c r="S5">
        <v>544.30899999999997</v>
      </c>
      <c r="T5">
        <v>30.6067</v>
      </c>
      <c r="U5">
        <v>381.13600000000002</v>
      </c>
      <c r="V5" s="17">
        <v>0</v>
      </c>
      <c r="W5">
        <v>0.38018200000000002</v>
      </c>
      <c r="X5">
        <v>3.0732700000000002E-2</v>
      </c>
      <c r="Y5" s="45">
        <v>95.398899999999998</v>
      </c>
      <c r="Z5">
        <v>10.5435</v>
      </c>
      <c r="AA5">
        <v>1.0134799999999999</v>
      </c>
      <c r="AB5">
        <v>18.39</v>
      </c>
      <c r="AC5">
        <v>843.58900000000006</v>
      </c>
      <c r="AD5" s="1">
        <v>1.50608E-5</v>
      </c>
      <c r="AE5">
        <v>5.2796099999999999E-2</v>
      </c>
      <c r="AF5">
        <v>4.1307000000000003E-2</v>
      </c>
      <c r="AG5">
        <v>2.41906</v>
      </c>
      <c r="AH5" s="42"/>
      <c r="AI5" s="42">
        <v>409400</v>
      </c>
      <c r="AJ5" s="42">
        <v>57300.000000000007</v>
      </c>
      <c r="AK5" s="42">
        <v>107600</v>
      </c>
      <c r="AL5" s="24">
        <v>183500</v>
      </c>
      <c r="AM5" s="24">
        <v>78200</v>
      </c>
      <c r="AN5" s="24">
        <v>10200</v>
      </c>
      <c r="AO5" s="24">
        <v>153800</v>
      </c>
      <c r="AP5">
        <v>1.5756100000000002E-2</v>
      </c>
      <c r="AQ5">
        <v>4.8652800000000003E-2</v>
      </c>
      <c r="AR5">
        <v>3.7926800000000003</v>
      </c>
      <c r="AS5">
        <v>3.8432300000000001</v>
      </c>
      <c r="AT5">
        <v>10.76</v>
      </c>
      <c r="AU5">
        <v>15.049300000000001</v>
      </c>
      <c r="AV5">
        <v>0</v>
      </c>
      <c r="AW5">
        <v>0</v>
      </c>
      <c r="AX5">
        <v>7.7153200000000001E-4</v>
      </c>
      <c r="AY5">
        <v>0.83648999999999996</v>
      </c>
      <c r="AZ5">
        <v>2.82017E-2</v>
      </c>
      <c r="BA5">
        <v>2.8198000000000001E-2</v>
      </c>
      <c r="BB5">
        <v>0.158361</v>
      </c>
      <c r="BC5">
        <v>9.8801100000000002</v>
      </c>
      <c r="BD5">
        <v>5.8663199999999992E-2</v>
      </c>
      <c r="BE5">
        <v>5.4430899999999997E-2</v>
      </c>
      <c r="BF5">
        <v>3.0606700000000001E-3</v>
      </c>
      <c r="BG5">
        <v>3.8113600000000004E-2</v>
      </c>
      <c r="BH5">
        <v>0</v>
      </c>
      <c r="BI5">
        <v>3.8018200000000001E-5</v>
      </c>
      <c r="BJ5">
        <v>3.0732700000000003E-6</v>
      </c>
      <c r="BK5">
        <v>9.5398900000000005E-3</v>
      </c>
      <c r="BL5">
        <v>1.0543499999999999E-3</v>
      </c>
      <c r="BM5">
        <v>1.0134799999999999E-4</v>
      </c>
      <c r="BN5">
        <v>1.8390000000000001E-3</v>
      </c>
      <c r="BO5">
        <v>8.4358900000000001E-2</v>
      </c>
      <c r="BP5">
        <v>1.50608E-9</v>
      </c>
      <c r="BQ5">
        <v>5.2796100000000001E-6</v>
      </c>
      <c r="BR5">
        <v>4.1307000000000001E-6</v>
      </c>
      <c r="BS5">
        <v>2.4190600000000001E-4</v>
      </c>
      <c r="BU5">
        <v>40.94</v>
      </c>
      <c r="BV5">
        <v>5.73</v>
      </c>
      <c r="BW5">
        <v>10.76</v>
      </c>
      <c r="BX5">
        <v>18.350000000000001</v>
      </c>
      <c r="BY5">
        <v>7.82</v>
      </c>
      <c r="BZ5">
        <v>1.02</v>
      </c>
      <c r="CA5">
        <v>15.38</v>
      </c>
      <c r="CB5">
        <f t="shared" si="0"/>
        <v>211100</v>
      </c>
      <c r="CC5">
        <f t="shared" si="1"/>
        <v>156101.1</v>
      </c>
      <c r="CD5">
        <f t="shared" si="2"/>
        <v>0.27143533870203701</v>
      </c>
      <c r="CE5">
        <f t="shared" si="3"/>
        <v>0.36706980283931379</v>
      </c>
      <c r="CF5">
        <f t="shared" si="4"/>
        <v>0.72856466129796305</v>
      </c>
      <c r="CG5">
        <f t="shared" si="5"/>
        <v>0.63293019716068621</v>
      </c>
      <c r="CI5">
        <v>5.6098477862924963</v>
      </c>
      <c r="CJ5">
        <v>2.3901522137075037</v>
      </c>
      <c r="CL5">
        <v>1.033920934264053</v>
      </c>
      <c r="CM5">
        <v>0.1500383316857723</v>
      </c>
      <c r="CN5">
        <v>2.3647048422601893</v>
      </c>
      <c r="CO5">
        <v>2.4749388952462707E-2</v>
      </c>
      <c r="CP5">
        <v>2.0242488305686024</v>
      </c>
      <c r="CQ5">
        <v>1.9493694630578734E-2</v>
      </c>
      <c r="CR5">
        <v>4.6560738823496336E-3</v>
      </c>
      <c r="CS5">
        <v>4.7535848273945686E-3</v>
      </c>
      <c r="CT5">
        <v>7.1483449161834113E-3</v>
      </c>
      <c r="CU5">
        <v>1.4734402912450258E-4</v>
      </c>
      <c r="CV5">
        <v>3.7693288518564984E-4</v>
      </c>
      <c r="CW5">
        <v>3.7255740736699089E-6</v>
      </c>
      <c r="CX5">
        <v>8.9796249853896985E-4</v>
      </c>
      <c r="CY5">
        <v>9.7437749095637865E-5</v>
      </c>
      <c r="CZ5">
        <v>2.9679392471825598E-7</v>
      </c>
      <c r="DA5">
        <v>2.6203580624534565E-7</v>
      </c>
      <c r="DB5">
        <v>7.3304861621473142E-6</v>
      </c>
      <c r="DC5">
        <v>9.3100217612131731E-11</v>
      </c>
      <c r="DD5">
        <v>2.6203580624534565E-7</v>
      </c>
      <c r="DE5">
        <v>1.9292501549536278E-7</v>
      </c>
      <c r="DF5">
        <v>1.0024478523209001E-5</v>
      </c>
      <c r="DH5">
        <v>3.6341576586709237E-2</v>
      </c>
      <c r="DI5">
        <v>1.717343265180008</v>
      </c>
      <c r="DJ5">
        <v>3.8288748235758624E-3</v>
      </c>
      <c r="DK5">
        <v>1.188123672009915E-4</v>
      </c>
      <c r="DL5">
        <v>0</v>
      </c>
      <c r="DM5">
        <v>5.2755199701276503E-3</v>
      </c>
      <c r="DN5">
        <v>4.7879494612677735</v>
      </c>
      <c r="DP5">
        <v>3.3918751296829926E-2</v>
      </c>
      <c r="DQ5">
        <v>6.5582873945193354E-2</v>
      </c>
      <c r="DR5">
        <v>6.2886239045463803</v>
      </c>
      <c r="DS5">
        <v>6.3724406089281942</v>
      </c>
      <c r="DT5">
        <v>20.330027425691242</v>
      </c>
      <c r="DU5">
        <v>32.193393983624112</v>
      </c>
      <c r="DV5">
        <v>0</v>
      </c>
      <c r="DW5">
        <v>0</v>
      </c>
      <c r="DX5">
        <v>1.1833818220640534E-3</v>
      </c>
      <c r="DY5">
        <v>1.3956644307499475</v>
      </c>
      <c r="DZ5">
        <v>5.0346733372595147E-2</v>
      </c>
      <c r="EA5">
        <v>4.1212461538461496E-2</v>
      </c>
      <c r="EB5">
        <v>0.20447996614488476</v>
      </c>
      <c r="EC5">
        <v>12.709949008863791</v>
      </c>
      <c r="ED5">
        <v>7.3019443499540884E-2</v>
      </c>
      <c r="EE5">
        <v>6.7751401682471471E-2</v>
      </c>
      <c r="EF5">
        <v>4.1142569191049971E-3</v>
      </c>
      <c r="EG5">
        <v>4.1681036527436398E-2</v>
      </c>
      <c r="EH5">
        <v>0</v>
      </c>
      <c r="EI5">
        <v>4.496057845240806E-5</v>
      </c>
      <c r="EJ5">
        <v>3.9028558733550744E-6</v>
      </c>
      <c r="EK5">
        <v>1.2886485921946968E-2</v>
      </c>
      <c r="EL5">
        <v>1.5082731514368766E-3</v>
      </c>
      <c r="EM5">
        <v>1.2866782141352875E-4</v>
      </c>
      <c r="EN5">
        <v>1.9496997742663596E-3</v>
      </c>
      <c r="EO5">
        <v>9.4189507428987213E-2</v>
      </c>
      <c r="EP5">
        <v>1.7663098056155487E-9</v>
      </c>
      <c r="EQ5">
        <v>3.4027544219653169E-6</v>
      </c>
      <c r="ER5">
        <v>5.2092117493472583E-6</v>
      </c>
      <c r="ES5">
        <v>2.6058600000000069E-4</v>
      </c>
      <c r="EU5">
        <v>9.5008845916477949</v>
      </c>
      <c r="EV5">
        <v>20.330027425691242</v>
      </c>
      <c r="EW5">
        <v>39.25329345581423</v>
      </c>
      <c r="EX5">
        <v>9.4204818660801219</v>
      </c>
      <c r="EY5">
        <v>1.7018466680593272</v>
      </c>
      <c r="EZ5">
        <v>19.78510520189807</v>
      </c>
      <c r="FB5">
        <v>22.746099999999998</v>
      </c>
      <c r="FC5">
        <v>82.941400000000002</v>
      </c>
      <c r="FD5">
        <v>4765.47</v>
      </c>
      <c r="FE5">
        <v>3123.28</v>
      </c>
      <c r="FF5">
        <v>4.6492399999999997E-12</v>
      </c>
      <c r="FG5">
        <v>14617.5</v>
      </c>
      <c r="FH5">
        <v>1032.1400000000001</v>
      </c>
      <c r="FI5">
        <v>136.346</v>
      </c>
      <c r="FJ5">
        <v>1.7351099999999999</v>
      </c>
      <c r="FK5">
        <v>1285.6199999999999</v>
      </c>
      <c r="FL5">
        <v>32.463700000000003</v>
      </c>
      <c r="FM5">
        <v>39.176900000000003</v>
      </c>
      <c r="FN5">
        <v>246.83</v>
      </c>
      <c r="FO5">
        <v>15079.9</v>
      </c>
      <c r="FP5">
        <v>96.947100000000006</v>
      </c>
      <c r="FQ5">
        <v>111.72799999999999</v>
      </c>
      <c r="FR5">
        <v>3.7363599999999999</v>
      </c>
      <c r="FS5">
        <v>56.997500000000002</v>
      </c>
      <c r="FT5">
        <v>6.1322000000000001</v>
      </c>
      <c r="FU5">
        <v>0.181315</v>
      </c>
      <c r="FV5">
        <v>5.9690399999999998E-2</v>
      </c>
      <c r="FW5">
        <v>20.027799999999999</v>
      </c>
      <c r="FX5">
        <v>1.24769</v>
      </c>
      <c r="FY5">
        <v>0.16156799999999999</v>
      </c>
      <c r="FZ5">
        <v>2.2794500000000002</v>
      </c>
      <c r="GA5">
        <v>83.941999999999993</v>
      </c>
      <c r="GB5">
        <v>1.8724099999999999E-6</v>
      </c>
      <c r="GC5">
        <v>4.0101199999999997E-2</v>
      </c>
      <c r="GD5">
        <v>2.9334099999999998E-2</v>
      </c>
      <c r="GE5">
        <v>0.46793499999999999</v>
      </c>
      <c r="GG5">
        <v>741.66666666666697</v>
      </c>
      <c r="GH5">
        <v>908.33333333333405</v>
      </c>
      <c r="GI5">
        <v>1091.6666666666699</v>
      </c>
      <c r="GJ5">
        <v>808.33333333333394</v>
      </c>
      <c r="GK5">
        <v>775</v>
      </c>
      <c r="GL5">
        <v>1766.6666666666699</v>
      </c>
      <c r="GM5">
        <v>2.2746099999999998E-3</v>
      </c>
      <c r="GN5">
        <v>8.2941400000000002E-3</v>
      </c>
      <c r="GO5">
        <v>0.476547</v>
      </c>
      <c r="GP5">
        <v>0.31232799999999999</v>
      </c>
      <c r="GQ5">
        <v>4.6492399999999994E-16</v>
      </c>
      <c r="GR5">
        <v>1.4617500000000001</v>
      </c>
      <c r="GS5">
        <v>0.10321400000000001</v>
      </c>
      <c r="GT5">
        <v>1.36346E-2</v>
      </c>
      <c r="GU5">
        <v>1.73511E-4</v>
      </c>
      <c r="GV5">
        <v>0.12856199999999998</v>
      </c>
      <c r="GW5">
        <v>3.2463700000000002E-3</v>
      </c>
      <c r="GX5">
        <v>3.9176900000000006E-3</v>
      </c>
      <c r="GY5">
        <v>2.4683E-2</v>
      </c>
      <c r="GZ5">
        <v>1.5079899999999999</v>
      </c>
      <c r="HA5">
        <v>9.6947100000000005E-3</v>
      </c>
      <c r="HB5">
        <v>1.11728E-2</v>
      </c>
      <c r="HC5">
        <v>3.73636E-4</v>
      </c>
      <c r="HD5">
        <v>5.69975E-3</v>
      </c>
      <c r="HE5">
        <v>6.1322000000000004E-4</v>
      </c>
      <c r="HF5">
        <v>1.8131500000000001E-5</v>
      </c>
      <c r="HG5">
        <v>5.9690399999999994E-6</v>
      </c>
      <c r="HH5">
        <v>2.00278E-3</v>
      </c>
      <c r="HI5">
        <v>1.24769E-4</v>
      </c>
      <c r="HJ5">
        <v>1.6156799999999998E-5</v>
      </c>
      <c r="HK5">
        <v>2.2794500000000001E-4</v>
      </c>
      <c r="HL5">
        <v>8.3941999999999992E-3</v>
      </c>
      <c r="HM5">
        <v>1.87241E-10</v>
      </c>
      <c r="HN5">
        <v>4.0101199999999996E-6</v>
      </c>
      <c r="HO5">
        <v>2.93341E-6</v>
      </c>
      <c r="HP5">
        <v>4.6793499999999998E-5</v>
      </c>
      <c r="HS5">
        <v>7.41666666666667E-2</v>
      </c>
      <c r="HT5">
        <v>9.0833333333333405E-2</v>
      </c>
      <c r="HU5">
        <v>0.10916666666666699</v>
      </c>
      <c r="HV5">
        <v>8.0833333333333396E-2</v>
      </c>
      <c r="HW5">
        <v>7.7499999999999999E-2</v>
      </c>
      <c r="HX5">
        <v>0.176666666666667</v>
      </c>
      <c r="HZ5">
        <v>4.8966388184437963E-3</v>
      </c>
      <c r="IA5">
        <v>1.1180313118747245E-2</v>
      </c>
      <c r="IB5">
        <v>0.78999770053476071</v>
      </c>
      <c r="IC5">
        <v>0.51776299465240727</v>
      </c>
      <c r="ID5">
        <v>8.7849612750185341E-16</v>
      </c>
      <c r="IE5">
        <v>3.1264485582057651</v>
      </c>
      <c r="IF5">
        <v>0.14441719361277475</v>
      </c>
      <c r="IG5">
        <v>1.9077554091816405E-2</v>
      </c>
      <c r="IH5">
        <v>2.6613253024910952E-4</v>
      </c>
      <c r="II5">
        <v>0.21450275621474821</v>
      </c>
      <c r="IJ5">
        <v>5.7955415744012501E-3</v>
      </c>
      <c r="IK5">
        <v>5.7258546153846094E-3</v>
      </c>
      <c r="IL5">
        <v>3.1871350928285309E-2</v>
      </c>
      <c r="IM5">
        <v>1.9397314521038518</v>
      </c>
      <c r="IN5">
        <v>1.2067230036708431E-2</v>
      </c>
      <c r="IO5">
        <v>1.3907042887733203E-2</v>
      </c>
      <c r="IP5">
        <v>5.0225424440619693E-4</v>
      </c>
      <c r="IQ5">
        <v>6.2332471334971135E-3</v>
      </c>
      <c r="IR5">
        <v>7.2519808719470342E-4</v>
      </c>
      <c r="IS5">
        <v>2.1442433576808919E-5</v>
      </c>
      <c r="IT5">
        <v>7.5802981261950203E-6</v>
      </c>
      <c r="IU5">
        <v>2.7053557509318189E-3</v>
      </c>
      <c r="IV5">
        <v>1.7848506931439055E-4</v>
      </c>
      <c r="IW5">
        <v>2.0512099469294966E-5</v>
      </c>
      <c r="IX5">
        <v>2.416662942061693E-4</v>
      </c>
      <c r="IY5">
        <v>9.3724024763291638E-3</v>
      </c>
      <c r="IZ5">
        <v>2.1959365658747272E-10</v>
      </c>
      <c r="JA5">
        <v>2.5845571098265885E-6</v>
      </c>
      <c r="JB5">
        <v>3.6993133942558882E-6</v>
      </c>
      <c r="JC5">
        <v>5.0406897683397808E-5</v>
      </c>
      <c r="JD5">
        <v>0</v>
      </c>
      <c r="JE5">
        <v>0</v>
      </c>
      <c r="JF5">
        <v>0.12295008912655998</v>
      </c>
      <c r="JG5">
        <v>0.17163392636520899</v>
      </c>
      <c r="JH5">
        <v>0.23348997270677638</v>
      </c>
      <c r="JI5">
        <v>9.7372122762148433E-2</v>
      </c>
      <c r="JJ5">
        <v>0.1293069772299979</v>
      </c>
    </row>
    <row r="6" spans="1:270">
      <c r="A6" t="s">
        <v>305</v>
      </c>
      <c r="B6" t="s">
        <v>70</v>
      </c>
      <c r="D6">
        <v>164.97900000000001</v>
      </c>
      <c r="E6">
        <v>457.96899999999999</v>
      </c>
      <c r="F6">
        <v>40634.6</v>
      </c>
      <c r="G6">
        <v>40002.9</v>
      </c>
      <c r="H6">
        <v>108600</v>
      </c>
      <c r="I6">
        <v>168276</v>
      </c>
      <c r="J6" s="17">
        <v>0</v>
      </c>
      <c r="K6" s="17">
        <v>356.13400000000001</v>
      </c>
      <c r="L6">
        <v>7.8380099999999997</v>
      </c>
      <c r="M6">
        <v>10901.5</v>
      </c>
      <c r="N6">
        <v>443.82900000000001</v>
      </c>
      <c r="O6">
        <v>268.505</v>
      </c>
      <c r="P6">
        <v>1660.68</v>
      </c>
      <c r="Q6">
        <v>108901</v>
      </c>
      <c r="R6">
        <v>584.85199999999998</v>
      </c>
      <c r="S6">
        <v>588.274</v>
      </c>
      <c r="T6">
        <v>32.5747</v>
      </c>
      <c r="U6">
        <v>493.024</v>
      </c>
      <c r="V6" s="17">
        <v>0</v>
      </c>
      <c r="W6">
        <v>0.99217</v>
      </c>
      <c r="X6">
        <v>7.1451399999999998E-2</v>
      </c>
      <c r="Y6">
        <v>3.6602399999999999E-3</v>
      </c>
      <c r="Z6">
        <v>4.1888100000000001</v>
      </c>
      <c r="AA6">
        <v>1.00268</v>
      </c>
      <c r="AB6">
        <v>23.976600000000001</v>
      </c>
      <c r="AC6">
        <v>923.35699999999997</v>
      </c>
      <c r="AD6">
        <v>9.9336300000000006E-3</v>
      </c>
      <c r="AE6">
        <v>2.4675599999999999E-2</v>
      </c>
      <c r="AF6">
        <v>3.5347400000000001E-2</v>
      </c>
      <c r="AG6">
        <v>1.91056</v>
      </c>
      <c r="AI6">
        <v>412100</v>
      </c>
      <c r="AJ6">
        <v>57000</v>
      </c>
      <c r="AK6">
        <v>108600</v>
      </c>
      <c r="AL6">
        <v>186600</v>
      </c>
      <c r="AM6">
        <v>77600</v>
      </c>
      <c r="AN6">
        <v>11200.000000000002</v>
      </c>
      <c r="AO6">
        <v>147000</v>
      </c>
      <c r="AP6">
        <v>1.6497900000000003E-2</v>
      </c>
      <c r="AQ6">
        <v>4.5796900000000001E-2</v>
      </c>
      <c r="AR6">
        <v>4.0634600000000001</v>
      </c>
      <c r="AS6">
        <v>4.0002900000000006</v>
      </c>
      <c r="AT6">
        <v>10.86</v>
      </c>
      <c r="AU6">
        <v>16.8276</v>
      </c>
      <c r="AV6">
        <v>0</v>
      </c>
      <c r="AW6">
        <v>3.5613400000000003E-2</v>
      </c>
      <c r="AX6">
        <v>7.8380099999999999E-4</v>
      </c>
      <c r="AY6">
        <v>1.09015</v>
      </c>
      <c r="AZ6">
        <v>4.4382900000000003E-2</v>
      </c>
      <c r="BA6">
        <v>2.6850499999999999E-2</v>
      </c>
      <c r="BB6">
        <v>0.16606799999999999</v>
      </c>
      <c r="BC6">
        <v>10.8901</v>
      </c>
      <c r="BD6">
        <v>5.8485199999999994E-2</v>
      </c>
      <c r="BE6">
        <v>5.8827400000000002E-2</v>
      </c>
      <c r="BF6">
        <v>3.2574700000000002E-3</v>
      </c>
      <c r="BG6">
        <v>4.9302400000000003E-2</v>
      </c>
      <c r="BH6">
        <v>0</v>
      </c>
      <c r="BI6">
        <v>9.9216999999999996E-5</v>
      </c>
      <c r="BJ6">
        <v>7.1451399999999998E-6</v>
      </c>
      <c r="BK6">
        <v>3.66024E-7</v>
      </c>
      <c r="BL6">
        <v>4.1888100000000002E-4</v>
      </c>
      <c r="BM6">
        <v>1.00268E-4</v>
      </c>
      <c r="BN6">
        <v>2.3976600000000002E-3</v>
      </c>
      <c r="BO6">
        <v>9.2335699999999993E-2</v>
      </c>
      <c r="BP6">
        <v>9.9336300000000013E-7</v>
      </c>
      <c r="BQ6">
        <v>2.4675600000000001E-6</v>
      </c>
      <c r="BR6">
        <v>3.5347400000000001E-6</v>
      </c>
      <c r="BS6">
        <v>1.9105599999999999E-4</v>
      </c>
      <c r="BU6">
        <v>41.21</v>
      </c>
      <c r="BV6">
        <v>5.7</v>
      </c>
      <c r="BW6">
        <v>10.86</v>
      </c>
      <c r="BX6">
        <v>18.66</v>
      </c>
      <c r="BY6">
        <v>7.76</v>
      </c>
      <c r="BZ6">
        <v>1.1200000000000001</v>
      </c>
      <c r="CA6">
        <v>14.7</v>
      </c>
      <c r="CB6">
        <f t="shared" si="0"/>
        <v>204000</v>
      </c>
      <c r="CC6">
        <f t="shared" si="1"/>
        <v>165901</v>
      </c>
      <c r="CD6">
        <f t="shared" si="2"/>
        <v>0.27941176470588236</v>
      </c>
      <c r="CE6">
        <f t="shared" si="3"/>
        <v>0.34357839916576755</v>
      </c>
      <c r="CF6">
        <f t="shared" si="4"/>
        <v>0.72058823529411764</v>
      </c>
      <c r="CG6">
        <f t="shared" si="5"/>
        <v>0.65642160083423251</v>
      </c>
      <c r="CI6">
        <v>5.6478886727412805</v>
      </c>
      <c r="CJ6">
        <v>2.3521113272587204</v>
      </c>
      <c r="CL6">
        <v>1.0694164256165202</v>
      </c>
      <c r="CM6">
        <v>0.19359191299233325</v>
      </c>
      <c r="CN6">
        <v>2.2376771092323353</v>
      </c>
      <c r="CO6">
        <v>2.5695772586443663E-2</v>
      </c>
      <c r="CP6">
        <v>1.9936256377385335</v>
      </c>
      <c r="CQ6">
        <v>2.0208476614515785E-2</v>
      </c>
      <c r="CR6">
        <v>4.3894834252635774E-3</v>
      </c>
      <c r="CS6">
        <v>7.4066379305691449E-3</v>
      </c>
      <c r="CT6">
        <v>7.6489023713261937E-3</v>
      </c>
      <c r="CU6">
        <v>1.4819852813819026E-4</v>
      </c>
      <c r="CV6">
        <v>3.971800498694525E-4</v>
      </c>
      <c r="CW6">
        <v>9.626030249907787E-6</v>
      </c>
      <c r="CX6">
        <v>3.4110169271787697E-8</v>
      </c>
      <c r="CY6">
        <v>3.8325919344715112E-5</v>
      </c>
      <c r="CZ6">
        <v>6.8316327549791557E-7</v>
      </c>
      <c r="DA6">
        <v>1.2125118680233763E-7</v>
      </c>
      <c r="DB6">
        <v>7.180247709049291E-6</v>
      </c>
      <c r="DC6">
        <v>6.0795315092489712E-8</v>
      </c>
      <c r="DD6">
        <v>1.2125118680233763E-7</v>
      </c>
      <c r="DE6">
        <v>1.6344884005658392E-7</v>
      </c>
      <c r="DF6">
        <v>7.8385423600411047E-6</v>
      </c>
      <c r="DH6">
        <v>3.386815086369014E-2</v>
      </c>
      <c r="DI6">
        <v>1.6872193935160011</v>
      </c>
      <c r="DJ6">
        <v>4.9036417798073908E-3</v>
      </c>
      <c r="DK6">
        <v>1.5336526056279081E-4</v>
      </c>
      <c r="DL6">
        <v>7.5535325402329217E-3</v>
      </c>
      <c r="DM6">
        <v>5.7169380801399845E-3</v>
      </c>
      <c r="DN6">
        <v>4.6159666330591298</v>
      </c>
      <c r="DP6">
        <v>3.5515652161383235E-2</v>
      </c>
      <c r="DQ6">
        <v>6.1733185341452605E-2</v>
      </c>
      <c r="DR6">
        <v>6.7376028800658192</v>
      </c>
      <c r="DS6">
        <v>6.6328610162517903</v>
      </c>
      <c r="DT6">
        <v>20.518968201022943</v>
      </c>
      <c r="DU6">
        <v>35.99752524029909</v>
      </c>
      <c r="DV6">
        <v>0</v>
      </c>
      <c r="DW6">
        <v>4.9830326147704697E-2</v>
      </c>
      <c r="DX6">
        <v>1.202200110320281E-3</v>
      </c>
      <c r="DY6">
        <v>1.8188903384165445</v>
      </c>
      <c r="DZ6">
        <v>7.9234018963486363E-2</v>
      </c>
      <c r="EA6">
        <v>3.924303846153842E-2</v>
      </c>
      <c r="EB6">
        <v>0.21443145103749484</v>
      </c>
      <c r="EC6">
        <v>14.009218085773092</v>
      </c>
      <c r="ED6">
        <v>7.279788277760757E-2</v>
      </c>
      <c r="EE6">
        <v>7.3223827041908593E-2</v>
      </c>
      <c r="EF6">
        <v>4.3788021858864089E-3</v>
      </c>
      <c r="EG6">
        <v>5.3917109254709085E-2</v>
      </c>
      <c r="EH6">
        <v>0</v>
      </c>
      <c r="EI6">
        <v>1.1733469002510824E-4</v>
      </c>
      <c r="EJ6">
        <v>9.0738697266899009E-6</v>
      </c>
      <c r="EK6">
        <v>4.944253155009876E-7</v>
      </c>
      <c r="EL6">
        <v>5.9921939199225149E-4</v>
      </c>
      <c r="EM6">
        <v>1.2729669176985933E-4</v>
      </c>
      <c r="EN6">
        <v>2.54198866817155E-3</v>
      </c>
      <c r="EO6">
        <v>0.10309586897305126</v>
      </c>
      <c r="EP6">
        <v>1.1650023952483788E-6</v>
      </c>
      <c r="EQ6">
        <v>1.5903638150289012E-6</v>
      </c>
      <c r="ER6">
        <v>4.4576486161879893E-6</v>
      </c>
      <c r="ES6">
        <v>2.0580935907335958E-4</v>
      </c>
      <c r="EU6">
        <v>9.4511417403826226</v>
      </c>
      <c r="EV6">
        <v>20.518968201022943</v>
      </c>
      <c r="EW6">
        <v>39.916428113650866</v>
      </c>
      <c r="EX6">
        <v>9.3482019540641605</v>
      </c>
      <c r="EY6">
        <v>1.8686943806141634</v>
      </c>
      <c r="EZ6">
        <v>18.910341122750427</v>
      </c>
      <c r="FB6">
        <v>29.393899999999999</v>
      </c>
      <c r="FC6">
        <v>69.346900000000005</v>
      </c>
      <c r="FD6">
        <v>4554.82</v>
      </c>
      <c r="FE6">
        <v>2684.2</v>
      </c>
      <c r="FF6">
        <v>3.4770699999999998E-12</v>
      </c>
      <c r="FG6">
        <v>11470.4</v>
      </c>
      <c r="FH6">
        <v>715.63</v>
      </c>
      <c r="FI6">
        <v>132.441</v>
      </c>
      <c r="FJ6">
        <v>1.5620000000000001</v>
      </c>
      <c r="FK6">
        <v>2173.98</v>
      </c>
      <c r="FL6">
        <v>67.885599999999997</v>
      </c>
      <c r="FM6">
        <v>38.3521</v>
      </c>
      <c r="FN6">
        <v>284.28199999999998</v>
      </c>
      <c r="FO6">
        <v>21945.4</v>
      </c>
      <c r="FP6">
        <v>134.928</v>
      </c>
      <c r="FQ6">
        <v>115.65300000000001</v>
      </c>
      <c r="FR6">
        <v>4.0024199999999999</v>
      </c>
      <c r="FS6">
        <v>93.806399999999996</v>
      </c>
      <c r="FT6">
        <v>4.5371300000000003</v>
      </c>
      <c r="FU6">
        <v>0.33701900000000001</v>
      </c>
      <c r="FV6">
        <v>6.3197299999999998E-2</v>
      </c>
      <c r="FW6">
        <v>4.6802200000000001E-4</v>
      </c>
      <c r="FX6">
        <v>0.54608299999999999</v>
      </c>
      <c r="FY6">
        <v>0.201788</v>
      </c>
      <c r="FZ6">
        <v>3.2626200000000001</v>
      </c>
      <c r="GA6">
        <v>139.69399999999999</v>
      </c>
      <c r="GB6">
        <v>1.1236400000000001E-2</v>
      </c>
      <c r="GC6">
        <v>3.9148999999999998E-3</v>
      </c>
      <c r="GD6">
        <v>2.5627400000000002E-2</v>
      </c>
      <c r="GE6">
        <v>0.25686799999999999</v>
      </c>
      <c r="GG6">
        <v>741.66666666666697</v>
      </c>
      <c r="GH6">
        <v>908.33333333333405</v>
      </c>
      <c r="GI6">
        <v>1091.6666666666699</v>
      </c>
      <c r="GJ6">
        <v>808.33333333333394</v>
      </c>
      <c r="GK6">
        <v>775</v>
      </c>
      <c r="GL6">
        <v>1766.6666666666699</v>
      </c>
      <c r="GM6">
        <v>2.9393900000000001E-3</v>
      </c>
      <c r="GN6">
        <v>6.9346900000000003E-3</v>
      </c>
      <c r="GO6">
        <v>0.455482</v>
      </c>
      <c r="GP6">
        <v>0.26841999999999999</v>
      </c>
      <c r="GQ6">
        <v>3.4770699999999998E-16</v>
      </c>
      <c r="GR6">
        <v>1.1470400000000001</v>
      </c>
      <c r="GS6">
        <v>7.1563000000000002E-2</v>
      </c>
      <c r="GT6">
        <v>1.32441E-2</v>
      </c>
      <c r="GU6">
        <v>1.562E-4</v>
      </c>
      <c r="GV6">
        <v>0.21739800000000001</v>
      </c>
      <c r="GW6">
        <v>6.7885599999999999E-3</v>
      </c>
      <c r="GX6">
        <v>3.8352099999999999E-3</v>
      </c>
      <c r="GY6">
        <v>2.8428199999999997E-2</v>
      </c>
      <c r="GZ6">
        <v>2.1945399999999999</v>
      </c>
      <c r="HA6">
        <v>1.3492799999999999E-2</v>
      </c>
      <c r="HB6">
        <v>1.1565300000000001E-2</v>
      </c>
      <c r="HC6">
        <v>4.0024199999999998E-4</v>
      </c>
      <c r="HD6">
        <v>9.3806399999999991E-3</v>
      </c>
      <c r="HE6">
        <v>4.5371300000000001E-4</v>
      </c>
      <c r="HF6">
        <v>3.3701900000000003E-5</v>
      </c>
      <c r="HG6">
        <v>6.3197299999999994E-6</v>
      </c>
      <c r="HH6">
        <v>4.6802200000000002E-8</v>
      </c>
      <c r="HI6">
        <v>5.4608299999999997E-5</v>
      </c>
      <c r="HJ6">
        <v>2.0178800000000001E-5</v>
      </c>
      <c r="HK6">
        <v>3.2626200000000001E-4</v>
      </c>
      <c r="HL6">
        <v>1.3969399999999998E-2</v>
      </c>
      <c r="HM6">
        <v>1.12364E-6</v>
      </c>
      <c r="HN6">
        <v>3.9148999999999997E-7</v>
      </c>
      <c r="HO6">
        <v>2.5627400000000003E-6</v>
      </c>
      <c r="HP6">
        <v>2.5686799999999999E-5</v>
      </c>
      <c r="HS6">
        <v>7.41666666666667E-2</v>
      </c>
      <c r="HT6">
        <v>9.0833333333333405E-2</v>
      </c>
      <c r="HU6">
        <v>0.10916666666666699</v>
      </c>
      <c r="HV6">
        <v>8.0833333333333396E-2</v>
      </c>
      <c r="HW6">
        <v>7.7499999999999999E-2</v>
      </c>
      <c r="HX6">
        <v>0.176666666666667</v>
      </c>
      <c r="HZ6">
        <v>6.3277358213256387E-3</v>
      </c>
      <c r="IA6">
        <v>9.3478052675075828E-3</v>
      </c>
      <c r="IB6">
        <v>0.7550771122994665</v>
      </c>
      <c r="IC6">
        <v>0.4449743315508029</v>
      </c>
      <c r="ID6">
        <v>6.5700900148257984E-16</v>
      </c>
      <c r="IE6">
        <v>2.4533343965824121</v>
      </c>
      <c r="IF6">
        <v>0.10013106387225569</v>
      </c>
      <c r="IG6">
        <v>1.8531165868263508E-2</v>
      </c>
      <c r="IH6">
        <v>2.3958078291814875E-4</v>
      </c>
      <c r="II6">
        <v>0.36272359013996236</v>
      </c>
      <c r="IJ6">
        <v>1.2119192116215141E-2</v>
      </c>
      <c r="IK6">
        <v>5.605306923076917E-3</v>
      </c>
      <c r="IL6">
        <v>3.6707253512923081E-2</v>
      </c>
      <c r="IM6">
        <v>2.8228424995523755</v>
      </c>
      <c r="IN6">
        <v>1.6794800611807832E-2</v>
      </c>
      <c r="IO6">
        <v>1.4395596726827727E-2</v>
      </c>
      <c r="IP6">
        <v>5.3801893631669608E-4</v>
      </c>
      <c r="IQ6">
        <v>1.0258668782028748E-2</v>
      </c>
      <c r="IR6">
        <v>5.3656403857566687E-4</v>
      </c>
      <c r="IS6">
        <v>3.9856093106596617E-5</v>
      </c>
      <c r="IT6">
        <v>8.0256519435384003E-6</v>
      </c>
      <c r="IU6">
        <v>6.3220424073668185E-8</v>
      </c>
      <c r="IV6">
        <v>7.8118492659563128E-5</v>
      </c>
      <c r="IW6">
        <v>2.5618287827478788E-5</v>
      </c>
      <c r="IX6">
        <v>3.4590154853273033E-4</v>
      </c>
      <c r="IY6">
        <v>1.5597298033503208E-2</v>
      </c>
      <c r="IZ6">
        <v>1.3177894600431949E-6</v>
      </c>
      <c r="JA6">
        <v>2.523186994219652E-7</v>
      </c>
      <c r="JB6">
        <v>3.2318627154047118E-6</v>
      </c>
      <c r="JC6">
        <v>2.7670336679536749E-5</v>
      </c>
      <c r="JD6">
        <v>0</v>
      </c>
      <c r="JE6">
        <v>0</v>
      </c>
      <c r="JF6">
        <v>0.12295008912655998</v>
      </c>
      <c r="JG6">
        <v>0.17163392636520899</v>
      </c>
      <c r="JH6">
        <v>0.23348997270677638</v>
      </c>
      <c r="JI6">
        <v>9.7372122762148433E-2</v>
      </c>
      <c r="JJ6">
        <v>0.1293069772299979</v>
      </c>
    </row>
    <row r="7" spans="1:270">
      <c r="A7" t="s">
        <v>305</v>
      </c>
      <c r="B7" t="s">
        <v>71</v>
      </c>
      <c r="D7">
        <v>169.422</v>
      </c>
      <c r="E7">
        <v>639.572</v>
      </c>
      <c r="F7">
        <v>40900.199999999997</v>
      </c>
      <c r="G7">
        <v>38780.300000000003</v>
      </c>
      <c r="H7">
        <v>99900</v>
      </c>
      <c r="I7">
        <v>151964</v>
      </c>
      <c r="J7" s="17">
        <v>0</v>
      </c>
      <c r="K7" s="17">
        <v>0</v>
      </c>
      <c r="L7">
        <v>13.047800000000001</v>
      </c>
      <c r="M7">
        <v>12139.9</v>
      </c>
      <c r="N7">
        <v>261.27300000000002</v>
      </c>
      <c r="O7">
        <v>71.303600000000003</v>
      </c>
      <c r="P7">
        <v>1931.2</v>
      </c>
      <c r="Q7">
        <v>93782.7</v>
      </c>
      <c r="R7">
        <v>532.47299999999996</v>
      </c>
      <c r="S7">
        <v>563.30899999999997</v>
      </c>
      <c r="T7">
        <v>32.134399999999999</v>
      </c>
      <c r="U7">
        <v>482.38099999999997</v>
      </c>
      <c r="V7" s="17">
        <v>0</v>
      </c>
      <c r="W7">
        <v>0.87604300000000002</v>
      </c>
      <c r="X7">
        <v>0.12232999999999999</v>
      </c>
      <c r="Y7" s="17">
        <v>0</v>
      </c>
      <c r="Z7">
        <v>20.851800000000001</v>
      </c>
      <c r="AA7">
        <v>2.0225399999999998</v>
      </c>
      <c r="AB7">
        <v>20.833600000000001</v>
      </c>
      <c r="AC7">
        <v>1120.43</v>
      </c>
      <c r="AD7">
        <v>1.04507E-2</v>
      </c>
      <c r="AE7" s="17">
        <v>0</v>
      </c>
      <c r="AF7">
        <v>6.6416199999999995E-2</v>
      </c>
      <c r="AG7">
        <v>3.1475200000000001</v>
      </c>
      <c r="AI7">
        <v>401400</v>
      </c>
      <c r="AJ7">
        <v>53800</v>
      </c>
      <c r="AK7">
        <v>99900</v>
      </c>
      <c r="AL7">
        <v>177600.00000000003</v>
      </c>
      <c r="AM7">
        <v>79600</v>
      </c>
      <c r="AN7">
        <v>12500</v>
      </c>
      <c r="AO7">
        <v>175100.00000000003</v>
      </c>
      <c r="AP7">
        <v>1.6942200000000001E-2</v>
      </c>
      <c r="AQ7">
        <v>6.3957200000000006E-2</v>
      </c>
      <c r="AR7">
        <v>4.09002</v>
      </c>
      <c r="AS7">
        <v>3.8780300000000003</v>
      </c>
      <c r="AT7">
        <v>9.99</v>
      </c>
      <c r="AU7">
        <v>15.196400000000001</v>
      </c>
      <c r="AV7">
        <v>0</v>
      </c>
      <c r="AW7">
        <v>0</v>
      </c>
      <c r="AX7">
        <v>1.30478E-3</v>
      </c>
      <c r="AY7">
        <v>1.2139899999999999</v>
      </c>
      <c r="AZ7">
        <v>2.6127300000000003E-2</v>
      </c>
      <c r="BA7">
        <v>7.1303600000000005E-3</v>
      </c>
      <c r="BB7">
        <v>0.19312000000000001</v>
      </c>
      <c r="BC7">
        <v>9.3782700000000006</v>
      </c>
      <c r="BD7">
        <v>5.3247299999999997E-2</v>
      </c>
      <c r="BE7">
        <v>5.6330899999999996E-2</v>
      </c>
      <c r="BF7">
        <v>3.2134400000000001E-3</v>
      </c>
      <c r="BG7">
        <v>4.8238099999999999E-2</v>
      </c>
      <c r="BH7">
        <v>0</v>
      </c>
      <c r="BI7">
        <v>8.7604300000000004E-5</v>
      </c>
      <c r="BJ7">
        <v>1.2233E-5</v>
      </c>
      <c r="BK7">
        <v>0</v>
      </c>
      <c r="BL7">
        <v>2.0851800000000003E-3</v>
      </c>
      <c r="BM7">
        <v>2.0225399999999999E-4</v>
      </c>
      <c r="BN7">
        <v>2.0833600000000002E-3</v>
      </c>
      <c r="BO7">
        <v>0.112043</v>
      </c>
      <c r="BP7">
        <v>1.04507E-6</v>
      </c>
      <c r="BQ7">
        <v>0</v>
      </c>
      <c r="BR7">
        <v>6.6416199999999998E-6</v>
      </c>
      <c r="BS7">
        <v>3.1475200000000001E-4</v>
      </c>
      <c r="BU7">
        <v>40.14</v>
      </c>
      <c r="BV7">
        <v>5.38</v>
      </c>
      <c r="BW7">
        <v>9.99</v>
      </c>
      <c r="BX7">
        <v>17.760000000000002</v>
      </c>
      <c r="BY7">
        <v>7.96</v>
      </c>
      <c r="BZ7">
        <v>1.25</v>
      </c>
      <c r="CA7">
        <v>17.510000000000002</v>
      </c>
      <c r="CB7">
        <f t="shared" si="0"/>
        <v>228900.00000000003</v>
      </c>
      <c r="CC7">
        <f t="shared" si="1"/>
        <v>147582.70000000001</v>
      </c>
      <c r="CD7">
        <f t="shared" si="2"/>
        <v>0.2350371341197029</v>
      </c>
      <c r="CE7">
        <f t="shared" si="3"/>
        <v>0.36454137239662909</v>
      </c>
      <c r="CF7">
        <f t="shared" si="4"/>
        <v>0.76496286588029705</v>
      </c>
      <c r="CG7">
        <f t="shared" si="5"/>
        <v>0.6354586276033708</v>
      </c>
      <c r="CI7">
        <v>5.5216953926851007</v>
      </c>
      <c r="CJ7">
        <v>2.4783046073149002</v>
      </c>
      <c r="CL7">
        <v>0.75473276757990959</v>
      </c>
      <c r="CM7">
        <v>0.22144764025241276</v>
      </c>
      <c r="CN7">
        <v>2.7379229726802525</v>
      </c>
      <c r="CO7">
        <v>3.0694316898752266E-2</v>
      </c>
      <c r="CP7">
        <v>1.9328850419554862</v>
      </c>
      <c r="CQ7">
        <v>2.1317177857465803E-2</v>
      </c>
      <c r="CR7">
        <v>1.1973675621727608E-3</v>
      </c>
      <c r="CS7">
        <v>4.4787308711619145E-3</v>
      </c>
      <c r="CT7">
        <v>7.5235211938281844E-3</v>
      </c>
      <c r="CU7">
        <v>2.5341385962765006E-4</v>
      </c>
      <c r="CV7">
        <v>4.0246877500609842E-4</v>
      </c>
      <c r="CW7">
        <v>8.7305489136369607E-6</v>
      </c>
      <c r="CX7">
        <v>0</v>
      </c>
      <c r="CY7">
        <v>1.959749063600511E-4</v>
      </c>
      <c r="CZ7">
        <v>1.2014390412903636E-6</v>
      </c>
      <c r="DA7">
        <v>0</v>
      </c>
      <c r="DB7">
        <v>1.4877473638790243E-5</v>
      </c>
      <c r="DC7">
        <v>6.5699567433990106E-8</v>
      </c>
      <c r="DD7">
        <v>0</v>
      </c>
      <c r="DE7">
        <v>3.1546660167755935E-7</v>
      </c>
      <c r="DF7">
        <v>1.3264721075120136E-5</v>
      </c>
      <c r="DH7">
        <v>4.8584735387879316E-2</v>
      </c>
      <c r="DI7">
        <v>1.7777795264631793</v>
      </c>
      <c r="DJ7">
        <v>4.9282855627268175E-3</v>
      </c>
      <c r="DK7">
        <v>1.3688589994910303E-4</v>
      </c>
      <c r="DL7">
        <v>0</v>
      </c>
      <c r="DM7">
        <v>7.1257989762197596E-3</v>
      </c>
      <c r="DN7">
        <v>5.0954269250571702</v>
      </c>
      <c r="DP7">
        <v>3.6472113544668533E-2</v>
      </c>
      <c r="DQ7">
        <v>8.6212858982165894E-2</v>
      </c>
      <c r="DR7">
        <v>6.7816418843859179</v>
      </c>
      <c r="DS7">
        <v>6.430142316395794</v>
      </c>
      <c r="DT7">
        <v>18.875183455637128</v>
      </c>
      <c r="DU7">
        <v>32.508069633321512</v>
      </c>
      <c r="DV7">
        <v>0</v>
      </c>
      <c r="DW7">
        <v>0</v>
      </c>
      <c r="DX7">
        <v>2.0012817793594244E-3</v>
      </c>
      <c r="DY7">
        <v>2.0255145456444534</v>
      </c>
      <c r="DZ7">
        <v>4.6643436631330928E-2</v>
      </c>
      <c r="EA7">
        <v>1.0421295384615373E-2</v>
      </c>
      <c r="EB7">
        <v>0.24936171823807721</v>
      </c>
      <c r="EC7">
        <v>12.064373118452835</v>
      </c>
      <c r="ED7">
        <v>6.627814735393063E-2</v>
      </c>
      <c r="EE7">
        <v>7.0116375680636028E-2</v>
      </c>
      <c r="EF7">
        <v>4.3196155593803846E-3</v>
      </c>
      <c r="EG7">
        <v>5.2753190675090503E-2</v>
      </c>
      <c r="EH7">
        <v>0</v>
      </c>
      <c r="EI7">
        <v>1.0360143307464034E-4</v>
      </c>
      <c r="EJ7">
        <v>1.5535125745135515E-5</v>
      </c>
      <c r="EK7">
        <v>0</v>
      </c>
      <c r="EL7">
        <v>2.982900374556027E-3</v>
      </c>
      <c r="EM7">
        <v>2.5677449532474095E-4</v>
      </c>
      <c r="EN7">
        <v>2.2087691798344552E-3</v>
      </c>
      <c r="EO7">
        <v>0.12509972250546195</v>
      </c>
      <c r="EP7">
        <v>1.2256436501079898E-6</v>
      </c>
      <c r="EQ7">
        <v>0</v>
      </c>
      <c r="ER7">
        <v>8.3757244386422975E-6</v>
      </c>
      <c r="ES7">
        <v>3.3905717374517464E-4</v>
      </c>
      <c r="EU7">
        <v>8.9205513268874572</v>
      </c>
      <c r="EV7">
        <v>18.875183455637128</v>
      </c>
      <c r="EW7">
        <v>37.991198461867072</v>
      </c>
      <c r="EX7">
        <v>9.5891349941173605</v>
      </c>
      <c r="EY7">
        <v>2.08559640693545</v>
      </c>
      <c r="EZ7">
        <v>22.525175038051703</v>
      </c>
      <c r="FB7">
        <v>26.614000000000001</v>
      </c>
      <c r="FC7">
        <v>130.75399999999999</v>
      </c>
      <c r="FD7">
        <v>5313.4</v>
      </c>
      <c r="FE7">
        <v>3263.16</v>
      </c>
      <c r="FF7">
        <v>4.99127E-12</v>
      </c>
      <c r="FG7">
        <v>10153.799999999999</v>
      </c>
      <c r="FH7">
        <v>719.50900000000001</v>
      </c>
      <c r="FI7">
        <v>246.50800000000001</v>
      </c>
      <c r="FJ7">
        <v>3.5774300000000001</v>
      </c>
      <c r="FK7">
        <v>2357.87</v>
      </c>
      <c r="FL7">
        <v>38.297600000000003</v>
      </c>
      <c r="FM7">
        <v>6.6988300000000001</v>
      </c>
      <c r="FN7">
        <v>304.262</v>
      </c>
      <c r="FO7">
        <v>15988.2</v>
      </c>
      <c r="FP7">
        <v>102.871</v>
      </c>
      <c r="FQ7">
        <v>109.93300000000001</v>
      </c>
      <c r="FR7">
        <v>3.5684</v>
      </c>
      <c r="FS7">
        <v>90.804900000000004</v>
      </c>
      <c r="FT7">
        <v>4.25413</v>
      </c>
      <c r="FU7">
        <v>0.30327900000000002</v>
      </c>
      <c r="FV7">
        <v>0.117825</v>
      </c>
      <c r="FW7">
        <v>1.08242E-4</v>
      </c>
      <c r="FX7">
        <v>2.50562</v>
      </c>
      <c r="FY7">
        <v>0.46733200000000003</v>
      </c>
      <c r="FZ7">
        <v>2.0121600000000002</v>
      </c>
      <c r="GA7">
        <v>175.011</v>
      </c>
      <c r="GB7">
        <v>9.4045199999999995E-3</v>
      </c>
      <c r="GC7">
        <v>2.6186899999999999E-2</v>
      </c>
      <c r="GD7">
        <v>4.4025700000000001E-2</v>
      </c>
      <c r="GE7">
        <v>0.48666199999999998</v>
      </c>
      <c r="GG7">
        <v>741.66666666666697</v>
      </c>
      <c r="GH7">
        <v>908.33333333333405</v>
      </c>
      <c r="GI7">
        <v>1091.6666666666699</v>
      </c>
      <c r="GJ7">
        <v>808.33333333333394</v>
      </c>
      <c r="GK7">
        <v>775</v>
      </c>
      <c r="GL7">
        <v>1766.6666666666699</v>
      </c>
      <c r="GM7">
        <v>2.6614E-3</v>
      </c>
      <c r="GN7">
        <v>1.3075399999999999E-2</v>
      </c>
      <c r="GO7">
        <v>0.53133999999999992</v>
      </c>
      <c r="GP7">
        <v>0.32631599999999999</v>
      </c>
      <c r="GQ7">
        <v>4.9912700000000003E-16</v>
      </c>
      <c r="GR7">
        <v>1.0153799999999999</v>
      </c>
      <c r="GS7">
        <v>7.1950899999999998E-2</v>
      </c>
      <c r="GT7">
        <v>2.46508E-2</v>
      </c>
      <c r="GU7">
        <v>3.5774299999999999E-4</v>
      </c>
      <c r="GV7">
        <v>0.235787</v>
      </c>
      <c r="GW7">
        <v>3.8297600000000002E-3</v>
      </c>
      <c r="GX7">
        <v>6.6988300000000002E-4</v>
      </c>
      <c r="GY7">
        <v>3.04262E-2</v>
      </c>
      <c r="GZ7">
        <v>1.5988200000000001</v>
      </c>
      <c r="HA7">
        <v>1.0287099999999999E-2</v>
      </c>
      <c r="HB7">
        <v>1.0993300000000001E-2</v>
      </c>
      <c r="HC7">
        <v>3.5683999999999998E-4</v>
      </c>
      <c r="HD7">
        <v>9.0804900000000001E-3</v>
      </c>
      <c r="HE7">
        <v>4.2541299999999997E-4</v>
      </c>
      <c r="HF7">
        <v>3.0327900000000001E-5</v>
      </c>
      <c r="HG7">
        <v>1.1782499999999999E-5</v>
      </c>
      <c r="HH7">
        <v>1.0824199999999999E-8</v>
      </c>
      <c r="HI7">
        <v>2.5056200000000002E-4</v>
      </c>
      <c r="HJ7">
        <v>4.6733200000000002E-5</v>
      </c>
      <c r="HK7">
        <v>2.0121600000000002E-4</v>
      </c>
      <c r="HL7">
        <v>1.7501099999999999E-2</v>
      </c>
      <c r="HM7">
        <v>9.4045199999999998E-7</v>
      </c>
      <c r="HN7">
        <v>2.6186899999999997E-6</v>
      </c>
      <c r="HO7">
        <v>4.4025700000000004E-6</v>
      </c>
      <c r="HP7">
        <v>4.8666199999999998E-5</v>
      </c>
      <c r="HS7">
        <v>7.41666666666667E-2</v>
      </c>
      <c r="HT7">
        <v>9.0833333333333405E-2</v>
      </c>
      <c r="HU7">
        <v>0.10916666666666699</v>
      </c>
      <c r="HV7">
        <v>8.0833333333333396E-2</v>
      </c>
      <c r="HW7">
        <v>7.7499999999999999E-2</v>
      </c>
      <c r="HX7">
        <v>0.176666666666667</v>
      </c>
      <c r="HZ7">
        <v>5.7292962536022963E-3</v>
      </c>
      <c r="IA7">
        <v>1.7625343453675453E-2</v>
      </c>
      <c r="IB7">
        <v>0.88083101604278213</v>
      </c>
      <c r="IC7">
        <v>0.54095165775401166</v>
      </c>
      <c r="ID7">
        <v>9.4312433135656075E-16</v>
      </c>
      <c r="IE7">
        <v>2.171734795300817</v>
      </c>
      <c r="IF7">
        <v>0.10067381417165688</v>
      </c>
      <c r="IG7">
        <v>3.449143872255496E-2</v>
      </c>
      <c r="IH7">
        <v>5.4870901423487379E-4</v>
      </c>
      <c r="II7">
        <v>0.39340521600167111</v>
      </c>
      <c r="IJ7">
        <v>6.837031299568112E-3</v>
      </c>
      <c r="IK7">
        <v>9.7905976923076806E-4</v>
      </c>
      <c r="IL7">
        <v>3.9287124645067235E-2</v>
      </c>
      <c r="IM7">
        <v>2.0565663169203248</v>
      </c>
      <c r="IN7">
        <v>1.2804591587641434E-2</v>
      </c>
      <c r="IO7">
        <v>1.3683615081064499E-2</v>
      </c>
      <c r="IP7">
        <v>4.7967648881239308E-4</v>
      </c>
      <c r="IQ7">
        <v>9.9304247139346824E-3</v>
      </c>
      <c r="IR7">
        <v>5.0309626866012255E-4</v>
      </c>
      <c r="IS7">
        <v>3.5865978064368817E-5</v>
      </c>
      <c r="IT7">
        <v>1.496301962658867E-5</v>
      </c>
      <c r="IU7">
        <v>1.4621332207849184E-8</v>
      </c>
      <c r="IV7">
        <v>3.584349953718658E-4</v>
      </c>
      <c r="IW7">
        <v>5.93308109847529E-5</v>
      </c>
      <c r="IX7">
        <v>2.1332832505643277E-4</v>
      </c>
      <c r="IY7">
        <v>1.9540558120903044E-2</v>
      </c>
      <c r="IZ7">
        <v>1.102949105831532E-6</v>
      </c>
      <c r="JA7">
        <v>1.6877684104046235E-6</v>
      </c>
      <c r="JB7">
        <v>5.5520660835509344E-6</v>
      </c>
      <c r="JC7">
        <v>5.2424207722007853E-5</v>
      </c>
      <c r="JD7">
        <v>0</v>
      </c>
      <c r="JE7">
        <v>0</v>
      </c>
      <c r="JF7">
        <v>0.12295008912655998</v>
      </c>
      <c r="JG7">
        <v>0.17163392636520899</v>
      </c>
      <c r="JH7">
        <v>0.23348997270677638</v>
      </c>
      <c r="JI7">
        <v>9.7372122762148433E-2</v>
      </c>
      <c r="JJ7">
        <v>0.1293069772299979</v>
      </c>
    </row>
    <row r="8" spans="1:270">
      <c r="A8" t="s">
        <v>305</v>
      </c>
      <c r="B8" t="s">
        <v>72</v>
      </c>
      <c r="D8">
        <v>168.21199999999999</v>
      </c>
      <c r="E8">
        <v>683.29700000000003</v>
      </c>
      <c r="F8">
        <v>41804.699999999997</v>
      </c>
      <c r="G8">
        <v>39914.300000000003</v>
      </c>
      <c r="H8">
        <v>101100</v>
      </c>
      <c r="I8">
        <v>150462</v>
      </c>
      <c r="J8" s="17">
        <v>0</v>
      </c>
      <c r="K8" s="17">
        <v>0</v>
      </c>
      <c r="L8">
        <v>14.671099999999999</v>
      </c>
      <c r="M8">
        <v>11706.8</v>
      </c>
      <c r="N8">
        <v>256.65699999999998</v>
      </c>
      <c r="O8">
        <v>183.13800000000001</v>
      </c>
      <c r="P8">
        <v>1988.68</v>
      </c>
      <c r="Q8">
        <v>99619</v>
      </c>
      <c r="R8">
        <v>555.05799999999999</v>
      </c>
      <c r="S8">
        <v>537.51599999999996</v>
      </c>
      <c r="T8">
        <v>31.8292</v>
      </c>
      <c r="U8">
        <v>495.517</v>
      </c>
      <c r="V8" s="17">
        <v>0</v>
      </c>
      <c r="W8">
        <v>1.4530799999999999</v>
      </c>
      <c r="X8">
        <v>0.28079199999999999</v>
      </c>
      <c r="Y8" s="17">
        <v>0</v>
      </c>
      <c r="Z8">
        <v>32.909100000000002</v>
      </c>
      <c r="AA8">
        <v>1.60005</v>
      </c>
      <c r="AB8">
        <v>21.597799999999999</v>
      </c>
      <c r="AC8">
        <v>1192.96</v>
      </c>
      <c r="AD8">
        <v>2.21405E-2</v>
      </c>
      <c r="AE8" s="17">
        <v>0</v>
      </c>
      <c r="AF8">
        <v>0.16295399999999999</v>
      </c>
      <c r="AG8">
        <v>3.54474</v>
      </c>
      <c r="AI8">
        <v>401599.99999999994</v>
      </c>
      <c r="AJ8">
        <v>53800</v>
      </c>
      <c r="AK8">
        <v>101100</v>
      </c>
      <c r="AL8">
        <v>176400</v>
      </c>
      <c r="AM8">
        <v>79800</v>
      </c>
      <c r="AN8">
        <v>14000</v>
      </c>
      <c r="AO8">
        <v>173299.99999999997</v>
      </c>
      <c r="AP8">
        <v>1.6821199999999998E-2</v>
      </c>
      <c r="AQ8">
        <v>6.8329700000000007E-2</v>
      </c>
      <c r="AR8">
        <v>4.1804699999999997</v>
      </c>
      <c r="AS8">
        <v>3.9914300000000003</v>
      </c>
      <c r="AT8">
        <v>10.11</v>
      </c>
      <c r="AU8">
        <v>15.046200000000001</v>
      </c>
      <c r="AV8">
        <v>0</v>
      </c>
      <c r="AW8">
        <v>0</v>
      </c>
      <c r="AX8">
        <v>1.46711E-3</v>
      </c>
      <c r="AY8">
        <v>1.1706799999999999</v>
      </c>
      <c r="AZ8">
        <v>2.56657E-2</v>
      </c>
      <c r="BA8">
        <v>1.8313800000000002E-2</v>
      </c>
      <c r="BB8">
        <v>0.19886800000000002</v>
      </c>
      <c r="BC8">
        <v>9.9619</v>
      </c>
      <c r="BD8">
        <v>5.5505800000000001E-2</v>
      </c>
      <c r="BE8">
        <v>5.3751599999999997E-2</v>
      </c>
      <c r="BF8">
        <v>3.1829200000000001E-3</v>
      </c>
      <c r="BG8">
        <v>4.9551699999999997E-2</v>
      </c>
      <c r="BH8">
        <v>0</v>
      </c>
      <c r="BI8">
        <v>1.45308E-4</v>
      </c>
      <c r="BJ8">
        <v>2.8079199999999997E-5</v>
      </c>
      <c r="BK8">
        <v>0</v>
      </c>
      <c r="BL8">
        <v>3.2909100000000002E-3</v>
      </c>
      <c r="BM8">
        <v>1.6000500000000001E-4</v>
      </c>
      <c r="BN8">
        <v>2.15978E-3</v>
      </c>
      <c r="BO8">
        <v>0.119296</v>
      </c>
      <c r="BP8">
        <v>2.21405E-6</v>
      </c>
      <c r="BQ8">
        <v>0</v>
      </c>
      <c r="BR8">
        <v>1.62954E-5</v>
      </c>
      <c r="BS8">
        <v>3.5447400000000002E-4</v>
      </c>
      <c r="BU8">
        <v>40.159999999999997</v>
      </c>
      <c r="BV8">
        <v>5.38</v>
      </c>
      <c r="BW8">
        <v>10.11</v>
      </c>
      <c r="BX8">
        <v>17.64</v>
      </c>
      <c r="BY8">
        <v>7.98</v>
      </c>
      <c r="BZ8">
        <v>1.4</v>
      </c>
      <c r="CA8">
        <v>17.329999999999998</v>
      </c>
      <c r="CB8">
        <f t="shared" si="0"/>
        <v>227099.99999999997</v>
      </c>
      <c r="CC8">
        <f t="shared" si="1"/>
        <v>153419</v>
      </c>
      <c r="CD8">
        <f t="shared" si="2"/>
        <v>0.23690004403346546</v>
      </c>
      <c r="CE8">
        <f t="shared" si="3"/>
        <v>0.35067364537638757</v>
      </c>
      <c r="CF8">
        <f t="shared" si="4"/>
        <v>0.76309995596653457</v>
      </c>
      <c r="CG8">
        <f t="shared" si="5"/>
        <v>0.64932635462361243</v>
      </c>
      <c r="CI8">
        <v>5.4974159894772985</v>
      </c>
      <c r="CJ8">
        <v>2.502584010522702</v>
      </c>
      <c r="CL8">
        <v>0.77706169097765532</v>
      </c>
      <c r="CM8">
        <v>0.21405465826222522</v>
      </c>
      <c r="CN8">
        <v>2.7162152264014265</v>
      </c>
      <c r="CO8">
        <v>3.1682990199211301E-2</v>
      </c>
      <c r="CP8">
        <v>1.9374770294105181</v>
      </c>
      <c r="CQ8">
        <v>2.1215213958091571E-2</v>
      </c>
      <c r="CR8">
        <v>3.0826557999346312E-3</v>
      </c>
      <c r="CS8">
        <v>4.4100558037843494E-3</v>
      </c>
      <c r="CT8">
        <v>7.196086779483005E-3</v>
      </c>
      <c r="CU8">
        <v>2.8561846890689987E-4</v>
      </c>
      <c r="CV8">
        <v>3.9959335419932499E-4</v>
      </c>
      <c r="CW8">
        <v>1.451563998638899E-5</v>
      </c>
      <c r="CX8">
        <v>0</v>
      </c>
      <c r="CY8">
        <v>3.1002981222282277E-4</v>
      </c>
      <c r="CZ8">
        <v>2.7642927324855479E-6</v>
      </c>
      <c r="DA8">
        <v>0</v>
      </c>
      <c r="DB8">
        <v>1.1797667747159965E-5</v>
      </c>
      <c r="DC8">
        <v>1.3951955763335309E-7</v>
      </c>
      <c r="DD8">
        <v>0</v>
      </c>
      <c r="DE8">
        <v>7.7584492941655172E-7</v>
      </c>
      <c r="DF8">
        <v>1.4974231635542408E-5</v>
      </c>
      <c r="DH8">
        <v>5.202959559934927E-2</v>
      </c>
      <c r="DI8">
        <v>1.7864804216807688</v>
      </c>
      <c r="DJ8">
        <v>5.074517641999318E-3</v>
      </c>
      <c r="DK8">
        <v>1.4224416041940134E-4</v>
      </c>
      <c r="DL8">
        <v>0</v>
      </c>
      <c r="DM8">
        <v>7.6051057395035244E-3</v>
      </c>
      <c r="DN8">
        <v>5.0767551881584847</v>
      </c>
      <c r="DP8">
        <v>3.6211632276657003E-2</v>
      </c>
      <c r="DQ8">
        <v>9.2106890082644347E-2</v>
      </c>
      <c r="DR8">
        <v>6.9316165809504104</v>
      </c>
      <c r="DS8">
        <v>6.6181702941781424</v>
      </c>
      <c r="DT8">
        <v>19.10191238603517</v>
      </c>
      <c r="DU8">
        <v>32.186762477750136</v>
      </c>
      <c r="DV8">
        <v>0</v>
      </c>
      <c r="DW8">
        <v>0</v>
      </c>
      <c r="DX8">
        <v>2.2502648042704559E-3</v>
      </c>
      <c r="DY8">
        <v>1.9532528013369539</v>
      </c>
      <c r="DZ8">
        <v>4.5819370985473049E-2</v>
      </c>
      <c r="EA8">
        <v>2.6766323076923049E-2</v>
      </c>
      <c r="EB8">
        <v>0.25678368984346489</v>
      </c>
      <c r="EC8">
        <v>12.815165117736564</v>
      </c>
      <c r="ED8">
        <v>6.9089354603854153E-2</v>
      </c>
      <c r="EE8">
        <v>6.6905861241969788E-2</v>
      </c>
      <c r="EF8">
        <v>4.2785895352839996E-3</v>
      </c>
      <c r="EG8">
        <v>5.4189743758043578E-2</v>
      </c>
      <c r="EH8">
        <v>0</v>
      </c>
      <c r="EI8">
        <v>1.7184221593243528E-4</v>
      </c>
      <c r="EJ8">
        <v>3.5658783848835859E-5</v>
      </c>
      <c r="EK8">
        <v>0</v>
      </c>
      <c r="EL8">
        <v>4.7077262738133754E-3</v>
      </c>
      <c r="EM8">
        <v>2.0313666540308317E-4</v>
      </c>
      <c r="EN8">
        <v>2.2897893303235445E-3</v>
      </c>
      <c r="EO8">
        <v>0.13319793736343716</v>
      </c>
      <c r="EP8">
        <v>2.5966072354211633E-6</v>
      </c>
      <c r="EQ8">
        <v>0</v>
      </c>
      <c r="ER8">
        <v>2.0550073629242821E-5</v>
      </c>
      <c r="ES8">
        <v>3.8184650965251065E-4</v>
      </c>
      <c r="EU8">
        <v>8.9205513268874572</v>
      </c>
      <c r="EV8">
        <v>19.10191238603517</v>
      </c>
      <c r="EW8">
        <v>37.73450117496256</v>
      </c>
      <c r="EX8">
        <v>9.6132282981226815</v>
      </c>
      <c r="EY8">
        <v>2.3358679757677039</v>
      </c>
      <c r="EZ8">
        <v>22.293619840630264</v>
      </c>
      <c r="FB8">
        <v>22.269300000000001</v>
      </c>
      <c r="FC8">
        <v>104.05800000000001</v>
      </c>
      <c r="FD8">
        <v>4348.76</v>
      </c>
      <c r="FE8">
        <v>2694.77</v>
      </c>
      <c r="FF8">
        <v>5.4569700000000003E-12</v>
      </c>
      <c r="FG8">
        <v>12630.4</v>
      </c>
      <c r="FH8">
        <v>727.18600000000004</v>
      </c>
      <c r="FI8">
        <v>193.93600000000001</v>
      </c>
      <c r="FJ8">
        <v>2.9005299999999998</v>
      </c>
      <c r="FK8">
        <v>2134.5700000000002</v>
      </c>
      <c r="FL8">
        <v>39.432200000000002</v>
      </c>
      <c r="FM8">
        <v>21.754799999999999</v>
      </c>
      <c r="FN8">
        <v>385.57799999999997</v>
      </c>
      <c r="FO8">
        <v>20674.400000000001</v>
      </c>
      <c r="FP8">
        <v>113.18899999999999</v>
      </c>
      <c r="FQ8">
        <v>105.355</v>
      </c>
      <c r="FR8">
        <v>3.7049500000000002</v>
      </c>
      <c r="FS8">
        <v>95.037199999999999</v>
      </c>
      <c r="FT8">
        <v>5.4238999999999997</v>
      </c>
      <c r="FU8">
        <v>0.29221399999999997</v>
      </c>
      <c r="FV8">
        <v>0.23682700000000001</v>
      </c>
      <c r="FW8">
        <v>1.7572099999999999E-4</v>
      </c>
      <c r="FX8">
        <v>4.3286199999999999</v>
      </c>
      <c r="FY8">
        <v>0.32207599999999997</v>
      </c>
      <c r="FZ8">
        <v>2.9348000000000001</v>
      </c>
      <c r="GA8">
        <v>186.19399999999999</v>
      </c>
      <c r="GB8">
        <v>1.55435E-2</v>
      </c>
      <c r="GC8">
        <v>2.4653100000000001E-2</v>
      </c>
      <c r="GD8">
        <v>6.9801299999999997E-2</v>
      </c>
      <c r="GE8">
        <v>0.61614899999999995</v>
      </c>
      <c r="GG8">
        <v>741.66666666666697</v>
      </c>
      <c r="GH8">
        <v>908.33333333333405</v>
      </c>
      <c r="GI8">
        <v>1091.6666666666699</v>
      </c>
      <c r="GJ8">
        <v>808.33333333333394</v>
      </c>
      <c r="GK8">
        <v>775</v>
      </c>
      <c r="GL8">
        <v>1766.6666666666699</v>
      </c>
      <c r="GM8">
        <v>2.2269300000000002E-3</v>
      </c>
      <c r="GN8">
        <v>1.0405800000000002E-2</v>
      </c>
      <c r="GO8">
        <v>0.43487600000000004</v>
      </c>
      <c r="GP8">
        <v>0.26947700000000002</v>
      </c>
      <c r="GQ8">
        <v>5.4569700000000002E-16</v>
      </c>
      <c r="GR8">
        <v>1.2630399999999999</v>
      </c>
      <c r="GS8">
        <v>7.2718600000000008E-2</v>
      </c>
      <c r="GT8">
        <v>1.93936E-2</v>
      </c>
      <c r="GU8">
        <v>2.9005299999999997E-4</v>
      </c>
      <c r="GV8">
        <v>0.21345700000000001</v>
      </c>
      <c r="GW8">
        <v>3.9432199999999999E-3</v>
      </c>
      <c r="GX8">
        <v>2.17548E-3</v>
      </c>
      <c r="GY8">
        <v>3.8557799999999996E-2</v>
      </c>
      <c r="GZ8">
        <v>2.0674399999999999</v>
      </c>
      <c r="HA8">
        <v>1.13189E-2</v>
      </c>
      <c r="HB8">
        <v>1.05355E-2</v>
      </c>
      <c r="HC8">
        <v>3.7049500000000004E-4</v>
      </c>
      <c r="HD8">
        <v>9.5037200000000002E-3</v>
      </c>
      <c r="HE8">
        <v>5.4239000000000002E-4</v>
      </c>
      <c r="HF8">
        <v>2.9221399999999998E-5</v>
      </c>
      <c r="HG8">
        <v>2.3682699999999999E-5</v>
      </c>
      <c r="HH8">
        <v>1.7572099999999999E-8</v>
      </c>
      <c r="HI8">
        <v>4.32862E-4</v>
      </c>
      <c r="HJ8">
        <v>3.22076E-5</v>
      </c>
      <c r="HK8">
        <v>2.9347999999999999E-4</v>
      </c>
      <c r="HL8">
        <v>1.8619399999999998E-2</v>
      </c>
      <c r="HM8">
        <v>1.55435E-6</v>
      </c>
      <c r="HN8">
        <v>2.4653100000000002E-6</v>
      </c>
      <c r="HO8">
        <v>6.9801299999999999E-6</v>
      </c>
      <c r="HP8">
        <v>6.1614899999999992E-5</v>
      </c>
      <c r="HS8">
        <v>7.41666666666667E-2</v>
      </c>
      <c r="HT8">
        <v>9.0833333333333405E-2</v>
      </c>
      <c r="HU8">
        <v>0.10916666666666699</v>
      </c>
      <c r="HV8">
        <v>8.0833333333333396E-2</v>
      </c>
      <c r="HW8">
        <v>7.7499999999999999E-2</v>
      </c>
      <c r="HX8">
        <v>0.176666666666667</v>
      </c>
      <c r="HZ8">
        <v>4.7939962824207422E-3</v>
      </c>
      <c r="IA8">
        <v>1.402678303610261E-2</v>
      </c>
      <c r="IB8">
        <v>0.7209174331550815</v>
      </c>
      <c r="IC8">
        <v>0.44672657754010775</v>
      </c>
      <c r="ID8">
        <v>1.03112057301705E-15</v>
      </c>
      <c r="IE8">
        <v>2.7014397721609091</v>
      </c>
      <c r="IF8">
        <v>0.10174798123752517</v>
      </c>
      <c r="IG8">
        <v>2.7135556087824406E-2</v>
      </c>
      <c r="IH8">
        <v>4.4488556227757867E-4</v>
      </c>
      <c r="II8">
        <v>0.35614812178817629</v>
      </c>
      <c r="IJ8">
        <v>7.0395843502159315E-3</v>
      </c>
      <c r="IK8">
        <v>3.1795476923076886E-3</v>
      </c>
      <c r="IL8">
        <v>4.9786864433927776E-2</v>
      </c>
      <c r="IM8">
        <v>2.6593534395702805</v>
      </c>
      <c r="IN8">
        <v>1.4088896940960488E-2</v>
      </c>
      <c r="IO8">
        <v>1.311378081982253E-2</v>
      </c>
      <c r="IP8">
        <v>4.980320051635119E-4</v>
      </c>
      <c r="IQ8">
        <v>1.0393269081549047E-2</v>
      </c>
      <c r="IR8">
        <v>6.414340538689788E-4</v>
      </c>
      <c r="IS8">
        <v>3.4557423738872347E-5</v>
      </c>
      <c r="IT8">
        <v>3.0075510707456948E-5</v>
      </c>
      <c r="IU8">
        <v>2.3736397303223024E-8</v>
      </c>
      <c r="IV8">
        <v>6.1921955031751254E-4</v>
      </c>
      <c r="IW8">
        <v>4.0889625103192747E-5</v>
      </c>
      <c r="IX8">
        <v>3.1114621519939703E-4</v>
      </c>
      <c r="IY8">
        <v>2.0789177130371355E-2</v>
      </c>
      <c r="IZ8">
        <v>1.822920194384447E-6</v>
      </c>
      <c r="JA8">
        <v>1.5889136705202307E-6</v>
      </c>
      <c r="JB8">
        <v>8.8026182506527737E-6</v>
      </c>
      <c r="JC8">
        <v>6.6372807335907498E-5</v>
      </c>
      <c r="JD8">
        <v>0</v>
      </c>
      <c r="JE8">
        <v>0</v>
      </c>
      <c r="JF8">
        <v>0.12295008912655998</v>
      </c>
      <c r="JG8">
        <v>0.17163392636520899</v>
      </c>
      <c r="JH8">
        <v>0.23348997270677638</v>
      </c>
      <c r="JI8">
        <v>9.7372122762148433E-2</v>
      </c>
      <c r="JJ8">
        <v>0.1293069772299979</v>
      </c>
    </row>
    <row r="9" spans="1:270">
      <c r="A9" t="s">
        <v>305</v>
      </c>
      <c r="B9" t="s">
        <v>73</v>
      </c>
      <c r="D9">
        <v>170.23099999999999</v>
      </c>
      <c r="E9">
        <v>648.93399999999997</v>
      </c>
      <c r="F9">
        <v>41136.9</v>
      </c>
      <c r="G9">
        <v>40863.300000000003</v>
      </c>
      <c r="H9">
        <v>99800</v>
      </c>
      <c r="I9">
        <v>168931</v>
      </c>
      <c r="J9" s="17">
        <v>0</v>
      </c>
      <c r="K9" s="17">
        <v>475.94499999999999</v>
      </c>
      <c r="L9">
        <v>14.0183</v>
      </c>
      <c r="M9">
        <v>9963.07</v>
      </c>
      <c r="N9">
        <v>142.56899999999999</v>
      </c>
      <c r="O9">
        <v>43.770299999999999</v>
      </c>
      <c r="P9">
        <v>2232.65</v>
      </c>
      <c r="Q9">
        <v>100553</v>
      </c>
      <c r="R9">
        <v>607.91899999999998</v>
      </c>
      <c r="S9">
        <v>560.28099999999995</v>
      </c>
      <c r="T9">
        <v>32.606400000000001</v>
      </c>
      <c r="U9">
        <v>497.08800000000002</v>
      </c>
      <c r="V9" s="17">
        <v>0</v>
      </c>
      <c r="W9">
        <v>0.56709500000000002</v>
      </c>
      <c r="X9">
        <v>1.8124700000000001E-2</v>
      </c>
      <c r="Y9">
        <v>5.2004499999999997E-3</v>
      </c>
      <c r="Z9">
        <v>17.7895</v>
      </c>
      <c r="AA9">
        <v>2.16235</v>
      </c>
      <c r="AB9">
        <v>22.580100000000002</v>
      </c>
      <c r="AC9">
        <v>897.58799999999997</v>
      </c>
      <c r="AD9">
        <v>6.89662E-3</v>
      </c>
      <c r="AE9">
        <v>2.6202900000000001E-2</v>
      </c>
      <c r="AF9">
        <v>7.6787999999999995E-2</v>
      </c>
      <c r="AG9">
        <v>3.9518499999999999</v>
      </c>
      <c r="AI9">
        <v>401800</v>
      </c>
      <c r="AJ9">
        <v>56300</v>
      </c>
      <c r="AK9">
        <v>99800</v>
      </c>
      <c r="AL9">
        <v>178400</v>
      </c>
      <c r="AM9">
        <v>81900</v>
      </c>
      <c r="AN9">
        <v>10400</v>
      </c>
      <c r="AO9">
        <v>171500</v>
      </c>
      <c r="AP9">
        <v>1.7023099999999999E-2</v>
      </c>
      <c r="AQ9">
        <v>6.489339999999999E-2</v>
      </c>
      <c r="AR9">
        <v>4.1136900000000001</v>
      </c>
      <c r="AS9">
        <v>4.0863300000000002</v>
      </c>
      <c r="AT9">
        <v>9.98</v>
      </c>
      <c r="AU9">
        <v>16.8931</v>
      </c>
      <c r="AV9">
        <v>0</v>
      </c>
      <c r="AW9">
        <v>4.7594499999999998E-2</v>
      </c>
      <c r="AX9">
        <v>1.40183E-3</v>
      </c>
      <c r="AY9">
        <v>0.99630699999999994</v>
      </c>
      <c r="AZ9">
        <v>1.4256899999999999E-2</v>
      </c>
      <c r="BA9">
        <v>4.3770299999999996E-3</v>
      </c>
      <c r="BB9">
        <v>0.22326500000000002</v>
      </c>
      <c r="BC9">
        <v>10.055300000000001</v>
      </c>
      <c r="BD9">
        <v>6.0791899999999996E-2</v>
      </c>
      <c r="BE9">
        <v>5.6028099999999997E-2</v>
      </c>
      <c r="BF9">
        <v>3.26064E-3</v>
      </c>
      <c r="BG9">
        <v>4.9708800000000004E-2</v>
      </c>
      <c r="BH9">
        <v>0</v>
      </c>
      <c r="BI9">
        <v>5.6709500000000003E-5</v>
      </c>
      <c r="BJ9">
        <v>1.81247E-6</v>
      </c>
      <c r="BK9">
        <v>5.2004499999999997E-7</v>
      </c>
      <c r="BL9">
        <v>1.7789500000000001E-3</v>
      </c>
      <c r="BM9">
        <v>2.1623500000000001E-4</v>
      </c>
      <c r="BN9">
        <v>2.25801E-3</v>
      </c>
      <c r="BO9">
        <v>8.97588E-2</v>
      </c>
      <c r="BP9">
        <v>6.8966200000000005E-7</v>
      </c>
      <c r="BQ9">
        <v>2.6202900000000003E-6</v>
      </c>
      <c r="BR9">
        <v>7.6788000000000001E-6</v>
      </c>
      <c r="BS9">
        <v>3.9518499999999999E-4</v>
      </c>
      <c r="BU9">
        <v>40.18</v>
      </c>
      <c r="BV9">
        <v>5.63</v>
      </c>
      <c r="BW9">
        <v>9.98</v>
      </c>
      <c r="BX9">
        <v>17.84</v>
      </c>
      <c r="BY9">
        <v>8.19</v>
      </c>
      <c r="BZ9">
        <v>1.04</v>
      </c>
      <c r="CA9">
        <v>17.149999999999999</v>
      </c>
      <c r="CB9">
        <f t="shared" si="0"/>
        <v>227800</v>
      </c>
      <c r="CC9">
        <f t="shared" si="1"/>
        <v>156853</v>
      </c>
      <c r="CD9">
        <f t="shared" si="2"/>
        <v>0.24714661984196665</v>
      </c>
      <c r="CE9">
        <f t="shared" si="3"/>
        <v>0.35893479882437695</v>
      </c>
      <c r="CF9">
        <f t="shared" si="4"/>
        <v>0.75285338015803338</v>
      </c>
      <c r="CG9">
        <f t="shared" si="5"/>
        <v>0.64106520117562305</v>
      </c>
      <c r="CI9">
        <v>5.5379917940483407</v>
      </c>
      <c r="CJ9">
        <v>2.4620082059516588</v>
      </c>
      <c r="CL9">
        <v>0.76279897850470668</v>
      </c>
      <c r="CM9">
        <v>0.18145841100974647</v>
      </c>
      <c r="CN9">
        <v>2.6774858137524435</v>
      </c>
      <c r="CO9">
        <v>3.5430668024523368E-2</v>
      </c>
      <c r="CP9">
        <v>2.0195756175965904</v>
      </c>
      <c r="CQ9">
        <v>2.1385850635466046E-2</v>
      </c>
      <c r="CR9">
        <v>7.3387742590075636E-4</v>
      </c>
      <c r="CS9">
        <v>2.4401330777656248E-3</v>
      </c>
      <c r="CT9">
        <v>7.4715090740665171E-3</v>
      </c>
      <c r="CU9">
        <v>2.7184189983444875E-4</v>
      </c>
      <c r="CV9">
        <v>4.0774892327488291E-4</v>
      </c>
      <c r="CW9">
        <v>5.6428683572035209E-6</v>
      </c>
      <c r="CX9">
        <v>4.9704785808358834E-8</v>
      </c>
      <c r="CY9">
        <v>1.6693547263287671E-4</v>
      </c>
      <c r="CZ9">
        <v>1.7773279311126642E-7</v>
      </c>
      <c r="DA9">
        <v>1.3205370957428418E-7</v>
      </c>
      <c r="DB9">
        <v>1.5881299461923852E-5</v>
      </c>
      <c r="DC9">
        <v>4.32893834974142E-8</v>
      </c>
      <c r="DD9">
        <v>1.3205370957428418E-7</v>
      </c>
      <c r="DE9">
        <v>3.6416708870675977E-7</v>
      </c>
      <c r="DF9">
        <v>1.6628690497028859E-5</v>
      </c>
      <c r="DH9">
        <v>4.9219693253726257E-2</v>
      </c>
      <c r="DI9">
        <v>1.826319300895779</v>
      </c>
      <c r="DJ9">
        <v>5.0706884128527661E-3</v>
      </c>
      <c r="DK9">
        <v>1.4813177586311466E-4</v>
      </c>
      <c r="DL9">
        <v>1.0353242948113538E-2</v>
      </c>
      <c r="DM9">
        <v>5.6997243117735226E-3</v>
      </c>
      <c r="DN9">
        <v>5.1240670160171273</v>
      </c>
      <c r="DP9">
        <v>3.6646270028818387E-2</v>
      </c>
      <c r="DQ9">
        <v>8.7474835406698273E-2</v>
      </c>
      <c r="DR9">
        <v>6.8208889940341386</v>
      </c>
      <c r="DS9">
        <v>6.7755235136803025</v>
      </c>
      <c r="DT9">
        <v>18.856289378103959</v>
      </c>
      <c r="DU9">
        <v>36.137642541829884</v>
      </c>
      <c r="DV9">
        <v>0</v>
      </c>
      <c r="DW9">
        <v>6.6594300399201722E-2</v>
      </c>
      <c r="DX9">
        <v>2.1501378291814881E-3</v>
      </c>
      <c r="DY9">
        <v>1.6623154395237096</v>
      </c>
      <c r="DZ9">
        <v>2.5451953003533537E-2</v>
      </c>
      <c r="EA9">
        <v>6.3971976923076846E-3</v>
      </c>
      <c r="EB9">
        <v>0.28828574990899081</v>
      </c>
      <c r="EC9">
        <v>12.93531653684302</v>
      </c>
      <c r="ED9">
        <v>7.5669085683695056E-2</v>
      </c>
      <c r="EE9">
        <v>6.9739473508718022E-2</v>
      </c>
      <c r="EF9">
        <v>4.3830634079173895E-3</v>
      </c>
      <c r="EG9">
        <v>5.4361548332748158E-2</v>
      </c>
      <c r="EH9">
        <v>0</v>
      </c>
      <c r="EI9">
        <v>6.706503526592093E-5</v>
      </c>
      <c r="EJ9">
        <v>2.3017207029580453E-6</v>
      </c>
      <c r="EK9">
        <v>7.0247692282394355E-7</v>
      </c>
      <c r="EL9">
        <v>2.5448309600688878E-3</v>
      </c>
      <c r="EM9">
        <v>2.7452427638783591E-4</v>
      </c>
      <c r="EN9">
        <v>2.3939323476297892E-3</v>
      </c>
      <c r="EO9">
        <v>0.10021867472687501</v>
      </c>
      <c r="EP9">
        <v>8.088260604751611E-7</v>
      </c>
      <c r="EQ9">
        <v>1.6887996242774562E-6</v>
      </c>
      <c r="ER9">
        <v>9.6837086161879888E-6</v>
      </c>
      <c r="ES9">
        <v>4.257012162162173E-4</v>
      </c>
      <c r="EU9">
        <v>9.335075087430555</v>
      </c>
      <c r="EV9">
        <v>18.856289378103959</v>
      </c>
      <c r="EW9">
        <v>38.16232998647007</v>
      </c>
      <c r="EX9">
        <v>9.8662079901785411</v>
      </c>
      <c r="EY9">
        <v>1.7352162105702944</v>
      </c>
      <c r="EZ9">
        <v>22.062064643208831</v>
      </c>
      <c r="FB9">
        <v>22.7012</v>
      </c>
      <c r="FC9">
        <v>104.48</v>
      </c>
      <c r="FD9">
        <v>3670.36</v>
      </c>
      <c r="FE9">
        <v>3611.71</v>
      </c>
      <c r="FF9">
        <v>4.9481900000000001E-12</v>
      </c>
      <c r="FG9">
        <v>16196.9</v>
      </c>
      <c r="FH9">
        <v>719.27499999999998</v>
      </c>
      <c r="FI9">
        <v>189.74799999999999</v>
      </c>
      <c r="FJ9">
        <v>2.6010399999999998</v>
      </c>
      <c r="FK9">
        <v>1098.58</v>
      </c>
      <c r="FL9">
        <v>13.5009</v>
      </c>
      <c r="FM9">
        <v>6.0196300000000003</v>
      </c>
      <c r="FN9">
        <v>269.52699999999999</v>
      </c>
      <c r="FO9">
        <v>10670.1</v>
      </c>
      <c r="FP9">
        <v>78.617000000000004</v>
      </c>
      <c r="FQ9">
        <v>73.070899999999995</v>
      </c>
      <c r="FR9">
        <v>3.9155799999999998</v>
      </c>
      <c r="FS9">
        <v>61.780999999999999</v>
      </c>
      <c r="FT9">
        <v>4.4225500000000002</v>
      </c>
      <c r="FU9">
        <v>0.23855599999999999</v>
      </c>
      <c r="FV9">
        <v>3.5190800000000001E-2</v>
      </c>
      <c r="FW9">
        <v>6.5783900000000001E-4</v>
      </c>
      <c r="FX9">
        <v>1.6644600000000001</v>
      </c>
      <c r="FY9">
        <v>0.296873</v>
      </c>
      <c r="FZ9">
        <v>3.2332000000000001</v>
      </c>
      <c r="GA9">
        <v>114.178</v>
      </c>
      <c r="GB9">
        <v>8.6881100000000006E-3</v>
      </c>
      <c r="GC9">
        <v>2.9126899999999999E-3</v>
      </c>
      <c r="GD9">
        <v>4.3694499999999997E-2</v>
      </c>
      <c r="GE9">
        <v>0.425618</v>
      </c>
      <c r="GG9">
        <v>741.66666666666697</v>
      </c>
      <c r="GH9">
        <v>908.33333333333405</v>
      </c>
      <c r="GI9">
        <v>1091.6666666666699</v>
      </c>
      <c r="GJ9">
        <v>808.33333333333394</v>
      </c>
      <c r="GK9">
        <v>775</v>
      </c>
      <c r="GL9">
        <v>1766.6666666666699</v>
      </c>
      <c r="GM9">
        <v>2.27012E-3</v>
      </c>
      <c r="GN9">
        <v>1.0448000000000001E-2</v>
      </c>
      <c r="GO9">
        <v>0.36703600000000003</v>
      </c>
      <c r="GP9">
        <v>0.36117100000000002</v>
      </c>
      <c r="GQ9">
        <v>4.94819E-16</v>
      </c>
      <c r="GR9">
        <v>1.6196900000000001</v>
      </c>
      <c r="GS9">
        <v>7.1927499999999991E-2</v>
      </c>
      <c r="GT9">
        <v>1.89748E-2</v>
      </c>
      <c r="GU9">
        <v>2.6010399999999999E-4</v>
      </c>
      <c r="GV9">
        <v>0.109858</v>
      </c>
      <c r="GW9">
        <v>1.35009E-3</v>
      </c>
      <c r="GX9">
        <v>6.0196300000000006E-4</v>
      </c>
      <c r="GY9">
        <v>2.69527E-2</v>
      </c>
      <c r="GZ9">
        <v>1.06701</v>
      </c>
      <c r="HA9">
        <v>7.861700000000001E-3</v>
      </c>
      <c r="HB9">
        <v>7.3070899999999996E-3</v>
      </c>
      <c r="HC9">
        <v>3.9155799999999997E-4</v>
      </c>
      <c r="HD9">
        <v>6.1780999999999997E-3</v>
      </c>
      <c r="HE9">
        <v>4.4225500000000001E-4</v>
      </c>
      <c r="HF9">
        <v>2.3855599999999999E-5</v>
      </c>
      <c r="HG9">
        <v>3.5190800000000002E-6</v>
      </c>
      <c r="HH9">
        <v>6.5783899999999997E-8</v>
      </c>
      <c r="HI9">
        <v>1.66446E-4</v>
      </c>
      <c r="HJ9">
        <v>2.96873E-5</v>
      </c>
      <c r="HK9">
        <v>3.2331999999999999E-4</v>
      </c>
      <c r="HL9">
        <v>1.1417800000000001E-2</v>
      </c>
      <c r="HM9">
        <v>8.6881100000000004E-7</v>
      </c>
      <c r="HN9">
        <v>2.9126900000000001E-7</v>
      </c>
      <c r="HO9">
        <v>4.3694499999999993E-6</v>
      </c>
      <c r="HP9">
        <v>4.2561799999999996E-5</v>
      </c>
      <c r="HS9">
        <v>7.41666666666667E-2</v>
      </c>
      <c r="HT9">
        <v>9.0833333333333405E-2</v>
      </c>
      <c r="HU9">
        <v>0.10916666666666699</v>
      </c>
      <c r="HV9">
        <v>8.0833333333333396E-2</v>
      </c>
      <c r="HW9">
        <v>7.7499999999999999E-2</v>
      </c>
      <c r="HX9">
        <v>0.176666666666667</v>
      </c>
      <c r="HZ9">
        <v>4.8869730259365916E-3</v>
      </c>
      <c r="IA9">
        <v>1.4083667681600652E-2</v>
      </c>
      <c r="IB9">
        <v>0.60845540106951979</v>
      </c>
      <c r="IC9">
        <v>0.59873267379679251</v>
      </c>
      <c r="ID9">
        <v>9.3498415937731688E-16</v>
      </c>
      <c r="IE9">
        <v>3.4642568600925574</v>
      </c>
      <c r="IF9">
        <v>0.10064107285429161</v>
      </c>
      <c r="IG9">
        <v>2.6549570459081889E-2</v>
      </c>
      <c r="IH9">
        <v>3.9894955160142226E-4</v>
      </c>
      <c r="II9">
        <v>0.18329556005849171</v>
      </c>
      <c r="IJ9">
        <v>2.4102313427561807E-3</v>
      </c>
      <c r="IK9">
        <v>8.7979207692307599E-4</v>
      </c>
      <c r="IL9">
        <v>3.4802048380050868E-2</v>
      </c>
      <c r="IM9">
        <v>1.3724977332139676</v>
      </c>
      <c r="IN9">
        <v>9.7856400428265201E-3</v>
      </c>
      <c r="IO9">
        <v>9.0953041327622806E-3</v>
      </c>
      <c r="IP9">
        <v>5.2634560757315043E-4</v>
      </c>
      <c r="IQ9">
        <v>6.7563707382707157E-3</v>
      </c>
      <c r="IR9">
        <v>5.2301373088335917E-4</v>
      </c>
      <c r="IS9">
        <v>2.8211792650079848E-5</v>
      </c>
      <c r="IT9">
        <v>4.4690059925767587E-6</v>
      </c>
      <c r="IU9">
        <v>8.8860909427757242E-8</v>
      </c>
      <c r="IV9">
        <v>2.3810502486277079E-4</v>
      </c>
      <c r="IW9">
        <v>3.7689941731951899E-5</v>
      </c>
      <c r="IX9">
        <v>3.4278245297215845E-4</v>
      </c>
      <c r="IY9">
        <v>1.2748352075746485E-2</v>
      </c>
      <c r="IZ9">
        <v>1.0189295313174933E-6</v>
      </c>
      <c r="JA9">
        <v>1.8772539595375716E-7</v>
      </c>
      <c r="JB9">
        <v>5.5102985639686876E-6</v>
      </c>
      <c r="JC9">
        <v>4.5848425482625592E-5</v>
      </c>
      <c r="JD9">
        <v>0</v>
      </c>
      <c r="JE9">
        <v>0</v>
      </c>
      <c r="JF9">
        <v>0.12295008912655998</v>
      </c>
      <c r="JG9">
        <v>0.17163392636520899</v>
      </c>
      <c r="JH9">
        <v>0.23348997270677638</v>
      </c>
      <c r="JI9">
        <v>9.7372122762148433E-2</v>
      </c>
      <c r="JJ9">
        <v>0.1293069772299979</v>
      </c>
    </row>
    <row r="10" spans="1:270">
      <c r="A10" t="s">
        <v>305</v>
      </c>
      <c r="B10" t="s">
        <v>74</v>
      </c>
      <c r="D10">
        <v>147.142</v>
      </c>
      <c r="E10">
        <v>592.99599999999998</v>
      </c>
      <c r="F10">
        <v>41638.300000000003</v>
      </c>
      <c r="G10">
        <v>41831.800000000003</v>
      </c>
      <c r="H10">
        <v>100900</v>
      </c>
      <c r="I10">
        <v>162795</v>
      </c>
      <c r="J10" s="17">
        <v>1569.16</v>
      </c>
      <c r="K10" s="17">
        <v>0</v>
      </c>
      <c r="L10">
        <v>13.898400000000001</v>
      </c>
      <c r="M10">
        <v>8255.41</v>
      </c>
      <c r="N10">
        <v>180.85400000000001</v>
      </c>
      <c r="O10">
        <v>69.467699999999994</v>
      </c>
      <c r="P10">
        <v>1887.41</v>
      </c>
      <c r="Q10">
        <v>94878.9</v>
      </c>
      <c r="R10">
        <v>581.75900000000001</v>
      </c>
      <c r="S10">
        <v>536.50199999999995</v>
      </c>
      <c r="T10">
        <v>35.527299999999997</v>
      </c>
      <c r="U10">
        <v>455.09</v>
      </c>
      <c r="V10" s="17">
        <v>0</v>
      </c>
      <c r="W10">
        <v>0.67573899999999998</v>
      </c>
      <c r="X10">
        <v>4.1105700000000002E-2</v>
      </c>
      <c r="Y10" s="17">
        <v>0</v>
      </c>
      <c r="Z10">
        <v>15.721500000000001</v>
      </c>
      <c r="AA10">
        <v>1.94058</v>
      </c>
      <c r="AB10">
        <v>19.816400000000002</v>
      </c>
      <c r="AC10">
        <v>907.44899999999996</v>
      </c>
      <c r="AD10">
        <v>2.7491799999999999E-3</v>
      </c>
      <c r="AE10" s="17">
        <v>0</v>
      </c>
      <c r="AF10">
        <v>8.93983E-2</v>
      </c>
      <c r="AG10">
        <v>2.7117</v>
      </c>
      <c r="AI10">
        <v>401500</v>
      </c>
      <c r="AJ10">
        <v>56200</v>
      </c>
      <c r="AK10">
        <v>100900</v>
      </c>
      <c r="AL10">
        <v>177500</v>
      </c>
      <c r="AM10">
        <v>81500</v>
      </c>
      <c r="AN10">
        <v>9800</v>
      </c>
      <c r="AO10">
        <v>172800</v>
      </c>
      <c r="AP10">
        <v>1.47142E-2</v>
      </c>
      <c r="AQ10">
        <v>5.9299600000000001E-2</v>
      </c>
      <c r="AR10">
        <v>4.1638299999999999</v>
      </c>
      <c r="AS10">
        <v>4.1831800000000001</v>
      </c>
      <c r="AT10">
        <v>10.09</v>
      </c>
      <c r="AU10">
        <v>16.279499999999999</v>
      </c>
      <c r="AV10">
        <v>0.156916</v>
      </c>
      <c r="AW10">
        <v>0</v>
      </c>
      <c r="AX10">
        <v>1.38984E-3</v>
      </c>
      <c r="AY10">
        <v>0.82554099999999997</v>
      </c>
      <c r="AZ10">
        <v>1.8085400000000001E-2</v>
      </c>
      <c r="BA10">
        <v>6.9467699999999997E-3</v>
      </c>
      <c r="BB10">
        <v>0.18874100000000002</v>
      </c>
      <c r="BC10">
        <v>9.4878900000000002</v>
      </c>
      <c r="BD10">
        <v>5.8175900000000003E-2</v>
      </c>
      <c r="BE10">
        <v>5.3650199999999995E-2</v>
      </c>
      <c r="BF10">
        <v>3.5527299999999996E-3</v>
      </c>
      <c r="BG10">
        <v>4.5509000000000001E-2</v>
      </c>
      <c r="BH10">
        <v>0</v>
      </c>
      <c r="BI10">
        <v>6.7573899999999993E-5</v>
      </c>
      <c r="BJ10">
        <v>4.1105700000000005E-6</v>
      </c>
      <c r="BK10">
        <v>0</v>
      </c>
      <c r="BL10">
        <v>1.57215E-3</v>
      </c>
      <c r="BM10">
        <v>1.9405799999999999E-4</v>
      </c>
      <c r="BN10">
        <v>1.9816400000000002E-3</v>
      </c>
      <c r="BO10">
        <v>9.0744899999999989E-2</v>
      </c>
      <c r="BP10">
        <v>2.7491799999999997E-7</v>
      </c>
      <c r="BQ10">
        <v>0</v>
      </c>
      <c r="BR10">
        <v>8.9398300000000008E-6</v>
      </c>
      <c r="BS10">
        <v>2.7116999999999999E-4</v>
      </c>
      <c r="BU10">
        <v>40.15</v>
      </c>
      <c r="BV10">
        <v>5.62</v>
      </c>
      <c r="BW10">
        <v>10.09</v>
      </c>
      <c r="BX10">
        <v>17.75</v>
      </c>
      <c r="BY10">
        <v>8.15</v>
      </c>
      <c r="BZ10">
        <v>0.98</v>
      </c>
      <c r="CA10">
        <v>17.28</v>
      </c>
      <c r="CB10">
        <f t="shared" si="0"/>
        <v>229000</v>
      </c>
      <c r="CC10">
        <f t="shared" si="1"/>
        <v>151078.9</v>
      </c>
      <c r="CD10">
        <f t="shared" si="2"/>
        <v>0.24541484716157205</v>
      </c>
      <c r="CE10">
        <f t="shared" si="3"/>
        <v>0.37199105897646861</v>
      </c>
      <c r="CF10">
        <f t="shared" si="4"/>
        <v>0.75458515283842797</v>
      </c>
      <c r="CG10">
        <f t="shared" si="5"/>
        <v>0.62800894102353144</v>
      </c>
      <c r="CI10">
        <v>5.5277588284093415</v>
      </c>
      <c r="CJ10">
        <v>2.4722411715906585</v>
      </c>
      <c r="CL10">
        <v>0.798586394513352</v>
      </c>
      <c r="CM10">
        <v>0.1508397627381336</v>
      </c>
      <c r="CN10">
        <v>2.7064503469762724</v>
      </c>
      <c r="CO10">
        <v>3.0048183144342249E-2</v>
      </c>
      <c r="CP10">
        <v>2.022466380905664</v>
      </c>
      <c r="CQ10">
        <v>1.8544614310942214E-2</v>
      </c>
      <c r="CR10">
        <v>1.1684770784950269E-3</v>
      </c>
      <c r="CS10">
        <v>3.1053445867462066E-3</v>
      </c>
      <c r="CT10">
        <v>7.1773983421055546E-3</v>
      </c>
      <c r="CU10">
        <v>2.7038283979565755E-4</v>
      </c>
      <c r="CV10">
        <v>4.4570288559167434E-4</v>
      </c>
      <c r="CW10">
        <v>6.7455343306266645E-6</v>
      </c>
      <c r="CX10">
        <v>0</v>
      </c>
      <c r="CY10">
        <v>1.4800355289032693E-4</v>
      </c>
      <c r="CZ10">
        <v>4.0438222643912809E-7</v>
      </c>
      <c r="DA10">
        <v>0</v>
      </c>
      <c r="DB10">
        <v>1.4298315215805183E-5</v>
      </c>
      <c r="DC10">
        <v>1.7311773089980039E-8</v>
      </c>
      <c r="DD10">
        <v>0</v>
      </c>
      <c r="DE10">
        <v>4.253337743405795E-7</v>
      </c>
      <c r="DF10">
        <v>1.1447021829648829E-5</v>
      </c>
      <c r="DH10">
        <v>4.5121487589142591E-2</v>
      </c>
      <c r="DI10">
        <v>1.8232393585289801</v>
      </c>
      <c r="DJ10">
        <v>4.6571927165938443E-3</v>
      </c>
      <c r="DK10">
        <v>1.3041886011544023E-4</v>
      </c>
      <c r="DL10">
        <v>0</v>
      </c>
      <c r="DM10">
        <v>5.7808581140624295E-3</v>
      </c>
      <c r="DN10">
        <v>5.1588182485984762</v>
      </c>
      <c r="DP10">
        <v>3.1675813832852978E-2</v>
      </c>
      <c r="DQ10">
        <v>7.9934519530230272E-2</v>
      </c>
      <c r="DR10">
        <v>6.9040258794486622</v>
      </c>
      <c r="DS10">
        <v>6.9361100185146984</v>
      </c>
      <c r="DT10">
        <v>19.064124230968833</v>
      </c>
      <c r="DU10">
        <v>34.825032217871176</v>
      </c>
      <c r="DV10">
        <v>0.21955711776447148</v>
      </c>
      <c r="DW10">
        <v>0</v>
      </c>
      <c r="DX10">
        <v>2.1317474733096023E-3</v>
      </c>
      <c r="DY10">
        <v>1.3773962747023185</v>
      </c>
      <c r="DZ10">
        <v>3.2286734903808366E-2</v>
      </c>
      <c r="EA10">
        <v>1.0152971538461527E-2</v>
      </c>
      <c r="EB10">
        <v>0.24370743611212164</v>
      </c>
      <c r="EC10">
        <v>12.205390233682488</v>
      </c>
      <c r="ED10">
        <v>7.2412889905169531E-2</v>
      </c>
      <c r="EE10">
        <v>6.6779646313857216E-2</v>
      </c>
      <c r="EF10">
        <v>4.7757007401032763E-3</v>
      </c>
      <c r="EG10">
        <v>4.9768646659646497E-2</v>
      </c>
      <c r="EH10">
        <v>0</v>
      </c>
      <c r="EI10">
        <v>7.9913347614699712E-5</v>
      </c>
      <c r="EJ10">
        <v>5.2201603722865769E-6</v>
      </c>
      <c r="EK10">
        <v>0</v>
      </c>
      <c r="EL10">
        <v>2.248998563125609E-3</v>
      </c>
      <c r="EM10">
        <v>2.4636914480667173E-4</v>
      </c>
      <c r="EN10">
        <v>2.1009260797592109E-3</v>
      </c>
      <c r="EO10">
        <v>0.10131968805535278</v>
      </c>
      <c r="EP10">
        <v>3.2242003023758057E-7</v>
      </c>
      <c r="EQ10">
        <v>0</v>
      </c>
      <c r="ER10">
        <v>1.1273989268929504E-5</v>
      </c>
      <c r="ES10">
        <v>2.9210976833976906E-4</v>
      </c>
      <c r="EU10">
        <v>9.3184941370088321</v>
      </c>
      <c r="EV10">
        <v>19.064124230968833</v>
      </c>
      <c r="EW10">
        <v>37.969807021291693</v>
      </c>
      <c r="EX10">
        <v>9.8180213821679008</v>
      </c>
      <c r="EY10">
        <v>1.6351075830373927</v>
      </c>
      <c r="EZ10">
        <v>22.229298952457647</v>
      </c>
      <c r="FB10">
        <v>16.223600000000001</v>
      </c>
      <c r="FC10">
        <v>102.24</v>
      </c>
      <c r="FD10">
        <v>3956.5</v>
      </c>
      <c r="FE10">
        <v>3655.87</v>
      </c>
      <c r="FF10">
        <v>5.7101999999999996E-12</v>
      </c>
      <c r="FG10">
        <v>12596.5</v>
      </c>
      <c r="FH10">
        <v>1041.77</v>
      </c>
      <c r="FI10">
        <v>158.357</v>
      </c>
      <c r="FJ10">
        <v>1.98872</v>
      </c>
      <c r="FK10">
        <v>670.63900000000001</v>
      </c>
      <c r="FL10">
        <v>16.334</v>
      </c>
      <c r="FM10">
        <v>7.0873799999999996</v>
      </c>
      <c r="FN10">
        <v>156.143</v>
      </c>
      <c r="FO10">
        <v>7569.37</v>
      </c>
      <c r="FP10">
        <v>66.369100000000003</v>
      </c>
      <c r="FQ10">
        <v>75.144099999999995</v>
      </c>
      <c r="FR10">
        <v>3.2226900000000001</v>
      </c>
      <c r="FS10">
        <v>37.3386</v>
      </c>
      <c r="FT10">
        <v>4.8314300000000001</v>
      </c>
      <c r="FU10">
        <v>0.22174199999999999</v>
      </c>
      <c r="FV10">
        <v>5.6378999999999999E-2</v>
      </c>
      <c r="FW10">
        <v>2.8451100000000001E-3</v>
      </c>
      <c r="FX10">
        <v>1.51335</v>
      </c>
      <c r="FY10">
        <v>0.31108400000000003</v>
      </c>
      <c r="FZ10">
        <v>1.48248</v>
      </c>
      <c r="GA10">
        <v>61.229900000000001</v>
      </c>
      <c r="GB10">
        <v>4.4339399999999999E-3</v>
      </c>
      <c r="GC10">
        <v>6.6956100000000005E-4</v>
      </c>
      <c r="GD10">
        <v>4.4764999999999999E-2</v>
      </c>
      <c r="GE10">
        <v>0.41532400000000003</v>
      </c>
      <c r="GG10">
        <v>741.66666666666697</v>
      </c>
      <c r="GH10">
        <v>908.33333333333405</v>
      </c>
      <c r="GI10">
        <v>1091.6666666666699</v>
      </c>
      <c r="GJ10">
        <v>808.33333333333394</v>
      </c>
      <c r="GK10">
        <v>775</v>
      </c>
      <c r="GL10">
        <v>1766.6666666666699</v>
      </c>
      <c r="GM10">
        <v>1.6223600000000002E-3</v>
      </c>
      <c r="GN10">
        <v>1.0223999999999999E-2</v>
      </c>
      <c r="GO10">
        <v>0.39565</v>
      </c>
      <c r="GP10">
        <v>0.365587</v>
      </c>
      <c r="GQ10">
        <v>5.7101999999999996E-16</v>
      </c>
      <c r="GR10">
        <v>1.2596499999999999</v>
      </c>
      <c r="GS10">
        <v>0.10417699999999999</v>
      </c>
      <c r="GT10">
        <v>1.5835700000000001E-2</v>
      </c>
      <c r="GU10">
        <v>1.98872E-4</v>
      </c>
      <c r="GV10">
        <v>6.7063899999999996E-2</v>
      </c>
      <c r="GW10">
        <v>1.6333999999999999E-3</v>
      </c>
      <c r="GX10">
        <v>7.0873799999999999E-4</v>
      </c>
      <c r="GY10">
        <v>1.5614299999999999E-2</v>
      </c>
      <c r="GZ10">
        <v>0.75693699999999997</v>
      </c>
      <c r="HA10">
        <v>6.6369100000000002E-3</v>
      </c>
      <c r="HB10">
        <v>7.5144099999999991E-3</v>
      </c>
      <c r="HC10">
        <v>3.2226900000000003E-4</v>
      </c>
      <c r="HD10">
        <v>3.7338599999999999E-3</v>
      </c>
      <c r="HE10">
        <v>4.8314300000000001E-4</v>
      </c>
      <c r="HF10">
        <v>2.2174199999999999E-5</v>
      </c>
      <c r="HG10">
        <v>5.6378999999999998E-6</v>
      </c>
      <c r="HH10">
        <v>2.8451100000000003E-7</v>
      </c>
      <c r="HI10">
        <v>1.51335E-4</v>
      </c>
      <c r="HJ10">
        <v>3.1108400000000002E-5</v>
      </c>
      <c r="HK10">
        <v>1.4824799999999999E-4</v>
      </c>
      <c r="HL10">
        <v>6.12299E-3</v>
      </c>
      <c r="HM10">
        <v>4.4339400000000001E-7</v>
      </c>
      <c r="HN10">
        <v>6.69561E-8</v>
      </c>
      <c r="HO10">
        <v>4.4765000000000003E-6</v>
      </c>
      <c r="HP10">
        <v>4.1532400000000002E-5</v>
      </c>
      <c r="HS10">
        <v>7.41666666666667E-2</v>
      </c>
      <c r="HT10">
        <v>9.0833333333333405E-2</v>
      </c>
      <c r="HU10">
        <v>0.10916666666666699</v>
      </c>
      <c r="HV10">
        <v>8.0833333333333396E-2</v>
      </c>
      <c r="HW10">
        <v>7.7499999999999999E-2</v>
      </c>
      <c r="HX10">
        <v>0.176666666666667</v>
      </c>
      <c r="HZ10">
        <v>3.4925156195965367E-3</v>
      </c>
      <c r="IA10">
        <v>1.3781720748151325E-2</v>
      </c>
      <c r="IB10">
        <v>0.65589037433155195</v>
      </c>
      <c r="IC10">
        <v>0.60605331550802244</v>
      </c>
      <c r="ID10">
        <v>1.078969592290586E-15</v>
      </c>
      <c r="IE10">
        <v>2.6941891064435719</v>
      </c>
      <c r="IF10">
        <v>0.14576462475049928</v>
      </c>
      <c r="IG10">
        <v>2.2157336726546951E-2</v>
      </c>
      <c r="IH10">
        <v>3.0503143060498129E-4</v>
      </c>
      <c r="II10">
        <v>0.11189458310006264</v>
      </c>
      <c r="IJ10">
        <v>2.9160069886140522E-3</v>
      </c>
      <c r="IK10">
        <v>1.035847846153845E-3</v>
      </c>
      <c r="IL10">
        <v>2.016160251183103E-2</v>
      </c>
      <c r="IM10">
        <v>0.97365002829006375</v>
      </c>
      <c r="IN10">
        <v>8.2611155674517916E-3</v>
      </c>
      <c r="IO10">
        <v>9.3533601376567417E-3</v>
      </c>
      <c r="IP10">
        <v>4.3320497246127429E-4</v>
      </c>
      <c r="IQ10">
        <v>4.0833496454896322E-3</v>
      </c>
      <c r="IR10">
        <v>5.7136815407441137E-4</v>
      </c>
      <c r="IS10">
        <v>2.622335772654641E-5</v>
      </c>
      <c r="IT10">
        <v>7.15977155550556E-6</v>
      </c>
      <c r="IU10">
        <v>3.8431753365490103E-7</v>
      </c>
      <c r="IV10">
        <v>2.1648837423312916E-4</v>
      </c>
      <c r="IW10">
        <v>3.949411982141362E-5</v>
      </c>
      <c r="IX10">
        <v>1.5717188261850967E-4</v>
      </c>
      <c r="IY10">
        <v>6.8365212454478946E-3</v>
      </c>
      <c r="IZ10">
        <v>5.2000635421166249E-7</v>
      </c>
      <c r="JA10">
        <v>4.3153786994219634E-8</v>
      </c>
      <c r="JB10">
        <v>5.645298955613598E-6</v>
      </c>
      <c r="JC10">
        <v>4.4739535135135253E-5</v>
      </c>
      <c r="JD10">
        <v>0</v>
      </c>
      <c r="JE10">
        <v>0</v>
      </c>
      <c r="JF10">
        <v>0.12295008912655998</v>
      </c>
      <c r="JG10">
        <v>0.17163392636520899</v>
      </c>
      <c r="JH10">
        <v>0.23348997270677638</v>
      </c>
      <c r="JI10">
        <v>9.7372122762148433E-2</v>
      </c>
      <c r="JJ10">
        <v>0.1293069772299979</v>
      </c>
    </row>
    <row r="11" spans="1:270">
      <c r="A11" t="s">
        <v>305</v>
      </c>
      <c r="B11" t="s">
        <v>75</v>
      </c>
      <c r="D11">
        <v>156.18100000000001</v>
      </c>
      <c r="E11">
        <v>570.29</v>
      </c>
      <c r="F11">
        <v>41421.199999999997</v>
      </c>
      <c r="G11">
        <v>40865.800000000003</v>
      </c>
      <c r="H11">
        <v>98100</v>
      </c>
      <c r="I11">
        <v>163961</v>
      </c>
      <c r="J11" s="17">
        <v>0</v>
      </c>
      <c r="K11" s="17">
        <v>0</v>
      </c>
      <c r="L11">
        <v>18.604199999999999</v>
      </c>
      <c r="M11">
        <v>11049.1</v>
      </c>
      <c r="N11">
        <v>251.42500000000001</v>
      </c>
      <c r="O11">
        <v>127.798</v>
      </c>
      <c r="P11">
        <v>2294.65</v>
      </c>
      <c r="Q11">
        <v>99794.8</v>
      </c>
      <c r="R11">
        <v>559.46100000000001</v>
      </c>
      <c r="S11">
        <v>632.73699999999997</v>
      </c>
      <c r="T11">
        <v>36.115000000000002</v>
      </c>
      <c r="U11">
        <v>494.82299999999998</v>
      </c>
      <c r="V11" s="17">
        <v>0</v>
      </c>
      <c r="W11">
        <v>0.75861100000000004</v>
      </c>
      <c r="X11">
        <v>6.0528800000000001E-2</v>
      </c>
      <c r="Y11" s="17">
        <v>0</v>
      </c>
      <c r="Z11">
        <v>29.261800000000001</v>
      </c>
      <c r="AA11">
        <v>2.0165799999999998</v>
      </c>
      <c r="AB11">
        <v>23.492699999999999</v>
      </c>
      <c r="AC11">
        <v>837.55399999999997</v>
      </c>
      <c r="AD11" s="17">
        <v>0</v>
      </c>
      <c r="AE11" s="17">
        <v>0</v>
      </c>
      <c r="AF11">
        <v>0.12956100000000001</v>
      </c>
      <c r="AG11">
        <v>3.1434299999999999</v>
      </c>
      <c r="AI11">
        <v>401500</v>
      </c>
      <c r="AJ11">
        <v>55700</v>
      </c>
      <c r="AK11">
        <v>98100</v>
      </c>
      <c r="AL11">
        <v>178400</v>
      </c>
      <c r="AM11">
        <v>80500</v>
      </c>
      <c r="AN11">
        <v>12200</v>
      </c>
      <c r="AO11">
        <v>173600</v>
      </c>
      <c r="AP11">
        <v>1.5618100000000001E-2</v>
      </c>
      <c r="AQ11">
        <v>5.7028999999999996E-2</v>
      </c>
      <c r="AR11">
        <v>4.1421199999999994</v>
      </c>
      <c r="AS11">
        <v>4.0865800000000005</v>
      </c>
      <c r="AT11">
        <v>9.81</v>
      </c>
      <c r="AU11">
        <v>16.396100000000001</v>
      </c>
      <c r="AV11">
        <v>0</v>
      </c>
      <c r="AW11">
        <v>0</v>
      </c>
      <c r="AX11">
        <v>1.8604199999999998E-3</v>
      </c>
      <c r="AY11">
        <v>1.1049100000000001</v>
      </c>
      <c r="AZ11">
        <v>2.5142500000000002E-2</v>
      </c>
      <c r="BA11">
        <v>1.2779800000000001E-2</v>
      </c>
      <c r="BB11">
        <v>0.229465</v>
      </c>
      <c r="BC11">
        <v>9.9794800000000006</v>
      </c>
      <c r="BD11">
        <v>5.5946099999999999E-2</v>
      </c>
      <c r="BE11">
        <v>6.3273700000000002E-2</v>
      </c>
      <c r="BF11">
        <v>3.6115000000000001E-3</v>
      </c>
      <c r="BG11">
        <v>4.94823E-2</v>
      </c>
      <c r="BH11">
        <v>0</v>
      </c>
      <c r="BI11">
        <v>7.5861100000000005E-5</v>
      </c>
      <c r="BJ11">
        <v>6.0528800000000004E-6</v>
      </c>
      <c r="BK11">
        <v>0</v>
      </c>
      <c r="BL11">
        <v>2.92618E-3</v>
      </c>
      <c r="BM11">
        <v>2.0165799999999999E-4</v>
      </c>
      <c r="BN11">
        <v>2.3492700000000001E-3</v>
      </c>
      <c r="BO11">
        <v>8.3755399999999994E-2</v>
      </c>
      <c r="BP11">
        <v>0</v>
      </c>
      <c r="BQ11">
        <v>0</v>
      </c>
      <c r="BR11">
        <v>1.2956100000000001E-5</v>
      </c>
      <c r="BS11">
        <v>3.1434299999999997E-4</v>
      </c>
      <c r="BU11">
        <v>40.15</v>
      </c>
      <c r="BV11">
        <v>5.57</v>
      </c>
      <c r="BW11">
        <v>9.81</v>
      </c>
      <c r="BX11">
        <v>17.84</v>
      </c>
      <c r="BY11">
        <v>8.0500000000000007</v>
      </c>
      <c r="BZ11">
        <v>1.22</v>
      </c>
      <c r="CA11">
        <v>17.36</v>
      </c>
      <c r="CB11">
        <f t="shared" si="0"/>
        <v>229300</v>
      </c>
      <c r="CC11">
        <f t="shared" si="1"/>
        <v>155494.79999999999</v>
      </c>
      <c r="CD11">
        <f t="shared" si="2"/>
        <v>0.24291321412996075</v>
      </c>
      <c r="CE11">
        <f t="shared" si="3"/>
        <v>0.35821133568453739</v>
      </c>
      <c r="CF11">
        <f t="shared" si="4"/>
        <v>0.7570867858700393</v>
      </c>
      <c r="CG11">
        <f t="shared" si="5"/>
        <v>0.64178866431546266</v>
      </c>
      <c r="CI11">
        <v>5.5514292189400329</v>
      </c>
      <c r="CJ11">
        <v>2.4485707810599671</v>
      </c>
      <c r="CL11">
        <v>0.72899622805660869</v>
      </c>
      <c r="CM11">
        <v>0.20172667260146229</v>
      </c>
      <c r="CN11">
        <v>2.7168475771033034</v>
      </c>
      <c r="CO11">
        <v>3.6502923296027709E-2</v>
      </c>
      <c r="CP11">
        <v>2.0029006990994129</v>
      </c>
      <c r="CQ11">
        <v>1.9668379398334355E-2</v>
      </c>
      <c r="CR11">
        <v>2.1479321673888046E-3</v>
      </c>
      <c r="CS11">
        <v>4.3136943196904866E-3</v>
      </c>
      <c r="CT11">
        <v>8.458204149501233E-3</v>
      </c>
      <c r="CU11">
        <v>3.6164673240376126E-4</v>
      </c>
      <c r="CV11">
        <v>4.5272042552604489E-4</v>
      </c>
      <c r="CW11">
        <v>7.566860635151031E-6</v>
      </c>
      <c r="CX11">
        <v>0</v>
      </c>
      <c r="CY11">
        <v>2.7525703404546317E-4</v>
      </c>
      <c r="CZ11">
        <v>5.9499224069312614E-7</v>
      </c>
      <c r="DA11">
        <v>0</v>
      </c>
      <c r="DB11">
        <v>1.4846633884266867E-5</v>
      </c>
      <c r="DC11">
        <v>0</v>
      </c>
      <c r="DD11">
        <v>0</v>
      </c>
      <c r="DE11">
        <v>6.1593392952683199E-7</v>
      </c>
      <c r="DF11">
        <v>1.3259095263838968E-5</v>
      </c>
      <c r="DH11">
        <v>4.3359735980206704E-2</v>
      </c>
      <c r="DI11">
        <v>1.7994558120788575</v>
      </c>
      <c r="DJ11">
        <v>5.0598311269429205E-3</v>
      </c>
      <c r="DK11">
        <v>1.5449264202805976E-4</v>
      </c>
      <c r="DL11">
        <v>0</v>
      </c>
      <c r="DM11">
        <v>5.3314105643861055E-3</v>
      </c>
      <c r="DN11">
        <v>5.1488163013120545</v>
      </c>
      <c r="DP11">
        <v>3.3621673487031649E-2</v>
      </c>
      <c r="DQ11">
        <v>7.687380208786404E-2</v>
      </c>
      <c r="DR11">
        <v>6.8680286360830989</v>
      </c>
      <c r="DS11">
        <v>6.775938037440846</v>
      </c>
      <c r="DT11">
        <v>18.535090060040066</v>
      </c>
      <c r="DU11">
        <v>35.074462406550424</v>
      </c>
      <c r="DV11">
        <v>0</v>
      </c>
      <c r="DW11">
        <v>0</v>
      </c>
      <c r="DX11">
        <v>2.8535267615658272E-3</v>
      </c>
      <c r="DY11">
        <v>1.8435170607896385</v>
      </c>
      <c r="DZ11">
        <v>4.4885334707498968E-2</v>
      </c>
      <c r="EA11">
        <v>1.8678169230769211E-2</v>
      </c>
      <c r="EB11">
        <v>0.29629135602475343</v>
      </c>
      <c r="EC11">
        <v>12.837780342018059</v>
      </c>
      <c r="ED11">
        <v>6.9637406209849859E-2</v>
      </c>
      <c r="EE11">
        <v>7.8758239614560757E-2</v>
      </c>
      <c r="EF11">
        <v>4.8547013769363236E-3</v>
      </c>
      <c r="EG11">
        <v>5.4113847911547733E-2</v>
      </c>
      <c r="EH11">
        <v>0</v>
      </c>
      <c r="EI11">
        <v>8.9713845948413478E-5</v>
      </c>
      <c r="EJ11">
        <v>7.6867695512315754E-6</v>
      </c>
      <c r="EK11">
        <v>0</v>
      </c>
      <c r="EL11">
        <v>4.18597119578087E-3</v>
      </c>
      <c r="EM11">
        <v>2.5601783489175299E-4</v>
      </c>
      <c r="EN11">
        <v>2.4906858013543942E-3</v>
      </c>
      <c r="EO11">
        <v>9.3515679679533448E-2</v>
      </c>
      <c r="EP11">
        <v>0</v>
      </c>
      <c r="EQ11">
        <v>0</v>
      </c>
      <c r="ER11">
        <v>1.6338893733681465E-5</v>
      </c>
      <c r="ES11">
        <v>3.3861659073359157E-4</v>
      </c>
      <c r="EU11">
        <v>9.2355893849002122</v>
      </c>
      <c r="EV11">
        <v>18.535090060040066</v>
      </c>
      <c r="EW11">
        <v>38.16232998647007</v>
      </c>
      <c r="EX11">
        <v>9.6975548621413008</v>
      </c>
      <c r="EY11">
        <v>2.0355420931689991</v>
      </c>
      <c r="EZ11">
        <v>22.332212373533839</v>
      </c>
      <c r="FB11">
        <v>20.479700000000001</v>
      </c>
      <c r="FC11">
        <v>104.13500000000001</v>
      </c>
      <c r="FD11">
        <v>4222.95</v>
      </c>
      <c r="FE11">
        <v>3619.97</v>
      </c>
      <c r="FF11">
        <v>3.9226600000000002E-12</v>
      </c>
      <c r="FG11">
        <v>14284</v>
      </c>
      <c r="FH11">
        <v>605.81100000000004</v>
      </c>
      <c r="FI11">
        <v>105.51</v>
      </c>
      <c r="FJ11">
        <v>3.9150900000000002</v>
      </c>
      <c r="FK11">
        <v>1552.95</v>
      </c>
      <c r="FL11">
        <v>28.5014</v>
      </c>
      <c r="FM11">
        <v>14.5299</v>
      </c>
      <c r="FN11">
        <v>252.94399999999999</v>
      </c>
      <c r="FO11">
        <v>11561.6</v>
      </c>
      <c r="FP11">
        <v>78.051199999999994</v>
      </c>
      <c r="FQ11">
        <v>92.046800000000005</v>
      </c>
      <c r="FR11">
        <v>3.88544</v>
      </c>
      <c r="FS11">
        <v>49.820300000000003</v>
      </c>
      <c r="FT11">
        <v>7.2011799999999999</v>
      </c>
      <c r="FU11">
        <v>0.15892700000000001</v>
      </c>
      <c r="FV11">
        <v>6.38798E-2</v>
      </c>
      <c r="FW11">
        <v>0.117894</v>
      </c>
      <c r="FX11">
        <v>3.29765</v>
      </c>
      <c r="FY11">
        <v>0.32413199999999998</v>
      </c>
      <c r="FZ11">
        <v>2.9452799999999999</v>
      </c>
      <c r="GA11">
        <v>112.42700000000001</v>
      </c>
      <c r="GB11">
        <v>4.7706000000000001E-7</v>
      </c>
      <c r="GC11">
        <v>1.59728E-6</v>
      </c>
      <c r="GD11">
        <v>8.5481699999999994E-2</v>
      </c>
      <c r="GE11">
        <v>0.59351200000000004</v>
      </c>
      <c r="GG11">
        <v>741.66666666666697</v>
      </c>
      <c r="GH11">
        <v>908.33333333333405</v>
      </c>
      <c r="GI11">
        <v>1091.6666666666699</v>
      </c>
      <c r="GJ11">
        <v>808.33333333333394</v>
      </c>
      <c r="GK11">
        <v>775</v>
      </c>
      <c r="GL11">
        <v>1766.6666666666699</v>
      </c>
      <c r="GM11">
        <v>2.0479700000000001E-3</v>
      </c>
      <c r="GN11">
        <v>1.0413500000000001E-2</v>
      </c>
      <c r="GO11">
        <v>0.42229499999999998</v>
      </c>
      <c r="GP11">
        <v>0.36199699999999996</v>
      </c>
      <c r="GQ11">
        <v>3.9226599999999999E-16</v>
      </c>
      <c r="GR11">
        <v>1.4283999999999999</v>
      </c>
      <c r="GS11">
        <v>6.0581100000000006E-2</v>
      </c>
      <c r="GT11">
        <v>1.0551000000000001E-2</v>
      </c>
      <c r="GU11">
        <v>3.9150900000000001E-4</v>
      </c>
      <c r="GV11">
        <v>0.15529500000000002</v>
      </c>
      <c r="GW11">
        <v>2.8501400000000001E-3</v>
      </c>
      <c r="GX11">
        <v>1.4529899999999999E-3</v>
      </c>
      <c r="GY11">
        <v>2.5294399999999998E-2</v>
      </c>
      <c r="GZ11">
        <v>1.1561600000000001</v>
      </c>
      <c r="HA11">
        <v>7.8051199999999996E-3</v>
      </c>
      <c r="HB11">
        <v>9.2046799999999998E-3</v>
      </c>
      <c r="HC11">
        <v>3.88544E-4</v>
      </c>
      <c r="HD11">
        <v>4.9820300000000001E-3</v>
      </c>
      <c r="HE11">
        <v>7.2011799999999995E-4</v>
      </c>
      <c r="HF11">
        <v>1.5892700000000001E-5</v>
      </c>
      <c r="HG11">
        <v>6.38798E-6</v>
      </c>
      <c r="HH11">
        <v>1.1789399999999999E-5</v>
      </c>
      <c r="HI11">
        <v>3.2976499999999998E-4</v>
      </c>
      <c r="HJ11">
        <v>3.2413199999999997E-5</v>
      </c>
      <c r="HK11">
        <v>2.9452800000000001E-4</v>
      </c>
      <c r="HL11">
        <v>1.1242700000000001E-2</v>
      </c>
      <c r="HM11">
        <v>4.7706E-11</v>
      </c>
      <c r="HN11">
        <v>1.5972800000000001E-10</v>
      </c>
      <c r="HO11">
        <v>8.5481700000000002E-6</v>
      </c>
      <c r="HP11">
        <v>5.9351200000000002E-5</v>
      </c>
      <c r="HS11">
        <v>7.41666666666667E-2</v>
      </c>
      <c r="HT11">
        <v>9.0833333333333405E-2</v>
      </c>
      <c r="HU11">
        <v>0.10916666666666699</v>
      </c>
      <c r="HV11">
        <v>8.0833333333333396E-2</v>
      </c>
      <c r="HW11">
        <v>7.7499999999999999E-2</v>
      </c>
      <c r="HX11">
        <v>0.176666666666667</v>
      </c>
      <c r="HZ11">
        <v>4.4087423342939417E-3</v>
      </c>
      <c r="IA11">
        <v>1.403716246193993E-2</v>
      </c>
      <c r="IB11">
        <v>0.7000612299465252</v>
      </c>
      <c r="IC11">
        <v>0.60010197860962666</v>
      </c>
      <c r="ID11">
        <v>7.4120536249073415E-16</v>
      </c>
      <c r="IE11">
        <v>3.0551182627269466</v>
      </c>
      <c r="IF11">
        <v>8.4765171856287597E-2</v>
      </c>
      <c r="IG11">
        <v>1.4762976047904223E-2</v>
      </c>
      <c r="IH11">
        <v>6.0049956939501605E-4</v>
      </c>
      <c r="II11">
        <v>0.25910615521203256</v>
      </c>
      <c r="IJ11">
        <v>5.0881769061641088E-3</v>
      </c>
      <c r="IK11">
        <v>2.1236007692307666E-3</v>
      </c>
      <c r="IL11">
        <v>3.2660806989442931E-2</v>
      </c>
      <c r="IM11">
        <v>1.4871716096687575</v>
      </c>
      <c r="IN11">
        <v>9.7152136066074903E-3</v>
      </c>
      <c r="IO11">
        <v>1.145727834811865E-2</v>
      </c>
      <c r="IP11">
        <v>5.2229408605852052E-4</v>
      </c>
      <c r="IQ11">
        <v>5.4483484743184565E-3</v>
      </c>
      <c r="IR11">
        <v>8.5161637936544035E-4</v>
      </c>
      <c r="IS11">
        <v>1.8794813672677446E-5</v>
      </c>
      <c r="IT11">
        <v>8.1123250680463311E-6</v>
      </c>
      <c r="IU11">
        <v>1.5925124621793497E-5</v>
      </c>
      <c r="IV11">
        <v>4.7173680066731316E-4</v>
      </c>
      <c r="IW11">
        <v>4.1150647561283889E-5</v>
      </c>
      <c r="IX11">
        <v>3.1225730022573265E-4</v>
      </c>
      <c r="IY11">
        <v>1.2552847123088075E-2</v>
      </c>
      <c r="IZ11">
        <v>5.594893736501073E-11</v>
      </c>
      <c r="JA11">
        <v>1.0294608092485546E-10</v>
      </c>
      <c r="JB11">
        <v>1.0780068172323799E-5</v>
      </c>
      <c r="JC11">
        <v>6.3934304247104413E-5</v>
      </c>
      <c r="JD11">
        <v>0</v>
      </c>
      <c r="JE11">
        <v>0</v>
      </c>
      <c r="JF11">
        <v>0.12295008912655998</v>
      </c>
      <c r="JG11">
        <v>0.17163392636520899</v>
      </c>
      <c r="JH11">
        <v>0.23348997270677638</v>
      </c>
      <c r="JI11">
        <v>9.7372122762148433E-2</v>
      </c>
      <c r="JJ11">
        <v>0.1293069772299979</v>
      </c>
    </row>
    <row r="12" spans="1:270">
      <c r="A12" t="s">
        <v>305</v>
      </c>
      <c r="B12" t="s">
        <v>76</v>
      </c>
      <c r="D12">
        <v>152.36000000000001</v>
      </c>
      <c r="E12">
        <v>654.50699999999995</v>
      </c>
      <c r="F12">
        <v>42315.3</v>
      </c>
      <c r="G12">
        <v>40522.400000000001</v>
      </c>
      <c r="H12">
        <v>103300</v>
      </c>
      <c r="I12">
        <v>163267</v>
      </c>
      <c r="J12" s="17">
        <v>1146.8699999999999</v>
      </c>
      <c r="K12" s="17">
        <v>0</v>
      </c>
      <c r="L12">
        <v>24.7195</v>
      </c>
      <c r="M12">
        <v>11373.2</v>
      </c>
      <c r="N12">
        <v>370.86799999999999</v>
      </c>
      <c r="O12">
        <v>353.47800000000001</v>
      </c>
      <c r="P12">
        <v>2045.41</v>
      </c>
      <c r="Q12">
        <v>103784</v>
      </c>
      <c r="R12">
        <v>535.36400000000003</v>
      </c>
      <c r="S12">
        <v>530.505</v>
      </c>
      <c r="T12">
        <v>38.655500000000004</v>
      </c>
      <c r="U12">
        <v>509.51900000000001</v>
      </c>
      <c r="V12" s="17">
        <v>0</v>
      </c>
      <c r="W12">
        <v>1.22119</v>
      </c>
      <c r="X12">
        <v>0.119003</v>
      </c>
      <c r="Y12">
        <v>4.9573399999999997E-2</v>
      </c>
      <c r="Z12">
        <v>17.127600000000001</v>
      </c>
      <c r="AA12">
        <v>2.4578899999999999</v>
      </c>
      <c r="AB12">
        <v>23.053799999999999</v>
      </c>
      <c r="AC12">
        <v>1093.2</v>
      </c>
      <c r="AD12" s="1">
        <v>1.35899E-6</v>
      </c>
      <c r="AE12" s="1">
        <v>4.6322500000000002E-5</v>
      </c>
      <c r="AF12">
        <v>0.19153400000000001</v>
      </c>
      <c r="AG12">
        <v>2.7290100000000002</v>
      </c>
      <c r="AI12">
        <v>405200.00000000006</v>
      </c>
      <c r="AJ12">
        <v>52100</v>
      </c>
      <c r="AK12">
        <v>103300</v>
      </c>
      <c r="AL12">
        <v>181600</v>
      </c>
      <c r="AM12">
        <v>81600</v>
      </c>
      <c r="AN12">
        <v>13200</v>
      </c>
      <c r="AO12">
        <v>163000</v>
      </c>
      <c r="AP12">
        <v>1.5236000000000001E-2</v>
      </c>
      <c r="AQ12">
        <v>6.5450700000000001E-2</v>
      </c>
      <c r="AR12">
        <v>4.2315300000000002</v>
      </c>
      <c r="AS12">
        <v>4.0522400000000003</v>
      </c>
      <c r="AT12">
        <v>10.33</v>
      </c>
      <c r="AU12">
        <v>16.326699999999999</v>
      </c>
      <c r="AV12">
        <v>0.11468699999999998</v>
      </c>
      <c r="AW12">
        <v>0</v>
      </c>
      <c r="AX12">
        <v>2.4719500000000001E-3</v>
      </c>
      <c r="AY12">
        <v>1.1373200000000001</v>
      </c>
      <c r="AZ12">
        <v>3.7086799999999996E-2</v>
      </c>
      <c r="BA12">
        <v>3.5347799999999999E-2</v>
      </c>
      <c r="BB12">
        <v>0.204541</v>
      </c>
      <c r="BC12">
        <v>10.378399999999999</v>
      </c>
      <c r="BD12">
        <v>5.3536400000000005E-2</v>
      </c>
      <c r="BE12">
        <v>5.30505E-2</v>
      </c>
      <c r="BF12">
        <v>3.8655500000000001E-3</v>
      </c>
      <c r="BG12">
        <v>5.0951900000000001E-2</v>
      </c>
      <c r="BH12">
        <v>0</v>
      </c>
      <c r="BI12">
        <v>1.2211899999999999E-4</v>
      </c>
      <c r="BJ12">
        <v>1.19003E-5</v>
      </c>
      <c r="BK12">
        <v>4.9573399999999994E-6</v>
      </c>
      <c r="BL12">
        <v>1.71276E-3</v>
      </c>
      <c r="BM12">
        <v>2.45789E-4</v>
      </c>
      <c r="BN12">
        <v>2.3053800000000001E-3</v>
      </c>
      <c r="BO12">
        <v>0.10932</v>
      </c>
      <c r="BP12">
        <v>1.3589900000000001E-10</v>
      </c>
      <c r="BQ12">
        <v>4.63225E-9</v>
      </c>
      <c r="BR12">
        <v>1.9153400000000002E-5</v>
      </c>
      <c r="BS12">
        <v>2.7290100000000004E-4</v>
      </c>
      <c r="BU12">
        <v>40.520000000000003</v>
      </c>
      <c r="BV12">
        <v>5.21</v>
      </c>
      <c r="BW12">
        <v>10.33</v>
      </c>
      <c r="BX12">
        <v>18.16</v>
      </c>
      <c r="BY12">
        <v>8.16</v>
      </c>
      <c r="BZ12">
        <v>1.32</v>
      </c>
      <c r="CA12">
        <v>16.3</v>
      </c>
      <c r="CB12">
        <f t="shared" si="0"/>
        <v>215100</v>
      </c>
      <c r="CC12">
        <f t="shared" si="1"/>
        <v>155884</v>
      </c>
      <c r="CD12">
        <f t="shared" si="2"/>
        <v>0.24221292422129242</v>
      </c>
      <c r="CE12">
        <f t="shared" si="3"/>
        <v>0.33422288368273845</v>
      </c>
      <c r="CF12">
        <f t="shared" si="4"/>
        <v>0.75778707577870763</v>
      </c>
      <c r="CG12">
        <f t="shared" si="5"/>
        <v>0.66577711631726155</v>
      </c>
      <c r="CI12">
        <v>5.6025277817096972</v>
      </c>
      <c r="CJ12">
        <v>2.3974722182903023</v>
      </c>
      <c r="CL12">
        <v>0.91982396989379644</v>
      </c>
      <c r="CM12">
        <v>0.20586253433784735</v>
      </c>
      <c r="CN12">
        <v>2.5290730587855705</v>
      </c>
      <c r="CO12">
        <v>3.2258917207411059E-2</v>
      </c>
      <c r="CP12">
        <v>1.8573774304377177</v>
      </c>
      <c r="CQ12">
        <v>1.9022586150975265E-2</v>
      </c>
      <c r="CR12">
        <v>5.8900246392492228E-3</v>
      </c>
      <c r="CS12">
        <v>6.3083893188266528E-3</v>
      </c>
      <c r="CT12">
        <v>7.0307657973006504E-3</v>
      </c>
      <c r="CU12">
        <v>4.7639966300836069E-4</v>
      </c>
      <c r="CV12">
        <v>4.8040993795303149E-4</v>
      </c>
      <c r="CW12">
        <v>1.2076415769288585E-5</v>
      </c>
      <c r="CX12">
        <v>4.7088700374788254E-7</v>
      </c>
      <c r="CY12">
        <v>1.5973206928902593E-4</v>
      </c>
      <c r="CZ12">
        <v>1.1597526291102029E-6</v>
      </c>
      <c r="DA12">
        <v>2.3200853029982066E-10</v>
      </c>
      <c r="DB12">
        <v>1.7940444692597976E-5</v>
      </c>
      <c r="DC12">
        <v>8.4775836043275896E-12</v>
      </c>
      <c r="DD12">
        <v>2.3200853029982066E-10</v>
      </c>
      <c r="DE12">
        <v>9.0274259219266514E-7</v>
      </c>
      <c r="DF12">
        <v>1.1412306897641847E-5</v>
      </c>
      <c r="DH12">
        <v>4.9335937611750251E-2</v>
      </c>
      <c r="DI12">
        <v>1.8083966031210963</v>
      </c>
      <c r="DJ12">
        <v>5.1654093659490377E-3</v>
      </c>
      <c r="DK12">
        <v>1.5030575392875836E-4</v>
      </c>
      <c r="DL12">
        <v>0</v>
      </c>
      <c r="DM12">
        <v>6.8990159959108968E-3</v>
      </c>
      <c r="DN12">
        <v>4.7852187155163142</v>
      </c>
      <c r="DP12">
        <v>3.2799112391930785E-2</v>
      </c>
      <c r="DQ12">
        <v>8.8226063201391619E-2</v>
      </c>
      <c r="DR12">
        <v>7.0162789138037338</v>
      </c>
      <c r="DS12">
        <v>6.7189990536926461</v>
      </c>
      <c r="DT12">
        <v>19.517582091764918</v>
      </c>
      <c r="DU12">
        <v>34.926002242791071</v>
      </c>
      <c r="DV12">
        <v>0.16047023353293444</v>
      </c>
      <c r="DW12">
        <v>0</v>
      </c>
      <c r="DX12">
        <v>3.7914962633451843E-3</v>
      </c>
      <c r="DY12">
        <v>1.897592404428661</v>
      </c>
      <c r="DZ12">
        <v>6.620874738908511E-2</v>
      </c>
      <c r="EA12">
        <v>5.1662169230769169E-2</v>
      </c>
      <c r="EB12">
        <v>0.26410881943938769</v>
      </c>
      <c r="EC12">
        <v>13.350958116214493</v>
      </c>
      <c r="ED12">
        <v>6.6637996818598735E-2</v>
      </c>
      <c r="EE12">
        <v>6.6033185836647065E-2</v>
      </c>
      <c r="EF12">
        <v>5.196204044750438E-3</v>
      </c>
      <c r="EG12">
        <v>5.5721002609102427E-2</v>
      </c>
      <c r="EH12">
        <v>0</v>
      </c>
      <c r="EI12">
        <v>1.4441874891577244E-4</v>
      </c>
      <c r="EJ12">
        <v>1.51126180744573E-5</v>
      </c>
      <c r="EK12">
        <v>6.6963761762771449E-6</v>
      </c>
      <c r="EL12">
        <v>2.4501445657087542E-3</v>
      </c>
      <c r="EM12">
        <v>3.1204498517395336E-4</v>
      </c>
      <c r="EN12">
        <v>2.4441538148984123E-3</v>
      </c>
      <c r="EO12">
        <v>0.12205940276766152</v>
      </c>
      <c r="EP12">
        <v>1.5938046868250521E-10</v>
      </c>
      <c r="EQ12">
        <v>2.9855252890173401E-9</v>
      </c>
      <c r="ER12">
        <v>2.4154287728459534E-5</v>
      </c>
      <c r="ES12">
        <v>2.939744362934371E-4</v>
      </c>
      <c r="EU12">
        <v>8.6386751697181516</v>
      </c>
      <c r="EV12">
        <v>19.517582091764918</v>
      </c>
      <c r="EW12">
        <v>38.846856084882091</v>
      </c>
      <c r="EX12">
        <v>9.8300680341705604</v>
      </c>
      <c r="EY12">
        <v>2.2023898057238354</v>
      </c>
      <c r="EZ12">
        <v>20.968609544274287</v>
      </c>
      <c r="FB12">
        <v>16.713699999999999</v>
      </c>
      <c r="FC12">
        <v>107.236</v>
      </c>
      <c r="FD12">
        <v>3488.21</v>
      </c>
      <c r="FE12">
        <v>2842.47</v>
      </c>
      <c r="FF12">
        <v>2.7737399999999999E-12</v>
      </c>
      <c r="FG12">
        <v>12666.3</v>
      </c>
      <c r="FH12">
        <v>617.76800000000003</v>
      </c>
      <c r="FI12">
        <v>172.17599999999999</v>
      </c>
      <c r="FJ12">
        <v>5.0778999999999996</v>
      </c>
      <c r="FK12">
        <v>1694.93</v>
      </c>
      <c r="FL12">
        <v>39.325800000000001</v>
      </c>
      <c r="FM12">
        <v>32.684899999999999</v>
      </c>
      <c r="FN12">
        <v>241.357</v>
      </c>
      <c r="FO12">
        <v>12332.1</v>
      </c>
      <c r="FP12">
        <v>80.810599999999994</v>
      </c>
      <c r="FQ12">
        <v>74.181899999999999</v>
      </c>
      <c r="FR12">
        <v>3.8607200000000002</v>
      </c>
      <c r="FS12">
        <v>69.156400000000005</v>
      </c>
      <c r="FT12">
        <v>4.7017800000000003</v>
      </c>
      <c r="FU12">
        <v>0.359012</v>
      </c>
      <c r="FV12">
        <v>0.14477200000000001</v>
      </c>
      <c r="FW12">
        <v>0.13216600000000001</v>
      </c>
      <c r="FX12">
        <v>2.0039500000000001</v>
      </c>
      <c r="FY12">
        <v>0.37246000000000001</v>
      </c>
      <c r="FZ12">
        <v>2.7095099999999999</v>
      </c>
      <c r="GA12">
        <v>130.22200000000001</v>
      </c>
      <c r="GB12">
        <v>1.2902E-7</v>
      </c>
      <c r="GC12">
        <v>5.5771999999999997E-6</v>
      </c>
      <c r="GD12">
        <v>9.3804700000000005E-2</v>
      </c>
      <c r="GE12">
        <v>0.43739099999999997</v>
      </c>
      <c r="GG12">
        <v>741.66666666666697</v>
      </c>
      <c r="GH12">
        <v>908.33333333333405</v>
      </c>
      <c r="GI12">
        <v>1091.6666666666699</v>
      </c>
      <c r="GJ12">
        <v>808.33333333333394</v>
      </c>
      <c r="GK12">
        <v>775</v>
      </c>
      <c r="GL12">
        <v>1766.6666666666699</v>
      </c>
      <c r="GM12">
        <v>1.6713699999999999E-3</v>
      </c>
      <c r="GN12">
        <v>1.07236E-2</v>
      </c>
      <c r="GO12">
        <v>0.34882099999999999</v>
      </c>
      <c r="GP12">
        <v>0.28424699999999997</v>
      </c>
      <c r="GQ12">
        <v>2.7737399999999998E-16</v>
      </c>
      <c r="GR12">
        <v>1.2666299999999999</v>
      </c>
      <c r="GS12">
        <v>6.17768E-2</v>
      </c>
      <c r="GT12">
        <v>1.72176E-2</v>
      </c>
      <c r="GU12">
        <v>5.0778999999999993E-4</v>
      </c>
      <c r="GV12">
        <v>0.169493</v>
      </c>
      <c r="GW12">
        <v>3.9325799999999998E-3</v>
      </c>
      <c r="GX12">
        <v>3.2684899999999998E-3</v>
      </c>
      <c r="GY12">
        <v>2.41357E-2</v>
      </c>
      <c r="GZ12">
        <v>1.2332100000000001</v>
      </c>
      <c r="HA12">
        <v>8.0810599999999993E-3</v>
      </c>
      <c r="HB12">
        <v>7.4181899999999999E-3</v>
      </c>
      <c r="HC12">
        <v>3.86072E-4</v>
      </c>
      <c r="HD12">
        <v>6.9156400000000007E-3</v>
      </c>
      <c r="HE12">
        <v>4.7017800000000002E-4</v>
      </c>
      <c r="HF12">
        <v>3.5901200000000001E-5</v>
      </c>
      <c r="HG12">
        <v>1.4477200000000001E-5</v>
      </c>
      <c r="HH12">
        <v>1.32166E-5</v>
      </c>
      <c r="HI12">
        <v>2.0039500000000002E-4</v>
      </c>
      <c r="HJ12">
        <v>3.7246000000000002E-5</v>
      </c>
      <c r="HK12">
        <v>2.7095099999999996E-4</v>
      </c>
      <c r="HL12">
        <v>1.3022200000000001E-2</v>
      </c>
      <c r="HM12">
        <v>1.2902E-11</v>
      </c>
      <c r="HN12">
        <v>5.5772000000000001E-10</v>
      </c>
      <c r="HO12">
        <v>9.3804700000000007E-6</v>
      </c>
      <c r="HP12">
        <v>4.3739099999999996E-5</v>
      </c>
      <c r="HS12">
        <v>7.41666666666667E-2</v>
      </c>
      <c r="HT12">
        <v>9.0833333333333405E-2</v>
      </c>
      <c r="HU12">
        <v>0.10916666666666699</v>
      </c>
      <c r="HV12">
        <v>8.0833333333333396E-2</v>
      </c>
      <c r="HW12">
        <v>7.7499999999999999E-2</v>
      </c>
      <c r="HX12">
        <v>0.176666666666667</v>
      </c>
      <c r="HZ12">
        <v>3.5980212968299654E-3</v>
      </c>
      <c r="IA12">
        <v>1.4455170247933836E-2</v>
      </c>
      <c r="IB12">
        <v>0.57825941176470685</v>
      </c>
      <c r="IC12">
        <v>0.47121160427807562</v>
      </c>
      <c r="ID12">
        <v>5.2411143513713872E-16</v>
      </c>
      <c r="IE12">
        <v>2.709118205767175</v>
      </c>
      <c r="IF12">
        <v>8.6438197205588999E-2</v>
      </c>
      <c r="IG12">
        <v>2.4090893413173699E-2</v>
      </c>
      <c r="IH12">
        <v>7.7885227758006876E-4</v>
      </c>
      <c r="II12">
        <v>0.28279519344056819</v>
      </c>
      <c r="IJ12">
        <v>7.0205894228504038E-3</v>
      </c>
      <c r="IK12">
        <v>4.7770238461538406E-3</v>
      </c>
      <c r="IL12">
        <v>3.1164662504550328E-2</v>
      </c>
      <c r="IM12">
        <v>1.5862812247090441</v>
      </c>
      <c r="IN12">
        <v>1.0058682514530402E-2</v>
      </c>
      <c r="IO12">
        <v>9.2335928754970608E-3</v>
      </c>
      <c r="IP12">
        <v>5.1897113941480274E-4</v>
      </c>
      <c r="IQ12">
        <v>7.5629445513045275E-3</v>
      </c>
      <c r="IR12">
        <v>5.560356580689333E-4</v>
      </c>
      <c r="IS12">
        <v>4.2457000045651617E-5</v>
      </c>
      <c r="IT12">
        <v>1.8385115869980861E-5</v>
      </c>
      <c r="IU12">
        <v>1.7852986757290103E-5</v>
      </c>
      <c r="IV12">
        <v>2.8666988967818364E-4</v>
      </c>
      <c r="IW12">
        <v>4.7286198803807713E-5</v>
      </c>
      <c r="IX12">
        <v>2.8726106772008933E-4</v>
      </c>
      <c r="IY12">
        <v>1.4539717844136863E-2</v>
      </c>
      <c r="IZ12">
        <v>1.5131287257019421E-11</v>
      </c>
      <c r="JA12">
        <v>3.5945537572254324E-10</v>
      </c>
      <c r="JB12">
        <v>1.182967887728464E-5</v>
      </c>
      <c r="JC12">
        <v>4.7116636679536797E-5</v>
      </c>
      <c r="JD12">
        <v>0</v>
      </c>
      <c r="JE12">
        <v>0</v>
      </c>
      <c r="JF12">
        <v>0.12295008912655998</v>
      </c>
      <c r="JG12">
        <v>0.17163392636520899</v>
      </c>
      <c r="JH12">
        <v>0.23348997270677638</v>
      </c>
      <c r="JI12">
        <v>9.7372122762148433E-2</v>
      </c>
      <c r="JJ12">
        <v>0.1293069772299979</v>
      </c>
    </row>
    <row r="13" spans="1:270">
      <c r="A13" t="s">
        <v>305</v>
      </c>
      <c r="B13" t="s">
        <v>77</v>
      </c>
      <c r="D13">
        <v>163.51400000000001</v>
      </c>
      <c r="E13">
        <v>695.78700000000003</v>
      </c>
      <c r="F13">
        <v>39842.800000000003</v>
      </c>
      <c r="G13">
        <v>40317.4</v>
      </c>
      <c r="H13">
        <v>101200</v>
      </c>
      <c r="I13">
        <v>178090</v>
      </c>
      <c r="J13" s="17">
        <v>2621.92</v>
      </c>
      <c r="K13" s="17">
        <v>1244.0999999999999</v>
      </c>
      <c r="L13">
        <v>23.6189</v>
      </c>
      <c r="M13">
        <v>12988.9</v>
      </c>
      <c r="N13">
        <v>340.47</v>
      </c>
      <c r="O13">
        <v>273.56299999999999</v>
      </c>
      <c r="P13">
        <v>2034.57</v>
      </c>
      <c r="Q13">
        <v>104324</v>
      </c>
      <c r="R13">
        <v>580.81600000000003</v>
      </c>
      <c r="S13">
        <v>589.53800000000001</v>
      </c>
      <c r="T13">
        <v>37.573500000000003</v>
      </c>
      <c r="U13">
        <v>476.16399999999999</v>
      </c>
      <c r="V13" s="17">
        <v>11.348599999999999</v>
      </c>
      <c r="W13">
        <v>10.8117</v>
      </c>
      <c r="X13">
        <v>1.5394099999999999</v>
      </c>
      <c r="Y13">
        <v>4.5861399999999998E-3</v>
      </c>
      <c r="Z13">
        <v>50.823599999999999</v>
      </c>
      <c r="AA13">
        <v>2.5432399999999999</v>
      </c>
      <c r="AB13">
        <v>25.442599999999999</v>
      </c>
      <c r="AC13">
        <v>1111.74</v>
      </c>
      <c r="AD13">
        <v>6.5018599999999996E-2</v>
      </c>
      <c r="AE13">
        <v>5.9786899999999997E-2</v>
      </c>
      <c r="AF13">
        <v>0.16362099999999999</v>
      </c>
      <c r="AG13">
        <v>4.5506000000000002</v>
      </c>
      <c r="AI13">
        <v>405600</v>
      </c>
      <c r="AJ13">
        <v>54600</v>
      </c>
      <c r="AK13">
        <v>101199.99999999999</v>
      </c>
      <c r="AL13">
        <v>182500</v>
      </c>
      <c r="AM13">
        <v>74000</v>
      </c>
      <c r="AN13">
        <v>11500</v>
      </c>
      <c r="AO13">
        <v>170700</v>
      </c>
      <c r="AP13">
        <v>1.6351400000000002E-2</v>
      </c>
      <c r="AQ13">
        <v>6.9578700000000007E-2</v>
      </c>
      <c r="AR13">
        <v>3.9842800000000005</v>
      </c>
      <c r="AS13">
        <v>4.0317400000000001</v>
      </c>
      <c r="AT13">
        <v>10.119999999999999</v>
      </c>
      <c r="AU13">
        <v>17.809000000000001</v>
      </c>
      <c r="AV13">
        <v>0.26219199999999998</v>
      </c>
      <c r="AW13">
        <v>0.12440999999999999</v>
      </c>
      <c r="AX13">
        <v>2.3618900000000002E-3</v>
      </c>
      <c r="AY13">
        <v>1.2988899999999999</v>
      </c>
      <c r="AZ13">
        <v>3.4047000000000001E-2</v>
      </c>
      <c r="BA13">
        <v>2.73563E-2</v>
      </c>
      <c r="BB13">
        <v>0.203457</v>
      </c>
      <c r="BC13">
        <v>10.432399999999999</v>
      </c>
      <c r="BD13">
        <v>5.8081600000000004E-2</v>
      </c>
      <c r="BE13">
        <v>5.8953800000000001E-2</v>
      </c>
      <c r="BF13">
        <v>3.7573500000000004E-3</v>
      </c>
      <c r="BG13">
        <v>4.7616399999999996E-2</v>
      </c>
      <c r="BH13">
        <v>1.1348599999999999E-3</v>
      </c>
      <c r="BI13">
        <v>1.08117E-3</v>
      </c>
      <c r="BJ13">
        <v>1.53941E-4</v>
      </c>
      <c r="BK13">
        <v>4.5861400000000001E-7</v>
      </c>
      <c r="BL13">
        <v>5.0823600000000002E-3</v>
      </c>
      <c r="BM13">
        <v>2.54324E-4</v>
      </c>
      <c r="BN13">
        <v>2.54426E-3</v>
      </c>
      <c r="BO13">
        <v>0.111174</v>
      </c>
      <c r="BP13">
        <v>6.5018599999999993E-6</v>
      </c>
      <c r="BQ13">
        <v>5.9786899999999993E-6</v>
      </c>
      <c r="BR13">
        <v>1.63621E-5</v>
      </c>
      <c r="BS13">
        <v>4.5506000000000002E-4</v>
      </c>
      <c r="BU13">
        <v>40.56</v>
      </c>
      <c r="BV13">
        <v>5.46</v>
      </c>
      <c r="BW13">
        <v>10.119999999999999</v>
      </c>
      <c r="BX13">
        <v>18.25</v>
      </c>
      <c r="BY13">
        <v>7.4</v>
      </c>
      <c r="BZ13">
        <v>1.1499999999999999</v>
      </c>
      <c r="CA13">
        <v>17.07</v>
      </c>
      <c r="CB13">
        <f t="shared" si="0"/>
        <v>225300</v>
      </c>
      <c r="CC13">
        <f t="shared" si="1"/>
        <v>158924</v>
      </c>
      <c r="CD13">
        <f t="shared" si="2"/>
        <v>0.24234354194407456</v>
      </c>
      <c r="CE13">
        <f t="shared" si="3"/>
        <v>0.34356044398580454</v>
      </c>
      <c r="CF13">
        <f t="shared" si="4"/>
        <v>0.75765645805592541</v>
      </c>
      <c r="CG13">
        <f t="shared" si="5"/>
        <v>0.65643955601419546</v>
      </c>
      <c r="CI13">
        <v>5.5883188288249777</v>
      </c>
      <c r="CJ13">
        <v>2.4116811711750223</v>
      </c>
      <c r="CL13">
        <v>0.8139490033379797</v>
      </c>
      <c r="CM13">
        <v>0.23335501801875147</v>
      </c>
      <c r="CN13">
        <v>2.6287992633546873</v>
      </c>
      <c r="CO13">
        <v>3.1848734462995756E-2</v>
      </c>
      <c r="CP13">
        <v>1.9319915199590267</v>
      </c>
      <c r="CQ13">
        <v>2.0262996564470118E-2</v>
      </c>
      <c r="CR13">
        <v>4.5244126986554211E-3</v>
      </c>
      <c r="CS13">
        <v>5.7481502114873845E-3</v>
      </c>
      <c r="CT13">
        <v>7.7548800749347039E-3</v>
      </c>
      <c r="CU13">
        <v>4.5179514887634193E-4</v>
      </c>
      <c r="CV13">
        <v>4.6348157266264622E-4</v>
      </c>
      <c r="CW13">
        <v>1.0612041415324671E-4</v>
      </c>
      <c r="CX13">
        <v>4.3237984235477159E-8</v>
      </c>
      <c r="CY13">
        <v>4.7044749758148787E-4</v>
      </c>
      <c r="CZ13">
        <v>1.4890589515102891E-5</v>
      </c>
      <c r="DA13">
        <v>2.9721322549405425E-7</v>
      </c>
      <c r="DB13">
        <v>1.8425031503471033E-5</v>
      </c>
      <c r="DC13">
        <v>4.0257200138999937E-7</v>
      </c>
      <c r="DD13">
        <v>2.9721322549405425E-7</v>
      </c>
      <c r="DE13">
        <v>7.6543308432736887E-7</v>
      </c>
      <c r="DF13">
        <v>1.8888049401375154E-5</v>
      </c>
      <c r="DH13">
        <v>5.2056568083867182E-2</v>
      </c>
      <c r="DI13">
        <v>1.627741274556598</v>
      </c>
      <c r="DJ13">
        <v>4.7912744933569047E-3</v>
      </c>
      <c r="DK13">
        <v>1.6464354473025907E-4</v>
      </c>
      <c r="DL13">
        <v>2.6695359623147945E-2</v>
      </c>
      <c r="DM13">
        <v>6.9637134659489494E-3</v>
      </c>
      <c r="DN13">
        <v>4.975408127251324</v>
      </c>
      <c r="DP13">
        <v>3.5200276080691595E-2</v>
      </c>
      <c r="DQ13">
        <v>9.3790513832100617E-2</v>
      </c>
      <c r="DR13">
        <v>6.6063149146266102</v>
      </c>
      <c r="DS13">
        <v>6.6850081053281114</v>
      </c>
      <c r="DT13">
        <v>19.120806463568343</v>
      </c>
      <c r="DU13">
        <v>38.096931648273461</v>
      </c>
      <c r="DV13">
        <v>0.366859465069861</v>
      </c>
      <c r="DW13">
        <v>0.17407467065868298</v>
      </c>
      <c r="DX13">
        <v>3.6226853736654697E-3</v>
      </c>
      <c r="DY13">
        <v>2.1671682536035091</v>
      </c>
      <c r="DZ13">
        <v>6.0781982332155406E-2</v>
      </c>
      <c r="EA13">
        <v>3.998228461538457E-2</v>
      </c>
      <c r="EB13">
        <v>0.26270912959592208</v>
      </c>
      <c r="EC13">
        <v>13.420424675440923</v>
      </c>
      <c r="ED13">
        <v>7.2295512511471149E-2</v>
      </c>
      <c r="EE13">
        <v>7.3381160048944377E-2</v>
      </c>
      <c r="EF13">
        <v>5.050757917383829E-3</v>
      </c>
      <c r="EG13">
        <v>5.2073299496899324E-2</v>
      </c>
      <c r="EH13">
        <v>1.3420930518146521E-3</v>
      </c>
      <c r="EI13">
        <v>1.2785988975119818E-3</v>
      </c>
      <c r="EJ13">
        <v>1.9549520087729143E-4</v>
      </c>
      <c r="EK13">
        <v>6.1949591186143521E-7</v>
      </c>
      <c r="EL13">
        <v>7.2704387859218716E-3</v>
      </c>
      <c r="EM13">
        <v>3.2288071805239662E-4</v>
      </c>
      <c r="EN13">
        <v>2.6974133483822337E-3</v>
      </c>
      <c r="EO13">
        <v>0.12412945520757411</v>
      </c>
      <c r="EP13">
        <v>7.6252915334773117E-6</v>
      </c>
      <c r="EQ13">
        <v>3.8533175433525993E-6</v>
      </c>
      <c r="ER13">
        <v>2.0634188772845953E-5</v>
      </c>
      <c r="ES13">
        <v>4.901997683397696E-4</v>
      </c>
      <c r="EU13">
        <v>9.0531989302612494</v>
      </c>
      <c r="EV13">
        <v>19.120806463568343</v>
      </c>
      <c r="EW13">
        <v>39.039379050060468</v>
      </c>
      <c r="EX13">
        <v>8.914522481968401</v>
      </c>
      <c r="EY13">
        <v>1.9187486943806138</v>
      </c>
      <c r="EZ13">
        <v>21.95915122213264</v>
      </c>
      <c r="FB13">
        <v>19.981000000000002</v>
      </c>
      <c r="FC13">
        <v>94.950199999999995</v>
      </c>
      <c r="FD13">
        <v>3434.06</v>
      </c>
      <c r="FE13">
        <v>3465.25</v>
      </c>
      <c r="FF13">
        <v>4.4888800000000002E-12</v>
      </c>
      <c r="FG13">
        <v>16690.2</v>
      </c>
      <c r="FH13">
        <v>1049.48</v>
      </c>
      <c r="FI13">
        <v>252.93199999999999</v>
      </c>
      <c r="FJ13">
        <v>4.0543699999999996</v>
      </c>
      <c r="FK13">
        <v>1575.06</v>
      </c>
      <c r="FL13">
        <v>30.721399999999999</v>
      </c>
      <c r="FM13">
        <v>31.041599999999999</v>
      </c>
      <c r="FN13">
        <v>208.70099999999999</v>
      </c>
      <c r="FO13">
        <v>12854.5</v>
      </c>
      <c r="FP13">
        <v>68.338700000000003</v>
      </c>
      <c r="FQ13">
        <v>84.147499999999994</v>
      </c>
      <c r="FR13">
        <v>2.97174</v>
      </c>
      <c r="FS13">
        <v>46.914400000000001</v>
      </c>
      <c r="FT13">
        <v>6.8342700000000001</v>
      </c>
      <c r="FU13">
        <v>1.6845600000000001</v>
      </c>
      <c r="FV13">
        <v>0.40127400000000002</v>
      </c>
      <c r="FW13">
        <v>3.8835600000000002E-4</v>
      </c>
      <c r="FX13">
        <v>4.04216</v>
      </c>
      <c r="FY13">
        <v>0.41540100000000002</v>
      </c>
      <c r="FZ13">
        <v>2.5153599999999998</v>
      </c>
      <c r="GA13">
        <v>136.893</v>
      </c>
      <c r="GB13">
        <v>2.0369600000000002E-2</v>
      </c>
      <c r="GC13">
        <v>4.2233300000000001E-2</v>
      </c>
      <c r="GD13">
        <v>5.4521300000000002E-2</v>
      </c>
      <c r="GE13">
        <v>0.60950400000000005</v>
      </c>
      <c r="GG13">
        <v>741.66666666666697</v>
      </c>
      <c r="GH13">
        <v>908.33333333333405</v>
      </c>
      <c r="GI13">
        <v>1091.6666666666699</v>
      </c>
      <c r="GJ13">
        <v>808.33333333333394</v>
      </c>
      <c r="GK13">
        <v>775</v>
      </c>
      <c r="GL13">
        <v>1766.6666666666699</v>
      </c>
      <c r="GM13">
        <v>1.9981E-3</v>
      </c>
      <c r="GN13">
        <v>9.4950199999999998E-3</v>
      </c>
      <c r="GO13">
        <v>0.34340599999999999</v>
      </c>
      <c r="GP13">
        <v>0.34652500000000003</v>
      </c>
      <c r="GQ13">
        <v>4.4888800000000005E-16</v>
      </c>
      <c r="GR13">
        <v>1.6690200000000002</v>
      </c>
      <c r="GS13">
        <v>0.104948</v>
      </c>
      <c r="GT13">
        <v>2.5293199999999998E-2</v>
      </c>
      <c r="GU13">
        <v>4.0543699999999997E-4</v>
      </c>
      <c r="GV13">
        <v>0.15750600000000001</v>
      </c>
      <c r="GW13">
        <v>3.0721400000000001E-3</v>
      </c>
      <c r="GX13">
        <v>3.1041599999999999E-3</v>
      </c>
      <c r="GY13">
        <v>2.0870099999999999E-2</v>
      </c>
      <c r="GZ13">
        <v>1.28545</v>
      </c>
      <c r="HA13">
        <v>6.8338700000000006E-3</v>
      </c>
      <c r="HB13">
        <v>8.4147499999999986E-3</v>
      </c>
      <c r="HC13">
        <v>2.9717399999999998E-4</v>
      </c>
      <c r="HD13">
        <v>4.6914399999999998E-3</v>
      </c>
      <c r="HE13">
        <v>6.8342700000000001E-4</v>
      </c>
      <c r="HF13">
        <v>1.6845600000000001E-4</v>
      </c>
      <c r="HG13">
        <v>4.0127400000000005E-5</v>
      </c>
      <c r="HH13">
        <v>3.8835600000000003E-8</v>
      </c>
      <c r="HI13">
        <v>4.0421599999999999E-4</v>
      </c>
      <c r="HJ13">
        <v>4.1540099999999999E-5</v>
      </c>
      <c r="HK13">
        <v>2.5153599999999996E-4</v>
      </c>
      <c r="HL13">
        <v>1.36893E-2</v>
      </c>
      <c r="HM13">
        <v>2.0369600000000003E-6</v>
      </c>
      <c r="HN13">
        <v>4.2233300000000003E-6</v>
      </c>
      <c r="HO13">
        <v>5.4521300000000003E-6</v>
      </c>
      <c r="HP13">
        <v>6.0950400000000005E-5</v>
      </c>
      <c r="HS13">
        <v>7.41666666666667E-2</v>
      </c>
      <c r="HT13">
        <v>9.0833333333333405E-2</v>
      </c>
      <c r="HU13">
        <v>0.10916666666666699</v>
      </c>
      <c r="HV13">
        <v>8.0833333333333396E-2</v>
      </c>
      <c r="HW13">
        <v>7.7499999999999999E-2</v>
      </c>
      <c r="HX13">
        <v>0.176666666666667</v>
      </c>
      <c r="HZ13">
        <v>4.3013853025936537E-3</v>
      </c>
      <c r="IA13">
        <v>1.2799072196607178E-2</v>
      </c>
      <c r="IB13">
        <v>0.56928267379679243</v>
      </c>
      <c r="IC13">
        <v>0.57445320855615079</v>
      </c>
      <c r="ID13">
        <v>8.4819533876945923E-16</v>
      </c>
      <c r="IE13">
        <v>3.569765809896758</v>
      </c>
      <c r="IF13">
        <v>0.14684340918163702</v>
      </c>
      <c r="IG13">
        <v>3.539028582834338E-2</v>
      </c>
      <c r="IH13">
        <v>6.2186244483985575E-4</v>
      </c>
      <c r="II13">
        <v>0.26279515813661997</v>
      </c>
      <c r="IJ13">
        <v>5.4844996387907281E-3</v>
      </c>
      <c r="IK13">
        <v>4.5368492307692257E-3</v>
      </c>
      <c r="IL13">
        <v>2.6948032289770583E-2</v>
      </c>
      <c r="IM13">
        <v>1.6534776723366178</v>
      </c>
      <c r="IN13">
        <v>8.5062762404404732E-3</v>
      </c>
      <c r="IO13">
        <v>1.0474034184765946E-2</v>
      </c>
      <c r="IP13">
        <v>3.9947141824440676E-4</v>
      </c>
      <c r="IQ13">
        <v>5.1305592231192061E-3</v>
      </c>
      <c r="IR13">
        <v>8.0822535653960164E-4</v>
      </c>
      <c r="IS13">
        <v>1.9921719607395545E-4</v>
      </c>
      <c r="IT13">
        <v>5.0959225441457607E-5</v>
      </c>
      <c r="IU13">
        <v>5.2459138697654132E-8</v>
      </c>
      <c r="IV13">
        <v>5.7824075513938304E-4</v>
      </c>
      <c r="IW13">
        <v>5.2737835658327137E-5</v>
      </c>
      <c r="IX13">
        <v>2.6667736945071394E-4</v>
      </c>
      <c r="IY13">
        <v>1.5284557101238097E-2</v>
      </c>
      <c r="IZ13">
        <v>2.3889185313174922E-6</v>
      </c>
      <c r="JA13">
        <v>2.7219728034682073E-6</v>
      </c>
      <c r="JB13">
        <v>6.8756626370757434E-6</v>
      </c>
      <c r="JC13">
        <v>6.5656994594594763E-5</v>
      </c>
      <c r="JD13">
        <v>0</v>
      </c>
      <c r="JE13">
        <v>0</v>
      </c>
      <c r="JF13">
        <v>0.12295008912655998</v>
      </c>
      <c r="JG13">
        <v>0.17163392636520899</v>
      </c>
      <c r="JH13">
        <v>0.23348997270677638</v>
      </c>
      <c r="JI13">
        <v>9.7372122762148433E-2</v>
      </c>
      <c r="JJ13">
        <v>0.1293069772299979</v>
      </c>
    </row>
    <row r="14" spans="1:270">
      <c r="A14" t="s">
        <v>305</v>
      </c>
      <c r="B14" t="s">
        <v>78</v>
      </c>
      <c r="D14">
        <v>127.77500000000001</v>
      </c>
      <c r="E14">
        <v>629.56700000000001</v>
      </c>
      <c r="F14">
        <v>34515.5</v>
      </c>
      <c r="G14">
        <v>34017.699999999997</v>
      </c>
      <c r="H14">
        <v>100700</v>
      </c>
      <c r="I14">
        <v>156605</v>
      </c>
      <c r="J14" s="17">
        <v>0</v>
      </c>
      <c r="K14" s="17">
        <v>337.59800000000001</v>
      </c>
      <c r="L14">
        <v>22.4026</v>
      </c>
      <c r="M14">
        <v>7915.26</v>
      </c>
      <c r="N14">
        <v>269.286</v>
      </c>
      <c r="O14">
        <v>315.54500000000002</v>
      </c>
      <c r="P14">
        <v>1634.04</v>
      </c>
      <c r="Q14">
        <v>82693.2</v>
      </c>
      <c r="R14">
        <v>448.87700000000001</v>
      </c>
      <c r="S14">
        <v>439.77300000000002</v>
      </c>
      <c r="T14">
        <v>34.624899999999997</v>
      </c>
      <c r="U14">
        <v>410.51</v>
      </c>
      <c r="V14" s="17">
        <v>0</v>
      </c>
      <c r="W14">
        <v>2.3952599999999999</v>
      </c>
      <c r="X14">
        <v>0.123845</v>
      </c>
      <c r="Y14">
        <v>7.5780700000000006E-2</v>
      </c>
      <c r="Z14">
        <v>9.0875500000000002</v>
      </c>
      <c r="AA14">
        <v>2.39263</v>
      </c>
      <c r="AB14">
        <v>17.129899999999999</v>
      </c>
      <c r="AC14">
        <v>935.79899999999998</v>
      </c>
      <c r="AD14">
        <v>7.7644899999999998E-3</v>
      </c>
      <c r="AE14">
        <v>5.8399999999999999E-4</v>
      </c>
      <c r="AF14">
        <v>0.30081999999999998</v>
      </c>
      <c r="AG14">
        <v>2.5181499999999999</v>
      </c>
      <c r="AI14">
        <v>402500</v>
      </c>
      <c r="AJ14">
        <v>54600</v>
      </c>
      <c r="AK14">
        <v>100700</v>
      </c>
      <c r="AL14">
        <v>179000</v>
      </c>
      <c r="AM14">
        <v>79700</v>
      </c>
      <c r="AN14">
        <v>10900</v>
      </c>
      <c r="AO14">
        <v>172700</v>
      </c>
      <c r="AP14">
        <v>1.2777500000000001E-2</v>
      </c>
      <c r="AQ14">
        <v>6.2956700000000004E-2</v>
      </c>
      <c r="AR14">
        <v>3.4515500000000001</v>
      </c>
      <c r="AS14">
        <v>3.4017699999999995</v>
      </c>
      <c r="AT14">
        <v>10.07</v>
      </c>
      <c r="AU14">
        <v>15.660500000000001</v>
      </c>
      <c r="AV14">
        <v>0</v>
      </c>
      <c r="AW14">
        <v>3.37598E-2</v>
      </c>
      <c r="AX14">
        <v>2.24026E-3</v>
      </c>
      <c r="AY14">
        <v>0.79152600000000006</v>
      </c>
      <c r="AZ14">
        <v>2.69286E-2</v>
      </c>
      <c r="BA14">
        <v>3.1554499999999999E-2</v>
      </c>
      <c r="BB14">
        <v>0.16340399999999999</v>
      </c>
      <c r="BC14">
        <v>8.2693200000000004</v>
      </c>
      <c r="BD14">
        <v>4.4887700000000003E-2</v>
      </c>
      <c r="BE14">
        <v>4.3977300000000004E-2</v>
      </c>
      <c r="BF14">
        <v>3.4624899999999995E-3</v>
      </c>
      <c r="BG14">
        <v>4.1050999999999997E-2</v>
      </c>
      <c r="BH14">
        <v>0</v>
      </c>
      <c r="BI14">
        <v>2.39526E-4</v>
      </c>
      <c r="BJ14">
        <v>1.23845E-5</v>
      </c>
      <c r="BK14">
        <v>7.5780700000000008E-6</v>
      </c>
      <c r="BL14">
        <v>9.0875500000000002E-4</v>
      </c>
      <c r="BM14">
        <v>2.39263E-4</v>
      </c>
      <c r="BN14">
        <v>1.71299E-3</v>
      </c>
      <c r="BO14">
        <v>9.3579899999999994E-2</v>
      </c>
      <c r="BP14">
        <v>7.7644899999999997E-7</v>
      </c>
      <c r="BQ14">
        <v>5.84E-8</v>
      </c>
      <c r="BR14">
        <v>3.0081999999999998E-5</v>
      </c>
      <c r="BS14">
        <v>2.5181500000000001E-4</v>
      </c>
      <c r="BU14">
        <v>40.25</v>
      </c>
      <c r="BV14">
        <v>5.46</v>
      </c>
      <c r="BW14">
        <v>10.07</v>
      </c>
      <c r="BX14">
        <v>17.899999999999999</v>
      </c>
      <c r="BY14">
        <v>7.97</v>
      </c>
      <c r="BZ14">
        <v>1.0900000000000001</v>
      </c>
      <c r="CA14">
        <v>17.27</v>
      </c>
      <c r="CB14">
        <f t="shared" si="0"/>
        <v>227300</v>
      </c>
      <c r="CC14">
        <f t="shared" si="1"/>
        <v>137293.20000000001</v>
      </c>
      <c r="CD14">
        <f t="shared" si="2"/>
        <v>0.2402111746590409</v>
      </c>
      <c r="CE14">
        <f t="shared" si="3"/>
        <v>0.39768903339713835</v>
      </c>
      <c r="CF14">
        <f t="shared" si="4"/>
        <v>0.75978882534095904</v>
      </c>
      <c r="CG14">
        <f t="shared" si="5"/>
        <v>0.60231096660286154</v>
      </c>
      <c r="CI14">
        <v>5.5738445974695594</v>
      </c>
      <c r="CJ14">
        <v>2.426155402530441</v>
      </c>
      <c r="CL14">
        <v>0.83782129288045226</v>
      </c>
      <c r="CM14">
        <v>0.14460838446188548</v>
      </c>
      <c r="CN14">
        <v>2.7045795440646843</v>
      </c>
      <c r="CO14">
        <v>2.6011520830404762E-2</v>
      </c>
      <c r="CP14">
        <v>1.9646660204646358</v>
      </c>
      <c r="CQ14">
        <v>1.6101937471868069E-2</v>
      </c>
      <c r="CR14">
        <v>5.3070071889214287E-3</v>
      </c>
      <c r="CS14">
        <v>4.623241196333166E-3</v>
      </c>
      <c r="CT14">
        <v>5.8826818677176788E-3</v>
      </c>
      <c r="CU14">
        <v>4.3577653233213082E-4</v>
      </c>
      <c r="CV14">
        <v>4.3433303832223798E-4</v>
      </c>
      <c r="CW14">
        <v>2.3907883438890144E-5</v>
      </c>
      <c r="CX14">
        <v>7.2654122422087717E-7</v>
      </c>
      <c r="CY14">
        <v>8.5541344093739992E-5</v>
      </c>
      <c r="CZ14">
        <v>1.2182027733965006E-6</v>
      </c>
      <c r="DA14">
        <v>2.9522862282069838E-9</v>
      </c>
      <c r="DB14">
        <v>1.7627062951380791E-5</v>
      </c>
      <c r="DC14">
        <v>4.8888015215154193E-8</v>
      </c>
      <c r="DD14">
        <v>2.9522862282069838E-9</v>
      </c>
      <c r="DE14">
        <v>1.4310618763959791E-6</v>
      </c>
      <c r="DF14">
        <v>1.0628783526288071E-5</v>
      </c>
      <c r="DH14">
        <v>4.7898806986243207E-2</v>
      </c>
      <c r="DI14">
        <v>1.7827707327259139</v>
      </c>
      <c r="DJ14">
        <v>4.2005073954619063E-3</v>
      </c>
      <c r="DK14">
        <v>1.1272534246417304E-4</v>
      </c>
      <c r="DL14">
        <v>7.3665453856904635E-3</v>
      </c>
      <c r="DM14">
        <v>5.9607890993635202E-3</v>
      </c>
      <c r="DN14">
        <v>5.093722434031986</v>
      </c>
      <c r="DP14">
        <v>2.7506606628242034E-2</v>
      </c>
      <c r="DQ14">
        <v>8.4864207612004958E-2</v>
      </c>
      <c r="DR14">
        <v>5.722997942810113</v>
      </c>
      <c r="DS14">
        <v>5.6404579716107701</v>
      </c>
      <c r="DT14">
        <v>19.026336075902492</v>
      </c>
      <c r="DU14">
        <v>33.500870238519092</v>
      </c>
      <c r="DV14">
        <v>0</v>
      </c>
      <c r="DW14">
        <v>4.7236766067864366E-2</v>
      </c>
      <c r="DX14">
        <v>3.436128327402125E-3</v>
      </c>
      <c r="DY14">
        <v>1.3206430252767913</v>
      </c>
      <c r="DZ14">
        <v>4.8073947467608895E-2</v>
      </c>
      <c r="EA14">
        <v>4.6118115384615334E-2</v>
      </c>
      <c r="EB14">
        <v>0.21099162286130263</v>
      </c>
      <c r="EC14">
        <v>10.637800139672285</v>
      </c>
      <c r="ED14">
        <v>5.587275965126931E-2</v>
      </c>
      <c r="EE14">
        <v>5.4739563689201402E-2</v>
      </c>
      <c r="EF14">
        <v>4.6543970567986285E-3</v>
      </c>
      <c r="EG14">
        <v>4.4893377442377293E-2</v>
      </c>
      <c r="EH14">
        <v>0</v>
      </c>
      <c r="EI14">
        <v>2.8326505501027123E-4</v>
      </c>
      <c r="EJ14">
        <v>1.5727521032504763E-5</v>
      </c>
      <c r="EK14">
        <v>1.0236458949791735E-5</v>
      </c>
      <c r="EL14">
        <v>1.2999959859003357E-3</v>
      </c>
      <c r="EM14">
        <v>3.037598073456322E-4</v>
      </c>
      <c r="EN14">
        <v>1.816104522197135E-3</v>
      </c>
      <c r="EO14">
        <v>0.10448505950473369</v>
      </c>
      <c r="EP14">
        <v>9.1060865442764466E-7</v>
      </c>
      <c r="EQ14">
        <v>3.7639306358381488E-8</v>
      </c>
      <c r="ER14">
        <v>3.7936308093994772E-5</v>
      </c>
      <c r="ES14">
        <v>2.7126017374517444E-4</v>
      </c>
      <c r="EU14">
        <v>9.0531989302612494</v>
      </c>
      <c r="EV14">
        <v>19.026336075902492</v>
      </c>
      <c r="EW14">
        <v>38.290678629922319</v>
      </c>
      <c r="EX14">
        <v>9.6011816461200201</v>
      </c>
      <c r="EY14">
        <v>1.8186400668477125</v>
      </c>
      <c r="EZ14">
        <v>22.216434774823121</v>
      </c>
      <c r="FB14">
        <v>13.752800000000001</v>
      </c>
      <c r="FC14">
        <v>96.595699999999994</v>
      </c>
      <c r="FD14">
        <v>2593.38</v>
      </c>
      <c r="FE14">
        <v>2049.09</v>
      </c>
      <c r="FF14">
        <v>4.2799800000000001E-12</v>
      </c>
      <c r="FG14">
        <v>13572.4</v>
      </c>
      <c r="FH14">
        <v>504.625</v>
      </c>
      <c r="FI14">
        <v>167.94800000000001</v>
      </c>
      <c r="FJ14">
        <v>3.3527</v>
      </c>
      <c r="FK14">
        <v>983.63199999999995</v>
      </c>
      <c r="FL14">
        <v>25.1417</v>
      </c>
      <c r="FM14">
        <v>30.5928</v>
      </c>
      <c r="FN14">
        <v>173.364</v>
      </c>
      <c r="FO14">
        <v>9960.6299999999992</v>
      </c>
      <c r="FP14">
        <v>60.983699999999999</v>
      </c>
      <c r="FQ14">
        <v>58.9559</v>
      </c>
      <c r="FR14">
        <v>2.7013099999999999</v>
      </c>
      <c r="FS14">
        <v>44.806199999999997</v>
      </c>
      <c r="FT14">
        <v>6.0472599999999996</v>
      </c>
      <c r="FU14">
        <v>0.37341000000000002</v>
      </c>
      <c r="FV14">
        <v>8.4413600000000005E-2</v>
      </c>
      <c r="FW14">
        <v>0.105988</v>
      </c>
      <c r="FX14">
        <v>0.98883399999999999</v>
      </c>
      <c r="FY14">
        <v>0.325984</v>
      </c>
      <c r="FZ14">
        <v>1.9071800000000001</v>
      </c>
      <c r="GA14">
        <v>88.091399999999993</v>
      </c>
      <c r="GB14">
        <v>8.4765799999999992E-3</v>
      </c>
      <c r="GC14">
        <v>5.7556300000000003E-5</v>
      </c>
      <c r="GD14">
        <v>9.6524100000000002E-2</v>
      </c>
      <c r="GE14">
        <v>0.45196900000000001</v>
      </c>
      <c r="GG14">
        <v>741.66666666666697</v>
      </c>
      <c r="GH14">
        <v>908.33333333333405</v>
      </c>
      <c r="GI14">
        <v>1091.6666666666699</v>
      </c>
      <c r="GJ14">
        <v>808.33333333333394</v>
      </c>
      <c r="GK14">
        <v>775</v>
      </c>
      <c r="GL14">
        <v>1766.6666666666699</v>
      </c>
      <c r="GM14">
        <v>1.37528E-3</v>
      </c>
      <c r="GN14">
        <v>9.6595699999999993E-3</v>
      </c>
      <c r="GO14">
        <v>0.25933800000000001</v>
      </c>
      <c r="GP14">
        <v>0.20490900000000001</v>
      </c>
      <c r="GQ14">
        <v>4.2799800000000002E-16</v>
      </c>
      <c r="GR14">
        <v>1.35724</v>
      </c>
      <c r="GS14">
        <v>5.04625E-2</v>
      </c>
      <c r="GT14">
        <v>1.6794800000000002E-2</v>
      </c>
      <c r="GU14">
        <v>3.3526999999999998E-4</v>
      </c>
      <c r="GV14">
        <v>9.8363199999999998E-2</v>
      </c>
      <c r="GW14">
        <v>2.51417E-3</v>
      </c>
      <c r="GX14">
        <v>3.0592800000000002E-3</v>
      </c>
      <c r="GY14">
        <v>1.7336400000000002E-2</v>
      </c>
      <c r="GZ14">
        <v>0.99606299999999992</v>
      </c>
      <c r="HA14">
        <v>6.0983699999999997E-3</v>
      </c>
      <c r="HB14">
        <v>5.89559E-3</v>
      </c>
      <c r="HC14">
        <v>2.7013100000000001E-4</v>
      </c>
      <c r="HD14">
        <v>4.4806199999999994E-3</v>
      </c>
      <c r="HE14">
        <v>6.0472599999999998E-4</v>
      </c>
      <c r="HF14">
        <v>3.7341E-5</v>
      </c>
      <c r="HG14">
        <v>8.4413600000000008E-6</v>
      </c>
      <c r="HH14">
        <v>1.0598799999999999E-5</v>
      </c>
      <c r="HI14">
        <v>9.8883399999999996E-5</v>
      </c>
      <c r="HJ14">
        <v>3.2598400000000003E-5</v>
      </c>
      <c r="HK14">
        <v>1.9071800000000001E-4</v>
      </c>
      <c r="HL14">
        <v>8.80914E-3</v>
      </c>
      <c r="HM14">
        <v>8.4765799999999995E-7</v>
      </c>
      <c r="HN14">
        <v>5.7556300000000007E-9</v>
      </c>
      <c r="HO14">
        <v>9.65241E-6</v>
      </c>
      <c r="HP14">
        <v>4.5196900000000001E-5</v>
      </c>
      <c r="HS14">
        <v>7.41666666666667E-2</v>
      </c>
      <c r="HT14">
        <v>9.0833333333333405E-2</v>
      </c>
      <c r="HU14">
        <v>0.10916666666666699</v>
      </c>
      <c r="HV14">
        <v>8.0833333333333396E-2</v>
      </c>
      <c r="HW14">
        <v>7.7499999999999999E-2</v>
      </c>
      <c r="HX14">
        <v>0.176666666666667</v>
      </c>
      <c r="HZ14">
        <v>2.9606171757925025E-3</v>
      </c>
      <c r="IA14">
        <v>1.3020881874728099E-2</v>
      </c>
      <c r="IB14">
        <v>0.42991860962566919</v>
      </c>
      <c r="IC14">
        <v>0.33968871657754068</v>
      </c>
      <c r="ID14">
        <v>8.0872268495181644E-16</v>
      </c>
      <c r="IE14">
        <v>2.9029184478462065</v>
      </c>
      <c r="IF14">
        <v>7.060721057884245E-2</v>
      </c>
      <c r="IG14">
        <v>2.3499310978043961E-2</v>
      </c>
      <c r="IH14">
        <v>5.1423975088967812E-4</v>
      </c>
      <c r="II14">
        <v>0.16411674919573843</v>
      </c>
      <c r="IJ14">
        <v>4.4883906517471485E-3</v>
      </c>
      <c r="IK14">
        <v>4.4712553846153798E-3</v>
      </c>
      <c r="IL14">
        <v>2.2385224171823745E-2</v>
      </c>
      <c r="IM14">
        <v>1.2812384229185332</v>
      </c>
      <c r="IN14">
        <v>7.5907823585193981E-3</v>
      </c>
      <c r="IO14">
        <v>7.3383773967573927E-3</v>
      </c>
      <c r="IP14">
        <v>3.6311929604130862E-4</v>
      </c>
      <c r="IQ14">
        <v>4.9000064513864345E-3</v>
      </c>
      <c r="IR14">
        <v>7.1515302579319684E-4</v>
      </c>
      <c r="IS14">
        <v>4.415971718785659E-5</v>
      </c>
      <c r="IT14">
        <v>1.0719986026318739E-5</v>
      </c>
      <c r="IU14">
        <v>1.4316861828546399E-5</v>
      </c>
      <c r="IV14">
        <v>1.4145509303627188E-4</v>
      </c>
      <c r="IW14">
        <v>4.1385770903883512E-5</v>
      </c>
      <c r="IX14">
        <v>2.0219839127163218E-4</v>
      </c>
      <c r="IY14">
        <v>9.835696737072061E-3</v>
      </c>
      <c r="IZ14">
        <v>9.9412158531317369E-7</v>
      </c>
      <c r="JA14">
        <v>3.7095534393063577E-9</v>
      </c>
      <c r="JB14">
        <v>1.2172621488250697E-5</v>
      </c>
      <c r="JC14">
        <v>4.868700810810823E-5</v>
      </c>
      <c r="JD14">
        <v>0</v>
      </c>
      <c r="JE14">
        <v>0</v>
      </c>
      <c r="JF14">
        <v>0.12295008912655998</v>
      </c>
      <c r="JG14">
        <v>0.17163392636520899</v>
      </c>
      <c r="JH14">
        <v>0.23348997270677638</v>
      </c>
      <c r="JI14">
        <v>9.7372122762148433E-2</v>
      </c>
      <c r="JJ14">
        <v>0.1293069772299979</v>
      </c>
    </row>
    <row r="15" spans="1:270">
      <c r="A15" t="s">
        <v>305</v>
      </c>
      <c r="B15" t="s">
        <v>79</v>
      </c>
      <c r="D15">
        <v>160.15700000000001</v>
      </c>
      <c r="E15">
        <v>828.495</v>
      </c>
      <c r="F15">
        <v>40282.400000000001</v>
      </c>
      <c r="G15">
        <v>39223.9</v>
      </c>
      <c r="H15">
        <v>98200</v>
      </c>
      <c r="I15">
        <v>160675</v>
      </c>
      <c r="J15" s="17">
        <v>0</v>
      </c>
      <c r="K15" s="17">
        <v>219.51300000000001</v>
      </c>
      <c r="L15">
        <v>24.0608</v>
      </c>
      <c r="M15">
        <v>16307.4</v>
      </c>
      <c r="N15">
        <v>260.988</v>
      </c>
      <c r="O15">
        <v>141.721</v>
      </c>
      <c r="P15">
        <v>1964.37</v>
      </c>
      <c r="Q15">
        <v>100669</v>
      </c>
      <c r="R15">
        <v>518.11699999999996</v>
      </c>
      <c r="S15">
        <v>476.50299999999999</v>
      </c>
      <c r="T15">
        <v>36.9968</v>
      </c>
      <c r="U15">
        <v>515.61099999999999</v>
      </c>
      <c r="V15" s="17">
        <v>0</v>
      </c>
      <c r="W15">
        <v>1.10486</v>
      </c>
      <c r="X15">
        <v>4.6580000000000003E-2</v>
      </c>
      <c r="Y15">
        <v>0.15454799999999999</v>
      </c>
      <c r="Z15">
        <v>50.459800000000001</v>
      </c>
      <c r="AA15">
        <v>2.3862899999999998</v>
      </c>
      <c r="AB15">
        <v>21.119700000000002</v>
      </c>
      <c r="AC15">
        <v>1202.42</v>
      </c>
      <c r="AD15" s="1">
        <v>5.6730400000000001E-8</v>
      </c>
      <c r="AE15" s="17">
        <v>0</v>
      </c>
      <c r="AF15">
        <v>0.232211</v>
      </c>
      <c r="AG15">
        <v>4.7629799999999998</v>
      </c>
      <c r="AI15">
        <v>401500</v>
      </c>
      <c r="AJ15">
        <v>51700</v>
      </c>
      <c r="AK15">
        <v>98200</v>
      </c>
      <c r="AL15">
        <v>177000</v>
      </c>
      <c r="AM15">
        <v>78900</v>
      </c>
      <c r="AN15">
        <v>18900</v>
      </c>
      <c r="AO15">
        <v>173800</v>
      </c>
      <c r="AP15">
        <v>1.6015700000000001E-2</v>
      </c>
      <c r="AQ15">
        <v>8.2849500000000006E-2</v>
      </c>
      <c r="AR15">
        <v>4.0282400000000003</v>
      </c>
      <c r="AS15">
        <v>3.92239</v>
      </c>
      <c r="AT15">
        <v>9.82</v>
      </c>
      <c r="AU15">
        <v>16.067499999999999</v>
      </c>
      <c r="AV15">
        <v>0</v>
      </c>
      <c r="AW15">
        <v>2.19513E-2</v>
      </c>
      <c r="AX15">
        <v>2.4060800000000001E-3</v>
      </c>
      <c r="AY15">
        <v>1.6307399999999999</v>
      </c>
      <c r="AZ15">
        <v>2.6098799999999998E-2</v>
      </c>
      <c r="BA15">
        <v>1.41721E-2</v>
      </c>
      <c r="BB15">
        <v>0.196437</v>
      </c>
      <c r="BC15">
        <v>10.0669</v>
      </c>
      <c r="BD15">
        <v>5.1811699999999995E-2</v>
      </c>
      <c r="BE15">
        <v>4.76503E-2</v>
      </c>
      <c r="BF15">
        <v>3.6996799999999999E-3</v>
      </c>
      <c r="BG15">
        <v>5.1561099999999999E-2</v>
      </c>
      <c r="BH15">
        <v>0</v>
      </c>
      <c r="BI15">
        <v>1.10486E-4</v>
      </c>
      <c r="BJ15">
        <v>4.6580000000000001E-6</v>
      </c>
      <c r="BK15">
        <v>1.54548E-5</v>
      </c>
      <c r="BL15">
        <v>5.0459800000000003E-3</v>
      </c>
      <c r="BM15">
        <v>2.3862899999999997E-4</v>
      </c>
      <c r="BN15">
        <v>2.1119700000000003E-3</v>
      </c>
      <c r="BO15">
        <v>0.120242</v>
      </c>
      <c r="BP15">
        <v>5.6730400000000002E-12</v>
      </c>
      <c r="BQ15">
        <v>0</v>
      </c>
      <c r="BR15">
        <v>2.32211E-5</v>
      </c>
      <c r="BS15">
        <v>4.76298E-4</v>
      </c>
      <c r="BU15">
        <v>40.15</v>
      </c>
      <c r="BV15">
        <v>5.17</v>
      </c>
      <c r="BW15">
        <v>9.82</v>
      </c>
      <c r="BX15">
        <v>17.7</v>
      </c>
      <c r="BY15">
        <v>7.89</v>
      </c>
      <c r="BZ15">
        <v>1.89</v>
      </c>
      <c r="CA15">
        <v>17.38</v>
      </c>
      <c r="CB15">
        <f t="shared" si="0"/>
        <v>225500</v>
      </c>
      <c r="CC15">
        <f t="shared" si="1"/>
        <v>152369</v>
      </c>
      <c r="CD15">
        <f t="shared" si="2"/>
        <v>0.22926829268292684</v>
      </c>
      <c r="CE15">
        <f t="shared" si="3"/>
        <v>0.33930786446061861</v>
      </c>
      <c r="CF15">
        <f t="shared" si="4"/>
        <v>0.77073170731707319</v>
      </c>
      <c r="CG15">
        <f t="shared" si="5"/>
        <v>0.66069213553938133</v>
      </c>
      <c r="CI15">
        <v>5.5173993657654981</v>
      </c>
      <c r="CJ15">
        <v>2.4826006342345015</v>
      </c>
      <c r="CL15">
        <v>0.70371207334427588</v>
      </c>
      <c r="CM15">
        <v>0.2982444305242718</v>
      </c>
      <c r="CN15">
        <v>2.7246863911969244</v>
      </c>
      <c r="CO15">
        <v>3.1302979991087179E-2</v>
      </c>
      <c r="CP15">
        <v>1.8622842206428434</v>
      </c>
      <c r="CQ15">
        <v>2.0204006543122245E-2</v>
      </c>
      <c r="CR15">
        <v>2.3860630216224047E-3</v>
      </c>
      <c r="CS15">
        <v>4.4855184199240937E-3</v>
      </c>
      <c r="CT15">
        <v>6.3807505821411384E-3</v>
      </c>
      <c r="CU15">
        <v>4.6852719757718497E-4</v>
      </c>
      <c r="CV15">
        <v>4.6457713260981466E-4</v>
      </c>
      <c r="CW15">
        <v>1.1039643465781943E-5</v>
      </c>
      <c r="CX15">
        <v>1.48328418799071E-6</v>
      </c>
      <c r="CY15">
        <v>4.7548203255801081E-4</v>
      </c>
      <c r="CZ15">
        <v>4.5866956101595345E-7</v>
      </c>
      <c r="DA15">
        <v>0</v>
      </c>
      <c r="DB15">
        <v>1.7598958292944336E-5</v>
      </c>
      <c r="DC15">
        <v>3.5757294037110371E-13</v>
      </c>
      <c r="DD15">
        <v>0</v>
      </c>
      <c r="DE15">
        <v>1.1058438910997379E-6</v>
      </c>
      <c r="DF15">
        <v>2.0125192937738243E-5</v>
      </c>
      <c r="DH15">
        <v>6.3100378155496281E-2</v>
      </c>
      <c r="DI15">
        <v>1.7667435183884797</v>
      </c>
      <c r="DJ15">
        <v>5.281527139589382E-3</v>
      </c>
      <c r="DK15">
        <v>1.3912776537524632E-4</v>
      </c>
      <c r="DL15">
        <v>4.7949444263512605E-3</v>
      </c>
      <c r="DM15">
        <v>7.6671983724224436E-3</v>
      </c>
      <c r="DN15">
        <v>5.0039679401888373</v>
      </c>
      <c r="DP15">
        <v>3.4477602017291012E-2</v>
      </c>
      <c r="DQ15">
        <v>0.11167925206611536</v>
      </c>
      <c r="DR15">
        <v>6.6792047726805084</v>
      </c>
      <c r="DS15">
        <v>6.5036954124665609</v>
      </c>
      <c r="DT15">
        <v>18.553984137573234</v>
      </c>
      <c r="DU15">
        <v>34.371522783908908</v>
      </c>
      <c r="DV15">
        <v>0</v>
      </c>
      <c r="DW15">
        <v>3.0714294011976107E-2</v>
      </c>
      <c r="DX15">
        <v>3.6904643416369996E-3</v>
      </c>
      <c r="DY15">
        <v>2.7208523877167323</v>
      </c>
      <c r="DZ15">
        <v>4.6592557361601825E-2</v>
      </c>
      <c r="EA15">
        <v>2.0713069230769206E-2</v>
      </c>
      <c r="EB15">
        <v>0.25364471751001022</v>
      </c>
      <c r="EC15">
        <v>12.950238982899068</v>
      </c>
      <c r="ED15">
        <v>6.4491222789843761E-2</v>
      </c>
      <c r="EE15">
        <v>5.9311431844600589E-2</v>
      </c>
      <c r="EF15">
        <v>4.9732359380378725E-3</v>
      </c>
      <c r="EG15">
        <v>5.6387223786123597E-2</v>
      </c>
      <c r="EH15">
        <v>0</v>
      </c>
      <c r="EI15">
        <v>1.3066148504907536E-4</v>
      </c>
      <c r="EJ15">
        <v>5.9153613766730344E-6</v>
      </c>
      <c r="EK15">
        <v>2.087634790616097E-5</v>
      </c>
      <c r="EL15">
        <v>7.2183963168657959E-3</v>
      </c>
      <c r="EM15">
        <v>3.029549034622188E-4</v>
      </c>
      <c r="EN15">
        <v>2.2391013769751627E-3</v>
      </c>
      <c r="EO15">
        <v>0.13425417771303655</v>
      </c>
      <c r="EP15">
        <v>6.653262894168459E-12</v>
      </c>
      <c r="EQ15">
        <v>0</v>
      </c>
      <c r="ER15">
        <v>2.9284050391644907E-5</v>
      </c>
      <c r="ES15">
        <v>5.1307776833976965E-4</v>
      </c>
      <c r="EU15">
        <v>8.5723513680312564</v>
      </c>
      <c r="EV15">
        <v>18.553984137573234</v>
      </c>
      <c r="EW15">
        <v>37.862849818414809</v>
      </c>
      <c r="EX15">
        <v>9.5048084300987412</v>
      </c>
      <c r="EY15">
        <v>3.1534217672864</v>
      </c>
      <c r="EZ15">
        <v>22.357940728802888</v>
      </c>
      <c r="FB15">
        <v>25.955200000000001</v>
      </c>
      <c r="FC15">
        <v>132.90100000000001</v>
      </c>
      <c r="FD15">
        <v>4228.3900000000003</v>
      </c>
      <c r="FE15">
        <v>2730.44</v>
      </c>
      <c r="FF15">
        <v>3.9226600000000002E-12</v>
      </c>
      <c r="FG15">
        <v>12740.4</v>
      </c>
      <c r="FH15">
        <v>719.91300000000001</v>
      </c>
      <c r="FI15">
        <v>131.87299999999999</v>
      </c>
      <c r="FJ15">
        <v>5.7748999999999997</v>
      </c>
      <c r="FK15">
        <v>2981.48</v>
      </c>
      <c r="FL15">
        <v>38.998399999999997</v>
      </c>
      <c r="FM15">
        <v>15.4114</v>
      </c>
      <c r="FN15">
        <v>354.68099999999998</v>
      </c>
      <c r="FO15">
        <v>18535.099999999999</v>
      </c>
      <c r="FP15">
        <v>88.214600000000004</v>
      </c>
      <c r="FQ15">
        <v>103.681</v>
      </c>
      <c r="FR15">
        <v>3.42944</v>
      </c>
      <c r="FS15">
        <v>94.338899999999995</v>
      </c>
      <c r="FT15">
        <v>4.0122999999999998</v>
      </c>
      <c r="FU15">
        <v>0.33272699999999999</v>
      </c>
      <c r="FV15">
        <v>6.4807500000000004E-2</v>
      </c>
      <c r="FW15">
        <v>0.16966600000000001</v>
      </c>
      <c r="FX15">
        <v>6.3022799999999997</v>
      </c>
      <c r="FY15">
        <v>0.46518300000000001</v>
      </c>
      <c r="FZ15">
        <v>2.6351900000000001</v>
      </c>
      <c r="GA15">
        <v>200.96600000000001</v>
      </c>
      <c r="GB15">
        <v>1.03321E-8</v>
      </c>
      <c r="GC15">
        <v>5.6556100000000002E-4</v>
      </c>
      <c r="GD15">
        <v>9.6160599999999999E-2</v>
      </c>
      <c r="GE15">
        <v>0.77286900000000003</v>
      </c>
      <c r="GG15">
        <v>741.66666666666697</v>
      </c>
      <c r="GH15">
        <v>908.33333333333405</v>
      </c>
      <c r="GI15">
        <v>1091.6666666666699</v>
      </c>
      <c r="GJ15">
        <v>808.33333333333394</v>
      </c>
      <c r="GK15">
        <v>775</v>
      </c>
      <c r="GL15">
        <v>1766.6666666666699</v>
      </c>
      <c r="GM15">
        <v>2.59552E-3</v>
      </c>
      <c r="GN15">
        <v>1.3290100000000001E-2</v>
      </c>
      <c r="GO15">
        <v>0.42283900000000002</v>
      </c>
      <c r="GP15">
        <v>0.27304400000000001</v>
      </c>
      <c r="GQ15">
        <v>3.9226599999999999E-16</v>
      </c>
      <c r="GR15">
        <v>1.2740400000000001</v>
      </c>
      <c r="GS15">
        <v>7.1991299999999994E-2</v>
      </c>
      <c r="GT15">
        <v>1.3187299999999999E-2</v>
      </c>
      <c r="GU15">
        <v>5.7748999999999995E-4</v>
      </c>
      <c r="GV15">
        <v>0.29814800000000002</v>
      </c>
      <c r="GW15">
        <v>3.8998399999999995E-3</v>
      </c>
      <c r="GX15">
        <v>1.5411400000000001E-3</v>
      </c>
      <c r="GY15">
        <v>3.5468099999999995E-2</v>
      </c>
      <c r="GZ15">
        <v>1.8535099999999998</v>
      </c>
      <c r="HA15">
        <v>8.8214599999999997E-3</v>
      </c>
      <c r="HB15">
        <v>1.03681E-2</v>
      </c>
      <c r="HC15">
        <v>3.4294400000000003E-4</v>
      </c>
      <c r="HD15">
        <v>9.4338900000000003E-3</v>
      </c>
      <c r="HE15">
        <v>4.0122999999999998E-4</v>
      </c>
      <c r="HF15">
        <v>3.3272699999999997E-5</v>
      </c>
      <c r="HG15">
        <v>6.4807500000000006E-6</v>
      </c>
      <c r="HH15">
        <v>1.6966600000000001E-5</v>
      </c>
      <c r="HI15">
        <v>6.3022799999999993E-4</v>
      </c>
      <c r="HJ15">
        <v>4.6518299999999998E-5</v>
      </c>
      <c r="HK15">
        <v>2.6351900000000004E-4</v>
      </c>
      <c r="HL15">
        <v>2.0096599999999999E-2</v>
      </c>
      <c r="HM15">
        <v>1.03321E-12</v>
      </c>
      <c r="HN15">
        <v>5.6556099999999999E-8</v>
      </c>
      <c r="HO15">
        <v>9.6160599999999999E-6</v>
      </c>
      <c r="HP15">
        <v>7.72869E-5</v>
      </c>
      <c r="HS15">
        <v>7.41666666666667E-2</v>
      </c>
      <c r="HT15">
        <v>9.0833333333333405E-2</v>
      </c>
      <c r="HU15">
        <v>0.10916666666666699</v>
      </c>
      <c r="HV15">
        <v>8.0833333333333396E-2</v>
      </c>
      <c r="HW15">
        <v>7.7499999999999999E-2</v>
      </c>
      <c r="HX15">
        <v>0.176666666666667</v>
      </c>
      <c r="HZ15">
        <v>5.5874738904899048E-3</v>
      </c>
      <c r="IA15">
        <v>1.7914754197477106E-2</v>
      </c>
      <c r="IB15">
        <v>0.70096304812834354</v>
      </c>
      <c r="IC15">
        <v>0.45263978609625749</v>
      </c>
      <c r="ID15">
        <v>7.4120536249073415E-16</v>
      </c>
      <c r="IE15">
        <v>2.724967006051974</v>
      </c>
      <c r="IF15">
        <v>0.10073034191616785</v>
      </c>
      <c r="IG15">
        <v>1.8451691217564906E-2</v>
      </c>
      <c r="IH15">
        <v>8.8575868327401858E-4</v>
      </c>
      <c r="II15">
        <v>0.49745311802799247</v>
      </c>
      <c r="IJ15">
        <v>6.9621407459756488E-3</v>
      </c>
      <c r="IK15">
        <v>2.2524353846153822E-3</v>
      </c>
      <c r="IL15">
        <v>4.5797361012012969E-2</v>
      </c>
      <c r="IM15">
        <v>2.3841747251566723</v>
      </c>
      <c r="IN15">
        <v>1.0980275539920427E-2</v>
      </c>
      <c r="IO15">
        <v>1.2905414163352662E-2</v>
      </c>
      <c r="IP15">
        <v>4.6099701204819343E-4</v>
      </c>
      <c r="IQ15">
        <v>1.0316902987012953E-2</v>
      </c>
      <c r="IR15">
        <v>4.7449729057292785E-4</v>
      </c>
      <c r="IS15">
        <v>3.9348518306322696E-5</v>
      </c>
      <c r="IT15">
        <v>8.2301370205826047E-6</v>
      </c>
      <c r="IU15">
        <v>2.2918487743915856E-5</v>
      </c>
      <c r="IV15">
        <v>9.015563823054582E-4</v>
      </c>
      <c r="IW15">
        <v>5.9057981576952369E-5</v>
      </c>
      <c r="IX15">
        <v>2.7938169375470195E-4</v>
      </c>
      <c r="IY15">
        <v>2.2438519883466762E-2</v>
      </c>
      <c r="IZ15">
        <v>1.2117344060475147E-12</v>
      </c>
      <c r="JA15">
        <v>3.6450896820809237E-8</v>
      </c>
      <c r="JB15">
        <v>1.2126780626631899E-5</v>
      </c>
      <c r="JC15">
        <v>8.3255000386100604E-5</v>
      </c>
      <c r="JD15">
        <v>0</v>
      </c>
      <c r="JE15">
        <v>0</v>
      </c>
      <c r="JF15">
        <v>0.12295008912655998</v>
      </c>
      <c r="JG15">
        <v>0.17163392636520899</v>
      </c>
      <c r="JH15">
        <v>0.23348997270677638</v>
      </c>
      <c r="JI15">
        <v>9.7372122762148433E-2</v>
      </c>
      <c r="JJ15">
        <v>0.1293069772299979</v>
      </c>
    </row>
    <row r="16" spans="1:270">
      <c r="A16" t="s">
        <v>305</v>
      </c>
      <c r="B16" t="s">
        <v>80</v>
      </c>
      <c r="D16">
        <v>171.07499999999999</v>
      </c>
      <c r="E16">
        <v>707.1</v>
      </c>
      <c r="F16">
        <v>42612.9</v>
      </c>
      <c r="G16">
        <v>40386.400000000001</v>
      </c>
      <c r="H16">
        <v>104200</v>
      </c>
      <c r="I16">
        <v>174698</v>
      </c>
      <c r="J16" s="17">
        <v>0</v>
      </c>
      <c r="K16" s="17">
        <v>0</v>
      </c>
      <c r="L16">
        <v>21.682300000000001</v>
      </c>
      <c r="M16">
        <v>10996.4</v>
      </c>
      <c r="N16">
        <v>280.04000000000002</v>
      </c>
      <c r="O16">
        <v>115.999</v>
      </c>
      <c r="P16">
        <v>2105.31</v>
      </c>
      <c r="Q16">
        <v>102511</v>
      </c>
      <c r="R16">
        <v>571.60400000000004</v>
      </c>
      <c r="S16">
        <v>638.99300000000005</v>
      </c>
      <c r="T16">
        <v>42.014699999999998</v>
      </c>
      <c r="U16">
        <v>528.88900000000001</v>
      </c>
      <c r="V16" s="17">
        <v>0</v>
      </c>
      <c r="W16">
        <v>1.2501199999999999</v>
      </c>
      <c r="X16">
        <v>6.9326600000000002E-2</v>
      </c>
      <c r="Y16">
        <v>0.149313</v>
      </c>
      <c r="Z16">
        <v>13.678599999999999</v>
      </c>
      <c r="AA16">
        <v>2.3465500000000001</v>
      </c>
      <c r="AB16">
        <v>22.551400000000001</v>
      </c>
      <c r="AC16">
        <v>1161.33</v>
      </c>
      <c r="AD16">
        <v>1.67344E-2</v>
      </c>
      <c r="AE16">
        <v>3.2203000000000002E-3</v>
      </c>
      <c r="AF16">
        <v>0.127248</v>
      </c>
      <c r="AG16">
        <v>3.2516099999999999</v>
      </c>
      <c r="AI16">
        <v>402900</v>
      </c>
      <c r="AJ16">
        <v>53099.999999999993</v>
      </c>
      <c r="AK16">
        <v>104200</v>
      </c>
      <c r="AL16">
        <v>177600.00000000003</v>
      </c>
      <c r="AM16">
        <v>81100</v>
      </c>
      <c r="AN16">
        <v>11600</v>
      </c>
      <c r="AO16">
        <v>169500</v>
      </c>
      <c r="AP16">
        <v>1.7107499999999998E-2</v>
      </c>
      <c r="AQ16">
        <v>7.0710000000000009E-2</v>
      </c>
      <c r="AR16">
        <v>4.2612899999999998</v>
      </c>
      <c r="AS16">
        <v>4.03864</v>
      </c>
      <c r="AT16">
        <v>10.42</v>
      </c>
      <c r="AU16">
        <v>17.469799999999999</v>
      </c>
      <c r="AV16">
        <v>0</v>
      </c>
      <c r="AW16">
        <v>0</v>
      </c>
      <c r="AX16">
        <v>2.1682300000000002E-3</v>
      </c>
      <c r="AY16">
        <v>1.09964</v>
      </c>
      <c r="AZ16">
        <v>2.8004000000000001E-2</v>
      </c>
      <c r="BA16">
        <v>1.15999E-2</v>
      </c>
      <c r="BB16">
        <v>0.210531</v>
      </c>
      <c r="BC16">
        <v>10.251099999999999</v>
      </c>
      <c r="BD16">
        <v>5.7160400000000007E-2</v>
      </c>
      <c r="BE16">
        <v>6.3899300000000006E-2</v>
      </c>
      <c r="BF16">
        <v>4.2014699999999997E-3</v>
      </c>
      <c r="BG16">
        <v>5.2888900000000003E-2</v>
      </c>
      <c r="BH16">
        <v>0</v>
      </c>
      <c r="BI16">
        <v>1.25012E-4</v>
      </c>
      <c r="BJ16">
        <v>6.9326600000000003E-6</v>
      </c>
      <c r="BK16">
        <v>1.4931300000000001E-5</v>
      </c>
      <c r="BL16">
        <v>1.36786E-3</v>
      </c>
      <c r="BM16">
        <v>2.3465500000000001E-4</v>
      </c>
      <c r="BN16">
        <v>2.2551400000000001E-3</v>
      </c>
      <c r="BO16">
        <v>0.11613299999999999</v>
      </c>
      <c r="BP16">
        <v>1.67344E-6</v>
      </c>
      <c r="BQ16">
        <v>3.2203000000000003E-7</v>
      </c>
      <c r="BR16">
        <v>1.2724800000000001E-5</v>
      </c>
      <c r="BS16">
        <v>3.2516099999999997E-4</v>
      </c>
      <c r="BU16">
        <v>40.29</v>
      </c>
      <c r="BV16">
        <v>5.31</v>
      </c>
      <c r="BW16">
        <v>10.42</v>
      </c>
      <c r="BX16">
        <v>17.760000000000002</v>
      </c>
      <c r="BY16">
        <v>8.11</v>
      </c>
      <c r="BZ16">
        <v>1.1599999999999999</v>
      </c>
      <c r="CA16">
        <v>16.95</v>
      </c>
      <c r="CB16">
        <f t="shared" si="0"/>
        <v>222600</v>
      </c>
      <c r="CC16">
        <f t="shared" si="1"/>
        <v>155611</v>
      </c>
      <c r="CD16">
        <f t="shared" si="2"/>
        <v>0.23854447439353096</v>
      </c>
      <c r="CE16">
        <f t="shared" si="3"/>
        <v>0.34123551676938002</v>
      </c>
      <c r="CF16">
        <f t="shared" si="4"/>
        <v>0.76145552560646901</v>
      </c>
      <c r="CG16">
        <f t="shared" si="5"/>
        <v>0.65876448323061998</v>
      </c>
      <c r="CI16">
        <v>5.5015040551410159</v>
      </c>
      <c r="CJ16">
        <v>2.4984959448589845</v>
      </c>
      <c r="CL16">
        <v>0.86136998958329869</v>
      </c>
      <c r="CM16">
        <v>0.19985520762702669</v>
      </c>
      <c r="CN16">
        <v>2.6406678304322684</v>
      </c>
      <c r="CO16">
        <v>3.333924539448542E-2</v>
      </c>
      <c r="CP16">
        <v>1.9007599087056817</v>
      </c>
      <c r="CQ16">
        <v>2.1446451548883468E-2</v>
      </c>
      <c r="CR16">
        <v>1.9407932324485898E-3</v>
      </c>
      <c r="CS16">
        <v>4.7828801216929246E-3</v>
      </c>
      <c r="CT16">
        <v>8.5031443516738608E-3</v>
      </c>
      <c r="CU16">
        <v>4.1957288497836159E-4</v>
      </c>
      <c r="CV16">
        <v>5.2429082284442981E-4</v>
      </c>
      <c r="CW16">
        <v>1.2413001901447019E-5</v>
      </c>
      <c r="CX16">
        <v>1.4240850294380618E-6</v>
      </c>
      <c r="CY16">
        <v>1.2808773829318281E-4</v>
      </c>
      <c r="CZ16">
        <v>6.7838722158582816E-7</v>
      </c>
      <c r="DA16">
        <v>1.6194912145476356E-8</v>
      </c>
      <c r="DB16">
        <v>1.7197720048035314E-5</v>
      </c>
      <c r="DC16">
        <v>1.0481809620082182E-7</v>
      </c>
      <c r="DD16">
        <v>1.6194912145476356E-8</v>
      </c>
      <c r="DE16">
        <v>6.0219801723667364E-7</v>
      </c>
      <c r="DF16">
        <v>1.3653282204987116E-5</v>
      </c>
      <c r="DH16">
        <v>5.3518043611510149E-2</v>
      </c>
      <c r="DI16">
        <v>1.8046570373921282</v>
      </c>
      <c r="DJ16">
        <v>5.3836795046805367E-3</v>
      </c>
      <c r="DK16">
        <v>1.4763077334827276E-4</v>
      </c>
      <c r="DL16">
        <v>0</v>
      </c>
      <c r="DM16">
        <v>7.3589097257176599E-3</v>
      </c>
      <c r="DN16">
        <v>4.9542848063323088</v>
      </c>
      <c r="DP16">
        <v>3.6827961095100802E-2</v>
      </c>
      <c r="DQ16">
        <v>9.5315480643757861E-2</v>
      </c>
      <c r="DR16">
        <v>7.0656238222587833</v>
      </c>
      <c r="DS16">
        <v>6.6964489611191009</v>
      </c>
      <c r="DT16">
        <v>19.687628789563451</v>
      </c>
      <c r="DU16">
        <v>37.371316553933838</v>
      </c>
      <c r="DV16">
        <v>0</v>
      </c>
      <c r="DW16">
        <v>0</v>
      </c>
      <c r="DX16">
        <v>3.3256481494661825E-3</v>
      </c>
      <c r="DY16">
        <v>1.8347241863379984</v>
      </c>
      <c r="DZ16">
        <v>4.9993791912053338E-2</v>
      </c>
      <c r="EA16">
        <v>1.6953699999999981E-2</v>
      </c>
      <c r="EB16">
        <v>0.27184326792864866</v>
      </c>
      <c r="EC16">
        <v>13.187197134927001</v>
      </c>
      <c r="ED16">
        <v>7.1148873539308419E-2</v>
      </c>
      <c r="EE16">
        <v>7.9536938421535364E-2</v>
      </c>
      <c r="EF16">
        <v>5.6477591566265134E-3</v>
      </c>
      <c r="EG16">
        <v>5.7839305990405807E-2</v>
      </c>
      <c r="EH16">
        <v>0</v>
      </c>
      <c r="EI16">
        <v>1.4784003013010706E-4</v>
      </c>
      <c r="EJ16">
        <v>8.8040337487346663E-6</v>
      </c>
      <c r="EK16">
        <v>2.0169203968428017E-5</v>
      </c>
      <c r="EL16">
        <v>1.9567567818318836E-3</v>
      </c>
      <c r="EM16">
        <v>2.9790965419930926E-4</v>
      </c>
      <c r="EN16">
        <v>2.3908895861549963E-3</v>
      </c>
      <c r="EO16">
        <v>0.12966634304442767</v>
      </c>
      <c r="EP16">
        <v>1.9625873002159804E-6</v>
      </c>
      <c r="EQ16">
        <v>2.0755112716763E-7</v>
      </c>
      <c r="ER16">
        <v>1.6047202088772847E-5</v>
      </c>
      <c r="ES16">
        <v>3.5026995752895836E-4</v>
      </c>
      <c r="EU16">
        <v>8.8044846739353897</v>
      </c>
      <c r="EV16">
        <v>19.687628789563451</v>
      </c>
      <c r="EW16">
        <v>37.991198461867072</v>
      </c>
      <c r="EX16">
        <v>9.7698347741572604</v>
      </c>
      <c r="EY16">
        <v>1.9354334656360974</v>
      </c>
      <c r="EZ16">
        <v>21.80478109051835</v>
      </c>
      <c r="FB16">
        <v>24.689399999999999</v>
      </c>
      <c r="FC16">
        <v>78.243899999999996</v>
      </c>
      <c r="FD16">
        <v>4265.18</v>
      </c>
      <c r="FE16">
        <v>3009.9</v>
      </c>
      <c r="FF16">
        <v>6.5470999999999998E-12</v>
      </c>
      <c r="FG16">
        <v>24856.6</v>
      </c>
      <c r="FH16">
        <v>884.85799999999995</v>
      </c>
      <c r="FI16">
        <v>164.50200000000001</v>
      </c>
      <c r="FJ16">
        <v>4.5960599999999996</v>
      </c>
      <c r="FK16">
        <v>2162.58</v>
      </c>
      <c r="FL16">
        <v>41.8307</v>
      </c>
      <c r="FM16">
        <v>17.9922</v>
      </c>
      <c r="FN16">
        <v>397.99099999999999</v>
      </c>
      <c r="FO16">
        <v>18661.599999999999</v>
      </c>
      <c r="FP16">
        <v>103.048</v>
      </c>
      <c r="FQ16">
        <v>144.18700000000001</v>
      </c>
      <c r="FR16">
        <v>5.7540199999999997</v>
      </c>
      <c r="FS16">
        <v>96.3078</v>
      </c>
      <c r="FT16">
        <v>4.9330400000000001</v>
      </c>
      <c r="FU16">
        <v>0.42671100000000001</v>
      </c>
      <c r="FV16">
        <v>7.6162900000000006E-2</v>
      </c>
      <c r="FW16">
        <v>0.16314500000000001</v>
      </c>
      <c r="FX16">
        <v>1.8119099999999999</v>
      </c>
      <c r="FY16">
        <v>0.38889400000000002</v>
      </c>
      <c r="FZ16">
        <v>2.9545699999999999</v>
      </c>
      <c r="GA16">
        <v>237.10400000000001</v>
      </c>
      <c r="GB16">
        <v>1.3240099999999999E-2</v>
      </c>
      <c r="GC16">
        <v>1.0684000000000001E-2</v>
      </c>
      <c r="GD16">
        <v>5.8887799999999997E-2</v>
      </c>
      <c r="GE16">
        <v>0.74595800000000001</v>
      </c>
      <c r="GG16">
        <v>741.66666666666697</v>
      </c>
      <c r="GH16">
        <v>908.33333333333405</v>
      </c>
      <c r="GI16">
        <v>1091.6666666666699</v>
      </c>
      <c r="GJ16">
        <v>808.33333333333394</v>
      </c>
      <c r="GK16">
        <v>775</v>
      </c>
      <c r="GL16">
        <v>1766.6666666666699</v>
      </c>
      <c r="GM16">
        <v>2.4689399999999998E-3</v>
      </c>
      <c r="GN16">
        <v>7.8243900000000005E-3</v>
      </c>
      <c r="GO16">
        <v>0.42651800000000001</v>
      </c>
      <c r="GP16">
        <v>0.30099000000000004</v>
      </c>
      <c r="GQ16">
        <v>6.5470999999999994E-16</v>
      </c>
      <c r="GR16">
        <v>2.4856599999999998</v>
      </c>
      <c r="GS16">
        <v>8.8485799999999989E-2</v>
      </c>
      <c r="GT16">
        <v>1.6450200000000002E-2</v>
      </c>
      <c r="GU16">
        <v>4.5960599999999994E-4</v>
      </c>
      <c r="GV16">
        <v>0.21625800000000001</v>
      </c>
      <c r="GW16">
        <v>4.1830699999999997E-3</v>
      </c>
      <c r="GX16">
        <v>1.79922E-3</v>
      </c>
      <c r="GY16">
        <v>3.9799099999999997E-2</v>
      </c>
      <c r="GZ16">
        <v>1.8661599999999998</v>
      </c>
      <c r="HA16">
        <v>1.0304799999999999E-2</v>
      </c>
      <c r="HB16">
        <v>1.4418700000000001E-2</v>
      </c>
      <c r="HC16">
        <v>5.7540199999999992E-4</v>
      </c>
      <c r="HD16">
        <v>9.6307800000000002E-3</v>
      </c>
      <c r="HE16">
        <v>4.9330399999999996E-4</v>
      </c>
      <c r="HF16">
        <v>4.2671099999999999E-5</v>
      </c>
      <c r="HG16">
        <v>7.6162900000000004E-6</v>
      </c>
      <c r="HH16">
        <v>1.6314500000000001E-5</v>
      </c>
      <c r="HI16">
        <v>1.8119099999999998E-4</v>
      </c>
      <c r="HJ16">
        <v>3.8889400000000001E-5</v>
      </c>
      <c r="HK16">
        <v>2.95457E-4</v>
      </c>
      <c r="HL16">
        <v>2.3710400000000003E-2</v>
      </c>
      <c r="HM16">
        <v>1.32401E-6</v>
      </c>
      <c r="HN16">
        <v>1.0684E-6</v>
      </c>
      <c r="HO16">
        <v>5.8887799999999997E-6</v>
      </c>
      <c r="HP16">
        <v>7.4595800000000002E-5</v>
      </c>
      <c r="HS16">
        <v>7.41666666666667E-2</v>
      </c>
      <c r="HT16">
        <v>9.0833333333333405E-2</v>
      </c>
      <c r="HU16">
        <v>0.10916666666666699</v>
      </c>
      <c r="HV16">
        <v>8.0833333333333396E-2</v>
      </c>
      <c r="HW16">
        <v>7.7499999999999999E-2</v>
      </c>
      <c r="HX16">
        <v>0.176666666666667</v>
      </c>
      <c r="HZ16">
        <v>5.3149803458213173E-3</v>
      </c>
      <c r="IA16">
        <v>1.0547100743801619E-2</v>
      </c>
      <c r="IB16">
        <v>0.70706192513369104</v>
      </c>
      <c r="IC16">
        <v>0.49896737967914528</v>
      </c>
      <c r="ID16">
        <v>1.237105848776872E-15</v>
      </c>
      <c r="IE16">
        <v>5.31642765396938</v>
      </c>
      <c r="IF16">
        <v>0.12380947265469085</v>
      </c>
      <c r="IG16">
        <v>2.3017146107784478E-2</v>
      </c>
      <c r="IH16">
        <v>7.0494728113878785E-4</v>
      </c>
      <c r="II16">
        <v>0.36082152621683722</v>
      </c>
      <c r="IJ16">
        <v>7.467773572830772E-3</v>
      </c>
      <c r="IK16">
        <v>2.629629230769228E-3</v>
      </c>
      <c r="IL16">
        <v>5.1389664251911028E-2</v>
      </c>
      <c r="IM16">
        <v>2.4004464529991072</v>
      </c>
      <c r="IN16">
        <v>1.2826623187519074E-2</v>
      </c>
      <c r="IO16">
        <v>1.7947289782808136E-2</v>
      </c>
      <c r="IP16">
        <v>7.7347497762478583E-4</v>
      </c>
      <c r="IQ16">
        <v>1.0532221909441876E-2</v>
      </c>
      <c r="IR16">
        <v>5.8338462086281585E-4</v>
      </c>
      <c r="IS16">
        <v>5.0463129217073654E-5</v>
      </c>
      <c r="IT16">
        <v>9.6722000213699148E-6</v>
      </c>
      <c r="IU16">
        <v>2.2037630892348216E-5</v>
      </c>
      <c r="IV16">
        <v>2.5919810364869264E-4</v>
      </c>
      <c r="IW16">
        <v>4.9372601078258057E-5</v>
      </c>
      <c r="IX16">
        <v>3.1324222197140608E-4</v>
      </c>
      <c r="IY16">
        <v>2.6473447341587651E-2</v>
      </c>
      <c r="IZ16">
        <v>1.55278062634989E-6</v>
      </c>
      <c r="JA16">
        <v>6.8859306358381481E-7</v>
      </c>
      <c r="JB16">
        <v>7.4263204699739176E-6</v>
      </c>
      <c r="JC16">
        <v>8.0356093436293643E-5</v>
      </c>
      <c r="JD16">
        <v>0</v>
      </c>
      <c r="JE16">
        <v>0</v>
      </c>
      <c r="JF16">
        <v>0.12295008912655998</v>
      </c>
      <c r="JG16">
        <v>0.17163392636520899</v>
      </c>
      <c r="JH16">
        <v>0.23348997270677638</v>
      </c>
      <c r="JI16">
        <v>9.7372122762148433E-2</v>
      </c>
      <c r="JJ16">
        <v>0.1293069772299979</v>
      </c>
    </row>
    <row r="17" spans="1:270">
      <c r="A17" t="s">
        <v>305</v>
      </c>
      <c r="B17" t="s">
        <v>81</v>
      </c>
      <c r="D17">
        <v>143.71899999999999</v>
      </c>
      <c r="E17">
        <v>453.83800000000002</v>
      </c>
      <c r="F17">
        <v>36552.800000000003</v>
      </c>
      <c r="G17">
        <v>37239.699999999997</v>
      </c>
      <c r="H17">
        <v>100600</v>
      </c>
      <c r="I17">
        <v>134015</v>
      </c>
      <c r="J17" s="17">
        <v>0</v>
      </c>
      <c r="K17" s="17">
        <v>301.49400000000003</v>
      </c>
      <c r="L17">
        <v>13.0495</v>
      </c>
      <c r="M17">
        <v>9495.0499999999993</v>
      </c>
      <c r="N17">
        <v>266.964</v>
      </c>
      <c r="O17">
        <v>257.74799999999999</v>
      </c>
      <c r="P17">
        <v>1776.63</v>
      </c>
      <c r="Q17">
        <v>92430.6</v>
      </c>
      <c r="R17">
        <v>492.84100000000001</v>
      </c>
      <c r="S17">
        <v>472.19200000000001</v>
      </c>
      <c r="T17">
        <v>33.427399999999999</v>
      </c>
      <c r="U17">
        <v>441.072</v>
      </c>
      <c r="V17" s="17">
        <v>0</v>
      </c>
      <c r="W17">
        <v>0.57466600000000001</v>
      </c>
      <c r="X17" s="17">
        <v>0</v>
      </c>
      <c r="Y17" s="1">
        <v>1.7558600000000002E-5</v>
      </c>
      <c r="Z17">
        <v>17.298200000000001</v>
      </c>
      <c r="AA17">
        <v>2.3437299999999999</v>
      </c>
      <c r="AB17">
        <v>19.6524</v>
      </c>
      <c r="AC17">
        <v>1078.25</v>
      </c>
      <c r="AD17">
        <v>7.8408699999999998E-3</v>
      </c>
      <c r="AE17">
        <v>2.8154599999999998E-4</v>
      </c>
      <c r="AF17">
        <v>0.15948000000000001</v>
      </c>
      <c r="AG17">
        <v>2.4379300000000002</v>
      </c>
      <c r="AI17">
        <v>400700</v>
      </c>
      <c r="AJ17">
        <v>54800.000000000007</v>
      </c>
      <c r="AK17">
        <v>100600</v>
      </c>
      <c r="AL17">
        <v>176400</v>
      </c>
      <c r="AM17">
        <v>83000</v>
      </c>
      <c r="AN17">
        <v>11600</v>
      </c>
      <c r="AO17">
        <v>172900</v>
      </c>
      <c r="AP17">
        <v>1.43719E-2</v>
      </c>
      <c r="AQ17">
        <v>4.5383800000000002E-2</v>
      </c>
      <c r="AR17">
        <v>3.6552800000000003</v>
      </c>
      <c r="AS17">
        <v>3.7239699999999996</v>
      </c>
      <c r="AT17">
        <v>10.06</v>
      </c>
      <c r="AU17">
        <v>13.4015</v>
      </c>
      <c r="AV17">
        <v>0</v>
      </c>
      <c r="AW17">
        <v>3.0149400000000003E-2</v>
      </c>
      <c r="AX17">
        <v>1.30495E-3</v>
      </c>
      <c r="AY17">
        <v>0.94950499999999993</v>
      </c>
      <c r="AZ17">
        <v>2.6696399999999999E-2</v>
      </c>
      <c r="BA17">
        <v>2.57748E-2</v>
      </c>
      <c r="BB17">
        <v>0.17766300000000002</v>
      </c>
      <c r="BC17">
        <v>9.2430599999999998</v>
      </c>
      <c r="BD17">
        <v>4.9284099999999997E-2</v>
      </c>
      <c r="BE17">
        <v>4.7219200000000003E-2</v>
      </c>
      <c r="BF17">
        <v>3.3427399999999999E-3</v>
      </c>
      <c r="BG17">
        <v>4.4107199999999999E-2</v>
      </c>
      <c r="BH17">
        <v>0</v>
      </c>
      <c r="BI17">
        <v>5.7466600000000003E-5</v>
      </c>
      <c r="BJ17">
        <v>0</v>
      </c>
      <c r="BK17">
        <v>1.7558600000000002E-9</v>
      </c>
      <c r="BL17">
        <v>1.7298200000000002E-3</v>
      </c>
      <c r="BM17">
        <v>2.3437299999999999E-4</v>
      </c>
      <c r="BN17">
        <v>1.96524E-3</v>
      </c>
      <c r="BO17">
        <v>0.107825</v>
      </c>
      <c r="BP17">
        <v>7.84087E-7</v>
      </c>
      <c r="BQ17">
        <v>2.8154599999999998E-8</v>
      </c>
      <c r="BR17">
        <v>1.5948E-5</v>
      </c>
      <c r="BS17">
        <v>2.4379300000000002E-4</v>
      </c>
      <c r="BU17">
        <v>40.07</v>
      </c>
      <c r="BV17">
        <v>5.48</v>
      </c>
      <c r="BW17">
        <v>10.06</v>
      </c>
      <c r="BX17">
        <v>17.64</v>
      </c>
      <c r="BY17">
        <v>8.3000000000000007</v>
      </c>
      <c r="BZ17">
        <v>1.1599999999999999</v>
      </c>
      <c r="CA17">
        <v>17.29</v>
      </c>
      <c r="CB17">
        <f t="shared" si="0"/>
        <v>227700</v>
      </c>
      <c r="CC17">
        <f t="shared" si="1"/>
        <v>147230.6</v>
      </c>
      <c r="CD17">
        <f t="shared" si="2"/>
        <v>0.24066754501537113</v>
      </c>
      <c r="CE17">
        <f t="shared" si="3"/>
        <v>0.37220523450967397</v>
      </c>
      <c r="CF17">
        <f t="shared" si="4"/>
        <v>0.75933245498462887</v>
      </c>
      <c r="CG17">
        <f t="shared" si="5"/>
        <v>0.62779476549032609</v>
      </c>
      <c r="CI17">
        <v>5.5093144492817157</v>
      </c>
      <c r="CJ17">
        <v>2.4906855507182848</v>
      </c>
      <c r="CL17">
        <v>0.77980361171027468</v>
      </c>
      <c r="CM17">
        <v>0.17398936380467434</v>
      </c>
      <c r="CN17">
        <v>2.7158111658803317</v>
      </c>
      <c r="CO17">
        <v>2.8365941817702231E-2</v>
      </c>
      <c r="CP17">
        <v>1.9777609816188075</v>
      </c>
      <c r="CQ17">
        <v>1.8165342378684682E-2</v>
      </c>
      <c r="CR17">
        <v>4.3479128652096312E-3</v>
      </c>
      <c r="CS17">
        <v>4.5970860359718143E-3</v>
      </c>
      <c r="CT17">
        <v>6.3352328249944839E-3</v>
      </c>
      <c r="CU17">
        <v>2.545988517976111E-4</v>
      </c>
      <c r="CV17">
        <v>4.2056593363951831E-4</v>
      </c>
      <c r="CW17">
        <v>5.7530894381242928E-6</v>
      </c>
      <c r="CX17">
        <v>1.6884518839627822E-10</v>
      </c>
      <c r="CY17">
        <v>1.6331547017922106E-4</v>
      </c>
      <c r="CZ17">
        <v>0</v>
      </c>
      <c r="DA17">
        <v>1.4275526350582564E-9</v>
      </c>
      <c r="DB17">
        <v>1.731845500676509E-5</v>
      </c>
      <c r="DC17">
        <v>4.9516607128062306E-8</v>
      </c>
      <c r="DD17">
        <v>1.4275526350582564E-9</v>
      </c>
      <c r="DE17">
        <v>7.6094818798488521E-7</v>
      </c>
      <c r="DF17">
        <v>1.0320966112395021E-5</v>
      </c>
      <c r="DH17">
        <v>3.4632253571017249E-2</v>
      </c>
      <c r="DI17">
        <v>1.8621403967096517</v>
      </c>
      <c r="DJ17">
        <v>4.5267306778776373E-3</v>
      </c>
      <c r="DK17">
        <v>1.2971179989456082E-4</v>
      </c>
      <c r="DL17">
        <v>6.5984181279671525E-3</v>
      </c>
      <c r="DM17">
        <v>6.8887083959884108E-3</v>
      </c>
      <c r="DN17">
        <v>5.1202605245445163</v>
      </c>
      <c r="DP17">
        <v>3.0938931700288136E-2</v>
      </c>
      <c r="DQ17">
        <v>6.1176335885167271E-2</v>
      </c>
      <c r="DR17">
        <v>6.0608016457518943</v>
      </c>
      <c r="DS17">
        <v>6.174696194198714</v>
      </c>
      <c r="DT17">
        <v>19.007441998369323</v>
      </c>
      <c r="DU17">
        <v>28.668427732289111</v>
      </c>
      <c r="DV17">
        <v>0</v>
      </c>
      <c r="DW17">
        <v>4.218508862275458E-2</v>
      </c>
      <c r="DX17">
        <v>2.0015425266903856E-3</v>
      </c>
      <c r="DY17">
        <v>1.5842273730937955</v>
      </c>
      <c r="DZ17">
        <v>4.7659415312131859E-2</v>
      </c>
      <c r="EA17">
        <v>3.7670861538461498E-2</v>
      </c>
      <c r="EB17">
        <v>0.22940322570076385</v>
      </c>
      <c r="EC17">
        <v>11.890436572656434</v>
      </c>
      <c r="ED17">
        <v>6.1345060538390728E-2</v>
      </c>
      <c r="EE17">
        <v>5.877483169164862E-2</v>
      </c>
      <c r="EF17">
        <v>4.4934250258175622E-3</v>
      </c>
      <c r="EG17">
        <v>4.823563804843789E-2</v>
      </c>
      <c r="EH17">
        <v>0</v>
      </c>
      <c r="EI17">
        <v>6.7960386806665047E-5</v>
      </c>
      <c r="EJ17">
        <v>0</v>
      </c>
      <c r="EK17">
        <v>2.3718161499671177E-9</v>
      </c>
      <c r="EL17">
        <v>2.4745493079324117E-3</v>
      </c>
      <c r="EM17">
        <v>2.9755163701457332E-4</v>
      </c>
      <c r="EN17">
        <v>2.083538871331822E-3</v>
      </c>
      <c r="EO17">
        <v>0.12039018572468993</v>
      </c>
      <c r="EP17">
        <v>9.1956639524837899E-7</v>
      </c>
      <c r="EQ17">
        <v>1.8145883815028894E-8</v>
      </c>
      <c r="ER17">
        <v>2.0111968668407311E-5</v>
      </c>
      <c r="ES17">
        <v>2.6261871428571499E-4</v>
      </c>
      <c r="EU17">
        <v>9.0863608311046971</v>
      </c>
      <c r="EV17">
        <v>19.007441998369323</v>
      </c>
      <c r="EW17">
        <v>37.73450117496256</v>
      </c>
      <c r="EX17">
        <v>9.9987211622078025</v>
      </c>
      <c r="EY17">
        <v>1.9354334656360974</v>
      </c>
      <c r="EZ17">
        <v>22.24216313009217</v>
      </c>
      <c r="FB17">
        <v>23.173200000000001</v>
      </c>
      <c r="FC17">
        <v>129.315</v>
      </c>
      <c r="FD17">
        <v>3345.26</v>
      </c>
      <c r="FE17">
        <v>2851.25</v>
      </c>
      <c r="FF17">
        <v>4.3225599999999997E-12</v>
      </c>
      <c r="FG17">
        <v>6954.62</v>
      </c>
      <c r="FH17">
        <v>883.36400000000003</v>
      </c>
      <c r="FI17">
        <v>159.56899999999999</v>
      </c>
      <c r="FJ17">
        <v>2.12642</v>
      </c>
      <c r="FK17">
        <v>2303.67</v>
      </c>
      <c r="FL17">
        <v>37.441800000000001</v>
      </c>
      <c r="FM17">
        <v>29.190300000000001</v>
      </c>
      <c r="FN17">
        <v>336.45600000000002</v>
      </c>
      <c r="FO17">
        <v>19801.7</v>
      </c>
      <c r="FP17">
        <v>93.034300000000002</v>
      </c>
      <c r="FQ17">
        <v>78.261499999999998</v>
      </c>
      <c r="FR17">
        <v>3.887</v>
      </c>
      <c r="FS17">
        <v>82.058400000000006</v>
      </c>
      <c r="FT17">
        <v>4.7947199999999999</v>
      </c>
      <c r="FU17">
        <v>0.222632</v>
      </c>
      <c r="FV17">
        <v>4.0249999999999996E-6</v>
      </c>
      <c r="FW17">
        <v>2.2522100000000001E-6</v>
      </c>
      <c r="FX17">
        <v>2.0540099999999999</v>
      </c>
      <c r="FY17">
        <v>0.46115</v>
      </c>
      <c r="FZ17">
        <v>3.09849</v>
      </c>
      <c r="GA17">
        <v>187.245</v>
      </c>
      <c r="GB17">
        <v>7.2744200000000002E-3</v>
      </c>
      <c r="GC17">
        <v>4.4567400000000003E-5</v>
      </c>
      <c r="GD17">
        <v>6.3351599999999994E-2</v>
      </c>
      <c r="GE17">
        <v>0.600688</v>
      </c>
      <c r="GG17">
        <v>741.66666666666697</v>
      </c>
      <c r="GH17">
        <v>908.33333333333405</v>
      </c>
      <c r="GI17">
        <v>1091.6666666666699</v>
      </c>
      <c r="GJ17">
        <v>808.33333333333394</v>
      </c>
      <c r="GK17">
        <v>775</v>
      </c>
      <c r="GL17">
        <v>1766.6666666666699</v>
      </c>
      <c r="GM17">
        <v>2.3173200000000003E-3</v>
      </c>
      <c r="GN17">
        <v>1.29315E-2</v>
      </c>
      <c r="GO17">
        <v>0.33452600000000005</v>
      </c>
      <c r="GP17">
        <v>0.28512500000000002</v>
      </c>
      <c r="GQ17">
        <v>4.3225599999999998E-16</v>
      </c>
      <c r="GR17">
        <v>0.69546200000000002</v>
      </c>
      <c r="GS17">
        <v>8.8336400000000009E-2</v>
      </c>
      <c r="GT17">
        <v>1.59569E-2</v>
      </c>
      <c r="GU17">
        <v>2.12642E-4</v>
      </c>
      <c r="GV17">
        <v>0.23036700000000002</v>
      </c>
      <c r="GW17">
        <v>3.7441800000000002E-3</v>
      </c>
      <c r="GX17">
        <v>2.91903E-3</v>
      </c>
      <c r="GY17">
        <v>3.3645600000000005E-2</v>
      </c>
      <c r="GZ17">
        <v>1.98017</v>
      </c>
      <c r="HA17">
        <v>9.3034299999999997E-3</v>
      </c>
      <c r="HB17">
        <v>7.8261500000000005E-3</v>
      </c>
      <c r="HC17">
        <v>3.8870000000000002E-4</v>
      </c>
      <c r="HD17">
        <v>8.2058400000000007E-3</v>
      </c>
      <c r="HE17">
        <v>4.7947199999999999E-4</v>
      </c>
      <c r="HF17">
        <v>2.2263200000000001E-5</v>
      </c>
      <c r="HG17">
        <v>4.0249999999999995E-10</v>
      </c>
      <c r="HH17">
        <v>2.2522100000000001E-10</v>
      </c>
      <c r="HI17">
        <v>2.0540099999999999E-4</v>
      </c>
      <c r="HJ17">
        <v>4.6115000000000001E-5</v>
      </c>
      <c r="HK17">
        <v>3.0984900000000001E-4</v>
      </c>
      <c r="HL17">
        <v>1.8724500000000002E-2</v>
      </c>
      <c r="HM17">
        <v>7.2744200000000001E-7</v>
      </c>
      <c r="HN17">
        <v>4.4567400000000005E-9</v>
      </c>
      <c r="HO17">
        <v>6.3351599999999997E-6</v>
      </c>
      <c r="HP17">
        <v>6.0068800000000003E-5</v>
      </c>
      <c r="HS17">
        <v>7.41666666666667E-2</v>
      </c>
      <c r="HT17">
        <v>9.0833333333333405E-2</v>
      </c>
      <c r="HU17">
        <v>0.10916666666666699</v>
      </c>
      <c r="HV17">
        <v>8.0833333333333396E-2</v>
      </c>
      <c r="HW17">
        <v>7.7499999999999999E-2</v>
      </c>
      <c r="HX17">
        <v>0.176666666666667</v>
      </c>
      <c r="HZ17">
        <v>4.98858224783861E-3</v>
      </c>
      <c r="IA17">
        <v>1.7431369508481894E-2</v>
      </c>
      <c r="IB17">
        <v>0.55456181818181927</v>
      </c>
      <c r="IC17">
        <v>0.47266711229946606</v>
      </c>
      <c r="ID17">
        <v>8.1676837954040052E-16</v>
      </c>
      <c r="IE17">
        <v>1.4874815578497675</v>
      </c>
      <c r="IF17">
        <v>0.12360043193612801</v>
      </c>
      <c r="IG17">
        <v>2.2326919960079884E-2</v>
      </c>
      <c r="IH17">
        <v>3.2615196441281041E-4</v>
      </c>
      <c r="II17">
        <v>0.38436206998119904</v>
      </c>
      <c r="IJ17">
        <v>6.6842506713780843E-3</v>
      </c>
      <c r="IK17">
        <v>4.2662746153846109E-3</v>
      </c>
      <c r="IL17">
        <v>4.344410018201663E-2</v>
      </c>
      <c r="IM17">
        <v>2.547097811996422</v>
      </c>
      <c r="IN17">
        <v>1.1580194759865362E-2</v>
      </c>
      <c r="IO17">
        <v>9.7413901345977036E-3</v>
      </c>
      <c r="IP17">
        <v>5.2250378657487165E-4</v>
      </c>
      <c r="IQ17">
        <v>8.9739073920673627E-3</v>
      </c>
      <c r="IR17">
        <v>5.6702680483907699E-4</v>
      </c>
      <c r="IS17">
        <v>2.6328609723807311E-5</v>
      </c>
      <c r="IT17">
        <v>5.1114919581599317E-10</v>
      </c>
      <c r="IU17">
        <v>3.0422858605569018E-10</v>
      </c>
      <c r="IV17">
        <v>2.9383109363900593E-4</v>
      </c>
      <c r="IW17">
        <v>5.8545966220200626E-5</v>
      </c>
      <c r="IX17">
        <v>3.2850055756207574E-4</v>
      </c>
      <c r="IY17">
        <v>2.0906524763291971E-2</v>
      </c>
      <c r="IZ17">
        <v>8.531339222462193E-7</v>
      </c>
      <c r="JA17">
        <v>2.8724075722543345E-9</v>
      </c>
      <c r="JB17">
        <v>7.9892487728459826E-6</v>
      </c>
      <c r="JC17">
        <v>6.4707317374517538E-5</v>
      </c>
      <c r="JD17">
        <v>0</v>
      </c>
      <c r="JE17">
        <v>0</v>
      </c>
      <c r="JF17">
        <v>0.12295008912655998</v>
      </c>
      <c r="JG17">
        <v>0.17163392636520899</v>
      </c>
      <c r="JH17">
        <v>0.23348997270677638</v>
      </c>
      <c r="JI17">
        <v>9.7372122762148433E-2</v>
      </c>
      <c r="JJ17">
        <v>0.1293069772299979</v>
      </c>
    </row>
    <row r="18" spans="1:270">
      <c r="A18" t="s">
        <v>305</v>
      </c>
      <c r="B18" t="s">
        <v>82</v>
      </c>
      <c r="D18">
        <v>140.88300000000001</v>
      </c>
      <c r="E18">
        <v>521.82299999999998</v>
      </c>
      <c r="F18">
        <v>40327.699999999997</v>
      </c>
      <c r="G18">
        <v>39342.199999999997</v>
      </c>
      <c r="H18">
        <v>102200</v>
      </c>
      <c r="I18">
        <v>159617</v>
      </c>
      <c r="J18" s="17">
        <v>0</v>
      </c>
      <c r="K18" s="17">
        <v>0</v>
      </c>
      <c r="L18">
        <v>12.914099999999999</v>
      </c>
      <c r="M18">
        <v>9425.9</v>
      </c>
      <c r="N18">
        <v>295.78100000000001</v>
      </c>
      <c r="O18">
        <v>148.71199999999999</v>
      </c>
      <c r="P18">
        <v>2051.6</v>
      </c>
      <c r="Q18">
        <v>98076</v>
      </c>
      <c r="R18">
        <v>503.41500000000002</v>
      </c>
      <c r="S18">
        <v>549.245</v>
      </c>
      <c r="T18">
        <v>36.735799999999998</v>
      </c>
      <c r="U18">
        <v>484.06400000000002</v>
      </c>
      <c r="V18" s="17">
        <v>0</v>
      </c>
      <c r="W18">
        <v>0.39778400000000003</v>
      </c>
      <c r="X18">
        <v>8.1475800000000001E-2</v>
      </c>
      <c r="Y18">
        <v>0.13688800000000001</v>
      </c>
      <c r="Z18">
        <v>7.59117</v>
      </c>
      <c r="AA18">
        <v>2.3479100000000002</v>
      </c>
      <c r="AB18">
        <v>21.317599999999999</v>
      </c>
      <c r="AC18">
        <v>868.77099999999996</v>
      </c>
      <c r="AD18">
        <v>5.5595699999999998E-3</v>
      </c>
      <c r="AE18">
        <v>5.8308299999999997E-4</v>
      </c>
      <c r="AF18">
        <v>9.2072100000000004E-2</v>
      </c>
      <c r="AG18">
        <v>3.2040199999999999</v>
      </c>
      <c r="AI18">
        <v>403300</v>
      </c>
      <c r="AJ18">
        <v>54500</v>
      </c>
      <c r="AK18">
        <v>102200</v>
      </c>
      <c r="AL18">
        <v>179000</v>
      </c>
      <c r="AM18">
        <v>79200</v>
      </c>
      <c r="AN18">
        <v>11299.999999999998</v>
      </c>
      <c r="AO18">
        <v>170500</v>
      </c>
      <c r="AP18">
        <v>1.4088300000000002E-2</v>
      </c>
      <c r="AQ18">
        <v>5.2182300000000001E-2</v>
      </c>
      <c r="AR18">
        <v>4.0327699999999993</v>
      </c>
      <c r="AS18">
        <v>3.9342199999999998</v>
      </c>
      <c r="AT18">
        <v>10.220000000000001</v>
      </c>
      <c r="AU18">
        <v>15.9617</v>
      </c>
      <c r="AV18">
        <v>0</v>
      </c>
      <c r="AW18">
        <v>0</v>
      </c>
      <c r="AX18">
        <v>1.29141E-3</v>
      </c>
      <c r="AY18">
        <v>0.94258999999999993</v>
      </c>
      <c r="AZ18">
        <v>2.95781E-2</v>
      </c>
      <c r="BA18">
        <v>1.4871199999999999E-2</v>
      </c>
      <c r="BB18">
        <v>0.20515999999999998</v>
      </c>
      <c r="BC18">
        <v>9.8076000000000008</v>
      </c>
      <c r="BD18">
        <v>5.0341500000000004E-2</v>
      </c>
      <c r="BE18">
        <v>5.4924500000000001E-2</v>
      </c>
      <c r="BF18">
        <v>3.6735799999999996E-3</v>
      </c>
      <c r="BG18">
        <v>4.8406400000000002E-2</v>
      </c>
      <c r="BH18">
        <v>0</v>
      </c>
      <c r="BI18">
        <v>3.9778400000000005E-5</v>
      </c>
      <c r="BJ18">
        <v>8.14758E-6</v>
      </c>
      <c r="BK18">
        <v>1.36888E-5</v>
      </c>
      <c r="BL18">
        <v>7.5911700000000002E-4</v>
      </c>
      <c r="BM18">
        <v>2.3479100000000001E-4</v>
      </c>
      <c r="BN18">
        <v>2.1317599999999999E-3</v>
      </c>
      <c r="BO18">
        <v>8.6877099999999999E-2</v>
      </c>
      <c r="BP18">
        <v>5.5595699999999993E-7</v>
      </c>
      <c r="BQ18">
        <v>5.8308299999999998E-8</v>
      </c>
      <c r="BR18">
        <v>9.2072099999999996E-6</v>
      </c>
      <c r="BS18">
        <v>3.2040200000000001E-4</v>
      </c>
      <c r="BU18">
        <v>40.33</v>
      </c>
      <c r="BV18">
        <v>5.45</v>
      </c>
      <c r="BW18">
        <v>10.220000000000001</v>
      </c>
      <c r="BX18">
        <v>17.899999999999999</v>
      </c>
      <c r="BY18">
        <v>7.92</v>
      </c>
      <c r="BZ18">
        <v>1.1299999999999999</v>
      </c>
      <c r="CA18">
        <v>17.05</v>
      </c>
      <c r="CB18">
        <f t="shared" si="0"/>
        <v>225000</v>
      </c>
      <c r="CC18">
        <f t="shared" si="1"/>
        <v>152576</v>
      </c>
      <c r="CD18">
        <f t="shared" si="2"/>
        <v>0.24222222222222223</v>
      </c>
      <c r="CE18">
        <f t="shared" si="3"/>
        <v>0.35719903523489932</v>
      </c>
      <c r="CF18">
        <f t="shared" si="4"/>
        <v>0.75777777777777777</v>
      </c>
      <c r="CG18">
        <f t="shared" si="5"/>
        <v>0.64280096476510062</v>
      </c>
      <c r="CI18">
        <v>5.5538297753900281</v>
      </c>
      <c r="CJ18">
        <v>2.4461702246099715</v>
      </c>
      <c r="CL18">
        <v>0.85453076121546978</v>
      </c>
      <c r="CM18">
        <v>0.1715887559564413</v>
      </c>
      <c r="CN18">
        <v>2.6605382869593188</v>
      </c>
      <c r="CO18">
        <v>3.2541192227753084E-2</v>
      </c>
      <c r="CP18">
        <v>1.9540258372481092</v>
      </c>
      <c r="CQ18">
        <v>1.7690029031053756E-2</v>
      </c>
      <c r="CR18">
        <v>2.4921380486790327E-3</v>
      </c>
      <c r="CS18">
        <v>5.0598862923608478E-3</v>
      </c>
      <c r="CT18">
        <v>7.3206664705147209E-3</v>
      </c>
      <c r="CU18">
        <v>2.5030369890467535E-4</v>
      </c>
      <c r="CV18">
        <v>4.5915735831000463E-4</v>
      </c>
      <c r="CW18">
        <v>3.9561567135430594E-6</v>
      </c>
      <c r="CX18">
        <v>1.3076897975271187E-6</v>
      </c>
      <c r="CY18">
        <v>7.1199293182942991E-5</v>
      </c>
      <c r="CZ18">
        <v>7.9855980824557578E-7</v>
      </c>
      <c r="DA18">
        <v>2.9370659706907485E-9</v>
      </c>
      <c r="DB18">
        <v>1.7235487254016581E-5</v>
      </c>
      <c r="DC18">
        <v>3.4879349927683976E-8</v>
      </c>
      <c r="DD18">
        <v>2.9370659706907485E-9</v>
      </c>
      <c r="DE18">
        <v>4.3643288040168173E-7</v>
      </c>
      <c r="DF18">
        <v>1.3475189841102538E-5</v>
      </c>
      <c r="DH18">
        <v>3.9558850801107923E-2</v>
      </c>
      <c r="DI18">
        <v>1.7652249790415064</v>
      </c>
      <c r="DJ18">
        <v>4.9353562429950565E-3</v>
      </c>
      <c r="DK18">
        <v>1.3977926516830092E-4</v>
      </c>
      <c r="DL18">
        <v>0</v>
      </c>
      <c r="DM18">
        <v>5.5139675170214229E-3</v>
      </c>
      <c r="DN18">
        <v>5.0340699536808309</v>
      </c>
      <c r="DP18">
        <v>3.0328415273775174E-2</v>
      </c>
      <c r="DQ18">
        <v>7.0340560113092421E-2</v>
      </c>
      <c r="DR18">
        <v>6.6867159432215475</v>
      </c>
      <c r="DS18">
        <v>6.5233106768154592</v>
      </c>
      <c r="DT18">
        <v>19.309747238900048</v>
      </c>
      <c r="DU18">
        <v>34.145195906016426</v>
      </c>
      <c r="DV18">
        <v>0</v>
      </c>
      <c r="DW18">
        <v>0</v>
      </c>
      <c r="DX18">
        <v>1.9807747686832679E-3</v>
      </c>
      <c r="DY18">
        <v>1.5726898537706284</v>
      </c>
      <c r="DZ18">
        <v>5.2803934314880188E-2</v>
      </c>
      <c r="EA18">
        <v>2.1734830769230745E-2</v>
      </c>
      <c r="EB18">
        <v>0.26490808882417105</v>
      </c>
      <c r="EC18">
        <v>12.616670856835858</v>
      </c>
      <c r="ED18">
        <v>6.2661230804527165E-2</v>
      </c>
      <c r="EE18">
        <v>6.836579703273149E-2</v>
      </c>
      <c r="EF18">
        <v>4.9381514285714353E-3</v>
      </c>
      <c r="EG18">
        <v>5.2937243570843402E-2</v>
      </c>
      <c r="EH18">
        <v>0</v>
      </c>
      <c r="EI18">
        <v>4.7042202784752275E-5</v>
      </c>
      <c r="EJ18">
        <v>1.0346904260488124E-5</v>
      </c>
      <c r="EK18">
        <v>1.8490834641526019E-5</v>
      </c>
      <c r="EL18">
        <v>1.0859352111721038E-3</v>
      </c>
      <c r="EM18">
        <v>2.980823149692528E-4</v>
      </c>
      <c r="EN18">
        <v>2.2600826486079686E-3</v>
      </c>
      <c r="EO18">
        <v>9.7001161179897613E-2</v>
      </c>
      <c r="EP18">
        <v>6.5201868466522588E-7</v>
      </c>
      <c r="EQ18">
        <v>3.7580204913294781E-8</v>
      </c>
      <c r="ER18">
        <v>1.1611181279373368E-5</v>
      </c>
      <c r="ES18">
        <v>3.4514346718146806E-4</v>
      </c>
      <c r="EU18">
        <v>9.0366179798395248</v>
      </c>
      <c r="EV18">
        <v>19.309747238900048</v>
      </c>
      <c r="EW18">
        <v>38.290678629922319</v>
      </c>
      <c r="EX18">
        <v>9.5409483861067201</v>
      </c>
      <c r="EY18">
        <v>1.8853791518696466</v>
      </c>
      <c r="EZ18">
        <v>21.933422866863594</v>
      </c>
      <c r="FB18">
        <v>17.454799999999999</v>
      </c>
      <c r="FC18">
        <v>68.962299999999999</v>
      </c>
      <c r="FD18">
        <v>3879.95</v>
      </c>
      <c r="FE18">
        <v>2633.55</v>
      </c>
      <c r="FF18">
        <v>3.9226600000000002E-12</v>
      </c>
      <c r="FG18">
        <v>13464.4</v>
      </c>
      <c r="FH18">
        <v>844.88800000000003</v>
      </c>
      <c r="FI18">
        <v>147.953</v>
      </c>
      <c r="FJ18">
        <v>1.52796</v>
      </c>
      <c r="FK18">
        <v>1162.76</v>
      </c>
      <c r="FL18">
        <v>33.057200000000002</v>
      </c>
      <c r="FM18">
        <v>15.806100000000001</v>
      </c>
      <c r="FN18">
        <v>228.46</v>
      </c>
      <c r="FO18">
        <v>9521.18</v>
      </c>
      <c r="FP18">
        <v>61.294800000000002</v>
      </c>
      <c r="FQ18">
        <v>77.768900000000002</v>
      </c>
      <c r="FR18">
        <v>3.5916299999999999</v>
      </c>
      <c r="FS18">
        <v>55.961599999999997</v>
      </c>
      <c r="FT18">
        <v>6.1284999999999998</v>
      </c>
      <c r="FU18">
        <v>0.17896999999999999</v>
      </c>
      <c r="FV18">
        <v>7.3746900000000004E-2</v>
      </c>
      <c r="FW18">
        <v>0.15077199999999999</v>
      </c>
      <c r="FX18">
        <v>0.85196400000000005</v>
      </c>
      <c r="FY18">
        <v>0.46507599999999999</v>
      </c>
      <c r="FZ18">
        <v>2.7802500000000001</v>
      </c>
      <c r="GA18">
        <v>104.223</v>
      </c>
      <c r="GB18">
        <v>7.6201300000000001E-3</v>
      </c>
      <c r="GC18">
        <v>6.8053199999999994E-5</v>
      </c>
      <c r="GD18">
        <v>6.8936800000000006E-2</v>
      </c>
      <c r="GE18">
        <v>0.75675000000000003</v>
      </c>
      <c r="GG18">
        <v>741.66666666666697</v>
      </c>
      <c r="GH18">
        <v>908.33333333333405</v>
      </c>
      <c r="GI18">
        <v>1091.6666666666699</v>
      </c>
      <c r="GJ18">
        <v>808.33333333333394</v>
      </c>
      <c r="GK18">
        <v>775</v>
      </c>
      <c r="GL18">
        <v>1766.6666666666699</v>
      </c>
      <c r="GM18">
        <v>1.7454799999999998E-3</v>
      </c>
      <c r="GN18">
        <v>6.8962299999999997E-3</v>
      </c>
      <c r="GO18">
        <v>0.38799499999999998</v>
      </c>
      <c r="GP18">
        <v>0.26335500000000001</v>
      </c>
      <c r="GQ18">
        <v>3.9226599999999999E-16</v>
      </c>
      <c r="GR18">
        <v>1.3464399999999999</v>
      </c>
      <c r="GS18">
        <v>8.4488800000000003E-2</v>
      </c>
      <c r="GT18">
        <v>1.4795300000000001E-2</v>
      </c>
      <c r="GU18">
        <v>1.5279599999999999E-4</v>
      </c>
      <c r="GV18">
        <v>0.116276</v>
      </c>
      <c r="GW18">
        <v>3.3057200000000003E-3</v>
      </c>
      <c r="GX18">
        <v>1.5806100000000001E-3</v>
      </c>
      <c r="GY18">
        <v>2.2846000000000002E-2</v>
      </c>
      <c r="GZ18">
        <v>0.95211800000000002</v>
      </c>
      <c r="HA18">
        <v>6.1294800000000005E-3</v>
      </c>
      <c r="HB18">
        <v>7.7768899999999998E-3</v>
      </c>
      <c r="HC18">
        <v>3.5916299999999996E-4</v>
      </c>
      <c r="HD18">
        <v>5.5961599999999993E-3</v>
      </c>
      <c r="HE18">
        <v>6.1284999999999996E-4</v>
      </c>
      <c r="HF18">
        <v>1.7896999999999998E-5</v>
      </c>
      <c r="HG18">
        <v>7.37469E-6</v>
      </c>
      <c r="HH18">
        <v>1.5077199999999999E-5</v>
      </c>
      <c r="HI18">
        <v>8.5196400000000003E-5</v>
      </c>
      <c r="HJ18">
        <v>4.6507600000000002E-5</v>
      </c>
      <c r="HK18">
        <v>2.78025E-4</v>
      </c>
      <c r="HL18">
        <v>1.0422300000000001E-2</v>
      </c>
      <c r="HM18">
        <v>7.6201300000000001E-7</v>
      </c>
      <c r="HN18">
        <v>6.8053199999999998E-9</v>
      </c>
      <c r="HO18">
        <v>6.8936800000000009E-6</v>
      </c>
      <c r="HP18">
        <v>7.567500000000001E-5</v>
      </c>
      <c r="HS18">
        <v>7.41666666666667E-2</v>
      </c>
      <c r="HT18">
        <v>9.0833333333333405E-2</v>
      </c>
      <c r="HU18">
        <v>0.10916666666666699</v>
      </c>
      <c r="HV18">
        <v>8.0833333333333396E-2</v>
      </c>
      <c r="HW18">
        <v>7.7499999999999999E-2</v>
      </c>
      <c r="HX18">
        <v>0.176666666666667</v>
      </c>
      <c r="HZ18">
        <v>3.7575606916426451E-3</v>
      </c>
      <c r="IA18">
        <v>9.2959620574162381E-3</v>
      </c>
      <c r="IB18">
        <v>0.64320026737968017</v>
      </c>
      <c r="IC18">
        <v>0.43657780748663177</v>
      </c>
      <c r="ID18">
        <v>7.4120536249073415E-16</v>
      </c>
      <c r="IE18">
        <v>2.8798189818440703</v>
      </c>
      <c r="IF18">
        <v>0.11821686387225573</v>
      </c>
      <c r="IG18">
        <v>2.0701607385229585E-2</v>
      </c>
      <c r="IH18">
        <v>2.3435970106761494E-4</v>
      </c>
      <c r="II18">
        <v>0.1940038462502611</v>
      </c>
      <c r="IJ18">
        <v>5.9014954220651681E-3</v>
      </c>
      <c r="IK18">
        <v>2.3101223076923052E-3</v>
      </c>
      <c r="IL18">
        <v>2.9499367309792419E-2</v>
      </c>
      <c r="IM18">
        <v>1.2247118553267697</v>
      </c>
      <c r="IN18">
        <v>7.6295056959314513E-3</v>
      </c>
      <c r="IO18">
        <v>9.6800750718873934E-3</v>
      </c>
      <c r="IP18">
        <v>4.8279914457831385E-4</v>
      </c>
      <c r="IQ18">
        <v>6.119961099801079E-3</v>
      </c>
      <c r="IR18">
        <v>7.2476052271170852E-4</v>
      </c>
      <c r="IS18">
        <v>2.1165112303127106E-5</v>
      </c>
      <c r="IT18">
        <v>9.3653835102912962E-6</v>
      </c>
      <c r="IU18">
        <v>2.0366285726814334E-5</v>
      </c>
      <c r="IV18">
        <v>1.2187550881498244E-4</v>
      </c>
      <c r="IW18">
        <v>5.9044397236964167E-5</v>
      </c>
      <c r="IX18">
        <v>2.9476089164785459E-4</v>
      </c>
      <c r="IY18">
        <v>1.1636843335761057E-2</v>
      </c>
      <c r="IZ18">
        <v>8.9367831317494493E-7</v>
      </c>
      <c r="JA18">
        <v>4.3860877456647383E-9</v>
      </c>
      <c r="JB18">
        <v>8.6935964490861943E-6</v>
      </c>
      <c r="JC18">
        <v>8.1518629343629566E-5</v>
      </c>
      <c r="JD18">
        <v>0</v>
      </c>
      <c r="JE18">
        <v>0</v>
      </c>
      <c r="JF18">
        <v>0.12295008912655998</v>
      </c>
      <c r="JG18">
        <v>0.17163392636520899</v>
      </c>
      <c r="JH18">
        <v>0.23348997270677638</v>
      </c>
      <c r="JI18">
        <v>9.7372122762148433E-2</v>
      </c>
      <c r="JJ18">
        <v>0.1293069772299979</v>
      </c>
    </row>
    <row r="19" spans="1:270">
      <c r="A19" t="s">
        <v>305</v>
      </c>
      <c r="B19" t="s">
        <v>83</v>
      </c>
      <c r="D19">
        <v>171.917</v>
      </c>
      <c r="E19">
        <v>404.33300000000003</v>
      </c>
      <c r="F19">
        <v>43062.7</v>
      </c>
      <c r="G19">
        <v>43670.2</v>
      </c>
      <c r="H19">
        <v>100400</v>
      </c>
      <c r="I19">
        <v>167507</v>
      </c>
      <c r="J19" s="17">
        <v>0</v>
      </c>
      <c r="K19" s="17">
        <v>0</v>
      </c>
      <c r="L19">
        <v>15.4786</v>
      </c>
      <c r="M19">
        <v>11051.7</v>
      </c>
      <c r="N19">
        <v>288.76100000000002</v>
      </c>
      <c r="O19">
        <v>194.25299999999999</v>
      </c>
      <c r="P19">
        <v>1943.07</v>
      </c>
      <c r="Q19">
        <v>105989</v>
      </c>
      <c r="R19">
        <v>576.28499999999997</v>
      </c>
      <c r="S19">
        <v>562.86099999999999</v>
      </c>
      <c r="T19">
        <v>38.692599999999999</v>
      </c>
      <c r="U19">
        <v>514.15300000000002</v>
      </c>
      <c r="V19" s="17">
        <v>0</v>
      </c>
      <c r="W19">
        <v>0.88758899999999996</v>
      </c>
      <c r="X19" s="17">
        <v>0</v>
      </c>
      <c r="Y19" s="1">
        <v>1.58644E-6</v>
      </c>
      <c r="Z19">
        <v>13.2506</v>
      </c>
      <c r="AA19">
        <v>1.92231</v>
      </c>
      <c r="AB19">
        <v>20.047899999999998</v>
      </c>
      <c r="AC19">
        <v>1252.24</v>
      </c>
      <c r="AD19">
        <v>8.5666300000000004E-3</v>
      </c>
      <c r="AE19" s="17">
        <v>0</v>
      </c>
      <c r="AF19">
        <v>6.0178099999999998E-2</v>
      </c>
      <c r="AG19">
        <v>2.4409100000000001</v>
      </c>
      <c r="AI19">
        <v>400000</v>
      </c>
      <c r="AJ19">
        <v>56300</v>
      </c>
      <c r="AK19">
        <v>100399.99999999999</v>
      </c>
      <c r="AL19">
        <v>180300</v>
      </c>
      <c r="AM19">
        <v>86400</v>
      </c>
      <c r="AN19">
        <v>0</v>
      </c>
      <c r="AO19">
        <v>176600</v>
      </c>
      <c r="AP19">
        <v>1.7191700000000001E-2</v>
      </c>
      <c r="AQ19">
        <v>4.0433300000000005E-2</v>
      </c>
      <c r="AR19">
        <v>4.3062699999999996</v>
      </c>
      <c r="AS19">
        <v>4.3670200000000001</v>
      </c>
      <c r="AT19">
        <v>10.039999999999999</v>
      </c>
      <c r="AU19">
        <v>16.750699999999998</v>
      </c>
      <c r="AV19">
        <v>0</v>
      </c>
      <c r="AW19">
        <v>0</v>
      </c>
      <c r="AX19">
        <v>1.5478600000000001E-3</v>
      </c>
      <c r="AY19">
        <v>1.10517</v>
      </c>
      <c r="AZ19">
        <v>2.8876100000000002E-2</v>
      </c>
      <c r="BA19">
        <v>1.94253E-2</v>
      </c>
      <c r="BB19">
        <v>0.19430700000000001</v>
      </c>
      <c r="BC19">
        <v>10.5989</v>
      </c>
      <c r="BD19">
        <v>5.7628499999999999E-2</v>
      </c>
      <c r="BE19">
        <v>5.6286099999999999E-2</v>
      </c>
      <c r="BF19">
        <v>3.8692599999999998E-3</v>
      </c>
      <c r="BG19">
        <v>5.1415300000000004E-2</v>
      </c>
      <c r="BH19">
        <v>0</v>
      </c>
      <c r="BI19">
        <v>8.8758900000000002E-5</v>
      </c>
      <c r="BJ19">
        <v>0</v>
      </c>
      <c r="BK19">
        <v>1.5864399999999999E-10</v>
      </c>
      <c r="BL19">
        <v>1.3250600000000001E-3</v>
      </c>
      <c r="BM19">
        <v>1.9223099999999998E-4</v>
      </c>
      <c r="BN19">
        <v>2.0047899999999998E-3</v>
      </c>
      <c r="BO19">
        <v>0.125224</v>
      </c>
      <c r="BP19">
        <v>8.5666300000000003E-7</v>
      </c>
      <c r="BQ19">
        <v>0</v>
      </c>
      <c r="BR19">
        <v>6.0178100000000001E-6</v>
      </c>
      <c r="BS19">
        <v>2.4409100000000002E-4</v>
      </c>
      <c r="BU19">
        <v>40</v>
      </c>
      <c r="BV19">
        <v>5.63</v>
      </c>
      <c r="BW19">
        <v>10.039999999999999</v>
      </c>
      <c r="BX19">
        <v>18.03</v>
      </c>
      <c r="BY19">
        <v>8.64</v>
      </c>
      <c r="BZ19">
        <v>0</v>
      </c>
      <c r="CA19">
        <v>17.66</v>
      </c>
      <c r="CB19">
        <f t="shared" si="0"/>
        <v>232900</v>
      </c>
      <c r="CC19">
        <f t="shared" si="1"/>
        <v>162289</v>
      </c>
      <c r="CD19">
        <f t="shared" si="2"/>
        <v>0.24173465006440534</v>
      </c>
      <c r="CE19">
        <f t="shared" si="3"/>
        <v>0.34691199033822379</v>
      </c>
      <c r="CF19">
        <f t="shared" si="4"/>
        <v>0.75826534993559469</v>
      </c>
      <c r="CG19">
        <f t="shared" si="5"/>
        <v>0.65308800966177616</v>
      </c>
      <c r="CI19">
        <v>5.5205876594233088</v>
      </c>
      <c r="CJ19">
        <v>2.4794123405766908</v>
      </c>
      <c r="CL19">
        <v>0.72050713702853564</v>
      </c>
      <c r="CM19">
        <v>0.19853868223490156</v>
      </c>
      <c r="CN19">
        <v>2.7194800615037864</v>
      </c>
      <c r="CO19">
        <v>3.041440092320042E-2</v>
      </c>
      <c r="CP19">
        <v>1.9920133494038996</v>
      </c>
      <c r="CQ19">
        <v>2.1302904899747323E-2</v>
      </c>
      <c r="CR19">
        <v>3.2125053980996301E-3</v>
      </c>
      <c r="CS19">
        <v>4.8748254700662621E-3</v>
      </c>
      <c r="CT19">
        <v>7.4034767481755172E-3</v>
      </c>
      <c r="CU19">
        <v>2.9606348692825472E-4</v>
      </c>
      <c r="CV19">
        <v>4.7725447615151094E-4</v>
      </c>
      <c r="CW19">
        <v>8.7114036491211487E-6</v>
      </c>
      <c r="CX19">
        <v>1.4955917425321299E-11</v>
      </c>
      <c r="CY19">
        <v>1.2264576571062295E-4</v>
      </c>
      <c r="CZ19">
        <v>0</v>
      </c>
      <c r="DA19">
        <v>0</v>
      </c>
      <c r="DB19">
        <v>1.3925653835426964E-5</v>
      </c>
      <c r="DC19">
        <v>5.3038012225991923E-8</v>
      </c>
      <c r="DD19">
        <v>0</v>
      </c>
      <c r="DE19">
        <v>2.8149969937345597E-7</v>
      </c>
      <c r="DF19">
        <v>1.0130747489196679E-5</v>
      </c>
      <c r="DH19">
        <v>3.0248907062469819E-2</v>
      </c>
      <c r="DI19">
        <v>1.9003722290707998</v>
      </c>
      <c r="DJ19">
        <v>5.1731866158837266E-3</v>
      </c>
      <c r="DK19">
        <v>1.2972491102442664E-4</v>
      </c>
      <c r="DL19">
        <v>0</v>
      </c>
      <c r="DM19">
        <v>7.8432581611051645E-3</v>
      </c>
      <c r="DN19">
        <v>5.1398109937174761</v>
      </c>
      <c r="DP19">
        <v>3.7009221613832799E-2</v>
      </c>
      <c r="DQ19">
        <v>5.4503173858199049E-2</v>
      </c>
      <c r="DR19">
        <v>7.1402049372556968</v>
      </c>
      <c r="DS19">
        <v>7.2409342110676702</v>
      </c>
      <c r="DT19">
        <v>18.969653843302979</v>
      </c>
      <c r="DU19">
        <v>35.833021110715606</v>
      </c>
      <c r="DV19">
        <v>0</v>
      </c>
      <c r="DW19">
        <v>0</v>
      </c>
      <c r="DX19">
        <v>2.3741197864768611E-3</v>
      </c>
      <c r="DY19">
        <v>1.8439508648422809</v>
      </c>
      <c r="DZ19">
        <v>5.1550697565763588E-2</v>
      </c>
      <c r="EA19">
        <v>2.8390823076923043E-2</v>
      </c>
      <c r="EB19">
        <v>0.25089440444120786</v>
      </c>
      <c r="EC19">
        <v>13.634613233055751</v>
      </c>
      <c r="ED19">
        <v>7.1731528449066745E-2</v>
      </c>
      <c r="EE19">
        <v>7.0060612083205631E-2</v>
      </c>
      <c r="EF19">
        <v>5.2011911531841719E-3</v>
      </c>
      <c r="EG19">
        <v>5.6227776892476711E-2</v>
      </c>
      <c r="EH19">
        <v>0</v>
      </c>
      <c r="EI19">
        <v>1.0496687078292612E-4</v>
      </c>
      <c r="EJ19">
        <v>0</v>
      </c>
      <c r="EK19">
        <v>2.1429635693926812E-10</v>
      </c>
      <c r="EL19">
        <v>1.8955303476482649E-3</v>
      </c>
      <c r="EM19">
        <v>2.4404965049279755E-4</v>
      </c>
      <c r="EN19">
        <v>2.1254696087283603E-3</v>
      </c>
      <c r="EO19">
        <v>0.13981674581208969</v>
      </c>
      <c r="EP19">
        <v>1.0046825248380119E-6</v>
      </c>
      <c r="EQ19">
        <v>0</v>
      </c>
      <c r="ER19">
        <v>7.5890397650130551E-6</v>
      </c>
      <c r="ES19">
        <v>2.6293972586872657E-4</v>
      </c>
      <c r="EU19">
        <v>9.335075087430555</v>
      </c>
      <c r="EV19">
        <v>18.969653843302979</v>
      </c>
      <c r="EW19">
        <v>38.568767357402209</v>
      </c>
      <c r="EX19">
        <v>10.408307330298241</v>
      </c>
      <c r="EY19">
        <v>0</v>
      </c>
      <c r="EZ19">
        <v>22.718137702569564</v>
      </c>
      <c r="FB19">
        <v>29.726199999999999</v>
      </c>
      <c r="FC19">
        <v>72.003100000000003</v>
      </c>
      <c r="FD19">
        <v>4689.13</v>
      </c>
      <c r="FE19">
        <v>4248.84</v>
      </c>
      <c r="FF19">
        <v>2.4110099999999998E-12</v>
      </c>
      <c r="FG19">
        <v>14282.9</v>
      </c>
      <c r="FH19">
        <v>817.53800000000001</v>
      </c>
      <c r="FI19">
        <v>109.68600000000001</v>
      </c>
      <c r="FJ19">
        <v>2.33561</v>
      </c>
      <c r="FK19">
        <v>1893.56</v>
      </c>
      <c r="FL19">
        <v>48.587200000000003</v>
      </c>
      <c r="FM19">
        <v>22.1081</v>
      </c>
      <c r="FN19">
        <v>349.82799999999997</v>
      </c>
      <c r="FO19">
        <v>20853.099999999999</v>
      </c>
      <c r="FP19">
        <v>122.501</v>
      </c>
      <c r="FQ19">
        <v>126.779</v>
      </c>
      <c r="FR19">
        <v>5.4854000000000003</v>
      </c>
      <c r="FS19">
        <v>96.414299999999997</v>
      </c>
      <c r="FT19">
        <v>5.4447799999999997</v>
      </c>
      <c r="FU19">
        <v>0.26620899999999997</v>
      </c>
      <c r="FV19">
        <v>4.4715700000000001E-7</v>
      </c>
      <c r="FW19">
        <v>2.5680200000000003E-7</v>
      </c>
      <c r="FX19">
        <v>1.94763</v>
      </c>
      <c r="FY19">
        <v>0.369838</v>
      </c>
      <c r="FZ19">
        <v>1.8434600000000001</v>
      </c>
      <c r="GA19">
        <v>144.16800000000001</v>
      </c>
      <c r="GB19">
        <v>9.4182199999999997E-3</v>
      </c>
      <c r="GC19">
        <v>6.0719300000000001E-4</v>
      </c>
      <c r="GD19">
        <v>3.2622600000000002E-2</v>
      </c>
      <c r="GE19">
        <v>0.57276099999999996</v>
      </c>
      <c r="GG19">
        <v>741.66666666666697</v>
      </c>
      <c r="GH19">
        <v>908.33333333333405</v>
      </c>
      <c r="GI19">
        <v>1091.6666666666699</v>
      </c>
      <c r="GJ19">
        <v>808.33333333333394</v>
      </c>
      <c r="GK19">
        <v>775</v>
      </c>
      <c r="GL19">
        <v>1766.6666666666699</v>
      </c>
      <c r="GM19">
        <v>2.97262E-3</v>
      </c>
      <c r="GN19">
        <v>7.2003100000000006E-3</v>
      </c>
      <c r="GO19">
        <v>0.46891300000000002</v>
      </c>
      <c r="GP19">
        <v>0.42488400000000004</v>
      </c>
      <c r="GQ19">
        <v>2.4110099999999998E-16</v>
      </c>
      <c r="GR19">
        <v>1.4282900000000001</v>
      </c>
      <c r="GS19">
        <v>8.1753800000000001E-2</v>
      </c>
      <c r="GT19">
        <v>1.09686E-2</v>
      </c>
      <c r="GU19">
        <v>2.33561E-4</v>
      </c>
      <c r="GV19">
        <v>0.189356</v>
      </c>
      <c r="GW19">
        <v>4.8587200000000004E-3</v>
      </c>
      <c r="GX19">
        <v>2.2108100000000001E-3</v>
      </c>
      <c r="GY19">
        <v>3.4982799999999994E-2</v>
      </c>
      <c r="GZ19">
        <v>2.0853099999999998</v>
      </c>
      <c r="HA19">
        <v>1.22501E-2</v>
      </c>
      <c r="HB19">
        <v>1.2677899999999999E-2</v>
      </c>
      <c r="HC19">
        <v>5.4854000000000003E-4</v>
      </c>
      <c r="HD19">
        <v>9.6414299999999994E-3</v>
      </c>
      <c r="HE19">
        <v>5.4447799999999993E-4</v>
      </c>
      <c r="HF19">
        <v>2.6620899999999998E-5</v>
      </c>
      <c r="HG19">
        <v>4.4715700000000001E-11</v>
      </c>
      <c r="HH19">
        <v>2.5680200000000001E-11</v>
      </c>
      <c r="HI19">
        <v>1.9476300000000001E-4</v>
      </c>
      <c r="HJ19">
        <v>3.6983800000000003E-5</v>
      </c>
      <c r="HK19">
        <v>1.84346E-4</v>
      </c>
      <c r="HL19">
        <v>1.44168E-2</v>
      </c>
      <c r="HM19">
        <v>9.41822E-7</v>
      </c>
      <c r="HN19">
        <v>6.0719300000000006E-8</v>
      </c>
      <c r="HO19">
        <v>3.2622600000000003E-6</v>
      </c>
      <c r="HP19">
        <v>5.7276099999999999E-5</v>
      </c>
      <c r="HS19">
        <v>7.41666666666667E-2</v>
      </c>
      <c r="HT19">
        <v>9.0833333333333405E-2</v>
      </c>
      <c r="HU19">
        <v>0.10916666666666699</v>
      </c>
      <c r="HV19">
        <v>8.0833333333333396E-2</v>
      </c>
      <c r="HW19">
        <v>7.7499999999999999E-2</v>
      </c>
      <c r="HX19">
        <v>0.176666666666667</v>
      </c>
      <c r="HZ19">
        <v>6.3992712968299614E-3</v>
      </c>
      <c r="IA19">
        <v>9.7058550195736979E-3</v>
      </c>
      <c r="IB19">
        <v>0.77734240641711372</v>
      </c>
      <c r="IC19">
        <v>0.70435315508021523</v>
      </c>
      <c r="ID19">
        <v>4.5557186730911803E-16</v>
      </c>
      <c r="IE19">
        <v>3.0548829903880361</v>
      </c>
      <c r="IF19">
        <v>0.11439004750499025</v>
      </c>
      <c r="IG19">
        <v>1.534728263473057E-2</v>
      </c>
      <c r="IH19">
        <v>3.58237690391458E-4</v>
      </c>
      <c r="II19">
        <v>0.31593615458533525</v>
      </c>
      <c r="IJ19">
        <v>8.6739693129171472E-3</v>
      </c>
      <c r="IK19">
        <v>3.2311838461538426E-3</v>
      </c>
      <c r="IL19">
        <v>4.517072864943561E-2</v>
      </c>
      <c r="IM19">
        <v>2.6823396669650879</v>
      </c>
      <c r="IN19">
        <v>1.5247983144692513E-2</v>
      </c>
      <c r="IO19">
        <v>1.5780475711226618E-2</v>
      </c>
      <c r="IP19">
        <v>7.3736616179001827E-4</v>
      </c>
      <c r="IQ19">
        <v>1.0543868750438716E-2</v>
      </c>
      <c r="IR19">
        <v>6.4390333668112203E-4</v>
      </c>
      <c r="IS19">
        <v>3.1482054987445743E-5</v>
      </c>
      <c r="IT19">
        <v>5.6786072286581879E-11</v>
      </c>
      <c r="IU19">
        <v>3.468882091646576E-11</v>
      </c>
      <c r="IV19">
        <v>2.7861317759121776E-4</v>
      </c>
      <c r="IW19">
        <v>4.6953318995872404E-5</v>
      </c>
      <c r="IX19">
        <v>1.9544282468021007E-4</v>
      </c>
      <c r="IY19">
        <v>1.6096834959941665E-2</v>
      </c>
      <c r="IZ19">
        <v>1.1045558228941672E-6</v>
      </c>
      <c r="JA19">
        <v>3.9134115317919065E-8</v>
      </c>
      <c r="JB19">
        <v>4.1140250130548461E-6</v>
      </c>
      <c r="JC19">
        <v>6.1698964864865025E-5</v>
      </c>
      <c r="JD19">
        <v>0</v>
      </c>
      <c r="JE19">
        <v>0</v>
      </c>
      <c r="JF19">
        <v>0.12295008912655998</v>
      </c>
      <c r="JG19">
        <v>0.17163392636520899</v>
      </c>
      <c r="JH19">
        <v>0.23348997270677638</v>
      </c>
      <c r="JI19">
        <v>9.7372122762148433E-2</v>
      </c>
      <c r="JJ19">
        <v>0.1293069772299979</v>
      </c>
    </row>
    <row r="20" spans="1:270">
      <c r="A20" t="s">
        <v>305</v>
      </c>
      <c r="B20" t="s">
        <v>84</v>
      </c>
      <c r="D20">
        <v>214.26599999999999</v>
      </c>
      <c r="E20">
        <v>608.75199999999995</v>
      </c>
      <c r="F20">
        <v>45489.4</v>
      </c>
      <c r="G20">
        <v>43974.5</v>
      </c>
      <c r="H20">
        <v>105300</v>
      </c>
      <c r="I20">
        <v>172957</v>
      </c>
      <c r="J20" s="17">
        <v>0</v>
      </c>
      <c r="K20" s="17">
        <v>1505.96</v>
      </c>
      <c r="L20">
        <v>22.604299999999999</v>
      </c>
      <c r="M20">
        <v>11722.4</v>
      </c>
      <c r="N20">
        <v>311.64499999999998</v>
      </c>
      <c r="O20">
        <v>117.50700000000001</v>
      </c>
      <c r="P20">
        <v>2230</v>
      </c>
      <c r="Q20">
        <v>117294</v>
      </c>
      <c r="R20">
        <v>579.61300000000006</v>
      </c>
      <c r="S20">
        <v>583.529</v>
      </c>
      <c r="T20">
        <v>47.782200000000003</v>
      </c>
      <c r="U20">
        <v>566.89</v>
      </c>
      <c r="V20" s="17">
        <v>0</v>
      </c>
      <c r="W20">
        <v>9.6454000000000004</v>
      </c>
      <c r="X20">
        <v>12.7399</v>
      </c>
      <c r="Y20">
        <v>9.8261399999999999E-2</v>
      </c>
      <c r="Z20">
        <v>29.8626</v>
      </c>
      <c r="AA20">
        <v>5.0977300000000003</v>
      </c>
      <c r="AB20">
        <v>25.619399999999999</v>
      </c>
      <c r="AC20">
        <v>841.25699999999995</v>
      </c>
      <c r="AD20">
        <v>127.68600000000001</v>
      </c>
      <c r="AE20">
        <v>0.64293699999999998</v>
      </c>
      <c r="AF20">
        <v>0.17799599999999999</v>
      </c>
      <c r="AG20">
        <v>8.3919700000000006</v>
      </c>
      <c r="AI20">
        <v>402600</v>
      </c>
      <c r="AJ20">
        <v>50300</v>
      </c>
      <c r="AK20">
        <v>105300</v>
      </c>
      <c r="AL20">
        <v>180600</v>
      </c>
      <c r="AM20">
        <v>76900</v>
      </c>
      <c r="AN20">
        <v>0</v>
      </c>
      <c r="AO20">
        <v>170300</v>
      </c>
      <c r="AP20">
        <v>2.1426600000000001E-2</v>
      </c>
      <c r="AQ20">
        <v>6.0875199999999997E-2</v>
      </c>
      <c r="AR20">
        <v>4.54894</v>
      </c>
      <c r="AS20">
        <v>4.3974500000000001</v>
      </c>
      <c r="AT20">
        <v>10.53</v>
      </c>
      <c r="AU20">
        <v>17.2957</v>
      </c>
      <c r="AV20">
        <v>0</v>
      </c>
      <c r="AW20">
        <v>0.15059600000000001</v>
      </c>
      <c r="AX20">
        <v>2.2604299999999999E-3</v>
      </c>
      <c r="AY20">
        <v>1.1722399999999999</v>
      </c>
      <c r="AZ20">
        <v>3.1164499999999998E-2</v>
      </c>
      <c r="BA20">
        <v>1.1750700000000001E-2</v>
      </c>
      <c r="BB20">
        <v>0.223</v>
      </c>
      <c r="BC20">
        <v>11.7294</v>
      </c>
      <c r="BD20">
        <v>5.7961300000000007E-2</v>
      </c>
      <c r="BE20">
        <v>5.8352899999999999E-2</v>
      </c>
      <c r="BF20">
        <v>4.7782200000000006E-3</v>
      </c>
      <c r="BG20">
        <v>5.6688999999999996E-2</v>
      </c>
      <c r="BH20">
        <v>0</v>
      </c>
      <c r="BI20">
        <v>9.6454000000000006E-4</v>
      </c>
      <c r="BJ20">
        <v>1.27399E-3</v>
      </c>
      <c r="BK20">
        <v>9.8261400000000001E-6</v>
      </c>
      <c r="BL20">
        <v>2.9862600000000001E-3</v>
      </c>
      <c r="BM20">
        <v>5.0977300000000004E-4</v>
      </c>
      <c r="BN20">
        <v>2.56194E-3</v>
      </c>
      <c r="BO20">
        <v>8.4125699999999998E-2</v>
      </c>
      <c r="BP20">
        <v>1.2768600000000001E-2</v>
      </c>
      <c r="BQ20">
        <v>6.4293699999999997E-5</v>
      </c>
      <c r="BR20">
        <v>1.7799599999999998E-5</v>
      </c>
      <c r="BS20">
        <v>8.3919700000000008E-4</v>
      </c>
      <c r="BU20">
        <v>40.26</v>
      </c>
      <c r="BV20">
        <v>5.03</v>
      </c>
      <c r="BW20">
        <v>10.53</v>
      </c>
      <c r="BX20">
        <v>18.059999999999999</v>
      </c>
      <c r="BY20">
        <v>7.69</v>
      </c>
      <c r="BZ20">
        <v>0</v>
      </c>
      <c r="CA20">
        <v>17.03</v>
      </c>
      <c r="CB20">
        <f t="shared" si="0"/>
        <v>220600</v>
      </c>
      <c r="CC20">
        <f t="shared" si="1"/>
        <v>167594</v>
      </c>
      <c r="CD20">
        <f t="shared" si="2"/>
        <v>0.22801450589301903</v>
      </c>
      <c r="CE20">
        <f t="shared" si="3"/>
        <v>0.3001300762557132</v>
      </c>
      <c r="CF20">
        <f t="shared" si="4"/>
        <v>0.77198549410698092</v>
      </c>
      <c r="CG20">
        <f t="shared" si="5"/>
        <v>0.6998699237442868</v>
      </c>
      <c r="CI20">
        <v>5.5526412450852396</v>
      </c>
      <c r="CJ20">
        <v>2.4473587549147608</v>
      </c>
      <c r="CL20">
        <v>0.92261092496547015</v>
      </c>
      <c r="CM20">
        <v>0.21145836473271257</v>
      </c>
      <c r="CN20">
        <v>2.6333107552387989</v>
      </c>
      <c r="CO20">
        <v>3.504999563412825E-2</v>
      </c>
      <c r="CP20">
        <v>1.7870805161054373</v>
      </c>
      <c r="CQ20">
        <v>2.6660331910155252E-2</v>
      </c>
      <c r="CR20">
        <v>1.9513364422529716E-3</v>
      </c>
      <c r="CS20">
        <v>5.2829072148850168E-3</v>
      </c>
      <c r="CT20">
        <v>7.7070697303048838E-3</v>
      </c>
      <c r="CU20">
        <v>4.3414671596685948E-4</v>
      </c>
      <c r="CV20">
        <v>5.9180758023969285E-4</v>
      </c>
      <c r="CW20">
        <v>9.5058017858633284E-5</v>
      </c>
      <c r="CX20">
        <v>9.3017495060344827E-7</v>
      </c>
      <c r="CY20">
        <v>2.7754724273563997E-4</v>
      </c>
      <c r="CZ20">
        <v>1.2373346332233463E-4</v>
      </c>
      <c r="DA20">
        <v>3.2091799969504006E-6</v>
      </c>
      <c r="DB20">
        <v>3.7081840769450371E-5</v>
      </c>
      <c r="DC20">
        <v>7.9380311097479396E-4</v>
      </c>
      <c r="DD20">
        <v>3.2091799969504006E-6</v>
      </c>
      <c r="DE20">
        <v>8.3606875133598183E-7</v>
      </c>
      <c r="DF20">
        <v>3.4974050421775331E-5</v>
      </c>
      <c r="DH20">
        <v>4.57302089435703E-2</v>
      </c>
      <c r="DI20">
        <v>1.6984139871442987</v>
      </c>
      <c r="DJ20">
        <v>5.7273912586494847E-3</v>
      </c>
      <c r="DK20">
        <v>1.664622397456708E-4</v>
      </c>
      <c r="DL20">
        <v>3.2445725084572455E-2</v>
      </c>
      <c r="DM20">
        <v>5.2909043941428277E-3</v>
      </c>
      <c r="DN20">
        <v>4.822245023284621</v>
      </c>
      <c r="DP20">
        <v>4.6125850720461027E-2</v>
      </c>
      <c r="DQ20">
        <v>8.2058392692474724E-2</v>
      </c>
      <c r="DR20">
        <v>7.5425748611396717</v>
      </c>
      <c r="DS20">
        <v>7.2913900432009759</v>
      </c>
      <c r="DT20">
        <v>19.895463642428325</v>
      </c>
      <c r="DU20">
        <v>36.998882627269545</v>
      </c>
      <c r="DV20">
        <v>0</v>
      </c>
      <c r="DW20">
        <v>0.21071416367265511</v>
      </c>
      <c r="DX20">
        <v>3.4670652313167154E-3</v>
      </c>
      <c r="DY20">
        <v>1.9558556256528092</v>
      </c>
      <c r="DZ20">
        <v>5.5636035139379592E-2</v>
      </c>
      <c r="EA20">
        <v>1.7174099999999984E-2</v>
      </c>
      <c r="EB20">
        <v>0.28794357480888161</v>
      </c>
      <c r="EC20">
        <v>15.0889085146387</v>
      </c>
      <c r="ED20">
        <v>7.2145772315692636E-2</v>
      </c>
      <c r="EE20">
        <v>7.263320590394591E-2</v>
      </c>
      <c r="EF20">
        <v>6.4230461617900267E-3</v>
      </c>
      <c r="EG20">
        <v>6.1995095706095502E-2</v>
      </c>
      <c r="EH20">
        <v>0</v>
      </c>
      <c r="EI20">
        <v>1.140671476831772E-3</v>
      </c>
      <c r="EJ20">
        <v>1.617885624789111E-3</v>
      </c>
      <c r="EK20">
        <v>1.32731524972594E-5</v>
      </c>
      <c r="EL20">
        <v>4.2719170875040431E-3</v>
      </c>
      <c r="EM20">
        <v>6.4718969615028222E-4</v>
      </c>
      <c r="EN20">
        <v>2.7161576072234675E-3</v>
      </c>
      <c r="EO20">
        <v>9.3929131900946414E-2</v>
      </c>
      <c r="EP20">
        <v>1.4974837580993505E-2</v>
      </c>
      <c r="EQ20">
        <v>4.143784710982657E-5</v>
      </c>
      <c r="ER20">
        <v>2.2447015143603131E-5</v>
      </c>
      <c r="ES20">
        <v>9.0399985714285957E-4</v>
      </c>
      <c r="EU20">
        <v>8.3402180621271214</v>
      </c>
      <c r="EV20">
        <v>19.895463642428325</v>
      </c>
      <c r="EW20">
        <v>38.632941679128329</v>
      </c>
      <c r="EX20">
        <v>9.2638753900455413</v>
      </c>
      <c r="EY20">
        <v>0</v>
      </c>
      <c r="EZ20">
        <v>21.907694511594546</v>
      </c>
      <c r="FB20">
        <v>33.635599999999997</v>
      </c>
      <c r="FC20">
        <v>127.327</v>
      </c>
      <c r="FD20">
        <v>4783.74</v>
      </c>
      <c r="FE20">
        <v>3461.57</v>
      </c>
      <c r="FF20">
        <v>4.9173199999999999E-12</v>
      </c>
      <c r="FG20">
        <v>14761</v>
      </c>
      <c r="FH20">
        <v>1400.2</v>
      </c>
      <c r="FI20">
        <v>289.99799999999999</v>
      </c>
      <c r="FJ20">
        <v>4.0576699999999999</v>
      </c>
      <c r="FK20">
        <v>1951.05</v>
      </c>
      <c r="FL20">
        <v>41.057200000000002</v>
      </c>
      <c r="FM20">
        <v>18.122399999999999</v>
      </c>
      <c r="FN20">
        <v>412.36599999999999</v>
      </c>
      <c r="FO20">
        <v>23870.1</v>
      </c>
      <c r="FP20">
        <v>108.48699999999999</v>
      </c>
      <c r="FQ20">
        <v>109.425</v>
      </c>
      <c r="FR20">
        <v>4.77264</v>
      </c>
      <c r="FS20">
        <v>107.166</v>
      </c>
      <c r="FT20">
        <v>6.5146600000000001</v>
      </c>
      <c r="FU20">
        <v>1.4926200000000001</v>
      </c>
      <c r="FV20">
        <v>1.90405</v>
      </c>
      <c r="FW20">
        <v>0.13471</v>
      </c>
      <c r="FX20">
        <v>3.7323</v>
      </c>
      <c r="FY20">
        <v>0.72585</v>
      </c>
      <c r="FZ20">
        <v>3.7209500000000002</v>
      </c>
      <c r="GA20">
        <v>125.67700000000001</v>
      </c>
      <c r="GB20">
        <v>14.7902</v>
      </c>
      <c r="GC20">
        <v>0.14285300000000001</v>
      </c>
      <c r="GD20">
        <v>0.104695</v>
      </c>
      <c r="GE20">
        <v>1.5409299999999999</v>
      </c>
      <c r="GG20">
        <v>741.66666666666697</v>
      </c>
      <c r="GH20">
        <v>908.33333333333405</v>
      </c>
      <c r="GI20">
        <v>1091.6666666666699</v>
      </c>
      <c r="GJ20">
        <v>808.33333333333394</v>
      </c>
      <c r="GK20">
        <v>775</v>
      </c>
      <c r="GL20">
        <v>1766.6666666666699</v>
      </c>
      <c r="GM20">
        <v>3.3635599999999998E-3</v>
      </c>
      <c r="GN20">
        <v>1.27327E-2</v>
      </c>
      <c r="GO20">
        <v>0.47837399999999997</v>
      </c>
      <c r="GP20">
        <v>0.34615699999999999</v>
      </c>
      <c r="GQ20">
        <v>4.9173199999999994E-16</v>
      </c>
      <c r="GR20">
        <v>1.4761</v>
      </c>
      <c r="GS20">
        <v>0.14002000000000001</v>
      </c>
      <c r="GT20">
        <v>2.8999799999999999E-2</v>
      </c>
      <c r="GU20">
        <v>4.0576699999999997E-4</v>
      </c>
      <c r="GV20">
        <v>0.195105</v>
      </c>
      <c r="GW20">
        <v>4.1057200000000002E-3</v>
      </c>
      <c r="GX20">
        <v>1.8122399999999999E-3</v>
      </c>
      <c r="GY20">
        <v>4.1236599999999998E-2</v>
      </c>
      <c r="GZ20">
        <v>2.3870100000000001</v>
      </c>
      <c r="HA20">
        <v>1.0848699999999999E-2</v>
      </c>
      <c r="HB20">
        <v>1.0942499999999999E-2</v>
      </c>
      <c r="HC20">
        <v>4.7726399999999998E-4</v>
      </c>
      <c r="HD20">
        <v>1.07166E-2</v>
      </c>
      <c r="HE20">
        <v>6.5146599999999996E-4</v>
      </c>
      <c r="HF20">
        <v>1.4926199999999999E-4</v>
      </c>
      <c r="HG20">
        <v>1.9040499999999999E-4</v>
      </c>
      <c r="HH20">
        <v>1.3471E-5</v>
      </c>
      <c r="HI20">
        <v>3.7323E-4</v>
      </c>
      <c r="HJ20">
        <v>7.2584999999999997E-5</v>
      </c>
      <c r="HK20">
        <v>3.7209500000000002E-4</v>
      </c>
      <c r="HL20">
        <v>1.2567700000000001E-2</v>
      </c>
      <c r="HM20">
        <v>1.4790199999999999E-3</v>
      </c>
      <c r="HN20">
        <v>1.42853E-5</v>
      </c>
      <c r="HO20">
        <v>1.04695E-5</v>
      </c>
      <c r="HP20">
        <v>1.54093E-4</v>
      </c>
      <c r="HS20">
        <v>7.41666666666667E-2</v>
      </c>
      <c r="HT20">
        <v>9.0833333333333405E-2</v>
      </c>
      <c r="HU20">
        <v>0.10916666666666699</v>
      </c>
      <c r="HV20">
        <v>8.0833333333333396E-2</v>
      </c>
      <c r="HW20">
        <v>7.7499999999999999E-2</v>
      </c>
      <c r="HX20">
        <v>0.176666666666667</v>
      </c>
      <c r="HZ20">
        <v>7.2408625936599309E-3</v>
      </c>
      <c r="IA20">
        <v>1.7163391605045614E-2</v>
      </c>
      <c r="IB20">
        <v>0.79302641711230082</v>
      </c>
      <c r="IC20">
        <v>0.57384315508021488</v>
      </c>
      <c r="ID20">
        <v>9.2915112527798385E-16</v>
      </c>
      <c r="IE20">
        <v>3.1571409042363805</v>
      </c>
      <c r="IF20">
        <v>0.19591620758483075</v>
      </c>
      <c r="IG20">
        <v>4.057656646706595E-2</v>
      </c>
      <c r="IH20">
        <v>6.2236860142348565E-4</v>
      </c>
      <c r="II20">
        <v>0.32552822958011274</v>
      </c>
      <c r="IJ20">
        <v>7.3296854495484799E-3</v>
      </c>
      <c r="IK20">
        <v>2.6486584615384584E-3</v>
      </c>
      <c r="IL20">
        <v>5.3245802766654381E-2</v>
      </c>
      <c r="IM20">
        <v>3.0704171602506753</v>
      </c>
      <c r="IN20">
        <v>1.3503628112572604E-2</v>
      </c>
      <c r="IO20">
        <v>1.3620383144692518E-2</v>
      </c>
      <c r="IP20">
        <v>6.4155453356282361E-4</v>
      </c>
      <c r="IQ20">
        <v>1.1719674763074724E-2</v>
      </c>
      <c r="IR20">
        <v>7.7042806345583084E-4</v>
      </c>
      <c r="IS20">
        <v>1.765182428669251E-4</v>
      </c>
      <c r="IT20">
        <v>2.4180214317849486E-4</v>
      </c>
      <c r="IU20">
        <v>1.8196630344222795E-5</v>
      </c>
      <c r="IV20">
        <v>5.3391453341943896E-4</v>
      </c>
      <c r="IW20">
        <v>9.2151338134950926E-5</v>
      </c>
      <c r="IX20">
        <v>3.9449349510910339E-4</v>
      </c>
      <c r="IY20">
        <v>1.4032253532410719E-2</v>
      </c>
      <c r="IZ20">
        <v>1.7345742116630647E-3</v>
      </c>
      <c r="JA20">
        <v>9.2069997109826549E-6</v>
      </c>
      <c r="JB20">
        <v>1.3203050913838169E-5</v>
      </c>
      <c r="JC20">
        <v>1.6599207335907379E-4</v>
      </c>
      <c r="JD20">
        <v>0</v>
      </c>
      <c r="JE20">
        <v>0</v>
      </c>
      <c r="JF20">
        <v>0.12295008912655998</v>
      </c>
      <c r="JG20">
        <v>0.17163392636520899</v>
      </c>
      <c r="JH20">
        <v>0.23348997270677638</v>
      </c>
      <c r="JI20">
        <v>9.7372122762148433E-2</v>
      </c>
      <c r="JJ20">
        <v>0.1293069772299979</v>
      </c>
    </row>
    <row r="21" spans="1:270">
      <c r="A21" t="s">
        <v>305</v>
      </c>
      <c r="B21" t="s">
        <v>85</v>
      </c>
      <c r="D21">
        <v>183.65799999999999</v>
      </c>
      <c r="E21">
        <v>758.15300000000002</v>
      </c>
      <c r="F21">
        <v>44339.4</v>
      </c>
      <c r="G21">
        <v>42878.9</v>
      </c>
      <c r="H21">
        <v>100100</v>
      </c>
      <c r="I21">
        <v>162885</v>
      </c>
      <c r="J21" s="17">
        <v>0</v>
      </c>
      <c r="K21" s="17">
        <v>0</v>
      </c>
      <c r="L21">
        <v>19.3627</v>
      </c>
      <c r="M21">
        <v>10374.299999999999</v>
      </c>
      <c r="N21">
        <v>262.58600000000001</v>
      </c>
      <c r="O21">
        <v>164.35</v>
      </c>
      <c r="P21">
        <v>1874.89</v>
      </c>
      <c r="Q21">
        <v>108714</v>
      </c>
      <c r="R21">
        <v>538.09</v>
      </c>
      <c r="S21">
        <v>550.26199999999994</v>
      </c>
      <c r="T21">
        <v>39.7134</v>
      </c>
      <c r="U21">
        <v>535.32100000000003</v>
      </c>
      <c r="V21" s="17">
        <v>0</v>
      </c>
      <c r="W21">
        <v>0.43532100000000001</v>
      </c>
      <c r="X21" s="1">
        <v>1.83911E-10</v>
      </c>
      <c r="Y21" s="17">
        <v>0</v>
      </c>
      <c r="Z21">
        <v>25.896799999999999</v>
      </c>
      <c r="AA21">
        <v>2.4256000000000002</v>
      </c>
      <c r="AB21">
        <v>25.246600000000001</v>
      </c>
      <c r="AC21">
        <v>916.79300000000001</v>
      </c>
      <c r="AD21" s="17">
        <v>0</v>
      </c>
      <c r="AE21" s="17">
        <v>0</v>
      </c>
      <c r="AF21">
        <v>8.4029300000000001E-2</v>
      </c>
      <c r="AG21">
        <v>3.0257000000000001</v>
      </c>
      <c r="AI21">
        <v>399900</v>
      </c>
      <c r="AJ21">
        <v>56300</v>
      </c>
      <c r="AK21">
        <v>100100</v>
      </c>
      <c r="AL21">
        <v>180100.00000000003</v>
      </c>
      <c r="AM21">
        <v>84300</v>
      </c>
      <c r="AN21">
        <v>0</v>
      </c>
      <c r="AO21">
        <v>179400</v>
      </c>
      <c r="AP21">
        <v>1.8365799999999998E-2</v>
      </c>
      <c r="AQ21">
        <v>7.5815300000000002E-2</v>
      </c>
      <c r="AR21">
        <v>4.4339399999999998</v>
      </c>
      <c r="AS21">
        <v>4.28789</v>
      </c>
      <c r="AT21">
        <v>10.01</v>
      </c>
      <c r="AU21">
        <v>16.288499999999999</v>
      </c>
      <c r="AV21">
        <v>0</v>
      </c>
      <c r="AW21">
        <v>0</v>
      </c>
      <c r="AX21">
        <v>1.9362699999999999E-3</v>
      </c>
      <c r="AY21">
        <v>1.0374299999999999</v>
      </c>
      <c r="AZ21">
        <v>2.62586E-2</v>
      </c>
      <c r="BA21">
        <v>1.6434999999999998E-2</v>
      </c>
      <c r="BB21">
        <v>0.18748900000000002</v>
      </c>
      <c r="BC21">
        <v>10.8714</v>
      </c>
      <c r="BD21">
        <v>5.3809000000000003E-2</v>
      </c>
      <c r="BE21">
        <v>5.5026199999999997E-2</v>
      </c>
      <c r="BF21">
        <v>3.9713400000000003E-3</v>
      </c>
      <c r="BG21">
        <v>5.3532100000000006E-2</v>
      </c>
      <c r="BH21">
        <v>0</v>
      </c>
      <c r="BI21">
        <v>4.3532100000000003E-5</v>
      </c>
      <c r="BJ21">
        <v>1.8391099999999999E-14</v>
      </c>
      <c r="BK21">
        <v>0</v>
      </c>
      <c r="BL21">
        <v>2.58968E-3</v>
      </c>
      <c r="BM21">
        <v>2.4256000000000001E-4</v>
      </c>
      <c r="BN21">
        <v>2.5246600000000002E-3</v>
      </c>
      <c r="BO21">
        <v>9.1679300000000005E-2</v>
      </c>
      <c r="BP21">
        <v>0</v>
      </c>
      <c r="BQ21">
        <v>0</v>
      </c>
      <c r="BR21">
        <v>8.4029300000000009E-6</v>
      </c>
      <c r="BS21">
        <v>3.0257E-4</v>
      </c>
      <c r="BU21">
        <v>39.99</v>
      </c>
      <c r="BV21">
        <v>5.63</v>
      </c>
      <c r="BW21">
        <v>10.01</v>
      </c>
      <c r="BX21">
        <v>18.010000000000002</v>
      </c>
      <c r="BY21">
        <v>8.43</v>
      </c>
      <c r="BZ21">
        <v>0</v>
      </c>
      <c r="CA21">
        <v>17.940000000000001</v>
      </c>
      <c r="CB21">
        <f t="shared" si="0"/>
        <v>235700</v>
      </c>
      <c r="CC21">
        <f t="shared" si="1"/>
        <v>165014</v>
      </c>
      <c r="CD21">
        <f t="shared" si="2"/>
        <v>0.23886296139159949</v>
      </c>
      <c r="CE21">
        <f t="shared" si="3"/>
        <v>0.3411831723368926</v>
      </c>
      <c r="CF21">
        <f t="shared" si="4"/>
        <v>0.76113703860840054</v>
      </c>
      <c r="CG21">
        <f t="shared" si="5"/>
        <v>0.65881682766310734</v>
      </c>
      <c r="CI21">
        <v>5.5200024900037112</v>
      </c>
      <c r="CJ21">
        <v>2.4799975099962879</v>
      </c>
      <c r="CL21">
        <v>0.71356478310418581</v>
      </c>
      <c r="CM21">
        <v>0.18655668991715968</v>
      </c>
      <c r="CN21">
        <v>2.7653722200376634</v>
      </c>
      <c r="CO21">
        <v>2.9376671709081127E-2</v>
      </c>
      <c r="CP21">
        <v>1.9940140853650299</v>
      </c>
      <c r="CQ21">
        <v>2.2780635357673065E-2</v>
      </c>
      <c r="CR21">
        <v>2.7207072700735752E-3</v>
      </c>
      <c r="CS21">
        <v>4.4373948937840302E-3</v>
      </c>
      <c r="CT21">
        <v>7.2450278361378155E-3</v>
      </c>
      <c r="CU21">
        <v>3.7072772528752633E-4</v>
      </c>
      <c r="CV21">
        <v>4.9033754010048547E-4</v>
      </c>
      <c r="CW21">
        <v>4.2768283635676501E-6</v>
      </c>
      <c r="CX21">
        <v>0</v>
      </c>
      <c r="CY21">
        <v>2.3993803344338161E-4</v>
      </c>
      <c r="CZ21">
        <v>1.7806253334681098E-15</v>
      </c>
      <c r="DA21">
        <v>0</v>
      </c>
      <c r="DB21">
        <v>1.7589250389517375E-5</v>
      </c>
      <c r="DC21">
        <v>0</v>
      </c>
      <c r="DD21">
        <v>0</v>
      </c>
      <c r="DE21">
        <v>3.9346507264547956E-7</v>
      </c>
      <c r="DF21">
        <v>1.2570471464374272E-5</v>
      </c>
      <c r="DH21">
        <v>5.6775809434088428E-2</v>
      </c>
      <c r="DI21">
        <v>1.8560449279868512</v>
      </c>
      <c r="DJ21">
        <v>5.3915796933784498E-3</v>
      </c>
      <c r="DK21">
        <v>1.6352846894914931E-4</v>
      </c>
      <c r="DL21">
        <v>0</v>
      </c>
      <c r="DM21">
        <v>5.7479926450258534E-3</v>
      </c>
      <c r="DN21">
        <v>5.1920577877120282</v>
      </c>
      <c r="DP21">
        <v>3.9536751008645468E-2</v>
      </c>
      <c r="DQ21">
        <v>0.10219730956937766</v>
      </c>
      <c r="DR21">
        <v>7.3518939312898457</v>
      </c>
      <c r="DS21">
        <v>7.1097291503805691</v>
      </c>
      <c r="DT21">
        <v>18.912971610703469</v>
      </c>
      <c r="DU21">
        <v>34.844284976860138</v>
      </c>
      <c r="DV21">
        <v>0</v>
      </c>
      <c r="DW21">
        <v>0</v>
      </c>
      <c r="DX21">
        <v>2.9698660854092437E-3</v>
      </c>
      <c r="DY21">
        <v>1.7309282243576347</v>
      </c>
      <c r="DZ21">
        <v>4.6877838319591622E-2</v>
      </c>
      <c r="EA21">
        <v>2.4020384615384586E-2</v>
      </c>
      <c r="EB21">
        <v>0.24209082016745473</v>
      </c>
      <c r="EC21">
        <v>13.985162073596531</v>
      </c>
      <c r="ED21">
        <v>6.6977308351177503E-2</v>
      </c>
      <c r="EE21">
        <v>6.8492385377791135E-2</v>
      </c>
      <c r="EF21">
        <v>5.3384105679862388E-3</v>
      </c>
      <c r="EG21">
        <v>5.8542709570609384E-2</v>
      </c>
      <c r="EH21">
        <v>0</v>
      </c>
      <c r="EI21">
        <v>5.1481353595069549E-5</v>
      </c>
      <c r="EJ21">
        <v>2.3355517950736675E-14</v>
      </c>
      <c r="EK21">
        <v>0</v>
      </c>
      <c r="EL21">
        <v>3.7045998148746155E-3</v>
      </c>
      <c r="EM21">
        <v>3.0794556145227866E-4</v>
      </c>
      <c r="EN21">
        <v>2.6766335139202326E-3</v>
      </c>
      <c r="EO21">
        <v>0.10236297662053852</v>
      </c>
      <c r="EP21">
        <v>0</v>
      </c>
      <c r="EQ21">
        <v>0</v>
      </c>
      <c r="ER21">
        <v>1.0596906501305484E-5</v>
      </c>
      <c r="ES21">
        <v>3.2593447876447961E-4</v>
      </c>
      <c r="EU21">
        <v>9.335075087430555</v>
      </c>
      <c r="EV21">
        <v>18.912971610703469</v>
      </c>
      <c r="EW21">
        <v>38.525984476251459</v>
      </c>
      <c r="EX21">
        <v>10.155327638242381</v>
      </c>
      <c r="EY21">
        <v>0</v>
      </c>
      <c r="EZ21">
        <v>23.07833467633624</v>
      </c>
      <c r="FB21">
        <v>28.085899999999999</v>
      </c>
      <c r="FC21">
        <v>159.845</v>
      </c>
      <c r="FD21">
        <v>6284.15</v>
      </c>
      <c r="FE21">
        <v>3952.74</v>
      </c>
      <c r="FF21">
        <v>3.7312000000000001E-12</v>
      </c>
      <c r="FG21">
        <v>14358.7</v>
      </c>
      <c r="FH21">
        <v>1200.6099999999999</v>
      </c>
      <c r="FI21">
        <v>119.551</v>
      </c>
      <c r="FJ21">
        <v>3.5183200000000001</v>
      </c>
      <c r="FK21">
        <v>1849.29</v>
      </c>
      <c r="FL21">
        <v>37.145000000000003</v>
      </c>
      <c r="FM21">
        <v>19.703199999999999</v>
      </c>
      <c r="FN21">
        <v>326.43400000000003</v>
      </c>
      <c r="FO21">
        <v>19861.2</v>
      </c>
      <c r="FP21">
        <v>96.677499999999995</v>
      </c>
      <c r="FQ21">
        <v>111.16500000000001</v>
      </c>
      <c r="FR21">
        <v>5.38218</v>
      </c>
      <c r="FS21">
        <v>73.124300000000005</v>
      </c>
      <c r="FT21">
        <v>4.0947100000000001</v>
      </c>
      <c r="FU21">
        <v>0.26156000000000001</v>
      </c>
      <c r="FV21">
        <v>2.5631200000000001E-11</v>
      </c>
      <c r="FW21">
        <v>1.9571200000000001E-11</v>
      </c>
      <c r="FX21">
        <v>2.8055500000000002</v>
      </c>
      <c r="FY21">
        <v>0.48922399999999999</v>
      </c>
      <c r="FZ21">
        <v>3.0909300000000002</v>
      </c>
      <c r="GA21">
        <v>146.178</v>
      </c>
      <c r="GB21">
        <v>1.41879E-4</v>
      </c>
      <c r="GC21">
        <v>1.9621000000000001E-7</v>
      </c>
      <c r="GD21">
        <v>4.4204300000000002E-2</v>
      </c>
      <c r="GE21">
        <v>0.49259999999999998</v>
      </c>
      <c r="GG21">
        <v>741.66666666666697</v>
      </c>
      <c r="GH21">
        <v>908.33333333333405</v>
      </c>
      <c r="GI21">
        <v>1091.6666666666699</v>
      </c>
      <c r="GJ21">
        <v>808.33333333333394</v>
      </c>
      <c r="GK21">
        <v>775</v>
      </c>
      <c r="GL21">
        <v>1766.6666666666699</v>
      </c>
      <c r="GM21">
        <v>2.8085899999999997E-3</v>
      </c>
      <c r="GN21">
        <v>1.5984499999999999E-2</v>
      </c>
      <c r="GO21">
        <v>0.62841499999999995</v>
      </c>
      <c r="GP21">
        <v>0.39527399999999996</v>
      </c>
      <c r="GQ21">
        <v>3.7311999999999999E-16</v>
      </c>
      <c r="GR21">
        <v>1.43587</v>
      </c>
      <c r="GS21">
        <v>0.12006099999999999</v>
      </c>
      <c r="GT21">
        <v>1.19551E-2</v>
      </c>
      <c r="GU21">
        <v>3.51832E-4</v>
      </c>
      <c r="GV21">
        <v>0.18492900000000001</v>
      </c>
      <c r="GW21">
        <v>3.7145000000000004E-3</v>
      </c>
      <c r="GX21">
        <v>1.9703199999999998E-3</v>
      </c>
      <c r="GY21">
        <v>3.2643400000000003E-2</v>
      </c>
      <c r="GZ21">
        <v>1.9861200000000001</v>
      </c>
      <c r="HA21">
        <v>9.6677499999999993E-3</v>
      </c>
      <c r="HB21">
        <v>1.1116500000000001E-2</v>
      </c>
      <c r="HC21">
        <v>5.3821800000000003E-4</v>
      </c>
      <c r="HD21">
        <v>7.3124300000000008E-3</v>
      </c>
      <c r="HE21">
        <v>4.0947100000000001E-4</v>
      </c>
      <c r="HF21">
        <v>2.6156000000000002E-5</v>
      </c>
      <c r="HG21">
        <v>2.5631200000000001E-15</v>
      </c>
      <c r="HH21">
        <v>1.9571200000000001E-15</v>
      </c>
      <c r="HI21">
        <v>2.8055500000000004E-4</v>
      </c>
      <c r="HJ21">
        <v>4.8922399999999998E-5</v>
      </c>
      <c r="HK21">
        <v>3.0909300000000003E-4</v>
      </c>
      <c r="HL21">
        <v>1.46178E-2</v>
      </c>
      <c r="HM21">
        <v>1.4187900000000001E-8</v>
      </c>
      <c r="HN21">
        <v>1.9621000000000001E-11</v>
      </c>
      <c r="HO21">
        <v>4.4204300000000005E-6</v>
      </c>
      <c r="HP21">
        <v>4.9259999999999999E-5</v>
      </c>
      <c r="HS21">
        <v>7.41666666666667E-2</v>
      </c>
      <c r="HT21">
        <v>9.0833333333333405E-2</v>
      </c>
      <c r="HU21">
        <v>0.10916666666666699</v>
      </c>
      <c r="HV21">
        <v>8.0833333333333396E-2</v>
      </c>
      <c r="HW21">
        <v>7.7499999999999999E-2</v>
      </c>
      <c r="HX21">
        <v>0.176666666666667</v>
      </c>
      <c r="HZ21">
        <v>6.0461577233429297E-3</v>
      </c>
      <c r="IA21">
        <v>2.1546744454110412E-2</v>
      </c>
      <c r="IB21">
        <v>1.0417574866310177</v>
      </c>
      <c r="IC21">
        <v>0.65526705882353042</v>
      </c>
      <c r="ID21">
        <v>7.050280800593034E-16</v>
      </c>
      <c r="IE21">
        <v>3.0710953933784242</v>
      </c>
      <c r="IF21">
        <v>0.16798954291417198</v>
      </c>
      <c r="IG21">
        <v>1.6727595009980074E-2</v>
      </c>
      <c r="IH21">
        <v>5.3964267615658201E-4</v>
      </c>
      <c r="II21">
        <v>0.30854980635053264</v>
      </c>
      <c r="IJ21">
        <v>6.6312648213584539E-3</v>
      </c>
      <c r="IK21">
        <v>2.879698461538458E-3</v>
      </c>
      <c r="IL21">
        <v>4.2150032690207381E-2</v>
      </c>
      <c r="IM21">
        <v>2.5547513124440497</v>
      </c>
      <c r="IN21">
        <v>1.2033672300397633E-2</v>
      </c>
      <c r="IO21">
        <v>1.3836964973998118E-2</v>
      </c>
      <c r="IP21">
        <v>7.2349097762478595E-4</v>
      </c>
      <c r="IQ21">
        <v>7.9968741324441071E-3</v>
      </c>
      <c r="IR21">
        <v>4.8424315247660283E-4</v>
      </c>
      <c r="IS21">
        <v>3.0932261127596395E-5</v>
      </c>
      <c r="IT21">
        <v>3.2549980789562445E-15</v>
      </c>
      <c r="IU21">
        <v>2.6436782109186636E-15</v>
      </c>
      <c r="IV21">
        <v>4.0134070659778346E-4</v>
      </c>
      <c r="IW21">
        <v>6.2110141555050261E-5</v>
      </c>
      <c r="IX21">
        <v>3.2769904966139856E-4</v>
      </c>
      <c r="IY21">
        <v>1.632125812090306E-2</v>
      </c>
      <c r="IZ21">
        <v>1.6639373002159809E-8</v>
      </c>
      <c r="JA21">
        <v>1.2645904624277453E-11</v>
      </c>
      <c r="JB21">
        <v>5.5745892689295251E-6</v>
      </c>
      <c r="JC21">
        <v>5.3063861003861141E-5</v>
      </c>
      <c r="JD21">
        <v>0</v>
      </c>
      <c r="JE21">
        <v>0</v>
      </c>
      <c r="JF21">
        <v>0.12295008912655998</v>
      </c>
      <c r="JG21">
        <v>0.17163392636520899</v>
      </c>
      <c r="JH21">
        <v>0.23348997270677638</v>
      </c>
      <c r="JI21">
        <v>9.7372122762148433E-2</v>
      </c>
      <c r="JJ21">
        <v>0.1293069772299979</v>
      </c>
    </row>
    <row r="22" spans="1:270">
      <c r="A22" t="s">
        <v>305</v>
      </c>
      <c r="B22" t="s">
        <v>86</v>
      </c>
      <c r="D22">
        <v>174.69</v>
      </c>
      <c r="E22" s="24">
        <v>1007.42</v>
      </c>
      <c r="F22">
        <v>40158.1</v>
      </c>
      <c r="G22">
        <v>41815</v>
      </c>
      <c r="H22">
        <v>101000</v>
      </c>
      <c r="I22">
        <v>164974</v>
      </c>
      <c r="J22" s="17">
        <v>0</v>
      </c>
      <c r="K22" s="17">
        <v>0</v>
      </c>
      <c r="L22">
        <v>15.6022</v>
      </c>
      <c r="M22">
        <v>9117.49</v>
      </c>
      <c r="N22">
        <v>293.19</v>
      </c>
      <c r="O22">
        <v>133.036</v>
      </c>
      <c r="P22">
        <v>1677.5</v>
      </c>
      <c r="Q22">
        <v>93822.2</v>
      </c>
      <c r="R22">
        <v>494.05799999999999</v>
      </c>
      <c r="S22">
        <v>518.11800000000005</v>
      </c>
      <c r="T22">
        <v>34.4587</v>
      </c>
      <c r="U22">
        <v>466.87299999999999</v>
      </c>
      <c r="V22" s="17">
        <v>0</v>
      </c>
      <c r="W22">
        <v>4.1852</v>
      </c>
      <c r="X22">
        <v>7.6663800000000004E-2</v>
      </c>
      <c r="Y22">
        <v>7.9524899999999996E-2</v>
      </c>
      <c r="Z22">
        <v>14.355</v>
      </c>
      <c r="AA22">
        <v>1.8887100000000001</v>
      </c>
      <c r="AB22">
        <v>22.268899999999999</v>
      </c>
      <c r="AC22">
        <v>869.09400000000005</v>
      </c>
      <c r="AD22">
        <v>7.5748600000000001E-3</v>
      </c>
      <c r="AE22" s="1">
        <v>2.86173E-6</v>
      </c>
      <c r="AF22">
        <v>6.3094200000000003E-2</v>
      </c>
      <c r="AG22">
        <v>3.1920099999999998</v>
      </c>
      <c r="AI22">
        <v>400600</v>
      </c>
      <c r="AJ22">
        <v>55900</v>
      </c>
      <c r="AK22">
        <v>101000</v>
      </c>
      <c r="AL22">
        <v>180700</v>
      </c>
      <c r="AM22">
        <v>85500</v>
      </c>
      <c r="AN22">
        <v>0</v>
      </c>
      <c r="AO22">
        <v>176300</v>
      </c>
      <c r="AP22">
        <v>1.7468999999999998E-2</v>
      </c>
      <c r="AQ22">
        <v>0.100742</v>
      </c>
      <c r="AR22">
        <v>4.0158100000000001</v>
      </c>
      <c r="AS22">
        <v>4.1814999999999998</v>
      </c>
      <c r="AT22">
        <v>10.1</v>
      </c>
      <c r="AU22">
        <v>16.497399999999999</v>
      </c>
      <c r="AV22">
        <v>0</v>
      </c>
      <c r="AW22">
        <v>0</v>
      </c>
      <c r="AX22">
        <v>1.56022E-3</v>
      </c>
      <c r="AY22">
        <v>0.91174900000000003</v>
      </c>
      <c r="AZ22">
        <v>2.9319000000000001E-2</v>
      </c>
      <c r="BA22">
        <v>1.33036E-2</v>
      </c>
      <c r="BB22">
        <v>0.16775000000000001</v>
      </c>
      <c r="BC22">
        <v>9.3822200000000002</v>
      </c>
      <c r="BD22">
        <v>4.94058E-2</v>
      </c>
      <c r="BE22">
        <v>5.1811800000000005E-2</v>
      </c>
      <c r="BF22">
        <v>3.4458700000000002E-3</v>
      </c>
      <c r="BG22">
        <v>4.6687300000000001E-2</v>
      </c>
      <c r="BH22">
        <v>0</v>
      </c>
      <c r="BI22">
        <v>4.1852000000000002E-4</v>
      </c>
      <c r="BJ22">
        <v>7.6663800000000003E-6</v>
      </c>
      <c r="BK22">
        <v>7.9524899999999998E-6</v>
      </c>
      <c r="BL22">
        <v>1.4355000000000001E-3</v>
      </c>
      <c r="BM22">
        <v>1.8887100000000002E-4</v>
      </c>
      <c r="BN22">
        <v>2.22689E-3</v>
      </c>
      <c r="BO22">
        <v>8.6909400000000012E-2</v>
      </c>
      <c r="BP22">
        <v>7.5748599999999998E-7</v>
      </c>
      <c r="BQ22">
        <v>2.8617299999999998E-10</v>
      </c>
      <c r="BR22">
        <v>6.3094200000000007E-6</v>
      </c>
      <c r="BS22">
        <v>3.1920099999999997E-4</v>
      </c>
      <c r="BU22">
        <v>40.06</v>
      </c>
      <c r="BV22">
        <v>5.59</v>
      </c>
      <c r="BW22">
        <v>10.1</v>
      </c>
      <c r="BX22">
        <v>18.07</v>
      </c>
      <c r="BY22">
        <v>8.5500000000000007</v>
      </c>
      <c r="BZ22">
        <v>0</v>
      </c>
      <c r="CA22">
        <v>17.63</v>
      </c>
      <c r="CB22">
        <f t="shared" si="0"/>
        <v>232200</v>
      </c>
      <c r="CC22">
        <f t="shared" si="1"/>
        <v>149722.20000000001</v>
      </c>
      <c r="CD22">
        <f t="shared" si="2"/>
        <v>0.24074074074074073</v>
      </c>
      <c r="CE22">
        <f t="shared" si="3"/>
        <v>0.37335812591586282</v>
      </c>
      <c r="CF22">
        <f t="shared" si="4"/>
        <v>0.7592592592592593</v>
      </c>
      <c r="CG22">
        <f t="shared" si="5"/>
        <v>0.62664187408413707</v>
      </c>
      <c r="CI22">
        <v>5.5409085551367614</v>
      </c>
      <c r="CJ22">
        <v>2.4590914448632382</v>
      </c>
      <c r="CL22">
        <v>0.76464818110658328</v>
      </c>
      <c r="CM22">
        <v>0.16403049290175586</v>
      </c>
      <c r="CN22">
        <v>2.7188217703438049</v>
      </c>
      <c r="CO22">
        <v>2.6295812568027641E-2</v>
      </c>
      <c r="CP22">
        <v>1.980746532072643</v>
      </c>
      <c r="CQ22">
        <v>2.1678104032703639E-2</v>
      </c>
      <c r="CR22">
        <v>2.2033249714634778E-3</v>
      </c>
      <c r="CS22">
        <v>4.9568175600398683E-3</v>
      </c>
      <c r="CT22">
        <v>6.8249030417402183E-3</v>
      </c>
      <c r="CU22">
        <v>2.9886307451402414E-4</v>
      </c>
      <c r="CV22">
        <v>4.2565156293551562E-4</v>
      </c>
      <c r="CW22">
        <v>4.1136343856453951E-5</v>
      </c>
      <c r="CX22">
        <v>7.5080263046034916E-7</v>
      </c>
      <c r="CY22">
        <v>1.3306181973714139E-4</v>
      </c>
      <c r="CZ22">
        <v>7.425957402659477E-7</v>
      </c>
      <c r="DA22">
        <v>1.4246076592006018E-11</v>
      </c>
      <c r="DB22">
        <v>1.370221243843477E-5</v>
      </c>
      <c r="DC22">
        <v>4.6966163597396252E-8</v>
      </c>
      <c r="DD22">
        <v>1.4246076592006018E-11</v>
      </c>
      <c r="DE22">
        <v>2.9557122294411132E-7</v>
      </c>
      <c r="DF22">
        <v>1.3267442494459814E-5</v>
      </c>
      <c r="DH22">
        <v>7.5476945225362399E-2</v>
      </c>
      <c r="DI22">
        <v>1.883320762214411</v>
      </c>
      <c r="DJ22">
        <v>4.7043299721688811E-3</v>
      </c>
      <c r="DK22">
        <v>1.4430670348405123E-4</v>
      </c>
      <c r="DL22">
        <v>0</v>
      </c>
      <c r="DM22">
        <v>5.4514111258502597E-3</v>
      </c>
      <c r="DN22">
        <v>5.1268017844543063</v>
      </c>
      <c r="DP22">
        <v>3.7606175792507142E-2</v>
      </c>
      <c r="DQ22">
        <v>0.13579793736407089</v>
      </c>
      <c r="DR22">
        <v>6.6585946513063057</v>
      </c>
      <c r="DS22">
        <v>6.9333244188438483</v>
      </c>
      <c r="DT22">
        <v>19.083018308502002</v>
      </c>
      <c r="DU22">
        <v>35.291162904948429</v>
      </c>
      <c r="DV22">
        <v>0</v>
      </c>
      <c r="DW22">
        <v>0</v>
      </c>
      <c r="DX22">
        <v>2.3930776512455444E-3</v>
      </c>
      <c r="DY22">
        <v>1.5212323507415917</v>
      </c>
      <c r="DZ22">
        <v>5.2341379269729031E-2</v>
      </c>
      <c r="EA22">
        <v>1.9443723076923054E-2</v>
      </c>
      <c r="EB22">
        <v>0.21660329450309368</v>
      </c>
      <c r="EC22">
        <v>12.069454468618471</v>
      </c>
      <c r="ED22">
        <v>6.149654334658896E-2</v>
      </c>
      <c r="EE22">
        <v>6.4491347262159465E-2</v>
      </c>
      <c r="EF22">
        <v>4.6320558864027606E-3</v>
      </c>
      <c r="EG22">
        <v>5.1057235649935487E-2</v>
      </c>
      <c r="EH22">
        <v>0</v>
      </c>
      <c r="EI22">
        <v>4.9494456060260143E-4</v>
      </c>
      <c r="EJ22">
        <v>9.7358111101113381E-6</v>
      </c>
      <c r="EK22">
        <v>1.074222558430171E-5</v>
      </c>
      <c r="EL22">
        <v>2.0535174362286118E-3</v>
      </c>
      <c r="EM22">
        <v>2.3978391382360376E-4</v>
      </c>
      <c r="EN22">
        <v>2.3609390594431828E-3</v>
      </c>
      <c r="EO22">
        <v>9.7037225200290927E-2</v>
      </c>
      <c r="EP22">
        <v>8.8836911015118681E-7</v>
      </c>
      <c r="EQ22">
        <v>1.8444097976878604E-10</v>
      </c>
      <c r="ER22">
        <v>7.9567881462140992E-6</v>
      </c>
      <c r="ES22">
        <v>3.4384972586872669E-4</v>
      </c>
      <c r="EU22">
        <v>9.2687512857436598</v>
      </c>
      <c r="EV22">
        <v>19.083018308502002</v>
      </c>
      <c r="EW22">
        <v>38.654333119703708</v>
      </c>
      <c r="EX22">
        <v>10.299887462274302</v>
      </c>
      <c r="EY22">
        <v>0</v>
      </c>
      <c r="EZ22">
        <v>22.679545169665989</v>
      </c>
      <c r="FB22">
        <v>22.1081</v>
      </c>
      <c r="FC22">
        <v>155.184</v>
      </c>
      <c r="FD22">
        <v>4348.6499999999996</v>
      </c>
      <c r="FE22">
        <v>3526.33</v>
      </c>
      <c r="FF22">
        <v>4.8422400000000002E-12</v>
      </c>
      <c r="FG22">
        <v>14530.9</v>
      </c>
      <c r="FH22">
        <v>1105.47</v>
      </c>
      <c r="FI22">
        <v>223.91900000000001</v>
      </c>
      <c r="FJ22">
        <v>2.1793</v>
      </c>
      <c r="FK22">
        <v>1050.1500000000001</v>
      </c>
      <c r="FL22">
        <v>31.193999999999999</v>
      </c>
      <c r="FM22">
        <v>16.610499999999998</v>
      </c>
      <c r="FN22">
        <v>162.84100000000001</v>
      </c>
      <c r="FO22">
        <v>9336.3700000000008</v>
      </c>
      <c r="FP22">
        <v>45.749699999999997</v>
      </c>
      <c r="FQ22">
        <v>59.743499999999997</v>
      </c>
      <c r="FR22">
        <v>4.0227399999999998</v>
      </c>
      <c r="FS22">
        <v>40.365000000000002</v>
      </c>
      <c r="FT22">
        <v>6.3087200000000001</v>
      </c>
      <c r="FU22">
        <v>0.97585500000000003</v>
      </c>
      <c r="FV22">
        <v>8.3995200000000006E-2</v>
      </c>
      <c r="FW22">
        <v>0.109455</v>
      </c>
      <c r="FX22">
        <v>1.2824</v>
      </c>
      <c r="FY22">
        <v>0.32643100000000003</v>
      </c>
      <c r="FZ22">
        <v>3.0309699999999999</v>
      </c>
      <c r="GA22">
        <v>77.929900000000004</v>
      </c>
      <c r="GB22">
        <v>9.6712199999999995E-3</v>
      </c>
      <c r="GC22">
        <v>3.41002E-7</v>
      </c>
      <c r="GD22">
        <v>5.4331999999999998E-2</v>
      </c>
      <c r="GE22">
        <v>0.709094</v>
      </c>
      <c r="GG22">
        <v>741.66666666666697</v>
      </c>
      <c r="GH22">
        <v>908.33333333333405</v>
      </c>
      <c r="GI22">
        <v>1091.6666666666699</v>
      </c>
      <c r="GJ22">
        <v>808.33333333333394</v>
      </c>
      <c r="GK22">
        <v>775</v>
      </c>
      <c r="GL22">
        <v>1766.6666666666699</v>
      </c>
      <c r="GM22">
        <v>2.2108100000000001E-3</v>
      </c>
      <c r="GN22">
        <v>1.55184E-2</v>
      </c>
      <c r="GO22">
        <v>0.43486499999999995</v>
      </c>
      <c r="GP22">
        <v>0.35263299999999997</v>
      </c>
      <c r="GQ22">
        <v>4.8422399999999998E-16</v>
      </c>
      <c r="GR22">
        <v>1.45309</v>
      </c>
      <c r="GS22">
        <v>0.11054700000000001</v>
      </c>
      <c r="GT22">
        <v>2.2391900000000003E-2</v>
      </c>
      <c r="GU22">
        <v>2.1793E-4</v>
      </c>
      <c r="GV22">
        <v>0.10501500000000001</v>
      </c>
      <c r="GW22">
        <v>3.1194E-3</v>
      </c>
      <c r="GX22">
        <v>1.6610499999999999E-3</v>
      </c>
      <c r="GY22">
        <v>1.6284099999999999E-2</v>
      </c>
      <c r="GZ22">
        <v>0.93363700000000005</v>
      </c>
      <c r="HA22">
        <v>4.5749699999999994E-3</v>
      </c>
      <c r="HB22">
        <v>5.9743499999999998E-3</v>
      </c>
      <c r="HC22">
        <v>4.0227399999999999E-4</v>
      </c>
      <c r="HD22">
        <v>4.0365000000000002E-3</v>
      </c>
      <c r="HE22">
        <v>6.3087199999999999E-4</v>
      </c>
      <c r="HF22">
        <v>9.7585500000000003E-5</v>
      </c>
      <c r="HG22">
        <v>8.3995200000000012E-6</v>
      </c>
      <c r="HH22">
        <v>1.09455E-5</v>
      </c>
      <c r="HI22">
        <v>1.2824000000000001E-4</v>
      </c>
      <c r="HJ22">
        <v>3.2643100000000006E-5</v>
      </c>
      <c r="HK22">
        <v>3.03097E-4</v>
      </c>
      <c r="HL22">
        <v>7.7929900000000005E-3</v>
      </c>
      <c r="HM22">
        <v>9.67122E-7</v>
      </c>
      <c r="HN22">
        <v>3.4100200000000003E-11</v>
      </c>
      <c r="HO22">
        <v>5.4331999999999999E-6</v>
      </c>
      <c r="HP22">
        <v>7.0909399999999996E-5</v>
      </c>
      <c r="HS22">
        <v>7.41666666666667E-2</v>
      </c>
      <c r="HT22">
        <v>9.0833333333333405E-2</v>
      </c>
      <c r="HU22">
        <v>0.10916666666666699</v>
      </c>
      <c r="HV22">
        <v>8.0833333333333396E-2</v>
      </c>
      <c r="HW22">
        <v>7.7499999999999999E-2</v>
      </c>
      <c r="HX22">
        <v>0.176666666666667</v>
      </c>
      <c r="HZ22">
        <v>4.759294149855901E-3</v>
      </c>
      <c r="IA22">
        <v>2.0918452196607151E-2</v>
      </c>
      <c r="IB22">
        <v>0.72089919786096368</v>
      </c>
      <c r="IC22">
        <v>0.58457877005347691</v>
      </c>
      <c r="ID22">
        <v>9.1496440029651623E-16</v>
      </c>
      <c r="IE22">
        <v>3.1079262086151633</v>
      </c>
      <c r="IF22">
        <v>0.15467753892215599</v>
      </c>
      <c r="IG22">
        <v>3.1330782235529007E-2</v>
      </c>
      <c r="IH22">
        <v>3.3426274021352214E-4</v>
      </c>
      <c r="II22">
        <v>0.17521512533946104</v>
      </c>
      <c r="IJ22">
        <v>5.5688699646643048E-3</v>
      </c>
      <c r="IK22">
        <v>2.4276884615384584E-3</v>
      </c>
      <c r="IL22">
        <v>2.1026466217691966E-2</v>
      </c>
      <c r="IM22">
        <v>1.2009396970456596</v>
      </c>
      <c r="IN22">
        <v>5.6945711012541854E-3</v>
      </c>
      <c r="IO22">
        <v>7.4364117925970986E-3</v>
      </c>
      <c r="IP22">
        <v>5.4075041996557729E-4</v>
      </c>
      <c r="IQ22">
        <v>4.4143167778167638E-3</v>
      </c>
      <c r="IR22">
        <v>7.4607346085368528E-4</v>
      </c>
      <c r="IS22">
        <v>1.1540526717644356E-4</v>
      </c>
      <c r="IT22">
        <v>1.0666851908671681E-5</v>
      </c>
      <c r="IU22">
        <v>1.4785184279763241E-5</v>
      </c>
      <c r="IV22">
        <v>1.8345041868474897E-4</v>
      </c>
      <c r="IW22">
        <v>4.1442520436357611E-5</v>
      </c>
      <c r="IX22">
        <v>3.2134211662904341E-4</v>
      </c>
      <c r="IY22">
        <v>8.7011315877639824E-3</v>
      </c>
      <c r="IZ22">
        <v>1.1342273131749447E-6</v>
      </c>
      <c r="JA22">
        <v>2.1977874566473981E-11</v>
      </c>
      <c r="JB22">
        <v>6.8517900783290071E-6</v>
      </c>
      <c r="JC22">
        <v>7.6385029343629531E-5</v>
      </c>
      <c r="JD22">
        <v>0</v>
      </c>
      <c r="JE22">
        <v>0</v>
      </c>
      <c r="JF22">
        <v>0.12295008912655998</v>
      </c>
      <c r="JG22">
        <v>0.17163392636520899</v>
      </c>
      <c r="JH22">
        <v>0.23348997270677638</v>
      </c>
      <c r="JI22">
        <v>9.7372122762148433E-2</v>
      </c>
      <c r="JJ22">
        <v>0.1293069772299979</v>
      </c>
    </row>
    <row r="23" spans="1:270">
      <c r="A23" t="s">
        <v>305</v>
      </c>
      <c r="B23" t="s">
        <v>87</v>
      </c>
      <c r="D23">
        <v>166.92500000000001</v>
      </c>
      <c r="E23">
        <v>720.15700000000004</v>
      </c>
      <c r="F23">
        <v>38082.199999999997</v>
      </c>
      <c r="G23">
        <v>39364.5</v>
      </c>
      <c r="H23">
        <v>98600</v>
      </c>
      <c r="I23">
        <v>167880</v>
      </c>
      <c r="J23" s="17">
        <v>0</v>
      </c>
      <c r="K23" s="17">
        <v>0</v>
      </c>
      <c r="L23">
        <v>18.327500000000001</v>
      </c>
      <c r="M23">
        <v>12984.6</v>
      </c>
      <c r="N23">
        <v>321.83999999999997</v>
      </c>
      <c r="O23">
        <v>178.66800000000001</v>
      </c>
      <c r="P23">
        <v>1937.62</v>
      </c>
      <c r="Q23">
        <v>100560</v>
      </c>
      <c r="R23">
        <v>469.464</v>
      </c>
      <c r="S23">
        <v>533.97799999999995</v>
      </c>
      <c r="T23">
        <v>37.360199999999999</v>
      </c>
      <c r="U23">
        <v>475.79399999999998</v>
      </c>
      <c r="V23" s="17">
        <v>0</v>
      </c>
      <c r="W23">
        <v>1.48169</v>
      </c>
      <c r="X23">
        <v>7.7519299999999999E-2</v>
      </c>
      <c r="Y23" s="17">
        <v>0</v>
      </c>
      <c r="Z23">
        <v>19.254999999999999</v>
      </c>
      <c r="AA23">
        <v>2.0510999999999999</v>
      </c>
      <c r="AB23">
        <v>21.9069</v>
      </c>
      <c r="AC23">
        <v>861.80499999999995</v>
      </c>
      <c r="AD23" s="17">
        <v>0</v>
      </c>
      <c r="AE23">
        <v>1.03249E-2</v>
      </c>
      <c r="AF23">
        <v>8.9183899999999997E-2</v>
      </c>
      <c r="AG23">
        <v>2.6366499999999999</v>
      </c>
      <c r="AI23">
        <v>399600</v>
      </c>
      <c r="AJ23">
        <v>53200</v>
      </c>
      <c r="AK23">
        <v>98600</v>
      </c>
      <c r="AL23">
        <v>175900</v>
      </c>
      <c r="AM23">
        <v>84100</v>
      </c>
      <c r="AN23">
        <v>13899.999999999998</v>
      </c>
      <c r="AO23">
        <v>174700</v>
      </c>
      <c r="AP23">
        <v>1.6692500000000002E-2</v>
      </c>
      <c r="AQ23">
        <v>7.2015700000000002E-2</v>
      </c>
      <c r="AR23">
        <v>3.8082199999999995</v>
      </c>
      <c r="AS23">
        <v>3.9364499999999998</v>
      </c>
      <c r="AT23">
        <v>9.86</v>
      </c>
      <c r="AU23">
        <v>16.788</v>
      </c>
      <c r="AV23">
        <v>0</v>
      </c>
      <c r="AW23">
        <v>0</v>
      </c>
      <c r="AX23">
        <v>1.83275E-3</v>
      </c>
      <c r="AY23">
        <v>1.2984599999999999</v>
      </c>
      <c r="AZ23">
        <v>3.2183999999999997E-2</v>
      </c>
      <c r="BA23">
        <v>1.7866800000000002E-2</v>
      </c>
      <c r="BB23">
        <v>0.19376199999999999</v>
      </c>
      <c r="BC23">
        <v>10.055999999999999</v>
      </c>
      <c r="BD23">
        <v>4.6946399999999999E-2</v>
      </c>
      <c r="BE23">
        <v>5.3397799999999995E-2</v>
      </c>
      <c r="BF23">
        <v>3.7360200000000001E-3</v>
      </c>
      <c r="BG23">
        <v>4.7579400000000001E-2</v>
      </c>
      <c r="BH23">
        <v>0</v>
      </c>
      <c r="BI23">
        <v>1.48169E-4</v>
      </c>
      <c r="BJ23">
        <v>7.7519299999999998E-6</v>
      </c>
      <c r="BK23">
        <v>0</v>
      </c>
      <c r="BL23">
        <v>1.9254999999999999E-3</v>
      </c>
      <c r="BM23">
        <v>2.0510999999999999E-4</v>
      </c>
      <c r="BN23">
        <v>2.1906899999999999E-3</v>
      </c>
      <c r="BO23">
        <v>8.6180499999999993E-2</v>
      </c>
      <c r="BP23">
        <v>0</v>
      </c>
      <c r="BQ23">
        <v>1.03249E-6</v>
      </c>
      <c r="BR23">
        <v>8.9183900000000002E-6</v>
      </c>
      <c r="BS23">
        <v>2.63665E-4</v>
      </c>
      <c r="BU23">
        <v>39.96</v>
      </c>
      <c r="BV23">
        <v>5.32</v>
      </c>
      <c r="BW23">
        <v>9.86</v>
      </c>
      <c r="BX23">
        <v>17.59</v>
      </c>
      <c r="BY23">
        <v>8.41</v>
      </c>
      <c r="BZ23">
        <v>1.39</v>
      </c>
      <c r="CA23">
        <v>17.47</v>
      </c>
      <c r="CB23">
        <f t="shared" si="0"/>
        <v>227900</v>
      </c>
      <c r="CC23">
        <f t="shared" si="1"/>
        <v>153760</v>
      </c>
      <c r="CD23">
        <f t="shared" si="2"/>
        <v>0.23343571741992103</v>
      </c>
      <c r="CE23">
        <f t="shared" si="3"/>
        <v>0.34599375650364206</v>
      </c>
      <c r="CF23">
        <f t="shared" si="4"/>
        <v>0.76656428258007903</v>
      </c>
      <c r="CG23">
        <f t="shared" si="5"/>
        <v>0.65400624349635794</v>
      </c>
      <c r="CI23">
        <v>5.4963084461630096</v>
      </c>
      <c r="CJ23">
        <v>2.5036915538369899</v>
      </c>
      <c r="CL23">
        <v>0.70330081019349144</v>
      </c>
      <c r="CM23">
        <v>0.23804567583410974</v>
      </c>
      <c r="CN23">
        <v>2.7453881739295762</v>
      </c>
      <c r="CO23">
        <v>3.0951029726104331E-2</v>
      </c>
      <c r="CP23">
        <v>1.9209283041392795</v>
      </c>
      <c r="CQ23">
        <v>2.1108484956932568E-2</v>
      </c>
      <c r="CR23">
        <v>3.0153559157820174E-3</v>
      </c>
      <c r="CS23">
        <v>5.544676693629221E-3</v>
      </c>
      <c r="CT23">
        <v>7.1675972967666802E-3</v>
      </c>
      <c r="CU23">
        <v>3.5774376596005406E-4</v>
      </c>
      <c r="CV23">
        <v>4.7026966245646961E-4</v>
      </c>
      <c r="CW23">
        <v>1.4840524486724532E-5</v>
      </c>
      <c r="CX23">
        <v>0</v>
      </c>
      <c r="CY23">
        <v>1.8187634237963902E-4</v>
      </c>
      <c r="CZ23">
        <v>7.6516373954719235E-7</v>
      </c>
      <c r="DA23">
        <v>5.2376310171589762E-8</v>
      </c>
      <c r="DB23">
        <v>1.5163333207369432E-5</v>
      </c>
      <c r="DC23">
        <v>0</v>
      </c>
      <c r="DD23">
        <v>5.2376310171589762E-8</v>
      </c>
      <c r="DE23">
        <v>4.2573719807930325E-7</v>
      </c>
      <c r="DF23">
        <v>1.1167549376271034E-5</v>
      </c>
      <c r="DH23">
        <v>5.4981091799666947E-2</v>
      </c>
      <c r="DI23">
        <v>1.8877157632719603</v>
      </c>
      <c r="DJ23">
        <v>4.8854031261509811E-3</v>
      </c>
      <c r="DK23">
        <v>1.4466087702097845E-4</v>
      </c>
      <c r="DL23">
        <v>0</v>
      </c>
      <c r="DM23">
        <v>5.5085033904134374E-3</v>
      </c>
      <c r="DN23">
        <v>5.0905270669842064</v>
      </c>
      <c r="DP23">
        <v>3.5934574927953843E-2</v>
      </c>
      <c r="DQ23">
        <v>9.7075534710743497E-2</v>
      </c>
      <c r="DR23">
        <v>6.314390701501738</v>
      </c>
      <c r="DS23">
        <v>6.5270082287595041</v>
      </c>
      <c r="DT23">
        <v>18.629560447705913</v>
      </c>
      <c r="DU23">
        <v>35.912813100747648</v>
      </c>
      <c r="DV23">
        <v>0</v>
      </c>
      <c r="DW23">
        <v>0</v>
      </c>
      <c r="DX23">
        <v>2.8110862989323758E-3</v>
      </c>
      <c r="DY23">
        <v>2.1664508084395235</v>
      </c>
      <c r="DZ23">
        <v>5.7456084805653639E-2</v>
      </c>
      <c r="EA23">
        <v>2.6113015384615357E-2</v>
      </c>
      <c r="EB23">
        <v>0.25019068583909648</v>
      </c>
      <c r="EC23">
        <v>12.936217029277435</v>
      </c>
      <c r="ED23">
        <v>5.8435271214438464E-2</v>
      </c>
      <c r="EE23">
        <v>6.6465478189048396E-2</v>
      </c>
      <c r="EF23">
        <v>5.0220854044750497E-3</v>
      </c>
      <c r="EG23">
        <v>5.2032836293436122E-2</v>
      </c>
      <c r="EH23">
        <v>0</v>
      </c>
      <c r="EI23">
        <v>1.752256537320244E-4</v>
      </c>
      <c r="EJ23">
        <v>9.8444541255201789E-6</v>
      </c>
      <c r="EK23">
        <v>0</v>
      </c>
      <c r="EL23">
        <v>2.7544742761812548E-3</v>
      </c>
      <c r="EM23">
        <v>2.6040037149355574E-4</v>
      </c>
      <c r="EN23">
        <v>2.3225599774266293E-3</v>
      </c>
      <c r="EO23">
        <v>9.6223384195192579E-2</v>
      </c>
      <c r="EP23">
        <v>0</v>
      </c>
      <c r="EQ23">
        <v>6.6544875722543333E-7</v>
      </c>
      <c r="ER23">
        <v>1.1246951357702349E-5</v>
      </c>
      <c r="ES23">
        <v>2.8402523166023237E-4</v>
      </c>
      <c r="EU23">
        <v>8.8210656243571144</v>
      </c>
      <c r="EV23">
        <v>18.629560447705913</v>
      </c>
      <c r="EW23">
        <v>37.627543972085682</v>
      </c>
      <c r="EX23">
        <v>10.13123433423706</v>
      </c>
      <c r="EY23">
        <v>2.3191832045122203</v>
      </c>
      <c r="EZ23">
        <v>22.473718327513602</v>
      </c>
      <c r="FB23">
        <v>23.977499999999999</v>
      </c>
      <c r="FC23">
        <v>96.311300000000003</v>
      </c>
      <c r="FD23">
        <v>3960.12</v>
      </c>
      <c r="FE23">
        <v>2836.7</v>
      </c>
      <c r="FF23">
        <v>4.4888800000000002E-12</v>
      </c>
      <c r="FG23">
        <v>12633</v>
      </c>
      <c r="FH23">
        <v>585.66099999999994</v>
      </c>
      <c r="FI23">
        <v>212.24</v>
      </c>
      <c r="FJ23">
        <v>2.9199199999999998</v>
      </c>
      <c r="FK23">
        <v>1879.13</v>
      </c>
      <c r="FL23">
        <v>33.773400000000002</v>
      </c>
      <c r="FM23">
        <v>19.597100000000001</v>
      </c>
      <c r="FN23">
        <v>241.33099999999999</v>
      </c>
      <c r="FO23">
        <v>11679.9</v>
      </c>
      <c r="FP23">
        <v>47.386200000000002</v>
      </c>
      <c r="FQ23">
        <v>67.178399999999996</v>
      </c>
      <c r="FR23">
        <v>3.8917999999999999</v>
      </c>
      <c r="FS23">
        <v>51.5441</v>
      </c>
      <c r="FT23">
        <v>5.2683600000000004</v>
      </c>
      <c r="FU23">
        <v>0.40245399999999998</v>
      </c>
      <c r="FV23">
        <v>8.1470699999999993E-2</v>
      </c>
      <c r="FW23">
        <v>1.29288E-12</v>
      </c>
      <c r="FX23">
        <v>2.0606399999999998</v>
      </c>
      <c r="FY23">
        <v>0.345441</v>
      </c>
      <c r="FZ23">
        <v>3.5283600000000002</v>
      </c>
      <c r="GA23">
        <v>126.03</v>
      </c>
      <c r="GB23">
        <v>5.4224900000000003E-3</v>
      </c>
      <c r="GC23">
        <v>1.41972E-2</v>
      </c>
      <c r="GD23">
        <v>3.8293199999999999E-2</v>
      </c>
      <c r="GE23">
        <v>0.62124500000000005</v>
      </c>
      <c r="GG23">
        <v>741.66666666666697</v>
      </c>
      <c r="GH23">
        <v>908.33333333333405</v>
      </c>
      <c r="GI23">
        <v>1091.6666666666699</v>
      </c>
      <c r="GJ23">
        <v>808.33333333333394</v>
      </c>
      <c r="GK23">
        <v>775</v>
      </c>
      <c r="GL23">
        <v>1766.6666666666699</v>
      </c>
      <c r="GM23">
        <v>2.3977499999999997E-3</v>
      </c>
      <c r="GN23">
        <v>9.6311299999999999E-3</v>
      </c>
      <c r="GO23">
        <v>0.39601199999999998</v>
      </c>
      <c r="GP23">
        <v>0.28366999999999998</v>
      </c>
      <c r="GQ23">
        <v>4.4888800000000005E-16</v>
      </c>
      <c r="GR23">
        <v>1.2633000000000001</v>
      </c>
      <c r="GS23">
        <v>5.8566099999999996E-2</v>
      </c>
      <c r="GT23">
        <v>2.1224E-2</v>
      </c>
      <c r="GU23">
        <v>2.9199199999999998E-4</v>
      </c>
      <c r="GV23">
        <v>0.18791300000000002</v>
      </c>
      <c r="GW23">
        <v>3.3773400000000004E-3</v>
      </c>
      <c r="GX23">
        <v>1.9597099999999999E-3</v>
      </c>
      <c r="GY23">
        <v>2.4133099999999998E-2</v>
      </c>
      <c r="GZ23">
        <v>1.1679899999999999</v>
      </c>
      <c r="HA23">
        <v>4.7386199999999998E-3</v>
      </c>
      <c r="HB23">
        <v>6.7178399999999992E-3</v>
      </c>
      <c r="HC23">
        <v>3.8917999999999998E-4</v>
      </c>
      <c r="HD23">
        <v>5.1544099999999999E-3</v>
      </c>
      <c r="HE23">
        <v>5.2683600000000004E-4</v>
      </c>
      <c r="HF23">
        <v>4.0245399999999999E-5</v>
      </c>
      <c r="HG23">
        <v>8.1470699999999999E-6</v>
      </c>
      <c r="HH23">
        <v>1.2928799999999999E-16</v>
      </c>
      <c r="HI23">
        <v>2.0606399999999997E-4</v>
      </c>
      <c r="HJ23">
        <v>3.45441E-5</v>
      </c>
      <c r="HK23">
        <v>3.5283600000000004E-4</v>
      </c>
      <c r="HL23">
        <v>1.2603E-2</v>
      </c>
      <c r="HM23">
        <v>5.4224900000000005E-7</v>
      </c>
      <c r="HN23">
        <v>1.4197200000000001E-6</v>
      </c>
      <c r="HO23">
        <v>3.8293199999999996E-6</v>
      </c>
      <c r="HP23">
        <v>6.2124500000000011E-5</v>
      </c>
      <c r="HS23">
        <v>7.41666666666667E-2</v>
      </c>
      <c r="HT23">
        <v>9.0833333333333405E-2</v>
      </c>
      <c r="HU23">
        <v>0.10916666666666699</v>
      </c>
      <c r="HV23">
        <v>8.0833333333333396E-2</v>
      </c>
      <c r="HW23">
        <v>7.7499999999999999E-2</v>
      </c>
      <c r="HX23">
        <v>0.176666666666667</v>
      </c>
      <c r="HZ23">
        <v>5.1617269452449484E-3</v>
      </c>
      <c r="IA23">
        <v>1.2982545397999088E-2</v>
      </c>
      <c r="IB23">
        <v>0.65649048128342358</v>
      </c>
      <c r="IC23">
        <v>0.4702550802139045</v>
      </c>
      <c r="ID23">
        <v>8.4819533876945923E-16</v>
      </c>
      <c r="IE23">
        <v>2.7019958704165163</v>
      </c>
      <c r="IF23">
        <v>8.1945780638722709E-2</v>
      </c>
      <c r="IG23">
        <v>2.9696654690618822E-2</v>
      </c>
      <c r="IH23">
        <v>4.4785961565836164E-4</v>
      </c>
      <c r="II23">
        <v>0.31352854209316899</v>
      </c>
      <c r="IJ23">
        <v>6.0293541342756121E-3</v>
      </c>
      <c r="IK23">
        <v>2.8641915384615352E-3</v>
      </c>
      <c r="IL23">
        <v>3.1161305314888879E-2</v>
      </c>
      <c r="IM23">
        <v>1.5023885693822756</v>
      </c>
      <c r="IN23">
        <v>5.8982700458855711E-3</v>
      </c>
      <c r="IO23">
        <v>8.3618510125420317E-3</v>
      </c>
      <c r="IP23">
        <v>5.2314901893287511E-4</v>
      </c>
      <c r="IQ23">
        <v>5.6368632584532403E-3</v>
      </c>
      <c r="IR23">
        <v>6.2303978908924819E-4</v>
      </c>
      <c r="IS23">
        <v>4.7594480118694292E-5</v>
      </c>
      <c r="IT23">
        <v>1.0346256593184108E-5</v>
      </c>
      <c r="IU23">
        <v>1.7464226441569867E-16</v>
      </c>
      <c r="IV23">
        <v>2.9477953115918673E-4</v>
      </c>
      <c r="IW23">
        <v>4.3855962522112814E-5</v>
      </c>
      <c r="IX23">
        <v>3.7407518735891535E-4</v>
      </c>
      <c r="IY23">
        <v>1.4071667152221351E-2</v>
      </c>
      <c r="IZ23">
        <v>6.3594213174945937E-7</v>
      </c>
      <c r="JA23">
        <v>9.1502184971098239E-7</v>
      </c>
      <c r="JB23">
        <v>4.8291424543081109E-6</v>
      </c>
      <c r="JC23">
        <v>6.6921758687258869E-5</v>
      </c>
      <c r="JD23">
        <v>0</v>
      </c>
      <c r="JE23">
        <v>0</v>
      </c>
      <c r="JF23">
        <v>0.12295008912655998</v>
      </c>
      <c r="JG23">
        <v>0.17163392636520899</v>
      </c>
      <c r="JH23">
        <v>0.23348997270677638</v>
      </c>
      <c r="JI23">
        <v>9.7372122762148433E-2</v>
      </c>
      <c r="JJ23">
        <v>0.1293069772299979</v>
      </c>
    </row>
    <row r="24" spans="1:270">
      <c r="A24" t="s">
        <v>305</v>
      </c>
      <c r="B24" t="s">
        <v>88</v>
      </c>
      <c r="D24">
        <v>159.67099999999999</v>
      </c>
      <c r="E24">
        <v>667.65800000000002</v>
      </c>
      <c r="F24">
        <v>38033.9</v>
      </c>
      <c r="G24">
        <v>38136</v>
      </c>
      <c r="H24">
        <v>97800</v>
      </c>
      <c r="I24">
        <v>158367</v>
      </c>
      <c r="J24" s="17">
        <v>0</v>
      </c>
      <c r="K24" s="17">
        <v>0</v>
      </c>
      <c r="L24">
        <v>22.984400000000001</v>
      </c>
      <c r="M24">
        <v>12025.3</v>
      </c>
      <c r="N24">
        <v>366.625</v>
      </c>
      <c r="O24">
        <v>209.78100000000001</v>
      </c>
      <c r="P24">
        <v>1879.06</v>
      </c>
      <c r="Q24">
        <v>103388</v>
      </c>
      <c r="R24">
        <v>497.50299999999999</v>
      </c>
      <c r="S24">
        <v>535.30899999999997</v>
      </c>
      <c r="T24">
        <v>36.356499999999997</v>
      </c>
      <c r="U24">
        <v>419.18900000000002</v>
      </c>
      <c r="V24" s="17">
        <v>0</v>
      </c>
      <c r="W24">
        <v>0.65152600000000005</v>
      </c>
      <c r="X24">
        <v>0.104841</v>
      </c>
      <c r="Y24" s="1">
        <v>2.9828399999999998E-12</v>
      </c>
      <c r="Z24">
        <v>28.9742</v>
      </c>
      <c r="AA24">
        <v>1.84859</v>
      </c>
      <c r="AB24">
        <v>19.748899999999999</v>
      </c>
      <c r="AC24">
        <v>1369.95</v>
      </c>
      <c r="AD24">
        <v>5.5671899999999996E-3</v>
      </c>
      <c r="AE24" s="1">
        <v>3.3069299999999999E-5</v>
      </c>
      <c r="AF24">
        <v>0.38672299999999998</v>
      </c>
      <c r="AG24">
        <v>3.2262499999999998</v>
      </c>
      <c r="AI24">
        <v>399200</v>
      </c>
      <c r="AJ24">
        <v>53800</v>
      </c>
      <c r="AK24">
        <v>97800</v>
      </c>
      <c r="AL24">
        <v>174899.99999999997</v>
      </c>
      <c r="AM24">
        <v>82200</v>
      </c>
      <c r="AN24">
        <v>15000</v>
      </c>
      <c r="AO24">
        <v>177000</v>
      </c>
      <c r="AP24">
        <v>1.5967099999999998E-2</v>
      </c>
      <c r="AQ24">
        <v>6.67658E-2</v>
      </c>
      <c r="AR24">
        <v>3.8033900000000003</v>
      </c>
      <c r="AS24">
        <v>3.8136000000000001</v>
      </c>
      <c r="AT24">
        <v>9.7799999999999994</v>
      </c>
      <c r="AU24">
        <v>15.8367</v>
      </c>
      <c r="AV24">
        <v>0</v>
      </c>
      <c r="AW24">
        <v>0</v>
      </c>
      <c r="AX24">
        <v>2.2984400000000001E-3</v>
      </c>
      <c r="AY24">
        <v>1.2025299999999999</v>
      </c>
      <c r="AZ24">
        <v>3.6662500000000001E-2</v>
      </c>
      <c r="BA24">
        <v>2.09781E-2</v>
      </c>
      <c r="BB24">
        <v>0.18790599999999999</v>
      </c>
      <c r="BC24">
        <v>10.338800000000001</v>
      </c>
      <c r="BD24">
        <v>4.9750299999999997E-2</v>
      </c>
      <c r="BE24">
        <v>5.3530899999999999E-2</v>
      </c>
      <c r="BF24">
        <v>3.6356499999999998E-3</v>
      </c>
      <c r="BG24">
        <v>4.1918900000000002E-2</v>
      </c>
      <c r="BH24">
        <v>0</v>
      </c>
      <c r="BI24">
        <v>6.5152600000000004E-5</v>
      </c>
      <c r="BJ24">
        <v>1.04841E-5</v>
      </c>
      <c r="BK24">
        <v>2.9828400000000001E-16</v>
      </c>
      <c r="BL24">
        <v>2.8974199999999999E-3</v>
      </c>
      <c r="BM24">
        <v>1.84859E-4</v>
      </c>
      <c r="BN24">
        <v>1.97489E-3</v>
      </c>
      <c r="BO24">
        <v>0.13699500000000001</v>
      </c>
      <c r="BP24">
        <v>5.56719E-7</v>
      </c>
      <c r="BQ24">
        <v>3.3069299999999999E-9</v>
      </c>
      <c r="BR24">
        <v>3.8672299999999999E-5</v>
      </c>
      <c r="BS24">
        <v>3.22625E-4</v>
      </c>
      <c r="BU24">
        <v>39.92</v>
      </c>
      <c r="BV24">
        <v>5.38</v>
      </c>
      <c r="BW24">
        <v>9.7799999999999994</v>
      </c>
      <c r="BX24">
        <v>17.489999999999998</v>
      </c>
      <c r="BY24">
        <v>8.2200000000000006</v>
      </c>
      <c r="BZ24">
        <v>1.5</v>
      </c>
      <c r="CA24">
        <v>17.7</v>
      </c>
      <c r="CB24">
        <f t="shared" si="0"/>
        <v>230800</v>
      </c>
      <c r="CC24">
        <f t="shared" si="1"/>
        <v>157188</v>
      </c>
      <c r="CD24">
        <f t="shared" si="2"/>
        <v>0.23310225303292895</v>
      </c>
      <c r="CE24">
        <f t="shared" si="3"/>
        <v>0.34226531287375628</v>
      </c>
      <c r="CF24">
        <f t="shared" si="4"/>
        <v>0.76689774696707103</v>
      </c>
      <c r="CG24">
        <f t="shared" si="5"/>
        <v>0.65773468712624372</v>
      </c>
      <c r="CI24">
        <v>5.4893161561563018</v>
      </c>
      <c r="CJ24">
        <v>2.5106838438436987</v>
      </c>
      <c r="CL24">
        <v>0.68440577000272818</v>
      </c>
      <c r="CM24">
        <v>0.22143732112770001</v>
      </c>
      <c r="CN24">
        <v>2.7938770983047574</v>
      </c>
      <c r="CO24">
        <v>3.014882002765391E-2</v>
      </c>
      <c r="CP24">
        <v>1.9512143302800486</v>
      </c>
      <c r="CQ24">
        <v>2.0280791555443871E-2</v>
      </c>
      <c r="CR24">
        <v>3.5561587033831649E-3</v>
      </c>
      <c r="CS24">
        <v>6.3442671449810573E-3</v>
      </c>
      <c r="CT24">
        <v>7.2173531396113599E-3</v>
      </c>
      <c r="CU24">
        <v>4.5063528601981586E-4</v>
      </c>
      <c r="CV24">
        <v>4.596666711803362E-4</v>
      </c>
      <c r="CW24">
        <v>6.5546095934422599E-6</v>
      </c>
      <c r="CX24">
        <v>2.8824263355519013E-17</v>
      </c>
      <c r="CY24">
        <v>2.7489530352701135E-4</v>
      </c>
      <c r="CZ24">
        <v>1.0394386732520647E-6</v>
      </c>
      <c r="DA24">
        <v>1.6849896032531993E-10</v>
      </c>
      <c r="DB24">
        <v>1.3726873170604348E-5</v>
      </c>
      <c r="DC24">
        <v>3.5330690415955071E-8</v>
      </c>
      <c r="DD24">
        <v>1.6849896032531993E-10</v>
      </c>
      <c r="DE24">
        <v>1.8542928231096104E-6</v>
      </c>
      <c r="DF24">
        <v>1.3725450033879764E-5</v>
      </c>
      <c r="DH24">
        <v>5.1199227484248391E-2</v>
      </c>
      <c r="DI24">
        <v>1.8532567982593655</v>
      </c>
      <c r="DJ24">
        <v>4.3232913147608684E-3</v>
      </c>
      <c r="DK24">
        <v>1.3098943124411383E-4</v>
      </c>
      <c r="DL24">
        <v>0</v>
      </c>
      <c r="DM24">
        <v>8.7953374390191703E-3</v>
      </c>
      <c r="DN24">
        <v>5.1764633766379706</v>
      </c>
      <c r="DP24">
        <v>3.4372978962535966E-2</v>
      </c>
      <c r="DQ24">
        <v>8.9998788255763087E-2</v>
      </c>
      <c r="DR24">
        <v>6.3063821024480466</v>
      </c>
      <c r="DS24">
        <v>6.3233112528286259</v>
      </c>
      <c r="DT24">
        <v>18.478407827440552</v>
      </c>
      <c r="DU24">
        <v>33.877796475614147</v>
      </c>
      <c r="DV24">
        <v>0</v>
      </c>
      <c r="DW24">
        <v>0</v>
      </c>
      <c r="DX24">
        <v>3.5253652669039043E-3</v>
      </c>
      <c r="DY24">
        <v>2.0063937977856692</v>
      </c>
      <c r="DZ24">
        <v>6.5451271103258657E-2</v>
      </c>
      <c r="EA24">
        <v>3.0660299999999963E-2</v>
      </c>
      <c r="EB24">
        <v>0.24262926174007937</v>
      </c>
      <c r="EC24">
        <v>13.300015972781779</v>
      </c>
      <c r="ED24">
        <v>6.1925350474150896E-2</v>
      </c>
      <c r="EE24">
        <v>6.6631150841235623E-2</v>
      </c>
      <c r="EF24">
        <v>4.8871646299483715E-3</v>
      </c>
      <c r="EG24">
        <v>4.5842512963612816E-2</v>
      </c>
      <c r="EH24">
        <v>0</v>
      </c>
      <c r="EI24">
        <v>7.704990198584787E-5</v>
      </c>
      <c r="EJ24">
        <v>1.3314134866719141E-5</v>
      </c>
      <c r="EK24">
        <v>4.0292210567858009E-16</v>
      </c>
      <c r="EL24">
        <v>4.1448293208481389E-3</v>
      </c>
      <c r="EM24">
        <v>2.3469042111026872E-4</v>
      </c>
      <c r="EN24">
        <v>2.0937697592174503E-3</v>
      </c>
      <c r="EO24">
        <v>0.15295945739257036</v>
      </c>
      <c r="EP24">
        <v>6.5291234773218061E-7</v>
      </c>
      <c r="EQ24">
        <v>2.1313450578034674E-9</v>
      </c>
      <c r="ER24">
        <v>4.8769506266318534E-5</v>
      </c>
      <c r="ES24">
        <v>3.4753812741312827E-4</v>
      </c>
      <c r="EU24">
        <v>8.9205513268874572</v>
      </c>
      <c r="EV24">
        <v>18.478407827440552</v>
      </c>
      <c r="EW24">
        <v>37.41362956633192</v>
      </c>
      <c r="EX24">
        <v>9.9023479461865218</v>
      </c>
      <c r="EY24">
        <v>2.5027156883225397</v>
      </c>
      <c r="EZ24">
        <v>22.769594413107658</v>
      </c>
      <c r="FB24">
        <v>19.927900000000001</v>
      </c>
      <c r="FC24">
        <v>124.20399999999999</v>
      </c>
      <c r="FD24">
        <v>3361.93</v>
      </c>
      <c r="FE24">
        <v>3355.04</v>
      </c>
      <c r="FF24">
        <v>4.2369600000000002E-12</v>
      </c>
      <c r="FG24">
        <v>11437.5</v>
      </c>
      <c r="FH24">
        <v>1106.47</v>
      </c>
      <c r="FI24">
        <v>149.08699999999999</v>
      </c>
      <c r="FJ24">
        <v>4.09192</v>
      </c>
      <c r="FK24">
        <v>1578.33</v>
      </c>
      <c r="FL24">
        <v>44.773400000000002</v>
      </c>
      <c r="FM24">
        <v>22.537700000000001</v>
      </c>
      <c r="FN24">
        <v>269.31299999999999</v>
      </c>
      <c r="FO24">
        <v>14544.3</v>
      </c>
      <c r="FP24">
        <v>79.714100000000002</v>
      </c>
      <c r="FQ24">
        <v>75.206500000000005</v>
      </c>
      <c r="FR24">
        <v>4.1954500000000001</v>
      </c>
      <c r="FS24">
        <v>59.967799999999997</v>
      </c>
      <c r="FT24">
        <v>6.5553800000000004</v>
      </c>
      <c r="FU24">
        <v>0.28362100000000001</v>
      </c>
      <c r="FV24">
        <v>9.5808599999999994E-2</v>
      </c>
      <c r="FW24">
        <v>3.53905E-13</v>
      </c>
      <c r="FX24">
        <v>3.23943</v>
      </c>
      <c r="FY24">
        <v>0.26507999999999998</v>
      </c>
      <c r="FZ24">
        <v>2.3758300000000001</v>
      </c>
      <c r="GA24">
        <v>118.46599999999999</v>
      </c>
      <c r="GB24">
        <v>7.3713900000000002E-3</v>
      </c>
      <c r="GC24">
        <v>4.2753000000000004E-6</v>
      </c>
      <c r="GD24">
        <v>0.10971499999999999</v>
      </c>
      <c r="GE24">
        <v>0.43164200000000003</v>
      </c>
      <c r="GG24">
        <v>741.66666666666697</v>
      </c>
      <c r="GH24">
        <v>908.33333333333405</v>
      </c>
      <c r="GI24">
        <v>1091.6666666666699</v>
      </c>
      <c r="GJ24">
        <v>808.33333333333394</v>
      </c>
      <c r="GK24">
        <v>775</v>
      </c>
      <c r="GL24">
        <v>1766.6666666666699</v>
      </c>
      <c r="GM24">
        <v>1.9927899999999999E-3</v>
      </c>
      <c r="GN24">
        <v>1.24204E-2</v>
      </c>
      <c r="GO24">
        <v>0.33619299999999996</v>
      </c>
      <c r="GP24">
        <v>0.33550399999999997</v>
      </c>
      <c r="GQ24">
        <v>4.2369599999999999E-16</v>
      </c>
      <c r="GR24">
        <v>1.14375</v>
      </c>
      <c r="GS24">
        <v>0.11064700000000001</v>
      </c>
      <c r="GT24">
        <v>1.4908699999999999E-2</v>
      </c>
      <c r="GU24">
        <v>4.0919200000000001E-4</v>
      </c>
      <c r="GV24">
        <v>0.157833</v>
      </c>
      <c r="GW24">
        <v>4.4773400000000007E-3</v>
      </c>
      <c r="GX24">
        <v>2.25377E-3</v>
      </c>
      <c r="GY24">
        <v>2.6931299999999998E-2</v>
      </c>
      <c r="GZ24">
        <v>1.4544299999999999</v>
      </c>
      <c r="HA24">
        <v>7.97141E-3</v>
      </c>
      <c r="HB24">
        <v>7.5206500000000003E-3</v>
      </c>
      <c r="HC24">
        <v>4.1954500000000001E-4</v>
      </c>
      <c r="HD24">
        <v>5.9967799999999993E-3</v>
      </c>
      <c r="HE24">
        <v>6.55538E-4</v>
      </c>
      <c r="HF24">
        <v>2.8362100000000001E-5</v>
      </c>
      <c r="HG24">
        <v>9.5808599999999989E-6</v>
      </c>
      <c r="HH24">
        <v>3.5390499999999997E-17</v>
      </c>
      <c r="HI24">
        <v>3.2394299999999998E-4</v>
      </c>
      <c r="HJ24">
        <v>2.6507999999999998E-5</v>
      </c>
      <c r="HK24">
        <v>2.3758300000000001E-4</v>
      </c>
      <c r="HL24">
        <v>1.1846599999999999E-2</v>
      </c>
      <c r="HM24">
        <v>7.3713900000000002E-7</v>
      </c>
      <c r="HN24">
        <v>4.2753000000000002E-10</v>
      </c>
      <c r="HO24">
        <v>1.09715E-5</v>
      </c>
      <c r="HP24">
        <v>4.3164200000000003E-5</v>
      </c>
      <c r="HS24">
        <v>7.41666666666667E-2</v>
      </c>
      <c r="HT24">
        <v>9.0833333333333405E-2</v>
      </c>
      <c r="HU24">
        <v>0.10916666666666699</v>
      </c>
      <c r="HV24">
        <v>8.0833333333333396E-2</v>
      </c>
      <c r="HW24">
        <v>7.7499999999999999E-2</v>
      </c>
      <c r="HX24">
        <v>0.176666666666667</v>
      </c>
      <c r="HZ24">
        <v>4.2899542651296764E-3</v>
      </c>
      <c r="IA24">
        <v>1.6742418268812474E-2</v>
      </c>
      <c r="IB24">
        <v>0.55732529411764797</v>
      </c>
      <c r="IC24">
        <v>0.55618310160427897</v>
      </c>
      <c r="ID24">
        <v>8.0059385025945167E-16</v>
      </c>
      <c r="IE24">
        <v>2.4462976148095392</v>
      </c>
      <c r="IF24">
        <v>0.15481745908183664</v>
      </c>
      <c r="IG24">
        <v>2.0860276846307424E-2</v>
      </c>
      <c r="IH24">
        <v>6.276218932384323E-4</v>
      </c>
      <c r="II24">
        <v>0.2633407501566743</v>
      </c>
      <c r="IJ24">
        <v>7.9931154220651661E-3</v>
      </c>
      <c r="IK24">
        <v>3.2939715384615346E-3</v>
      </c>
      <c r="IL24">
        <v>3.4774416126683555E-2</v>
      </c>
      <c r="IM24">
        <v>1.8708370850492411</v>
      </c>
      <c r="IN24">
        <v>9.9221986203731679E-3</v>
      </c>
      <c r="IO24">
        <v>9.361127210155978E-3</v>
      </c>
      <c r="IP24">
        <v>5.6396668674698876E-4</v>
      </c>
      <c r="IQ24">
        <v>6.5580791692991473E-3</v>
      </c>
      <c r="IR24">
        <v>7.7524363798219475E-4</v>
      </c>
      <c r="IS24">
        <v>3.3541209792284818E-5</v>
      </c>
      <c r="IT24">
        <v>1.2167077973231344E-5</v>
      </c>
      <c r="IU24">
        <v>4.7805496711247629E-17</v>
      </c>
      <c r="IV24">
        <v>4.6340828898934521E-4</v>
      </c>
      <c r="IW24">
        <v>3.3653615365175711E-5</v>
      </c>
      <c r="IX24">
        <v>2.5188445974416777E-4</v>
      </c>
      <c r="IY24">
        <v>1.3227121485797464E-2</v>
      </c>
      <c r="IZ24">
        <v>8.6450642980561449E-7</v>
      </c>
      <c r="JA24">
        <v>2.7554679190751439E-10</v>
      </c>
      <c r="JB24">
        <v>1.3836121409921722E-5</v>
      </c>
      <c r="JC24">
        <v>4.6497342857142978E-5</v>
      </c>
      <c r="JD24">
        <v>0</v>
      </c>
      <c r="JE24">
        <v>0</v>
      </c>
      <c r="JF24">
        <v>0.12295008912655998</v>
      </c>
      <c r="JG24">
        <v>0.17163392636520899</v>
      </c>
      <c r="JH24">
        <v>0.23348997270677638</v>
      </c>
      <c r="JI24">
        <v>9.7372122762148433E-2</v>
      </c>
      <c r="JJ24">
        <v>0.1293069772299979</v>
      </c>
    </row>
    <row r="25" spans="1:270">
      <c r="A25" t="s">
        <v>305</v>
      </c>
      <c r="B25" t="s">
        <v>89</v>
      </c>
      <c r="D25">
        <v>169.22200000000001</v>
      </c>
      <c r="E25">
        <v>586.404</v>
      </c>
      <c r="F25">
        <v>37207.199999999997</v>
      </c>
      <c r="G25">
        <v>37976.6</v>
      </c>
      <c r="H25">
        <v>101600</v>
      </c>
      <c r="I25">
        <v>162972</v>
      </c>
      <c r="J25" s="17">
        <v>0</v>
      </c>
      <c r="K25" s="17">
        <v>0</v>
      </c>
      <c r="L25">
        <v>8.6030800000000003</v>
      </c>
      <c r="M25">
        <v>9955.73</v>
      </c>
      <c r="N25">
        <v>397.88</v>
      </c>
      <c r="O25">
        <v>273.923</v>
      </c>
      <c r="P25">
        <v>1610.47</v>
      </c>
      <c r="Q25">
        <v>98245.4</v>
      </c>
      <c r="R25">
        <v>430.608</v>
      </c>
      <c r="S25">
        <v>536.91499999999996</v>
      </c>
      <c r="T25">
        <v>27.660799999999998</v>
      </c>
      <c r="U25">
        <v>361.411</v>
      </c>
      <c r="V25" s="17">
        <v>0</v>
      </c>
      <c r="W25">
        <v>0.469746</v>
      </c>
      <c r="X25" s="17">
        <v>0</v>
      </c>
      <c r="Y25" s="17">
        <v>0</v>
      </c>
      <c r="Z25">
        <v>12.9657</v>
      </c>
      <c r="AA25">
        <v>1.01932</v>
      </c>
      <c r="AB25">
        <v>18.3933</v>
      </c>
      <c r="AC25">
        <v>1069.18</v>
      </c>
      <c r="AD25">
        <v>5.9606800000000003E-3</v>
      </c>
      <c r="AE25" s="17">
        <v>0</v>
      </c>
      <c r="AF25">
        <v>9.1437500000000005E-2</v>
      </c>
      <c r="AG25">
        <v>3.0185599999999999</v>
      </c>
      <c r="AI25">
        <v>399000</v>
      </c>
      <c r="AJ25">
        <v>54100</v>
      </c>
      <c r="AK25">
        <v>101600</v>
      </c>
      <c r="AL25">
        <v>178800</v>
      </c>
      <c r="AM25">
        <v>85900</v>
      </c>
      <c r="AN25">
        <v>0</v>
      </c>
      <c r="AO25">
        <v>180700</v>
      </c>
      <c r="AP25">
        <v>1.6922200000000002E-2</v>
      </c>
      <c r="AQ25">
        <v>5.8640400000000002E-2</v>
      </c>
      <c r="AR25">
        <v>3.7207199999999996</v>
      </c>
      <c r="AS25">
        <v>3.79766</v>
      </c>
      <c r="AT25">
        <v>10.16</v>
      </c>
      <c r="AU25">
        <v>16.2972</v>
      </c>
      <c r="AV25">
        <v>0</v>
      </c>
      <c r="AW25">
        <v>0</v>
      </c>
      <c r="AX25">
        <v>8.6030800000000006E-4</v>
      </c>
      <c r="AY25">
        <v>0.99557299999999993</v>
      </c>
      <c r="AZ25">
        <v>3.9787999999999997E-2</v>
      </c>
      <c r="BA25">
        <v>2.7392300000000001E-2</v>
      </c>
      <c r="BB25">
        <v>0.161047</v>
      </c>
      <c r="BC25">
        <v>9.8245399999999989</v>
      </c>
      <c r="BD25">
        <v>4.3060800000000003E-2</v>
      </c>
      <c r="BE25">
        <v>5.3691499999999996E-2</v>
      </c>
      <c r="BF25">
        <v>2.7660799999999998E-3</v>
      </c>
      <c r="BG25">
        <v>3.6141100000000002E-2</v>
      </c>
      <c r="BH25">
        <v>0</v>
      </c>
      <c r="BI25">
        <v>4.6974600000000003E-5</v>
      </c>
      <c r="BJ25">
        <v>0</v>
      </c>
      <c r="BK25">
        <v>0</v>
      </c>
      <c r="BL25">
        <v>1.2965699999999999E-3</v>
      </c>
      <c r="BM25">
        <v>1.01932E-4</v>
      </c>
      <c r="BN25">
        <v>1.8393299999999999E-3</v>
      </c>
      <c r="BO25">
        <v>0.10691800000000001</v>
      </c>
      <c r="BP25">
        <v>5.9606800000000007E-7</v>
      </c>
      <c r="BQ25">
        <v>0</v>
      </c>
      <c r="BR25">
        <v>9.1437500000000003E-6</v>
      </c>
      <c r="BS25">
        <v>3.0185599999999998E-4</v>
      </c>
      <c r="BU25">
        <v>39.9</v>
      </c>
      <c r="BV25">
        <v>5.41</v>
      </c>
      <c r="BW25">
        <v>10.16</v>
      </c>
      <c r="BX25">
        <v>17.88</v>
      </c>
      <c r="BY25">
        <v>8.59</v>
      </c>
      <c r="BZ25">
        <v>0</v>
      </c>
      <c r="CA25">
        <v>18.07</v>
      </c>
      <c r="CB25">
        <f t="shared" si="0"/>
        <v>234800</v>
      </c>
      <c r="CC25">
        <f t="shared" si="1"/>
        <v>152345.4</v>
      </c>
      <c r="CD25">
        <f t="shared" si="2"/>
        <v>0.23040885860306645</v>
      </c>
      <c r="CE25">
        <f t="shared" si="3"/>
        <v>0.35511410255905335</v>
      </c>
      <c r="CF25">
        <f t="shared" si="4"/>
        <v>0.76959114139693352</v>
      </c>
      <c r="CG25">
        <f t="shared" si="5"/>
        <v>0.64488589744094671</v>
      </c>
      <c r="CI25">
        <v>5.4973104549419505</v>
      </c>
      <c r="CJ25">
        <v>2.50268954505805</v>
      </c>
      <c r="CL25">
        <v>0.74887373966429038</v>
      </c>
      <c r="CM25">
        <v>0.17959007158616577</v>
      </c>
      <c r="CN25">
        <v>2.7941292926026038</v>
      </c>
      <c r="CO25">
        <v>2.5312592354283753E-2</v>
      </c>
      <c r="CP25">
        <v>1.9220924851288024</v>
      </c>
      <c r="CQ25">
        <v>2.1055715028928501E-2</v>
      </c>
      <c r="CR25">
        <v>4.548809997133048E-3</v>
      </c>
      <c r="CS25">
        <v>6.7447492682043324E-3</v>
      </c>
      <c r="CT25">
        <v>7.09142088342895E-3</v>
      </c>
      <c r="CU25">
        <v>1.652343361317097E-4</v>
      </c>
      <c r="CV25">
        <v>3.4259419439746855E-4</v>
      </c>
      <c r="CW25">
        <v>4.6294828849881364E-6</v>
      </c>
      <c r="CX25">
        <v>0</v>
      </c>
      <c r="CY25">
        <v>1.205053003929493E-4</v>
      </c>
      <c r="CZ25">
        <v>0</v>
      </c>
      <c r="DA25">
        <v>0</v>
      </c>
      <c r="DB25">
        <v>7.4147392255934904E-6</v>
      </c>
      <c r="DC25">
        <v>3.7056654008938707E-8</v>
      </c>
      <c r="DD25">
        <v>0</v>
      </c>
      <c r="DE25">
        <v>4.2949387343530033E-7</v>
      </c>
      <c r="DF25">
        <v>1.2580059718068459E-5</v>
      </c>
      <c r="DH25">
        <v>4.4051488672146817E-2</v>
      </c>
      <c r="DI25">
        <v>1.8971919035837066</v>
      </c>
      <c r="DJ25">
        <v>3.6514075045751809E-3</v>
      </c>
      <c r="DK25">
        <v>1.1951084428159796E-4</v>
      </c>
      <c r="DL25">
        <v>0</v>
      </c>
      <c r="DM25">
        <v>6.724390564422581E-3</v>
      </c>
      <c r="DN25">
        <v>5.1449692120706247</v>
      </c>
      <c r="DP25">
        <v>3.642905878962531E-2</v>
      </c>
      <c r="DQ25">
        <v>7.9045932840365124E-2</v>
      </c>
      <c r="DR25">
        <v>6.1693073853116536</v>
      </c>
      <c r="DS25">
        <v>6.2968812178563986</v>
      </c>
      <c r="DT25">
        <v>19.196382773701025</v>
      </c>
      <c r="DU25">
        <v>34.862895977216141</v>
      </c>
      <c r="DV25">
        <v>0</v>
      </c>
      <c r="DW25">
        <v>0</v>
      </c>
      <c r="DX25">
        <v>1.3195471459074694E-3</v>
      </c>
      <c r="DY25">
        <v>1.6610907773135573</v>
      </c>
      <c r="DZ25">
        <v>7.1031031016882518E-2</v>
      </c>
      <c r="EA25">
        <v>4.0034899999999957E-2</v>
      </c>
      <c r="EB25">
        <v>0.20794820131051997</v>
      </c>
      <c r="EC25">
        <v>12.63846277374874</v>
      </c>
      <c r="ED25">
        <v>5.3598774915876231E-2</v>
      </c>
      <c r="EE25">
        <v>6.683105338023837E-2</v>
      </c>
      <c r="EF25">
        <v>3.7182590017211751E-3</v>
      </c>
      <c r="EG25">
        <v>3.9523910342810213E-2</v>
      </c>
      <c r="EH25">
        <v>0</v>
      </c>
      <c r="EI25">
        <v>5.5552477196986908E-5</v>
      </c>
      <c r="EJ25">
        <v>0</v>
      </c>
      <c r="EK25">
        <v>0</v>
      </c>
      <c r="EL25">
        <v>1.8547747142395894E-3</v>
      </c>
      <c r="EM25">
        <v>1.2940924707269816E-4</v>
      </c>
      <c r="EN25">
        <v>1.9500496388261789E-3</v>
      </c>
      <c r="EO25">
        <v>0.11937749016751588</v>
      </c>
      <c r="EP25">
        <v>6.9906031101511798E-7</v>
      </c>
      <c r="EQ25">
        <v>0</v>
      </c>
      <c r="ER25">
        <v>1.1531152088772847E-5</v>
      </c>
      <c r="ES25">
        <v>3.2516534362934442E-4</v>
      </c>
      <c r="EU25">
        <v>8.9702941781526295</v>
      </c>
      <c r="EV25">
        <v>19.196382773701025</v>
      </c>
      <c r="EW25">
        <v>38.247895748771569</v>
      </c>
      <c r="EX25">
        <v>10.348074070284941</v>
      </c>
      <c r="EY25">
        <v>0</v>
      </c>
      <c r="EZ25">
        <v>23.245568985585052</v>
      </c>
      <c r="FB25">
        <v>19.845500000000001</v>
      </c>
      <c r="FC25">
        <v>113.86199999999999</v>
      </c>
      <c r="FD25">
        <v>3873.81</v>
      </c>
      <c r="FE25">
        <v>3017.83</v>
      </c>
      <c r="FF25">
        <v>3.6379800000000002E-12</v>
      </c>
      <c r="FG25">
        <v>18810.099999999999</v>
      </c>
      <c r="FH25">
        <v>723.58100000000002</v>
      </c>
      <c r="FI25">
        <v>126.983</v>
      </c>
      <c r="FJ25">
        <v>2.26152</v>
      </c>
      <c r="FK25">
        <v>1449.78</v>
      </c>
      <c r="FL25">
        <v>61.548299999999998</v>
      </c>
      <c r="FM25">
        <v>31.8721</v>
      </c>
      <c r="FN25">
        <v>232.86500000000001</v>
      </c>
      <c r="FO25">
        <v>18085.900000000001</v>
      </c>
      <c r="FP25">
        <v>55.2881</v>
      </c>
      <c r="FQ25">
        <v>91.794899999999998</v>
      </c>
      <c r="FR25">
        <v>3.0335999999999999</v>
      </c>
      <c r="FS25">
        <v>58.588200000000001</v>
      </c>
      <c r="FT25">
        <v>4.7594700000000003</v>
      </c>
      <c r="FU25">
        <v>0.110903</v>
      </c>
      <c r="FV25">
        <v>2.0234400000000002E-9</v>
      </c>
      <c r="FW25">
        <v>1.1527500000000001E-13</v>
      </c>
      <c r="FX25">
        <v>1.8600399999999999</v>
      </c>
      <c r="FY25">
        <v>0.18676499999999999</v>
      </c>
      <c r="FZ25">
        <v>2.1875900000000001</v>
      </c>
      <c r="GA25">
        <v>144.93</v>
      </c>
      <c r="GB25">
        <v>7.8584199999999996E-3</v>
      </c>
      <c r="GC25">
        <v>1.48254E-5</v>
      </c>
      <c r="GD25">
        <v>4.2004800000000002E-2</v>
      </c>
      <c r="GE25">
        <v>0.64447100000000002</v>
      </c>
      <c r="GG25">
        <v>741.66666666666697</v>
      </c>
      <c r="GH25">
        <v>908.33333333333405</v>
      </c>
      <c r="GI25">
        <v>1091.6666666666699</v>
      </c>
      <c r="GJ25">
        <v>808.33333333333394</v>
      </c>
      <c r="GK25">
        <v>775</v>
      </c>
      <c r="GL25">
        <v>1766.6666666666699</v>
      </c>
      <c r="GM25">
        <v>1.9845500000000003E-3</v>
      </c>
      <c r="GN25">
        <v>1.1386199999999999E-2</v>
      </c>
      <c r="GO25">
        <v>0.38738099999999998</v>
      </c>
      <c r="GP25">
        <v>0.30178299999999997</v>
      </c>
      <c r="GQ25">
        <v>3.6379800000000003E-16</v>
      </c>
      <c r="GR25">
        <v>1.8810099999999998</v>
      </c>
      <c r="GS25">
        <v>7.2358100000000009E-2</v>
      </c>
      <c r="GT25">
        <v>1.2698300000000001E-2</v>
      </c>
      <c r="GU25">
        <v>2.26152E-4</v>
      </c>
      <c r="GV25">
        <v>0.144978</v>
      </c>
      <c r="GW25">
        <v>6.15483E-3</v>
      </c>
      <c r="GX25">
        <v>3.1872099999999998E-3</v>
      </c>
      <c r="GY25">
        <v>2.3286500000000002E-2</v>
      </c>
      <c r="GZ25">
        <v>1.8085900000000001</v>
      </c>
      <c r="HA25">
        <v>5.5288100000000003E-3</v>
      </c>
      <c r="HB25">
        <v>9.1794900000000002E-3</v>
      </c>
      <c r="HC25">
        <v>3.0335999999999997E-4</v>
      </c>
      <c r="HD25">
        <v>5.8588199999999998E-3</v>
      </c>
      <c r="HE25">
        <v>4.7594700000000006E-4</v>
      </c>
      <c r="HF25">
        <v>1.10903E-5</v>
      </c>
      <c r="HG25">
        <v>2.0234400000000001E-13</v>
      </c>
      <c r="HH25">
        <v>1.1527500000000001E-17</v>
      </c>
      <c r="HI25">
        <v>1.86004E-4</v>
      </c>
      <c r="HJ25">
        <v>1.86765E-5</v>
      </c>
      <c r="HK25">
        <v>2.1875900000000001E-4</v>
      </c>
      <c r="HL25">
        <v>1.4493000000000001E-2</v>
      </c>
      <c r="HM25">
        <v>7.8584199999999995E-7</v>
      </c>
      <c r="HN25">
        <v>1.4825400000000001E-9</v>
      </c>
      <c r="HO25">
        <v>4.2004800000000001E-6</v>
      </c>
      <c r="HP25">
        <v>6.4447099999999995E-5</v>
      </c>
      <c r="HS25">
        <v>7.41666666666667E-2</v>
      </c>
      <c r="HT25">
        <v>9.0833333333333405E-2</v>
      </c>
      <c r="HU25">
        <v>0.10916666666666699</v>
      </c>
      <c r="HV25">
        <v>8.0833333333333396E-2</v>
      </c>
      <c r="HW25">
        <v>7.7499999999999999E-2</v>
      </c>
      <c r="HX25">
        <v>0.176666666666667</v>
      </c>
      <c r="HZ25">
        <v>4.2722157060518674E-3</v>
      </c>
      <c r="IA25">
        <v>1.5348340060895992E-2</v>
      </c>
      <c r="IB25">
        <v>0.64218240641711333</v>
      </c>
      <c r="IC25">
        <v>0.50028197860962642</v>
      </c>
      <c r="ID25">
        <v>6.8741371534470005E-16</v>
      </c>
      <c r="IE25">
        <v>4.0231783837664619</v>
      </c>
      <c r="IF25">
        <v>0.10124356906187645</v>
      </c>
      <c r="IG25">
        <v>1.7767481636726583E-2</v>
      </c>
      <c r="IH25">
        <v>3.4687370818505236E-4</v>
      </c>
      <c r="II25">
        <v>0.2418924767077501</v>
      </c>
      <c r="IJ25">
        <v>1.0987833533568891E-2</v>
      </c>
      <c r="IK25">
        <v>4.6582299999999941E-3</v>
      </c>
      <c r="IL25">
        <v>3.0068152712049424E-2</v>
      </c>
      <c r="IM25">
        <v>2.3263940125335751</v>
      </c>
      <c r="IN25">
        <v>6.8818378372590772E-3</v>
      </c>
      <c r="IO25">
        <v>1.1425923771795616E-2</v>
      </c>
      <c r="IP25">
        <v>4.0778685025817608E-4</v>
      </c>
      <c r="IQ25">
        <v>6.4072061003860791E-3</v>
      </c>
      <c r="IR25">
        <v>5.6285811618351903E-4</v>
      </c>
      <c r="IS25">
        <v>1.3115463204747756E-5</v>
      </c>
      <c r="IT25">
        <v>2.5696390777190391E-13</v>
      </c>
      <c r="IU25">
        <v>1.5571350032887559E-17</v>
      </c>
      <c r="IV25">
        <v>2.6608321644602345E-4</v>
      </c>
      <c r="IW25">
        <v>2.3711021101844885E-5</v>
      </c>
      <c r="IX25">
        <v>2.3192733709555984E-4</v>
      </c>
      <c r="IY25">
        <v>1.6181914785141954E-2</v>
      </c>
      <c r="IZ25">
        <v>9.2162463498919969E-7</v>
      </c>
      <c r="JA25">
        <v>9.5550988439306341E-10</v>
      </c>
      <c r="JB25">
        <v>5.2972110704961034E-6</v>
      </c>
      <c r="JC25">
        <v>6.9423710038610213E-5</v>
      </c>
      <c r="JD25">
        <v>0</v>
      </c>
      <c r="JE25">
        <v>0</v>
      </c>
      <c r="JF25">
        <v>0.12295008912655998</v>
      </c>
      <c r="JG25">
        <v>0.17163392636520899</v>
      </c>
      <c r="JH25">
        <v>0.23348997270677638</v>
      </c>
      <c r="JI25">
        <v>9.7372122762148433E-2</v>
      </c>
      <c r="JJ25">
        <v>0.1293069772299979</v>
      </c>
    </row>
    <row r="26" spans="1:270">
      <c r="A26" t="s">
        <v>305</v>
      </c>
      <c r="B26" t="s">
        <v>90</v>
      </c>
      <c r="D26">
        <v>182.256</v>
      </c>
      <c r="E26">
        <v>609.45000000000005</v>
      </c>
      <c r="F26">
        <v>37916.1</v>
      </c>
      <c r="G26">
        <v>38096.9</v>
      </c>
      <c r="H26">
        <v>102600</v>
      </c>
      <c r="I26">
        <v>157466</v>
      </c>
      <c r="J26" s="17">
        <v>0</v>
      </c>
      <c r="K26" s="17">
        <v>0</v>
      </c>
      <c r="L26">
        <v>6.9230799999999997</v>
      </c>
      <c r="M26">
        <v>10437.1</v>
      </c>
      <c r="N26">
        <v>432.85300000000001</v>
      </c>
      <c r="O26">
        <v>336.35399999999998</v>
      </c>
      <c r="P26">
        <v>1729.94</v>
      </c>
      <c r="Q26">
        <v>102500</v>
      </c>
      <c r="R26">
        <v>469.44200000000001</v>
      </c>
      <c r="S26">
        <v>522.06700000000001</v>
      </c>
      <c r="T26">
        <v>28.415900000000001</v>
      </c>
      <c r="U26">
        <v>406.89100000000002</v>
      </c>
      <c r="V26" s="17">
        <v>0</v>
      </c>
      <c r="W26">
        <v>0.68452800000000003</v>
      </c>
      <c r="X26">
        <v>1.5066899999999999E-2</v>
      </c>
      <c r="Y26" s="1">
        <v>2.1131900000000001E-13</v>
      </c>
      <c r="Z26">
        <v>9.9093499999999999</v>
      </c>
      <c r="AA26">
        <v>1.04291</v>
      </c>
      <c r="AB26">
        <v>19.6691</v>
      </c>
      <c r="AC26">
        <v>980.36500000000001</v>
      </c>
      <c r="AD26" s="17">
        <v>0</v>
      </c>
      <c r="AE26">
        <v>4.4224100000000001E-4</v>
      </c>
      <c r="AF26">
        <v>7.7436599999999994E-2</v>
      </c>
      <c r="AG26">
        <v>2.1966399999999999</v>
      </c>
      <c r="AI26">
        <v>399500</v>
      </c>
      <c r="AJ26">
        <v>53400</v>
      </c>
      <c r="AK26">
        <v>102600</v>
      </c>
      <c r="AL26">
        <v>179200.00000000003</v>
      </c>
      <c r="AM26">
        <v>86000</v>
      </c>
      <c r="AN26">
        <v>0</v>
      </c>
      <c r="AO26">
        <v>179300</v>
      </c>
      <c r="AP26">
        <v>1.8225600000000002E-2</v>
      </c>
      <c r="AQ26">
        <v>6.0945000000000006E-2</v>
      </c>
      <c r="AR26">
        <v>3.7916099999999999</v>
      </c>
      <c r="AS26">
        <v>3.8096900000000002</v>
      </c>
      <c r="AT26">
        <v>10.26</v>
      </c>
      <c r="AU26">
        <v>15.746600000000001</v>
      </c>
      <c r="AV26">
        <v>0</v>
      </c>
      <c r="AW26">
        <v>0</v>
      </c>
      <c r="AX26">
        <v>6.9230799999999999E-4</v>
      </c>
      <c r="AY26">
        <v>1.0437100000000001</v>
      </c>
      <c r="AZ26">
        <v>4.3285299999999999E-2</v>
      </c>
      <c r="BA26">
        <v>3.3635399999999996E-2</v>
      </c>
      <c r="BB26">
        <v>0.17299400000000001</v>
      </c>
      <c r="BC26">
        <v>10.25</v>
      </c>
      <c r="BD26">
        <v>4.6944199999999998E-2</v>
      </c>
      <c r="BE26">
        <v>5.2206700000000002E-2</v>
      </c>
      <c r="BF26">
        <v>2.8415900000000002E-3</v>
      </c>
      <c r="BG26">
        <v>4.0689099999999999E-2</v>
      </c>
      <c r="BH26">
        <v>0</v>
      </c>
      <c r="BI26">
        <v>6.8452800000000003E-5</v>
      </c>
      <c r="BJ26">
        <v>1.5066899999999998E-6</v>
      </c>
      <c r="BK26">
        <v>2.1131900000000001E-17</v>
      </c>
      <c r="BL26">
        <v>9.9093500000000008E-4</v>
      </c>
      <c r="BM26">
        <v>1.0429099999999999E-4</v>
      </c>
      <c r="BN26">
        <v>1.9669100000000001E-3</v>
      </c>
      <c r="BO26">
        <v>9.8036499999999999E-2</v>
      </c>
      <c r="BP26">
        <v>0</v>
      </c>
      <c r="BQ26">
        <v>4.4224099999999998E-8</v>
      </c>
      <c r="BR26">
        <v>7.743659999999999E-6</v>
      </c>
      <c r="BS26">
        <v>2.19664E-4</v>
      </c>
      <c r="BU26">
        <v>39.950000000000003</v>
      </c>
      <c r="BV26">
        <v>5.34</v>
      </c>
      <c r="BW26">
        <v>10.26</v>
      </c>
      <c r="BX26">
        <v>17.920000000000002</v>
      </c>
      <c r="BY26">
        <v>8.6</v>
      </c>
      <c r="BZ26">
        <v>0</v>
      </c>
      <c r="CA26">
        <v>17.93</v>
      </c>
      <c r="CB26">
        <f t="shared" si="0"/>
        <v>232700</v>
      </c>
      <c r="CC26">
        <f t="shared" si="1"/>
        <v>155900</v>
      </c>
      <c r="CD26">
        <f t="shared" si="2"/>
        <v>0.22948001718951438</v>
      </c>
      <c r="CE26">
        <f t="shared" si="3"/>
        <v>0.34252726106478509</v>
      </c>
      <c r="CF26">
        <f t="shared" si="4"/>
        <v>0.77051998281048562</v>
      </c>
      <c r="CG26">
        <f t="shared" si="5"/>
        <v>0.65747273893521485</v>
      </c>
      <c r="CI26">
        <v>5.4968579193673826</v>
      </c>
      <c r="CJ26">
        <v>2.5031420806326174</v>
      </c>
      <c r="CL26">
        <v>0.77282569134598944</v>
      </c>
      <c r="CM26">
        <v>0.18783772294900977</v>
      </c>
      <c r="CN26">
        <v>2.7660650681071419</v>
      </c>
      <c r="CO26">
        <v>2.71274382372397E-2</v>
      </c>
      <c r="CP26">
        <v>1.8928318254958862</v>
      </c>
      <c r="CQ26">
        <v>2.2625009064976657E-2</v>
      </c>
      <c r="CR26">
        <v>5.5726228444674675E-3</v>
      </c>
      <c r="CS26">
        <v>7.3206204221284528E-3</v>
      </c>
      <c r="CT26">
        <v>6.8793550405819321E-3</v>
      </c>
      <c r="CU26">
        <v>1.3265983274521399E-4</v>
      </c>
      <c r="CV26">
        <v>3.5113202017352245E-4</v>
      </c>
      <c r="CW26">
        <v>6.730609067180908E-6</v>
      </c>
      <c r="CX26">
        <v>1.9957901586996431E-18</v>
      </c>
      <c r="CY26">
        <v>9.1885949146491592E-5</v>
      </c>
      <c r="CZ26">
        <v>1.4599557517578954E-7</v>
      </c>
      <c r="DA26">
        <v>2.2023142966311065E-9</v>
      </c>
      <c r="DB26">
        <v>7.5687807439658043E-6</v>
      </c>
      <c r="DC26">
        <v>0</v>
      </c>
      <c r="DD26">
        <v>2.2023142966311065E-9</v>
      </c>
      <c r="DE26">
        <v>3.6288804638608857E-7</v>
      </c>
      <c r="DF26">
        <v>9.1334642756485799E-6</v>
      </c>
      <c r="DH26">
        <v>4.5676782420883161E-2</v>
      </c>
      <c r="DI26">
        <v>1.8950047669546966</v>
      </c>
      <c r="DJ26">
        <v>4.1013872565514985E-3</v>
      </c>
      <c r="DK26">
        <v>1.2750461528656596E-4</v>
      </c>
      <c r="DL26">
        <v>0</v>
      </c>
      <c r="DM26">
        <v>6.1515372574065036E-3</v>
      </c>
      <c r="DN26">
        <v>5.0824329748396675</v>
      </c>
      <c r="DP26">
        <v>3.9234937175792448E-2</v>
      </c>
      <c r="DQ26">
        <v>8.2152481513701359E-2</v>
      </c>
      <c r="DR26">
        <v>6.2868497428512553</v>
      </c>
      <c r="DS26">
        <v>6.3168281012137326</v>
      </c>
      <c r="DT26">
        <v>19.385323549032726</v>
      </c>
      <c r="DU26">
        <v>33.685054966180182</v>
      </c>
      <c r="DV26">
        <v>0</v>
      </c>
      <c r="DW26">
        <v>0</v>
      </c>
      <c r="DX26">
        <v>1.0618674306049789E-3</v>
      </c>
      <c r="DY26">
        <v>1.741406260706079</v>
      </c>
      <c r="DZ26">
        <v>7.727454224577926E-2</v>
      </c>
      <c r="EA26">
        <v>4.9159430769230711E-2</v>
      </c>
      <c r="EB26">
        <v>0.22337448780487743</v>
      </c>
      <c r="EC26">
        <v>13.185782075387204</v>
      </c>
      <c r="ED26">
        <v>5.843253282349322E-2</v>
      </c>
      <c r="EE26">
        <v>6.4982888436830616E-2</v>
      </c>
      <c r="EF26">
        <v>3.8197621170395924E-3</v>
      </c>
      <c r="EG26">
        <v>4.4497603568503422E-2</v>
      </c>
      <c r="EH26">
        <v>0</v>
      </c>
      <c r="EI26">
        <v>8.0952740652818881E-5</v>
      </c>
      <c r="EJ26">
        <v>1.913399706444717E-6</v>
      </c>
      <c r="EK26">
        <v>2.8544976079807119E-17</v>
      </c>
      <c r="EL26">
        <v>1.4175564616295362E-3</v>
      </c>
      <c r="EM26">
        <v>1.3240414969252801E-4</v>
      </c>
      <c r="EN26">
        <v>2.0853093980436354E-3</v>
      </c>
      <c r="EO26">
        <v>0.10946100109249769</v>
      </c>
      <c r="EP26">
        <v>0</v>
      </c>
      <c r="EQ26">
        <v>2.8502815895953747E-8</v>
      </c>
      <c r="ER26">
        <v>9.7655033420365524E-6</v>
      </c>
      <c r="ES26">
        <v>2.3662647104247164E-4</v>
      </c>
      <c r="EU26">
        <v>8.854227525200562</v>
      </c>
      <c r="EV26">
        <v>19.385323549032726</v>
      </c>
      <c r="EW26">
        <v>38.333461511073075</v>
      </c>
      <c r="EX26">
        <v>10.360120722287601</v>
      </c>
      <c r="EY26">
        <v>0</v>
      </c>
      <c r="EZ26">
        <v>23.065470498701714</v>
      </c>
      <c r="FB26">
        <v>21.727</v>
      </c>
      <c r="FC26">
        <v>124.414</v>
      </c>
      <c r="FD26">
        <v>3734.89</v>
      </c>
      <c r="FE26">
        <v>2547.9499999999998</v>
      </c>
      <c r="FF26">
        <v>5.83711E-12</v>
      </c>
      <c r="FG26">
        <v>9220.06</v>
      </c>
      <c r="FH26">
        <v>603.99699999999996</v>
      </c>
      <c r="FI26">
        <v>168</v>
      </c>
      <c r="FJ26">
        <v>1.5725899999999999</v>
      </c>
      <c r="FK26">
        <v>1397.5</v>
      </c>
      <c r="FL26">
        <v>44.270200000000003</v>
      </c>
      <c r="FM26">
        <v>35.286299999999997</v>
      </c>
      <c r="FN26">
        <v>222.28299999999999</v>
      </c>
      <c r="FO26">
        <v>14262.1</v>
      </c>
      <c r="FP26">
        <v>66.257300000000001</v>
      </c>
      <c r="FQ26">
        <v>60.682099999999998</v>
      </c>
      <c r="FR26">
        <v>2.7237900000000002</v>
      </c>
      <c r="FS26">
        <v>54.714100000000002</v>
      </c>
      <c r="FT26">
        <v>4.9034300000000002</v>
      </c>
      <c r="FU26">
        <v>0.29113</v>
      </c>
      <c r="FV26">
        <v>2.92339E-2</v>
      </c>
      <c r="FW26">
        <v>2.06317E-14</v>
      </c>
      <c r="FX26">
        <v>1.25708</v>
      </c>
      <c r="FY26">
        <v>0.18518699999999999</v>
      </c>
      <c r="FZ26">
        <v>2.2290700000000001</v>
      </c>
      <c r="GA26">
        <v>136.97999999999999</v>
      </c>
      <c r="GB26">
        <v>1.2201800000000001E-5</v>
      </c>
      <c r="GC26">
        <v>5.3140799999999998E-5</v>
      </c>
      <c r="GD26">
        <v>4.6664499999999998E-2</v>
      </c>
      <c r="GE26">
        <v>0.39834999999999998</v>
      </c>
      <c r="GG26">
        <v>741.66666666666697</v>
      </c>
      <c r="GH26">
        <v>908.33333333333405</v>
      </c>
      <c r="GI26">
        <v>1091.6666666666699</v>
      </c>
      <c r="GJ26">
        <v>808.33333333333394</v>
      </c>
      <c r="GK26">
        <v>775</v>
      </c>
      <c r="GL26">
        <v>1766.6666666666699</v>
      </c>
      <c r="GM26">
        <v>2.1727000000000001E-3</v>
      </c>
      <c r="GN26">
        <v>1.24414E-2</v>
      </c>
      <c r="GO26">
        <v>0.37348899999999996</v>
      </c>
      <c r="GP26">
        <v>0.25479499999999999</v>
      </c>
      <c r="GQ26">
        <v>5.8371099999999999E-16</v>
      </c>
      <c r="GR26">
        <v>0.92200599999999999</v>
      </c>
      <c r="GS26">
        <v>6.0399699999999994E-2</v>
      </c>
      <c r="GT26">
        <v>1.6799999999999999E-2</v>
      </c>
      <c r="GU26">
        <v>1.5725900000000001E-4</v>
      </c>
      <c r="GV26">
        <v>0.13975000000000001</v>
      </c>
      <c r="GW26">
        <v>4.4270200000000003E-3</v>
      </c>
      <c r="GX26">
        <v>3.5286299999999996E-3</v>
      </c>
      <c r="GY26">
        <v>2.2228299999999999E-2</v>
      </c>
      <c r="GZ26">
        <v>1.42621</v>
      </c>
      <c r="HA26">
        <v>6.6257299999999998E-3</v>
      </c>
      <c r="HB26">
        <v>6.0682100000000001E-3</v>
      </c>
      <c r="HC26">
        <v>2.72379E-4</v>
      </c>
      <c r="HD26">
        <v>5.4714100000000003E-3</v>
      </c>
      <c r="HE26">
        <v>4.9034299999999996E-4</v>
      </c>
      <c r="HF26">
        <v>2.9113000000000001E-5</v>
      </c>
      <c r="HG26">
        <v>2.92339E-6</v>
      </c>
      <c r="HH26">
        <v>2.0631699999999999E-18</v>
      </c>
      <c r="HI26">
        <v>1.2570800000000001E-4</v>
      </c>
      <c r="HJ26">
        <v>1.8518699999999999E-5</v>
      </c>
      <c r="HK26">
        <v>2.22907E-4</v>
      </c>
      <c r="HL26">
        <v>1.3697999999999998E-2</v>
      </c>
      <c r="HM26">
        <v>1.22018E-9</v>
      </c>
      <c r="HN26">
        <v>5.3140799999999995E-9</v>
      </c>
      <c r="HO26">
        <v>4.66645E-6</v>
      </c>
      <c r="HP26">
        <v>3.9835000000000001E-5</v>
      </c>
      <c r="HS26">
        <v>7.41666666666667E-2</v>
      </c>
      <c r="HT26">
        <v>9.0833333333333405E-2</v>
      </c>
      <c r="HU26">
        <v>0.10916666666666699</v>
      </c>
      <c r="HV26">
        <v>8.0833333333333396E-2</v>
      </c>
      <c r="HW26">
        <v>7.7499999999999999E-2</v>
      </c>
      <c r="HX26">
        <v>0.176666666666667</v>
      </c>
      <c r="HZ26">
        <v>4.6772533141210305E-3</v>
      </c>
      <c r="IA26">
        <v>1.6770725793823348E-2</v>
      </c>
      <c r="IB26">
        <v>0.61915288770053578</v>
      </c>
      <c r="IC26">
        <v>0.42238743315508093</v>
      </c>
      <c r="ID26">
        <v>1.1029498435878433E-15</v>
      </c>
      <c r="IE26">
        <v>1.9720228009967946</v>
      </c>
      <c r="IF26">
        <v>8.4511356686626904E-2</v>
      </c>
      <c r="IG26">
        <v>2.3506586826347351E-2</v>
      </c>
      <c r="IH26">
        <v>2.4120508540925194E-4</v>
      </c>
      <c r="II26">
        <v>0.23316967829538332</v>
      </c>
      <c r="IJ26">
        <v>7.9032822693364656E-3</v>
      </c>
      <c r="IK26">
        <v>5.1572284615384548E-3</v>
      </c>
      <c r="IL26">
        <v>2.8701776519839742E-2</v>
      </c>
      <c r="IM26">
        <v>1.8345376257833503</v>
      </c>
      <c r="IN26">
        <v>8.2471995625573273E-3</v>
      </c>
      <c r="IO26">
        <v>7.5532415081064281E-3</v>
      </c>
      <c r="IP26">
        <v>3.661411342512914E-4</v>
      </c>
      <c r="IQ26">
        <v>5.9835344881244692E-3</v>
      </c>
      <c r="IR26">
        <v>5.7988292239214703E-4</v>
      </c>
      <c r="IS26">
        <v>3.4429229171421998E-5</v>
      </c>
      <c r="IT26">
        <v>3.7125178821279908E-6</v>
      </c>
      <c r="IU26">
        <v>2.7869305788204397E-18</v>
      </c>
      <c r="IV26">
        <v>1.7982833150360594E-4</v>
      </c>
      <c r="IW26">
        <v>2.3510683826130961E-5</v>
      </c>
      <c r="IX26">
        <v>2.3632502859292627E-4</v>
      </c>
      <c r="IY26">
        <v>1.5294270939548365E-2</v>
      </c>
      <c r="IZ26">
        <v>1.4310102375809918E-9</v>
      </c>
      <c r="JA26">
        <v>3.4249706358381487E-9</v>
      </c>
      <c r="JB26">
        <v>5.8848442558746954E-6</v>
      </c>
      <c r="JC26">
        <v>4.2911061776061883E-5</v>
      </c>
      <c r="JD26">
        <v>0</v>
      </c>
      <c r="JE26">
        <v>0</v>
      </c>
      <c r="JF26">
        <v>0.12295008912655998</v>
      </c>
      <c r="JG26">
        <v>0.17163392636520899</v>
      </c>
      <c r="JH26">
        <v>0.23348997270677638</v>
      </c>
      <c r="JI26">
        <v>9.7372122762148433E-2</v>
      </c>
      <c r="JJ26">
        <v>0.1293069772299979</v>
      </c>
    </row>
    <row r="27" spans="1:270">
      <c r="A27" t="s">
        <v>305</v>
      </c>
      <c r="B27" t="s">
        <v>91</v>
      </c>
      <c r="D27">
        <v>161.839</v>
      </c>
      <c r="E27">
        <v>647.00800000000004</v>
      </c>
      <c r="F27">
        <v>39366.199999999997</v>
      </c>
      <c r="G27">
        <v>39461.1</v>
      </c>
      <c r="H27">
        <v>100000</v>
      </c>
      <c r="I27">
        <v>155730</v>
      </c>
      <c r="J27" s="17">
        <v>0</v>
      </c>
      <c r="K27" s="17">
        <v>0</v>
      </c>
      <c r="L27">
        <v>10.819599999999999</v>
      </c>
      <c r="M27">
        <v>10271.1</v>
      </c>
      <c r="N27">
        <v>504.173</v>
      </c>
      <c r="O27">
        <v>247.691</v>
      </c>
      <c r="P27">
        <v>1637.88</v>
      </c>
      <c r="Q27">
        <v>104015</v>
      </c>
      <c r="R27">
        <v>510.92500000000001</v>
      </c>
      <c r="S27">
        <v>519.68200000000002</v>
      </c>
      <c r="T27">
        <v>30.744800000000001</v>
      </c>
      <c r="U27">
        <v>353.55900000000003</v>
      </c>
      <c r="V27" s="17">
        <v>0</v>
      </c>
      <c r="W27">
        <v>0.83123800000000003</v>
      </c>
      <c r="X27">
        <v>9.8420800000000003E-2</v>
      </c>
      <c r="Y27" s="17">
        <v>0</v>
      </c>
      <c r="Z27">
        <v>20.7546</v>
      </c>
      <c r="AA27">
        <v>1.0083899999999999</v>
      </c>
      <c r="AB27">
        <v>17.0123</v>
      </c>
      <c r="AC27">
        <v>1016.03</v>
      </c>
      <c r="AD27">
        <v>2.3913E-4</v>
      </c>
      <c r="AE27" s="17">
        <v>0</v>
      </c>
      <c r="AF27">
        <v>0.106391</v>
      </c>
      <c r="AG27">
        <v>2.8345899999999999</v>
      </c>
      <c r="AI27">
        <v>398000</v>
      </c>
      <c r="AJ27">
        <v>53500</v>
      </c>
      <c r="AK27">
        <v>100000</v>
      </c>
      <c r="AL27">
        <v>178700</v>
      </c>
      <c r="AM27">
        <v>85600</v>
      </c>
      <c r="AN27">
        <v>0</v>
      </c>
      <c r="AO27">
        <v>184300</v>
      </c>
      <c r="AP27">
        <v>1.6183900000000001E-2</v>
      </c>
      <c r="AQ27">
        <v>6.4700800000000003E-2</v>
      </c>
      <c r="AR27">
        <v>3.9366199999999996</v>
      </c>
      <c r="AS27">
        <v>3.94611</v>
      </c>
      <c r="AT27">
        <v>10</v>
      </c>
      <c r="AU27">
        <v>15.573</v>
      </c>
      <c r="AV27">
        <v>0</v>
      </c>
      <c r="AW27">
        <v>0</v>
      </c>
      <c r="AX27">
        <v>1.0819599999999999E-3</v>
      </c>
      <c r="AY27">
        <v>1.02711</v>
      </c>
      <c r="AZ27">
        <v>5.0417299999999998E-2</v>
      </c>
      <c r="BA27">
        <v>2.4769099999999999E-2</v>
      </c>
      <c r="BB27">
        <v>0.16378800000000002</v>
      </c>
      <c r="BC27">
        <v>10.4015</v>
      </c>
      <c r="BD27">
        <v>5.1092499999999999E-2</v>
      </c>
      <c r="BE27">
        <v>5.1968199999999999E-2</v>
      </c>
      <c r="BF27">
        <v>3.0744800000000001E-3</v>
      </c>
      <c r="BG27">
        <v>3.5355900000000003E-2</v>
      </c>
      <c r="BH27">
        <v>0</v>
      </c>
      <c r="BI27">
        <v>8.3123799999999999E-5</v>
      </c>
      <c r="BJ27">
        <v>9.8420800000000005E-6</v>
      </c>
      <c r="BK27">
        <v>0</v>
      </c>
      <c r="BL27">
        <v>2.0754599999999999E-3</v>
      </c>
      <c r="BM27">
        <v>1.0083899999999999E-4</v>
      </c>
      <c r="BN27">
        <v>1.70123E-3</v>
      </c>
      <c r="BO27">
        <v>0.101603</v>
      </c>
      <c r="BP27">
        <v>2.3913E-8</v>
      </c>
      <c r="BQ27">
        <v>0</v>
      </c>
      <c r="BR27">
        <v>1.0639099999999999E-5</v>
      </c>
      <c r="BS27">
        <v>2.8345900000000001E-4</v>
      </c>
      <c r="BU27">
        <v>39.799999999999997</v>
      </c>
      <c r="BV27">
        <v>5.35</v>
      </c>
      <c r="BW27">
        <v>10</v>
      </c>
      <c r="BX27">
        <v>17.87</v>
      </c>
      <c r="BY27">
        <v>8.56</v>
      </c>
      <c r="BZ27">
        <v>0</v>
      </c>
      <c r="CA27">
        <v>18.43</v>
      </c>
      <c r="CB27">
        <f t="shared" si="0"/>
        <v>237800</v>
      </c>
      <c r="CC27">
        <f t="shared" si="1"/>
        <v>157515</v>
      </c>
      <c r="CD27">
        <f t="shared" si="2"/>
        <v>0.2249789739276703</v>
      </c>
      <c r="CE27">
        <f t="shared" si="3"/>
        <v>0.33965019204520203</v>
      </c>
      <c r="CF27">
        <f t="shared" si="4"/>
        <v>0.7750210260723297</v>
      </c>
      <c r="CG27">
        <f t="shared" si="5"/>
        <v>0.66034980795479792</v>
      </c>
      <c r="CI27">
        <v>5.5026608750672317</v>
      </c>
      <c r="CJ27">
        <v>2.4973391249327688</v>
      </c>
      <c r="CL27">
        <v>0.70792593533930948</v>
      </c>
      <c r="CM27">
        <v>0.1855630992629711</v>
      </c>
      <c r="CN27">
        <v>2.854165336217902</v>
      </c>
      <c r="CO27">
        <v>2.5782885035517376E-2</v>
      </c>
      <c r="CP27">
        <v>1.9036900676033568</v>
      </c>
      <c r="CQ27">
        <v>2.0167952193595691E-2</v>
      </c>
      <c r="CR27">
        <v>4.1195043926229085E-3</v>
      </c>
      <c r="CS27">
        <v>8.5597036881540321E-3</v>
      </c>
      <c r="CT27">
        <v>6.8743374283244561E-3</v>
      </c>
      <c r="CU27">
        <v>2.081243957962631E-4</v>
      </c>
      <c r="CV27">
        <v>3.8137514097509731E-4</v>
      </c>
      <c r="CW27">
        <v>8.2046531733022847E-6</v>
      </c>
      <c r="CX27">
        <v>0</v>
      </c>
      <c r="CY27">
        <v>1.9319238101840044E-4</v>
      </c>
      <c r="CZ27">
        <v>9.5735799386600936E-7</v>
      </c>
      <c r="DA27">
        <v>0</v>
      </c>
      <c r="DB27">
        <v>7.3464802031197935E-6</v>
      </c>
      <c r="DC27">
        <v>1.488915000985434E-9</v>
      </c>
      <c r="DD27">
        <v>0</v>
      </c>
      <c r="DE27">
        <v>5.0049871526052374E-7</v>
      </c>
      <c r="DF27">
        <v>1.1831466734224886E-5</v>
      </c>
      <c r="DH27">
        <v>4.8678676552149261E-2</v>
      </c>
      <c r="DI27">
        <v>1.8934651222302821</v>
      </c>
      <c r="DJ27">
        <v>3.5775546799388914E-3</v>
      </c>
      <c r="DK27">
        <v>1.1070726940837209E-4</v>
      </c>
      <c r="DL27">
        <v>0</v>
      </c>
      <c r="DM27">
        <v>6.3999131667746914E-3</v>
      </c>
      <c r="DN27">
        <v>5.1903877132595539</v>
      </c>
      <c r="DP27">
        <v>3.4839692507204562E-2</v>
      </c>
      <c r="DQ27">
        <v>8.721521496302713E-2</v>
      </c>
      <c r="DR27">
        <v>6.5272901049166725</v>
      </c>
      <c r="DS27">
        <v>6.5430254268668895</v>
      </c>
      <c r="DT27">
        <v>18.8940775331703</v>
      </c>
      <c r="DU27">
        <v>33.313690637237499</v>
      </c>
      <c r="DV27">
        <v>0</v>
      </c>
      <c r="DW27">
        <v>0</v>
      </c>
      <c r="DX27">
        <v>1.6595187188612047E-3</v>
      </c>
      <c r="DY27">
        <v>1.713709540421976</v>
      </c>
      <c r="DZ27">
        <v>9.0006856340792973E-2</v>
      </c>
      <c r="EA27">
        <v>3.6200992307692262E-2</v>
      </c>
      <c r="EB27">
        <v>0.21148745394976279</v>
      </c>
      <c r="EC27">
        <v>13.380674366550243</v>
      </c>
      <c r="ED27">
        <v>6.3596017895380622E-2</v>
      </c>
      <c r="EE27">
        <v>6.4686021963903106E-2</v>
      </c>
      <c r="EF27">
        <v>4.1328207917383881E-3</v>
      </c>
      <c r="EG27">
        <v>3.8665215549315429E-2</v>
      </c>
      <c r="EH27">
        <v>0</v>
      </c>
      <c r="EI27">
        <v>9.8302763706916089E-5</v>
      </c>
      <c r="EJ27">
        <v>1.24988106264762E-5</v>
      </c>
      <c r="EK27">
        <v>0</v>
      </c>
      <c r="EL27">
        <v>2.9689956796900272E-3</v>
      </c>
      <c r="EM27">
        <v>1.280216130907253E-4</v>
      </c>
      <c r="EN27">
        <v>1.803636621519934E-3</v>
      </c>
      <c r="EO27">
        <v>0.11344311653313861</v>
      </c>
      <c r="EP27">
        <v>2.8044835853131715E-8</v>
      </c>
      <c r="EQ27">
        <v>0</v>
      </c>
      <c r="ER27">
        <v>1.3416932898172322E-5</v>
      </c>
      <c r="ES27">
        <v>3.0534772586872665E-4</v>
      </c>
      <c r="EU27">
        <v>8.8708084756222849</v>
      </c>
      <c r="EV27">
        <v>18.8940775331703</v>
      </c>
      <c r="EW27">
        <v>38.226504308196198</v>
      </c>
      <c r="EX27">
        <v>10.311934114276962</v>
      </c>
      <c r="EY27">
        <v>0</v>
      </c>
      <c r="EZ27">
        <v>23.708679380427917</v>
      </c>
      <c r="FB27">
        <v>24.398099999999999</v>
      </c>
      <c r="FC27">
        <v>111.88800000000001</v>
      </c>
      <c r="FD27">
        <v>4388.79</v>
      </c>
      <c r="FE27">
        <v>3816.14</v>
      </c>
      <c r="FF27">
        <v>3.7312000000000001E-12</v>
      </c>
      <c r="FG27">
        <v>11477.5</v>
      </c>
      <c r="FH27">
        <v>878.15300000000002</v>
      </c>
      <c r="FI27">
        <v>124.04300000000001</v>
      </c>
      <c r="FJ27">
        <v>1.7971900000000001</v>
      </c>
      <c r="FK27">
        <v>1265.97</v>
      </c>
      <c r="FL27">
        <v>47.832799999999999</v>
      </c>
      <c r="FM27">
        <v>20.2865</v>
      </c>
      <c r="FN27">
        <v>207.054</v>
      </c>
      <c r="FO27">
        <v>13133.6</v>
      </c>
      <c r="FP27">
        <v>70.467399999999998</v>
      </c>
      <c r="FQ27">
        <v>77.5154</v>
      </c>
      <c r="FR27">
        <v>1.25315</v>
      </c>
      <c r="FS27">
        <v>38.738500000000002</v>
      </c>
      <c r="FT27">
        <v>5.1630700000000003</v>
      </c>
      <c r="FU27">
        <v>0.17263200000000001</v>
      </c>
      <c r="FV27">
        <v>7.6544000000000001E-2</v>
      </c>
      <c r="FW27">
        <v>7.3255699999999996E-15</v>
      </c>
      <c r="FX27">
        <v>1.7360800000000001</v>
      </c>
      <c r="FY27">
        <v>0.21868899999999999</v>
      </c>
      <c r="FZ27">
        <v>1.76627</v>
      </c>
      <c r="GA27">
        <v>112.11</v>
      </c>
      <c r="GB27">
        <v>1.5739900000000002E-5</v>
      </c>
      <c r="GC27">
        <v>3.0576900000000001E-4</v>
      </c>
      <c r="GD27">
        <v>4.4228999999999997E-2</v>
      </c>
      <c r="GE27">
        <v>0.415717</v>
      </c>
      <c r="GG27">
        <v>741.66666666666697</v>
      </c>
      <c r="GH27">
        <v>908.33333333333405</v>
      </c>
      <c r="GI27">
        <v>1091.6666666666699</v>
      </c>
      <c r="GJ27">
        <v>808.33333333333394</v>
      </c>
      <c r="GK27">
        <v>775</v>
      </c>
      <c r="GL27">
        <v>1766.6666666666699</v>
      </c>
      <c r="GM27">
        <v>2.4398100000000002E-3</v>
      </c>
      <c r="GN27">
        <v>1.11888E-2</v>
      </c>
      <c r="GO27">
        <v>0.43887900000000002</v>
      </c>
      <c r="GP27">
        <v>0.38161400000000001</v>
      </c>
      <c r="GQ27">
        <v>3.7311999999999999E-16</v>
      </c>
      <c r="GR27">
        <v>1.14775</v>
      </c>
      <c r="GS27">
        <v>8.7815299999999999E-2</v>
      </c>
      <c r="GT27">
        <v>1.24043E-2</v>
      </c>
      <c r="GU27">
        <v>1.7971900000000001E-4</v>
      </c>
      <c r="GV27">
        <v>0.12659700000000002</v>
      </c>
      <c r="GW27">
        <v>4.78328E-3</v>
      </c>
      <c r="GX27">
        <v>2.0286499999999999E-3</v>
      </c>
      <c r="GY27">
        <v>2.0705399999999999E-2</v>
      </c>
      <c r="GZ27">
        <v>1.3133600000000001</v>
      </c>
      <c r="HA27">
        <v>7.0467400000000001E-3</v>
      </c>
      <c r="HB27">
        <v>7.7515400000000003E-3</v>
      </c>
      <c r="HC27">
        <v>1.25315E-4</v>
      </c>
      <c r="HD27">
        <v>3.8738500000000003E-3</v>
      </c>
      <c r="HE27">
        <v>5.1630700000000003E-4</v>
      </c>
      <c r="HF27">
        <v>1.7263200000000001E-5</v>
      </c>
      <c r="HG27">
        <v>7.6544000000000008E-6</v>
      </c>
      <c r="HH27">
        <v>7.3255699999999996E-19</v>
      </c>
      <c r="HI27">
        <v>1.7360800000000001E-4</v>
      </c>
      <c r="HJ27">
        <v>2.18689E-5</v>
      </c>
      <c r="HK27">
        <v>1.76627E-4</v>
      </c>
      <c r="HL27">
        <v>1.1211E-2</v>
      </c>
      <c r="HM27">
        <v>1.5739900000000001E-9</v>
      </c>
      <c r="HN27">
        <v>3.0576899999999998E-8</v>
      </c>
      <c r="HO27">
        <v>4.4228999999999996E-6</v>
      </c>
      <c r="HP27">
        <v>4.15717E-5</v>
      </c>
      <c r="HS27">
        <v>7.41666666666667E-2</v>
      </c>
      <c r="HT27">
        <v>9.0833333333333405E-2</v>
      </c>
      <c r="HU27">
        <v>0.10916666666666699</v>
      </c>
      <c r="HV27">
        <v>8.0833333333333396E-2</v>
      </c>
      <c r="HW27">
        <v>7.7499999999999999E-2</v>
      </c>
      <c r="HX27">
        <v>0.176666666666667</v>
      </c>
      <c r="HZ27">
        <v>5.2522710951008571E-3</v>
      </c>
      <c r="IA27">
        <v>1.5082249325793775E-2</v>
      </c>
      <c r="IB27">
        <v>0.72755342245989429</v>
      </c>
      <c r="IC27">
        <v>0.63262213903743425</v>
      </c>
      <c r="ID27">
        <v>7.050280800593034E-16</v>
      </c>
      <c r="IE27">
        <v>2.4548529725881081</v>
      </c>
      <c r="IF27">
        <v>0.12287130798403217</v>
      </c>
      <c r="IG27">
        <v>1.7356116367265504E-2</v>
      </c>
      <c r="IH27">
        <v>2.7565440925266823E-4</v>
      </c>
      <c r="II27">
        <v>0.21122419866304576</v>
      </c>
      <c r="IJ27">
        <v>8.5392909933254702E-3</v>
      </c>
      <c r="IK27">
        <v>2.9649499999999966E-3</v>
      </c>
      <c r="IL27">
        <v>2.6735367236985726E-2</v>
      </c>
      <c r="IM27">
        <v>1.6893783777976745</v>
      </c>
      <c r="IN27">
        <v>8.7712404588558886E-3</v>
      </c>
      <c r="IO27">
        <v>9.6485213398592503E-3</v>
      </c>
      <c r="IP27">
        <v>1.6845269363166977E-4</v>
      </c>
      <c r="IQ27">
        <v>4.2364427225927087E-3</v>
      </c>
      <c r="IR27">
        <v>6.1058812303127052E-4</v>
      </c>
      <c r="IS27">
        <v>2.0415576169824213E-5</v>
      </c>
      <c r="IT27">
        <v>9.7205972781464311E-6</v>
      </c>
      <c r="IU27">
        <v>9.8953818833589322E-19</v>
      </c>
      <c r="IV27">
        <v>2.4835043891938477E-4</v>
      </c>
      <c r="IW27">
        <v>2.7763978763372991E-5</v>
      </c>
      <c r="IX27">
        <v>1.8725917456734328E-4</v>
      </c>
      <c r="IY27">
        <v>1.2517453022578241E-2</v>
      </c>
      <c r="IZ27">
        <v>1.8459537149028056E-9</v>
      </c>
      <c r="JA27">
        <v>1.9707077167630047E-8</v>
      </c>
      <c r="JB27">
        <v>5.5777041775457122E-6</v>
      </c>
      <c r="JC27">
        <v>4.4781869884169996E-5</v>
      </c>
      <c r="JD27">
        <v>0</v>
      </c>
      <c r="JE27">
        <v>0</v>
      </c>
      <c r="JF27">
        <v>0.12295008912655998</v>
      </c>
      <c r="JG27">
        <v>0.17163392636520899</v>
      </c>
      <c r="JH27">
        <v>0.23348997270677638</v>
      </c>
      <c r="JI27">
        <v>9.7372122762148433E-2</v>
      </c>
      <c r="JJ27">
        <v>0.1293069772299979</v>
      </c>
    </row>
    <row r="28" spans="1:270">
      <c r="A28" t="s">
        <v>305</v>
      </c>
      <c r="B28" t="s">
        <v>92</v>
      </c>
      <c r="D28">
        <v>187.82300000000001</v>
      </c>
      <c r="E28">
        <v>751.90899999999999</v>
      </c>
      <c r="F28">
        <v>41568.400000000001</v>
      </c>
      <c r="G28">
        <v>41244.400000000001</v>
      </c>
      <c r="H28">
        <v>99600</v>
      </c>
      <c r="I28">
        <v>160337</v>
      </c>
      <c r="J28" s="17">
        <v>0</v>
      </c>
      <c r="K28" s="17">
        <v>0</v>
      </c>
      <c r="L28">
        <v>16.7852</v>
      </c>
      <c r="M28">
        <v>15131.7</v>
      </c>
      <c r="N28">
        <v>671.97400000000005</v>
      </c>
      <c r="O28">
        <v>489.39699999999999</v>
      </c>
      <c r="P28">
        <v>1840.79</v>
      </c>
      <c r="Q28">
        <v>114099</v>
      </c>
      <c r="R28">
        <v>472.44400000000002</v>
      </c>
      <c r="S28">
        <v>543.37900000000002</v>
      </c>
      <c r="T28">
        <v>33.892400000000002</v>
      </c>
      <c r="U28">
        <v>343.423</v>
      </c>
      <c r="V28" s="17">
        <v>0</v>
      </c>
      <c r="W28">
        <v>1.4367399999999999</v>
      </c>
      <c r="X28">
        <v>2.2704100000000001E-2</v>
      </c>
      <c r="Y28" s="1">
        <v>1.4776999999999999E-14</v>
      </c>
      <c r="Z28">
        <v>38.735399999999998</v>
      </c>
      <c r="AA28">
        <v>1.5103200000000001</v>
      </c>
      <c r="AB28">
        <v>24.471699999999998</v>
      </c>
      <c r="AC28">
        <v>1084.31</v>
      </c>
      <c r="AD28" s="17">
        <v>0</v>
      </c>
      <c r="AE28" s="17">
        <v>0</v>
      </c>
      <c r="AF28">
        <v>0.19262399999999999</v>
      </c>
      <c r="AG28">
        <v>3.8540800000000002</v>
      </c>
      <c r="AI28">
        <v>397800</v>
      </c>
      <c r="AJ28">
        <v>53000</v>
      </c>
      <c r="AK28">
        <v>99600.000000000015</v>
      </c>
      <c r="AL28">
        <v>178900</v>
      </c>
      <c r="AM28">
        <v>86000</v>
      </c>
      <c r="AN28">
        <v>0</v>
      </c>
      <c r="AO28">
        <v>184700</v>
      </c>
      <c r="AP28">
        <v>1.8782300000000002E-2</v>
      </c>
      <c r="AQ28">
        <v>7.5190900000000005E-2</v>
      </c>
      <c r="AR28">
        <v>4.1568399999999999</v>
      </c>
      <c r="AS28">
        <v>4.1244399999999999</v>
      </c>
      <c r="AT28">
        <v>9.9600000000000009</v>
      </c>
      <c r="AU28">
        <v>16.0337</v>
      </c>
      <c r="AV28">
        <v>0</v>
      </c>
      <c r="AW28">
        <v>0</v>
      </c>
      <c r="AX28">
        <v>1.67852E-3</v>
      </c>
      <c r="AY28">
        <v>1.5131700000000001</v>
      </c>
      <c r="AZ28">
        <v>6.7197400000000004E-2</v>
      </c>
      <c r="BA28">
        <v>4.8939699999999996E-2</v>
      </c>
      <c r="BB28">
        <v>0.18407899999999999</v>
      </c>
      <c r="BC28">
        <v>11.4099</v>
      </c>
      <c r="BD28">
        <v>4.7244399999999999E-2</v>
      </c>
      <c r="BE28">
        <v>5.4337900000000001E-2</v>
      </c>
      <c r="BF28">
        <v>3.3892400000000004E-3</v>
      </c>
      <c r="BG28">
        <v>3.4342299999999999E-2</v>
      </c>
      <c r="BH28">
        <v>0</v>
      </c>
      <c r="BI28">
        <v>1.4367399999999999E-4</v>
      </c>
      <c r="BJ28">
        <v>2.2704100000000002E-6</v>
      </c>
      <c r="BK28">
        <v>1.4776999999999998E-18</v>
      </c>
      <c r="BL28">
        <v>3.87354E-3</v>
      </c>
      <c r="BM28">
        <v>1.51032E-4</v>
      </c>
      <c r="BN28">
        <v>2.4471699999999998E-3</v>
      </c>
      <c r="BO28">
        <v>0.108431</v>
      </c>
      <c r="BP28">
        <v>0</v>
      </c>
      <c r="BQ28">
        <v>0</v>
      </c>
      <c r="BR28">
        <v>1.92624E-5</v>
      </c>
      <c r="BS28">
        <v>3.8540800000000001E-4</v>
      </c>
      <c r="BU28">
        <v>39.78</v>
      </c>
      <c r="BV28">
        <v>5.3</v>
      </c>
      <c r="BW28">
        <v>9.9600000000000009</v>
      </c>
      <c r="BX28">
        <v>17.89</v>
      </c>
      <c r="BY28">
        <v>8.6</v>
      </c>
      <c r="BZ28">
        <v>0</v>
      </c>
      <c r="CA28">
        <v>18.47</v>
      </c>
      <c r="CB28">
        <f t="shared" si="0"/>
        <v>237700</v>
      </c>
      <c r="CC28">
        <f t="shared" si="1"/>
        <v>167099</v>
      </c>
      <c r="CD28">
        <f t="shared" si="2"/>
        <v>0.22297013041649139</v>
      </c>
      <c r="CE28">
        <f t="shared" si="3"/>
        <v>0.31717724223364591</v>
      </c>
      <c r="CF28">
        <f t="shared" si="4"/>
        <v>0.77702986958350861</v>
      </c>
      <c r="CG28">
        <f t="shared" si="5"/>
        <v>0.68282275776635404</v>
      </c>
      <c r="CI28">
        <v>5.4630473501529382</v>
      </c>
      <c r="CJ28">
        <v>2.5369526498470627</v>
      </c>
      <c r="CL28">
        <v>0.62896574422817864</v>
      </c>
      <c r="CM28">
        <v>0.27110580104529602</v>
      </c>
      <c r="CN28">
        <v>2.8365935812586565</v>
      </c>
      <c r="CO28">
        <v>2.8736250904680155E-2</v>
      </c>
      <c r="CP28">
        <v>1.8702288833481246</v>
      </c>
      <c r="CQ28">
        <v>2.3211532676948476E-2</v>
      </c>
      <c r="CR28">
        <v>8.0718387007421757E-3</v>
      </c>
      <c r="CS28">
        <v>1.1313788211373851E-2</v>
      </c>
      <c r="CT28">
        <v>7.1280781022813279E-3</v>
      </c>
      <c r="CU28">
        <v>3.2019513825777785E-4</v>
      </c>
      <c r="CV28">
        <v>4.16926462208008E-4</v>
      </c>
      <c r="CW28">
        <v>1.4063371518018592E-5</v>
      </c>
      <c r="CX28">
        <v>1.3893469789922451E-19</v>
      </c>
      <c r="CY28">
        <v>3.5756919818913607E-4</v>
      </c>
      <c r="CZ28">
        <v>2.1901214383959604E-7</v>
      </c>
      <c r="DA28">
        <v>0</v>
      </c>
      <c r="DB28">
        <v>1.0911794644142337E-5</v>
      </c>
      <c r="DC28">
        <v>0</v>
      </c>
      <c r="DD28">
        <v>0</v>
      </c>
      <c r="DE28">
        <v>8.9863825266383594E-7</v>
      </c>
      <c r="DF28">
        <v>1.5953114774961651E-5</v>
      </c>
      <c r="DH28">
        <v>5.610102849519108E-2</v>
      </c>
      <c r="DI28">
        <v>1.886507015675541</v>
      </c>
      <c r="DJ28">
        <v>3.4461183585449457E-3</v>
      </c>
      <c r="DK28">
        <v>1.57926014225668E-4</v>
      </c>
      <c r="DL28">
        <v>0</v>
      </c>
      <c r="DM28">
        <v>6.7732552372068129E-3</v>
      </c>
      <c r="DN28">
        <v>5.1347154159346706</v>
      </c>
      <c r="DP28">
        <v>4.0433366282420689E-2</v>
      </c>
      <c r="DQ28">
        <v>0.10135563249238767</v>
      </c>
      <c r="DR28">
        <v>6.8924357951038768</v>
      </c>
      <c r="DS28">
        <v>6.8387135157374912</v>
      </c>
      <c r="DT28">
        <v>18.818501223037618</v>
      </c>
      <c r="DU28">
        <v>34.299217977928137</v>
      </c>
      <c r="DV28">
        <v>0</v>
      </c>
      <c r="DW28">
        <v>0</v>
      </c>
      <c r="DX28">
        <v>2.5745271174377146E-3</v>
      </c>
      <c r="DY28">
        <v>2.5246895320660121</v>
      </c>
      <c r="DZ28">
        <v>0.1199633206910089</v>
      </c>
      <c r="EA28">
        <v>7.1527253846153757E-2</v>
      </c>
      <c r="EB28">
        <v>0.23768773680378527</v>
      </c>
      <c r="EC28">
        <v>14.677898039215654</v>
      </c>
      <c r="ED28">
        <v>5.880619871520322E-2</v>
      </c>
      <c r="EE28">
        <v>6.7635642428877096E-2</v>
      </c>
      <c r="EF28">
        <v>4.5559319104991466E-3</v>
      </c>
      <c r="EG28">
        <v>3.7556742494442373E-2</v>
      </c>
      <c r="EH28">
        <v>0</v>
      </c>
      <c r="EI28">
        <v>1.6990983656699359E-4</v>
      </c>
      <c r="EJ28">
        <v>2.8832751445281717E-6</v>
      </c>
      <c r="EK28">
        <v>1.9960775487831656E-18</v>
      </c>
      <c r="EL28">
        <v>5.5411925670003316E-3</v>
      </c>
      <c r="EM28">
        <v>1.9174486328026283E-4</v>
      </c>
      <c r="EN28">
        <v>2.5944789541008195E-3</v>
      </c>
      <c r="EO28">
        <v>0.12106680480699146</v>
      </c>
      <c r="EP28">
        <v>0</v>
      </c>
      <c r="EQ28">
        <v>0</v>
      </c>
      <c r="ER28">
        <v>2.4291747258485641E-5</v>
      </c>
      <c r="ES28">
        <v>4.1516923552123658E-4</v>
      </c>
      <c r="EU28">
        <v>8.7879037235136668</v>
      </c>
      <c r="EV28">
        <v>18.818501223037618</v>
      </c>
      <c r="EW28">
        <v>38.269287189346947</v>
      </c>
      <c r="EX28">
        <v>10.360120722287601</v>
      </c>
      <c r="EY28">
        <v>0</v>
      </c>
      <c r="EZ28">
        <v>23.760136090966014</v>
      </c>
      <c r="FB28">
        <v>15.2707</v>
      </c>
      <c r="FC28">
        <v>86.364900000000006</v>
      </c>
      <c r="FD28">
        <v>3343.86</v>
      </c>
      <c r="FE28">
        <v>3973.67</v>
      </c>
      <c r="FF28">
        <v>3.96909E-12</v>
      </c>
      <c r="FG28">
        <v>13704.9</v>
      </c>
      <c r="FH28">
        <v>901.96600000000001</v>
      </c>
      <c r="FI28">
        <v>190.143</v>
      </c>
      <c r="FJ28">
        <v>3.4260100000000002</v>
      </c>
      <c r="FK28">
        <v>1700.57</v>
      </c>
      <c r="FL28">
        <v>64.472399999999993</v>
      </c>
      <c r="FM28">
        <v>45.968800000000002</v>
      </c>
      <c r="FN28">
        <v>183.19499999999999</v>
      </c>
      <c r="FO28">
        <v>15025.7</v>
      </c>
      <c r="FP28">
        <v>43.381799999999998</v>
      </c>
      <c r="FQ28">
        <v>97.448700000000002</v>
      </c>
      <c r="FR28">
        <v>3.5687199999999999</v>
      </c>
      <c r="FS28">
        <v>39.7502</v>
      </c>
      <c r="FT28">
        <v>4.1854300000000002</v>
      </c>
      <c r="FU28">
        <v>0.28172999999999998</v>
      </c>
      <c r="FV28">
        <v>4.4050800000000001E-2</v>
      </c>
      <c r="FW28">
        <v>1.9713899999999999E-15</v>
      </c>
      <c r="FX28">
        <v>3.3883000000000001</v>
      </c>
      <c r="FY28">
        <v>0.31066100000000002</v>
      </c>
      <c r="FZ28">
        <v>2.5040499999999999</v>
      </c>
      <c r="GA28">
        <v>89.200900000000004</v>
      </c>
      <c r="GB28">
        <v>6.9502799999999997E-3</v>
      </c>
      <c r="GC28">
        <v>4.84654E-4</v>
      </c>
      <c r="GD28">
        <v>7.4801099999999995E-2</v>
      </c>
      <c r="GE28">
        <v>0.49442399999999997</v>
      </c>
      <c r="GG28">
        <v>741.66666666666697</v>
      </c>
      <c r="GH28">
        <v>908.33333333333405</v>
      </c>
      <c r="GI28">
        <v>1091.6666666666699</v>
      </c>
      <c r="GJ28">
        <v>808.33333333333394</v>
      </c>
      <c r="GK28">
        <v>775</v>
      </c>
      <c r="GL28">
        <v>1766.6666666666699</v>
      </c>
      <c r="GM28">
        <v>1.5270699999999999E-3</v>
      </c>
      <c r="GN28">
        <v>8.6364900000000001E-3</v>
      </c>
      <c r="GO28">
        <v>0.33438600000000002</v>
      </c>
      <c r="GP28">
        <v>0.39736700000000003</v>
      </c>
      <c r="GQ28">
        <v>3.9690900000000001E-16</v>
      </c>
      <c r="GR28">
        <v>1.37049</v>
      </c>
      <c r="GS28">
        <v>9.0196600000000002E-2</v>
      </c>
      <c r="GT28">
        <v>1.9014300000000001E-2</v>
      </c>
      <c r="GU28">
        <v>3.4260100000000005E-4</v>
      </c>
      <c r="GV28">
        <v>0.17005699999999999</v>
      </c>
      <c r="GW28">
        <v>6.447239999999999E-3</v>
      </c>
      <c r="GX28">
        <v>4.5968800000000002E-3</v>
      </c>
      <c r="GY28">
        <v>1.8319499999999999E-2</v>
      </c>
      <c r="GZ28">
        <v>1.5025700000000002</v>
      </c>
      <c r="HA28">
        <v>4.3381799999999996E-3</v>
      </c>
      <c r="HB28">
        <v>9.744870000000001E-3</v>
      </c>
      <c r="HC28">
        <v>3.5687199999999999E-4</v>
      </c>
      <c r="HD28">
        <v>3.9750200000000001E-3</v>
      </c>
      <c r="HE28">
        <v>4.1854300000000001E-4</v>
      </c>
      <c r="HF28">
        <v>2.8172999999999999E-5</v>
      </c>
      <c r="HG28">
        <v>4.4050799999999998E-6</v>
      </c>
      <c r="HH28">
        <v>1.97139E-19</v>
      </c>
      <c r="HI28">
        <v>3.3883000000000003E-4</v>
      </c>
      <c r="HJ28">
        <v>3.1066100000000004E-5</v>
      </c>
      <c r="HK28">
        <v>2.5040499999999999E-4</v>
      </c>
      <c r="HL28">
        <v>8.9200900000000003E-3</v>
      </c>
      <c r="HM28">
        <v>6.9502799999999994E-7</v>
      </c>
      <c r="HN28">
        <v>4.8465399999999999E-8</v>
      </c>
      <c r="HO28">
        <v>7.4801099999999996E-6</v>
      </c>
      <c r="HP28">
        <v>4.9442399999999999E-5</v>
      </c>
      <c r="HS28">
        <v>7.41666666666667E-2</v>
      </c>
      <c r="HT28">
        <v>9.0833333333333405E-2</v>
      </c>
      <c r="HU28">
        <v>0.10916666666666699</v>
      </c>
      <c r="HV28">
        <v>8.0833333333333396E-2</v>
      </c>
      <c r="HW28">
        <v>7.7499999999999999E-2</v>
      </c>
      <c r="HX28">
        <v>0.176666666666667</v>
      </c>
      <c r="HZ28">
        <v>3.2873812391930783E-3</v>
      </c>
      <c r="IA28">
        <v>1.1641793175293569E-2</v>
      </c>
      <c r="IB28">
        <v>0.55432973262032181</v>
      </c>
      <c r="IC28">
        <v>0.65873673796791565</v>
      </c>
      <c r="ID28">
        <v>7.4997853298739838E-16</v>
      </c>
      <c r="IE28">
        <v>2.9312580704877158</v>
      </c>
      <c r="IF28">
        <v>0.12620322674650725</v>
      </c>
      <c r="IG28">
        <v>2.6604838922155743E-2</v>
      </c>
      <c r="IH28">
        <v>5.2548409608540775E-4</v>
      </c>
      <c r="II28">
        <v>0.28373621453937742</v>
      </c>
      <c r="IJ28">
        <v>1.1509854840989384E-2</v>
      </c>
      <c r="IK28">
        <v>6.718516923076916E-3</v>
      </c>
      <c r="IL28">
        <v>2.3654629231889265E-2</v>
      </c>
      <c r="IM28">
        <v>1.9327596920322319</v>
      </c>
      <c r="IN28">
        <v>5.3998331049250345E-3</v>
      </c>
      <c r="IO28">
        <v>1.2129665350259977E-2</v>
      </c>
      <c r="IP28">
        <v>4.7971950430292665E-4</v>
      </c>
      <c r="IQ28">
        <v>4.34708224406223E-3</v>
      </c>
      <c r="IR28">
        <v>4.9497176055694975E-4</v>
      </c>
      <c r="IS28">
        <v>3.3317578863273179E-5</v>
      </c>
      <c r="IT28">
        <v>5.5941691913170566E-6</v>
      </c>
      <c r="IU28">
        <v>2.6629541306731034E-19</v>
      </c>
      <c r="IV28">
        <v>4.8470450220643711E-4</v>
      </c>
      <c r="IW28">
        <v>3.944041724370324E-5</v>
      </c>
      <c r="IX28">
        <v>2.6547828818660564E-4</v>
      </c>
      <c r="IY28">
        <v>9.9595760888564755E-3</v>
      </c>
      <c r="IZ28">
        <v>8.1511923110151078E-7</v>
      </c>
      <c r="JA28">
        <v>3.12363705202312E-8</v>
      </c>
      <c r="JB28">
        <v>9.4331413315927228E-6</v>
      </c>
      <c r="JC28">
        <v>5.3260345945946079E-5</v>
      </c>
      <c r="JD28">
        <v>0</v>
      </c>
      <c r="JE28">
        <v>0</v>
      </c>
      <c r="JF28">
        <v>0.12295008912655998</v>
      </c>
      <c r="JG28">
        <v>0.17163392636520899</v>
      </c>
      <c r="JH28">
        <v>0.23348997270677638</v>
      </c>
      <c r="JI28">
        <v>9.7372122762148433E-2</v>
      </c>
      <c r="JJ28">
        <v>0.1293069772299979</v>
      </c>
    </row>
    <row r="29" spans="1:270">
      <c r="A29" t="s">
        <v>305</v>
      </c>
      <c r="B29" t="s">
        <v>93</v>
      </c>
      <c r="D29">
        <v>166.11500000000001</v>
      </c>
      <c r="E29">
        <v>558.51900000000001</v>
      </c>
      <c r="F29">
        <v>35063</v>
      </c>
      <c r="G29">
        <v>35595.300000000003</v>
      </c>
      <c r="H29">
        <v>98800</v>
      </c>
      <c r="I29">
        <v>144456</v>
      </c>
      <c r="J29" s="17">
        <v>0</v>
      </c>
      <c r="K29" s="17">
        <v>503.80500000000001</v>
      </c>
      <c r="L29">
        <v>14.051399999999999</v>
      </c>
      <c r="M29">
        <v>9086.5300000000007</v>
      </c>
      <c r="N29">
        <v>513.83900000000006</v>
      </c>
      <c r="O29">
        <v>336.46600000000001</v>
      </c>
      <c r="P29">
        <v>1604.16</v>
      </c>
      <c r="Q29">
        <v>98435.199999999997</v>
      </c>
      <c r="R29">
        <v>457.37900000000002</v>
      </c>
      <c r="S29">
        <v>499.74299999999999</v>
      </c>
      <c r="T29">
        <v>32.322200000000002</v>
      </c>
      <c r="U29">
        <v>281.97699999999998</v>
      </c>
      <c r="V29" s="17">
        <v>0</v>
      </c>
      <c r="W29">
        <v>2.55437</v>
      </c>
      <c r="X29">
        <v>2.7028099999999999</v>
      </c>
      <c r="Y29">
        <v>1.9585699999999999</v>
      </c>
      <c r="Z29">
        <v>15.52</v>
      </c>
      <c r="AA29">
        <v>1.3224400000000001</v>
      </c>
      <c r="AB29">
        <v>14.7608</v>
      </c>
      <c r="AC29">
        <v>997.76599999999996</v>
      </c>
      <c r="AD29">
        <v>7.9420099999999998</v>
      </c>
      <c r="AE29">
        <v>5.94231E-2</v>
      </c>
      <c r="AF29">
        <v>0.105505</v>
      </c>
      <c r="AG29">
        <v>2.6209600000000002</v>
      </c>
      <c r="AI29">
        <v>398500</v>
      </c>
      <c r="AJ29">
        <v>51600</v>
      </c>
      <c r="AK29">
        <v>98800.000000000015</v>
      </c>
      <c r="AL29">
        <v>174899.99999999997</v>
      </c>
      <c r="AM29">
        <v>83400</v>
      </c>
      <c r="AN29">
        <v>13400</v>
      </c>
      <c r="AO29">
        <v>179600</v>
      </c>
      <c r="AP29">
        <v>1.6611500000000001E-2</v>
      </c>
      <c r="AQ29">
        <v>5.5851900000000003E-2</v>
      </c>
      <c r="AR29">
        <v>3.5063</v>
      </c>
      <c r="AS29">
        <v>3.5595300000000001</v>
      </c>
      <c r="AT29">
        <v>9.8800000000000008</v>
      </c>
      <c r="AU29">
        <v>14.445600000000001</v>
      </c>
      <c r="AV29">
        <v>0</v>
      </c>
      <c r="AW29">
        <v>5.0380500000000002E-2</v>
      </c>
      <c r="AX29">
        <v>1.4051399999999998E-3</v>
      </c>
      <c r="AY29">
        <v>0.90865300000000004</v>
      </c>
      <c r="AZ29">
        <v>5.1383900000000003E-2</v>
      </c>
      <c r="BA29">
        <v>3.3646599999999999E-2</v>
      </c>
      <c r="BB29">
        <v>0.160416</v>
      </c>
      <c r="BC29">
        <v>9.8435199999999998</v>
      </c>
      <c r="BD29">
        <v>4.5737900000000005E-2</v>
      </c>
      <c r="BE29">
        <v>4.9974299999999999E-2</v>
      </c>
      <c r="BF29">
        <v>3.2322200000000001E-3</v>
      </c>
      <c r="BG29">
        <v>2.8197699999999999E-2</v>
      </c>
      <c r="BH29">
        <v>0</v>
      </c>
      <c r="BI29">
        <v>2.5543700000000001E-4</v>
      </c>
      <c r="BJ29">
        <v>2.7028099999999998E-4</v>
      </c>
      <c r="BK29">
        <v>1.9585699999999999E-4</v>
      </c>
      <c r="BL29">
        <v>1.552E-3</v>
      </c>
      <c r="BM29">
        <v>1.32244E-4</v>
      </c>
      <c r="BN29">
        <v>1.4760800000000001E-3</v>
      </c>
      <c r="BO29">
        <v>9.9776599999999993E-2</v>
      </c>
      <c r="BP29">
        <v>7.9420100000000002E-4</v>
      </c>
      <c r="BQ29">
        <v>5.9423099999999997E-6</v>
      </c>
      <c r="BR29">
        <v>1.05505E-5</v>
      </c>
      <c r="BS29">
        <v>2.6209600000000002E-4</v>
      </c>
      <c r="BU29">
        <v>39.85</v>
      </c>
      <c r="BV29">
        <v>5.16</v>
      </c>
      <c r="BW29">
        <v>9.8800000000000008</v>
      </c>
      <c r="BX29">
        <v>17.489999999999998</v>
      </c>
      <c r="BY29">
        <v>8.34</v>
      </c>
      <c r="BZ29">
        <v>1.34</v>
      </c>
      <c r="CA29">
        <v>17.96</v>
      </c>
      <c r="CB29">
        <f t="shared" si="0"/>
        <v>231200</v>
      </c>
      <c r="CC29">
        <f t="shared" si="1"/>
        <v>150035.20000000001</v>
      </c>
      <c r="CD29">
        <f t="shared" si="2"/>
        <v>0.22318339100346021</v>
      </c>
      <c r="CE29">
        <f t="shared" si="3"/>
        <v>0.34391929360576717</v>
      </c>
      <c r="CF29">
        <f t="shared" si="4"/>
        <v>0.77681660899653981</v>
      </c>
      <c r="CG29">
        <f t="shared" si="5"/>
        <v>0.65608070639423277</v>
      </c>
      <c r="CI29">
        <v>5.5084955551597279</v>
      </c>
      <c r="CJ29">
        <v>2.4915044448402717</v>
      </c>
      <c r="CL29">
        <v>0.74753242802044184</v>
      </c>
      <c r="CM29">
        <v>0.16790658265568489</v>
      </c>
      <c r="CN29">
        <v>2.8448221609395148</v>
      </c>
      <c r="CO29">
        <v>2.5828079422697863E-2</v>
      </c>
      <c r="CP29">
        <v>1.877963562678918</v>
      </c>
      <c r="CQ29">
        <v>2.1173003311597181E-2</v>
      </c>
      <c r="CR29">
        <v>5.7236217705695812E-3</v>
      </c>
      <c r="CS29">
        <v>8.9228010261051087E-3</v>
      </c>
      <c r="CT29">
        <v>6.7613729016610825E-3</v>
      </c>
      <c r="CU29">
        <v>2.7645622903323504E-4</v>
      </c>
      <c r="CV29">
        <v>4.100875835857025E-4</v>
      </c>
      <c r="CW29">
        <v>2.5787761293705643E-5</v>
      </c>
      <c r="CX29">
        <v>1.8992499142312705E-5</v>
      </c>
      <c r="CY29">
        <v>1.4776185759223152E-4</v>
      </c>
      <c r="CZ29">
        <v>2.6890445182088688E-5</v>
      </c>
      <c r="DA29">
        <v>3.0383813852797773E-7</v>
      </c>
      <c r="DB29">
        <v>9.8542087326872024E-6</v>
      </c>
      <c r="DC29">
        <v>5.0577955407054876E-5</v>
      </c>
      <c r="DD29">
        <v>3.0383813852797773E-7</v>
      </c>
      <c r="DE29">
        <v>5.076520167481206E-7</v>
      </c>
      <c r="DF29">
        <v>1.1189320849832658E-5</v>
      </c>
      <c r="DH29">
        <v>4.2979569540695553E-2</v>
      </c>
      <c r="DI29">
        <v>1.8868813578570789</v>
      </c>
      <c r="DJ29">
        <v>2.918321045698957E-3</v>
      </c>
      <c r="DK29">
        <v>9.8246706437398224E-5</v>
      </c>
      <c r="DL29">
        <v>1.1119054164763036E-2</v>
      </c>
      <c r="DM29">
        <v>6.4282276558012032E-3</v>
      </c>
      <c r="DN29">
        <v>5.1521298803110183</v>
      </c>
      <c r="DP29">
        <v>3.5760203170028766E-2</v>
      </c>
      <c r="DQ29">
        <v>7.5287097912135476E-2</v>
      </c>
      <c r="DR29">
        <v>5.8137786463690508</v>
      </c>
      <c r="DS29">
        <v>5.9020390454638871</v>
      </c>
      <c r="DT29">
        <v>18.667348602772257</v>
      </c>
      <c r="DU29">
        <v>30.901961694553265</v>
      </c>
      <c r="DV29">
        <v>0</v>
      </c>
      <c r="DW29">
        <v>7.0492476047904332E-2</v>
      </c>
      <c r="DX29">
        <v>2.1552147330960785E-3</v>
      </c>
      <c r="DY29">
        <v>1.516066745560894</v>
      </c>
      <c r="DZ29">
        <v>9.1732466941499696E-2</v>
      </c>
      <c r="EA29">
        <v>4.9175799999999943E-2</v>
      </c>
      <c r="EB29">
        <v>0.2071334372042222</v>
      </c>
      <c r="EC29">
        <v>12.662878982899068</v>
      </c>
      <c r="ED29">
        <v>5.6931023279290109E-2</v>
      </c>
      <c r="EE29">
        <v>6.2204168461302931E-2</v>
      </c>
      <c r="EF29">
        <v>4.3448602753872693E-3</v>
      </c>
      <c r="EG29">
        <v>3.0837007359307257E-2</v>
      </c>
      <c r="EH29">
        <v>0</v>
      </c>
      <c r="EI29">
        <v>3.0208151038575628E-4</v>
      </c>
      <c r="EJ29">
        <v>3.4323954234619238E-4</v>
      </c>
      <c r="EK29">
        <v>2.6456368713001586E-4</v>
      </c>
      <c r="EL29">
        <v>2.2201735012377603E-3</v>
      </c>
      <c r="EM29">
        <v>1.6789228573835398E-4</v>
      </c>
      <c r="EN29">
        <v>1.5649335741158717E-3</v>
      </c>
      <c r="EO29">
        <v>0.11140388040786549</v>
      </c>
      <c r="EP29">
        <v>9.3142795464362736E-4</v>
      </c>
      <c r="EQ29">
        <v>3.8298703179190733E-6</v>
      </c>
      <c r="ER29">
        <v>1.3305199738903394E-5</v>
      </c>
      <c r="ES29">
        <v>2.8233507335907412E-4</v>
      </c>
      <c r="EU29">
        <v>8.5557704176095317</v>
      </c>
      <c r="EV29">
        <v>18.667348602772257</v>
      </c>
      <c r="EW29">
        <v>37.41362956633192</v>
      </c>
      <c r="EX29">
        <v>10.046907770218441</v>
      </c>
      <c r="EY29">
        <v>2.2357593482348026</v>
      </c>
      <c r="EZ29">
        <v>23.104063031605286</v>
      </c>
      <c r="FB29">
        <v>26.743200000000002</v>
      </c>
      <c r="FC29">
        <v>111.789</v>
      </c>
      <c r="FD29">
        <v>3802.69</v>
      </c>
      <c r="FE29">
        <v>2784.31</v>
      </c>
      <c r="FF29">
        <v>5.6163300000000002E-12</v>
      </c>
      <c r="FG29">
        <v>16842</v>
      </c>
      <c r="FH29">
        <v>797.64800000000002</v>
      </c>
      <c r="FI29">
        <v>199.30099999999999</v>
      </c>
      <c r="FJ29">
        <v>2.8106100000000001</v>
      </c>
      <c r="FK29">
        <v>1175.4100000000001</v>
      </c>
      <c r="FL29">
        <v>69.655500000000004</v>
      </c>
      <c r="FM29">
        <v>39.742400000000004</v>
      </c>
      <c r="FN29">
        <v>244.928</v>
      </c>
      <c r="FO29">
        <v>16147.2</v>
      </c>
      <c r="FP29">
        <v>88.235500000000002</v>
      </c>
      <c r="FQ29">
        <v>75.354500000000002</v>
      </c>
      <c r="FR29">
        <v>3.5803699999999998</v>
      </c>
      <c r="FS29">
        <v>33.064</v>
      </c>
      <c r="FT29">
        <v>4.7948300000000001</v>
      </c>
      <c r="FU29">
        <v>0.96164000000000005</v>
      </c>
      <c r="FV29">
        <v>1.21238</v>
      </c>
      <c r="FW29">
        <v>1.39937</v>
      </c>
      <c r="FX29">
        <v>2.0634800000000002</v>
      </c>
      <c r="FY29">
        <v>0.242227</v>
      </c>
      <c r="FZ29">
        <v>1.82952</v>
      </c>
      <c r="GA29">
        <v>153.58099999999999</v>
      </c>
      <c r="GB29">
        <v>3.4536699999999998</v>
      </c>
      <c r="GC29">
        <v>3.4368900000000001E-2</v>
      </c>
      <c r="GD29">
        <v>4.4995E-2</v>
      </c>
      <c r="GE29">
        <v>0.59226000000000001</v>
      </c>
      <c r="GG29">
        <v>741.66666666666697</v>
      </c>
      <c r="GH29">
        <v>908.33333333333405</v>
      </c>
      <c r="GI29">
        <v>1091.6666666666699</v>
      </c>
      <c r="GJ29">
        <v>808.33333333333394</v>
      </c>
      <c r="GK29">
        <v>775</v>
      </c>
      <c r="GL29">
        <v>1766.6666666666699</v>
      </c>
      <c r="GM29">
        <v>2.67432E-3</v>
      </c>
      <c r="GN29">
        <v>1.11789E-2</v>
      </c>
      <c r="GO29">
        <v>0.38026900000000002</v>
      </c>
      <c r="GP29">
        <v>0.27843099999999998</v>
      </c>
      <c r="GQ29">
        <v>5.6163299999999997E-16</v>
      </c>
      <c r="GR29">
        <v>1.6841999999999999</v>
      </c>
      <c r="GS29">
        <v>7.9764799999999997E-2</v>
      </c>
      <c r="GT29">
        <v>1.9930099999999999E-2</v>
      </c>
      <c r="GU29">
        <v>2.8106099999999998E-4</v>
      </c>
      <c r="GV29">
        <v>0.11754100000000001</v>
      </c>
      <c r="GW29">
        <v>6.96555E-3</v>
      </c>
      <c r="GX29">
        <v>3.9742400000000004E-3</v>
      </c>
      <c r="GY29">
        <v>2.4492799999999999E-2</v>
      </c>
      <c r="GZ29">
        <v>1.6147200000000002</v>
      </c>
      <c r="HA29">
        <v>8.8235499999999994E-3</v>
      </c>
      <c r="HB29">
        <v>7.53545E-3</v>
      </c>
      <c r="HC29">
        <v>3.5803699999999996E-4</v>
      </c>
      <c r="HD29">
        <v>3.3064000000000001E-3</v>
      </c>
      <c r="HE29">
        <v>4.79483E-4</v>
      </c>
      <c r="HF29">
        <v>9.616400000000001E-5</v>
      </c>
      <c r="HG29">
        <v>1.2123800000000001E-4</v>
      </c>
      <c r="HH29">
        <v>1.39937E-4</v>
      </c>
      <c r="HI29">
        <v>2.0634800000000002E-4</v>
      </c>
      <c r="HJ29">
        <v>2.4222700000000001E-5</v>
      </c>
      <c r="HK29">
        <v>1.8295200000000001E-4</v>
      </c>
      <c r="HL29">
        <v>1.53581E-2</v>
      </c>
      <c r="HM29">
        <v>3.4536699999999996E-4</v>
      </c>
      <c r="HN29">
        <v>3.4368900000000002E-6</v>
      </c>
      <c r="HO29">
        <v>4.4994999999999999E-6</v>
      </c>
      <c r="HP29">
        <v>5.9225999999999998E-5</v>
      </c>
      <c r="HS29">
        <v>7.41666666666667E-2</v>
      </c>
      <c r="HT29">
        <v>9.0833333333333405E-2</v>
      </c>
      <c r="HU29">
        <v>0.10916666666666699</v>
      </c>
      <c r="HV29">
        <v>8.0833333333333396E-2</v>
      </c>
      <c r="HW29">
        <v>7.7499999999999999E-2</v>
      </c>
      <c r="HX29">
        <v>0.176666666666667</v>
      </c>
      <c r="HZ29">
        <v>5.7571096253602218E-3</v>
      </c>
      <c r="IA29">
        <v>1.506890434971722E-2</v>
      </c>
      <c r="IB29">
        <v>0.63039245989304926</v>
      </c>
      <c r="IC29">
        <v>0.46157010695187245</v>
      </c>
      <c r="ID29">
        <v>1.0612324069681248E-15</v>
      </c>
      <c r="IE29">
        <v>3.6022333926664265</v>
      </c>
      <c r="IF29">
        <v>0.11160703552894233</v>
      </c>
      <c r="IG29">
        <v>2.7886227744511032E-2</v>
      </c>
      <c r="IH29">
        <v>4.3109356227757873E-4</v>
      </c>
      <c r="II29">
        <v>0.19611446981407979</v>
      </c>
      <c r="IJ29">
        <v>1.243516130742048E-2</v>
      </c>
      <c r="IK29">
        <v>5.8085046153846095E-3</v>
      </c>
      <c r="IL29">
        <v>3.16257595922824E-2</v>
      </c>
      <c r="IM29">
        <v>2.07701852820054</v>
      </c>
      <c r="IN29">
        <v>1.0982877011318407E-2</v>
      </c>
      <c r="IO29">
        <v>9.3795491128785234E-3</v>
      </c>
      <c r="IP29">
        <v>4.812855370051641E-4</v>
      </c>
      <c r="IQ29">
        <v>3.6158793494793376E-3</v>
      </c>
      <c r="IR29">
        <v>5.670398135128958E-4</v>
      </c>
      <c r="IS29">
        <v>1.1372419173704619E-4</v>
      </c>
      <c r="IT29">
        <v>1.5396448745922829E-4</v>
      </c>
      <c r="IU29">
        <v>1.8902693641745268E-4</v>
      </c>
      <c r="IV29">
        <v>2.9518580002152667E-4</v>
      </c>
      <c r="IW29">
        <v>3.0752279647881464E-5</v>
      </c>
      <c r="IX29">
        <v>1.9396491196388202E-4</v>
      </c>
      <c r="IY29">
        <v>1.714782760378725E-2</v>
      </c>
      <c r="IZ29">
        <v>4.0504164362850919E-4</v>
      </c>
      <c r="JA29">
        <v>2.2151054046242767E-6</v>
      </c>
      <c r="JB29">
        <v>5.6743041775457122E-6</v>
      </c>
      <c r="JC29">
        <v>6.3799436293436455E-5</v>
      </c>
      <c r="JD29">
        <v>0</v>
      </c>
      <c r="JE29">
        <v>0</v>
      </c>
      <c r="JF29">
        <v>0.12295008912655998</v>
      </c>
      <c r="JG29">
        <v>0.17163392636520899</v>
      </c>
      <c r="JH29">
        <v>0.23348997270677638</v>
      </c>
      <c r="JI29">
        <v>9.7372122762148433E-2</v>
      </c>
      <c r="JJ29">
        <v>0.1293069772299979</v>
      </c>
    </row>
    <row r="30" spans="1:270">
      <c r="A30" t="s">
        <v>305</v>
      </c>
      <c r="B30" t="s">
        <v>94</v>
      </c>
      <c r="D30">
        <v>156.89099999999999</v>
      </c>
      <c r="E30">
        <v>637.53300000000002</v>
      </c>
      <c r="F30">
        <v>34772.400000000001</v>
      </c>
      <c r="G30">
        <v>35491.699999999997</v>
      </c>
      <c r="H30">
        <v>98700</v>
      </c>
      <c r="I30">
        <v>140921</v>
      </c>
      <c r="J30" s="17">
        <v>0</v>
      </c>
      <c r="K30" s="17">
        <v>0</v>
      </c>
      <c r="L30">
        <v>7.6189200000000001</v>
      </c>
      <c r="M30">
        <v>8851.89</v>
      </c>
      <c r="N30">
        <v>489.38499999999999</v>
      </c>
      <c r="O30">
        <v>230.50800000000001</v>
      </c>
      <c r="P30">
        <v>1550.91</v>
      </c>
      <c r="Q30">
        <v>99070.9</v>
      </c>
      <c r="R30">
        <v>478.20600000000002</v>
      </c>
      <c r="S30">
        <v>535.78399999999999</v>
      </c>
      <c r="T30">
        <v>28.945799999999998</v>
      </c>
      <c r="U30">
        <v>316.80799999999999</v>
      </c>
      <c r="V30" s="17">
        <v>7.6670400000000001</v>
      </c>
      <c r="W30">
        <v>0.55907099999999998</v>
      </c>
      <c r="X30" s="17">
        <v>0</v>
      </c>
      <c r="Y30">
        <v>7.2188000000000002E-2</v>
      </c>
      <c r="Z30">
        <v>14.7857</v>
      </c>
      <c r="AA30">
        <v>0.97854200000000002</v>
      </c>
      <c r="AB30">
        <v>14.8809</v>
      </c>
      <c r="AC30">
        <v>887.75400000000002</v>
      </c>
      <c r="AD30">
        <v>2.07595E-3</v>
      </c>
      <c r="AE30">
        <v>3.73164E-3</v>
      </c>
      <c r="AF30">
        <v>0.109527</v>
      </c>
      <c r="AG30">
        <v>2.54948</v>
      </c>
      <c r="AI30">
        <v>399000</v>
      </c>
      <c r="AJ30">
        <v>52900</v>
      </c>
      <c r="AK30">
        <v>98699.999999999985</v>
      </c>
      <c r="AL30">
        <v>175100.00000000003</v>
      </c>
      <c r="AM30">
        <v>82899.999999999985</v>
      </c>
      <c r="AN30">
        <v>13200</v>
      </c>
      <c r="AO30">
        <v>178100</v>
      </c>
      <c r="AP30">
        <v>1.5689099999999997E-2</v>
      </c>
      <c r="AQ30">
        <v>6.3753299999999999E-2</v>
      </c>
      <c r="AR30">
        <v>3.4772400000000001</v>
      </c>
      <c r="AS30">
        <v>3.5491699999999997</v>
      </c>
      <c r="AT30">
        <v>9.8699999999999992</v>
      </c>
      <c r="AU30">
        <v>14.0921</v>
      </c>
      <c r="AV30">
        <v>0</v>
      </c>
      <c r="AW30">
        <v>0</v>
      </c>
      <c r="AX30">
        <v>7.6189200000000002E-4</v>
      </c>
      <c r="AY30">
        <v>0.88518899999999989</v>
      </c>
      <c r="AZ30">
        <v>4.8938499999999996E-2</v>
      </c>
      <c r="BA30">
        <v>2.30508E-2</v>
      </c>
      <c r="BB30">
        <v>0.15509100000000001</v>
      </c>
      <c r="BC30">
        <v>9.9070900000000002</v>
      </c>
      <c r="BD30">
        <v>4.7820600000000005E-2</v>
      </c>
      <c r="BE30">
        <v>5.3578399999999998E-2</v>
      </c>
      <c r="BF30">
        <v>2.8945799999999999E-3</v>
      </c>
      <c r="BG30">
        <v>3.1680800000000002E-2</v>
      </c>
      <c r="BH30">
        <v>7.66704E-4</v>
      </c>
      <c r="BI30">
        <v>5.5907099999999999E-5</v>
      </c>
      <c r="BJ30">
        <v>0</v>
      </c>
      <c r="BK30">
        <v>7.2188000000000002E-6</v>
      </c>
      <c r="BL30">
        <v>1.47857E-3</v>
      </c>
      <c r="BM30">
        <v>9.7854200000000002E-5</v>
      </c>
      <c r="BN30">
        <v>1.4880900000000001E-3</v>
      </c>
      <c r="BO30">
        <v>8.8775400000000004E-2</v>
      </c>
      <c r="BP30">
        <v>2.07595E-7</v>
      </c>
      <c r="BQ30">
        <v>3.7316399999999999E-7</v>
      </c>
      <c r="BR30">
        <v>1.0952699999999999E-5</v>
      </c>
      <c r="BS30">
        <v>2.5494800000000001E-4</v>
      </c>
      <c r="BU30">
        <v>39.9</v>
      </c>
      <c r="BV30">
        <v>5.29</v>
      </c>
      <c r="BW30">
        <v>9.8699999999999992</v>
      </c>
      <c r="BX30">
        <v>17.510000000000002</v>
      </c>
      <c r="BY30">
        <v>8.2899999999999991</v>
      </c>
      <c r="BZ30">
        <v>1.32</v>
      </c>
      <c r="CA30">
        <v>17.809999999999999</v>
      </c>
      <c r="CB30">
        <f t="shared" si="0"/>
        <v>231000</v>
      </c>
      <c r="CC30">
        <f t="shared" si="1"/>
        <v>151970.9</v>
      </c>
      <c r="CD30">
        <f t="shared" si="2"/>
        <v>0.22900432900432902</v>
      </c>
      <c r="CE30">
        <f t="shared" si="3"/>
        <v>0.34809295727010897</v>
      </c>
      <c r="CF30">
        <f t="shared" si="4"/>
        <v>0.77099567099567101</v>
      </c>
      <c r="CG30">
        <f t="shared" si="5"/>
        <v>0.65190704272989108</v>
      </c>
      <c r="CI30">
        <v>5.5139210907262113</v>
      </c>
      <c r="CJ30">
        <v>2.4860789092737892</v>
      </c>
      <c r="CL30">
        <v>0.74916707495245127</v>
      </c>
      <c r="CM30">
        <v>0.16354485008369249</v>
      </c>
      <c r="CN30">
        <v>2.8206156827679925</v>
      </c>
      <c r="CO30">
        <v>2.4966762686937986E-2</v>
      </c>
      <c r="CP30">
        <v>1.9249716539427877</v>
      </c>
      <c r="CQ30">
        <v>1.9994145710671877E-2</v>
      </c>
      <c r="CR30">
        <v>3.9205495858663708E-3</v>
      </c>
      <c r="CS30">
        <v>8.4968119229482907E-3</v>
      </c>
      <c r="CT30">
        <v>7.2478486544910172E-3</v>
      </c>
      <c r="CU30">
        <v>1.4987576158561941E-4</v>
      </c>
      <c r="CV30">
        <v>3.6719137435224235E-4</v>
      </c>
      <c r="CW30">
        <v>5.6432333444502999E-6</v>
      </c>
      <c r="CX30">
        <v>6.9990522207284658E-7</v>
      </c>
      <c r="CY30">
        <v>1.4074848283791033E-4</v>
      </c>
      <c r="CZ30">
        <v>0</v>
      </c>
      <c r="DA30">
        <v>1.9077344779460325E-8</v>
      </c>
      <c r="DB30">
        <v>7.2904856228301724E-6</v>
      </c>
      <c r="DC30">
        <v>1.3218401389813635E-8</v>
      </c>
      <c r="DD30">
        <v>1.9077344779460325E-8</v>
      </c>
      <c r="DE30">
        <v>5.2692095834418484E-7</v>
      </c>
      <c r="DF30">
        <v>1.0882436718439357E-5</v>
      </c>
      <c r="DH30">
        <v>4.9052143051721717E-2</v>
      </c>
      <c r="DI30">
        <v>1.8752720484296588</v>
      </c>
      <c r="DJ30">
        <v>3.2782851613189961E-3</v>
      </c>
      <c r="DK30">
        <v>9.9030394557749176E-5</v>
      </c>
      <c r="DL30">
        <v>0</v>
      </c>
      <c r="DM30">
        <v>5.718556188043838E-3</v>
      </c>
      <c r="DN30">
        <v>5.1770043673208512</v>
      </c>
      <c r="DP30">
        <v>3.37745178674351E-2</v>
      </c>
      <c r="DQ30">
        <v>8.593800639408411E-2</v>
      </c>
      <c r="DR30">
        <v>5.7655944044435214</v>
      </c>
      <c r="DS30">
        <v>5.8848611808269808</v>
      </c>
      <c r="DT30">
        <v>18.648454525239085</v>
      </c>
      <c r="DU30">
        <v>30.145756105375622</v>
      </c>
      <c r="DV30">
        <v>0</v>
      </c>
      <c r="DW30">
        <v>0</v>
      </c>
      <c r="DX30">
        <v>1.1685959145907438E-3</v>
      </c>
      <c r="DY30">
        <v>1.4769175982870271</v>
      </c>
      <c r="DZ30">
        <v>8.7366847074990067E-2</v>
      </c>
      <c r="EA30">
        <v>3.3689630769230733E-2</v>
      </c>
      <c r="EB30">
        <v>0.20025765453221642</v>
      </c>
      <c r="EC30">
        <v>12.744656560121738</v>
      </c>
      <c r="ED30">
        <v>5.9523408198225554E-2</v>
      </c>
      <c r="EE30">
        <v>6.6690275191189738E-2</v>
      </c>
      <c r="EF30">
        <v>3.8909930808950139E-3</v>
      </c>
      <c r="EG30">
        <v>3.4646125845325733E-2</v>
      </c>
      <c r="EH30">
        <v>9.0670929559461173E-4</v>
      </c>
      <c r="EI30">
        <v>6.6116111641177709E-5</v>
      </c>
      <c r="EJ30">
        <v>0</v>
      </c>
      <c r="EK30">
        <v>9.7511569392677239E-6</v>
      </c>
      <c r="EL30">
        <v>2.1151301119362855E-3</v>
      </c>
      <c r="EM30">
        <v>1.2423221701625813E-4</v>
      </c>
      <c r="EN30">
        <v>1.5776665237020268E-3</v>
      </c>
      <c r="EO30">
        <v>9.9120676037872835E-2</v>
      </c>
      <c r="EP30">
        <v>2.4346454643628482E-7</v>
      </c>
      <c r="EQ30">
        <v>2.4050743352601146E-7</v>
      </c>
      <c r="ER30">
        <v>1.381241279373368E-5</v>
      </c>
      <c r="ES30">
        <v>2.7463510424710494E-4</v>
      </c>
      <c r="EU30">
        <v>8.7713227730919421</v>
      </c>
      <c r="EV30">
        <v>18.648454525239085</v>
      </c>
      <c r="EW30">
        <v>37.456412447482677</v>
      </c>
      <c r="EX30">
        <v>9.9866745102051393</v>
      </c>
      <c r="EY30">
        <v>2.2023898057238354</v>
      </c>
      <c r="EZ30">
        <v>22.911100367087421</v>
      </c>
      <c r="FB30">
        <v>23.218299999999999</v>
      </c>
      <c r="FC30">
        <v>124.697</v>
      </c>
      <c r="FD30">
        <v>3477.8</v>
      </c>
      <c r="FE30">
        <v>2642.21</v>
      </c>
      <c r="FF30">
        <v>2.8454599999999999E-12</v>
      </c>
      <c r="FG30">
        <v>12705.1</v>
      </c>
      <c r="FH30">
        <v>678.05899999999997</v>
      </c>
      <c r="FI30">
        <v>97.876900000000006</v>
      </c>
      <c r="FJ30">
        <v>1.26196</v>
      </c>
      <c r="FK30">
        <v>1522.58</v>
      </c>
      <c r="FL30">
        <v>80.860900000000001</v>
      </c>
      <c r="FM30">
        <v>37.960999999999999</v>
      </c>
      <c r="FN30">
        <v>315.54199999999997</v>
      </c>
      <c r="FO30">
        <v>18418.599999999999</v>
      </c>
      <c r="FP30">
        <v>100.675</v>
      </c>
      <c r="FQ30">
        <v>111.593</v>
      </c>
      <c r="FR30">
        <v>3.75895</v>
      </c>
      <c r="FS30">
        <v>58.4071</v>
      </c>
      <c r="FT30">
        <v>5.3406700000000003</v>
      </c>
      <c r="FU30">
        <v>0.21958900000000001</v>
      </c>
      <c r="FV30">
        <v>1.3524699999999999E-3</v>
      </c>
      <c r="FW30">
        <v>9.8867800000000006E-2</v>
      </c>
      <c r="FX30">
        <v>1.85666</v>
      </c>
      <c r="FY30">
        <v>0.17327400000000001</v>
      </c>
      <c r="FZ30">
        <v>2.5716600000000001</v>
      </c>
      <c r="GA30">
        <v>172.35900000000001</v>
      </c>
      <c r="GB30">
        <v>4.0283699999999999E-3</v>
      </c>
      <c r="GC30">
        <v>7.2412600000000002E-3</v>
      </c>
      <c r="GD30">
        <v>2.0085200000000001E-2</v>
      </c>
      <c r="GE30">
        <v>0.41709000000000002</v>
      </c>
      <c r="GG30">
        <v>741.66666666666697</v>
      </c>
      <c r="GH30">
        <v>908.33333333333405</v>
      </c>
      <c r="GI30">
        <v>1091.6666666666699</v>
      </c>
      <c r="GJ30">
        <v>808.33333333333394</v>
      </c>
      <c r="GK30">
        <v>775</v>
      </c>
      <c r="GL30">
        <v>1766.6666666666699</v>
      </c>
      <c r="GM30">
        <v>2.32183E-3</v>
      </c>
      <c r="GN30">
        <v>1.24697E-2</v>
      </c>
      <c r="GO30">
        <v>0.34778000000000003</v>
      </c>
      <c r="GP30">
        <v>0.26422099999999998</v>
      </c>
      <c r="GQ30">
        <v>2.8454599999999999E-16</v>
      </c>
      <c r="GR30">
        <v>1.27051</v>
      </c>
      <c r="GS30">
        <v>6.7805900000000002E-2</v>
      </c>
      <c r="GT30">
        <v>9.7876899999999999E-3</v>
      </c>
      <c r="GU30">
        <v>1.26196E-4</v>
      </c>
      <c r="GV30">
        <v>0.152258</v>
      </c>
      <c r="GW30">
        <v>8.0860900000000006E-3</v>
      </c>
      <c r="GX30">
        <v>3.7960999999999997E-3</v>
      </c>
      <c r="GY30">
        <v>3.1554199999999998E-2</v>
      </c>
      <c r="GZ30">
        <v>1.8418599999999998</v>
      </c>
      <c r="HA30">
        <v>1.00675E-2</v>
      </c>
      <c r="HB30">
        <v>1.11593E-2</v>
      </c>
      <c r="HC30">
        <v>3.7589500000000001E-4</v>
      </c>
      <c r="HD30">
        <v>5.8407099999999998E-3</v>
      </c>
      <c r="HE30">
        <v>5.3406700000000005E-4</v>
      </c>
      <c r="HF30">
        <v>2.1958900000000001E-5</v>
      </c>
      <c r="HG30">
        <v>1.3524699999999999E-7</v>
      </c>
      <c r="HH30">
        <v>9.8867800000000002E-6</v>
      </c>
      <c r="HI30">
        <v>1.8566599999999999E-4</v>
      </c>
      <c r="HJ30">
        <v>1.7327399999999999E-5</v>
      </c>
      <c r="HK30">
        <v>2.5716600000000002E-4</v>
      </c>
      <c r="HL30">
        <v>1.7235900000000002E-2</v>
      </c>
      <c r="HM30">
        <v>4.02837E-7</v>
      </c>
      <c r="HN30">
        <v>7.2412600000000006E-7</v>
      </c>
      <c r="HO30">
        <v>2.00852E-6</v>
      </c>
      <c r="HP30">
        <v>4.1709000000000003E-5</v>
      </c>
      <c r="HS30">
        <v>7.41666666666667E-2</v>
      </c>
      <c r="HT30">
        <v>9.0833333333333405E-2</v>
      </c>
      <c r="HU30">
        <v>0.10916666666666699</v>
      </c>
      <c r="HV30">
        <v>8.0833333333333396E-2</v>
      </c>
      <c r="HW30">
        <v>7.7499999999999999E-2</v>
      </c>
      <c r="HX30">
        <v>0.176666666666667</v>
      </c>
      <c r="HZ30">
        <v>4.9982910951008571E-3</v>
      </c>
      <c r="IA30">
        <v>1.6808873553718955E-2</v>
      </c>
      <c r="IB30">
        <v>0.5765336898395732</v>
      </c>
      <c r="IC30">
        <v>0.43801342245989378</v>
      </c>
      <c r="ID30">
        <v>5.3766327205337303E-16</v>
      </c>
      <c r="IE30">
        <v>2.7174169028123867</v>
      </c>
      <c r="IF30">
        <v>9.4874123552894402E-2</v>
      </c>
      <c r="IG30">
        <v>1.3694951477045936E-2</v>
      </c>
      <c r="IH30">
        <v>1.9356041281138732E-4</v>
      </c>
      <c r="II30">
        <v>0.2540389901817422</v>
      </c>
      <c r="IJ30">
        <v>1.4435591374165668E-2</v>
      </c>
      <c r="IK30">
        <v>5.5481461538461471E-3</v>
      </c>
      <c r="IL30">
        <v>4.0743628467418885E-2</v>
      </c>
      <c r="IM30">
        <v>2.3691892999104773</v>
      </c>
      <c r="IN30">
        <v>1.2531250382379889E-2</v>
      </c>
      <c r="IO30">
        <v>1.3890239125114666E-2</v>
      </c>
      <c r="IP30">
        <v>5.0529086919105066E-4</v>
      </c>
      <c r="IQ30">
        <v>6.387401002690982E-3</v>
      </c>
      <c r="IR30">
        <v>6.3159121821501857E-4</v>
      </c>
      <c r="IS30">
        <v>2.5968742501711902E-5</v>
      </c>
      <c r="IT30">
        <v>1.7175501934540527E-7</v>
      </c>
      <c r="IU30">
        <v>1.3355065025213797E-5</v>
      </c>
      <c r="IV30">
        <v>2.6559969927887243E-4</v>
      </c>
      <c r="IW30">
        <v>2.1998251655294465E-5</v>
      </c>
      <c r="IX30">
        <v>2.7264627088036033E-4</v>
      </c>
      <c r="IY30">
        <v>1.9244453532410697E-2</v>
      </c>
      <c r="IZ30">
        <v>4.7244166522678128E-7</v>
      </c>
      <c r="JA30">
        <v>4.6670548554913279E-7</v>
      </c>
      <c r="JB30">
        <v>2.5329377545692001E-6</v>
      </c>
      <c r="JC30">
        <v>4.4929772200772316E-5</v>
      </c>
      <c r="JD30">
        <v>0</v>
      </c>
      <c r="JE30">
        <v>0</v>
      </c>
      <c r="JF30">
        <v>0.12295008912655998</v>
      </c>
      <c r="JG30">
        <v>0.17163392636520899</v>
      </c>
      <c r="JH30">
        <v>0.23348997270677638</v>
      </c>
      <c r="JI30">
        <v>9.7372122762148433E-2</v>
      </c>
      <c r="JJ30">
        <v>0.1293069772299979</v>
      </c>
    </row>
    <row r="31" spans="1:270">
      <c r="A31" t="s">
        <v>305</v>
      </c>
      <c r="B31" t="s">
        <v>95</v>
      </c>
      <c r="D31">
        <v>168.64500000000001</v>
      </c>
      <c r="E31">
        <v>556.61199999999997</v>
      </c>
      <c r="F31">
        <v>37122.6</v>
      </c>
      <c r="G31">
        <v>36836.5</v>
      </c>
      <c r="H31">
        <v>100400</v>
      </c>
      <c r="I31">
        <v>142826</v>
      </c>
      <c r="J31" s="17">
        <v>0</v>
      </c>
      <c r="K31" s="17">
        <v>0</v>
      </c>
      <c r="L31">
        <v>9.0328999999999997</v>
      </c>
      <c r="M31">
        <v>9823.58</v>
      </c>
      <c r="N31">
        <v>481.726</v>
      </c>
      <c r="O31">
        <v>228.32499999999999</v>
      </c>
      <c r="P31">
        <v>1489.7</v>
      </c>
      <c r="Q31">
        <v>99915.4</v>
      </c>
      <c r="R31">
        <v>447.77100000000002</v>
      </c>
      <c r="S31">
        <v>539.928</v>
      </c>
      <c r="T31">
        <v>27.602699999999999</v>
      </c>
      <c r="U31">
        <v>343.64400000000001</v>
      </c>
      <c r="V31" s="17">
        <v>0</v>
      </c>
      <c r="W31">
        <v>0.76328499999999999</v>
      </c>
      <c r="X31" s="17">
        <v>0</v>
      </c>
      <c r="Y31" s="1">
        <v>3.1057700000000002E-19</v>
      </c>
      <c r="Z31">
        <v>15.978899999999999</v>
      </c>
      <c r="AA31">
        <v>0.85983399999999999</v>
      </c>
      <c r="AB31">
        <v>16.264399999999998</v>
      </c>
      <c r="AC31">
        <v>863.24</v>
      </c>
      <c r="AD31" s="17">
        <v>0</v>
      </c>
      <c r="AE31" s="1">
        <v>1.0719900000000001E-7</v>
      </c>
      <c r="AF31">
        <v>0.177921</v>
      </c>
      <c r="AG31">
        <v>2.6351499999999999</v>
      </c>
      <c r="AI31">
        <v>399099.99999999994</v>
      </c>
      <c r="AJ31">
        <v>54100</v>
      </c>
      <c r="AK31">
        <v>100399.99999999999</v>
      </c>
      <c r="AL31">
        <v>179700</v>
      </c>
      <c r="AM31">
        <v>85300</v>
      </c>
      <c r="AN31">
        <v>0</v>
      </c>
      <c r="AO31">
        <v>181400</v>
      </c>
      <c r="AP31">
        <v>1.6864500000000001E-2</v>
      </c>
      <c r="AQ31">
        <v>5.5661199999999994E-2</v>
      </c>
      <c r="AR31">
        <v>3.7122599999999997</v>
      </c>
      <c r="AS31">
        <v>3.6836500000000001</v>
      </c>
      <c r="AT31">
        <v>10.039999999999999</v>
      </c>
      <c r="AU31">
        <v>14.2826</v>
      </c>
      <c r="AV31">
        <v>0</v>
      </c>
      <c r="AW31">
        <v>0</v>
      </c>
      <c r="AX31">
        <v>9.0328999999999995E-4</v>
      </c>
      <c r="AY31">
        <v>0.98235799999999995</v>
      </c>
      <c r="AZ31">
        <v>4.8172600000000003E-2</v>
      </c>
      <c r="BA31">
        <v>2.2832499999999999E-2</v>
      </c>
      <c r="BB31">
        <v>0.14896999999999999</v>
      </c>
      <c r="BC31">
        <v>9.9915399999999988</v>
      </c>
      <c r="BD31">
        <v>4.47771E-2</v>
      </c>
      <c r="BE31">
        <v>5.3992800000000001E-2</v>
      </c>
      <c r="BF31">
        <v>2.76027E-3</v>
      </c>
      <c r="BG31">
        <v>3.4364400000000003E-2</v>
      </c>
      <c r="BH31">
        <v>0</v>
      </c>
      <c r="BI31">
        <v>7.6328499999999999E-5</v>
      </c>
      <c r="BJ31">
        <v>0</v>
      </c>
      <c r="BK31">
        <v>3.1057700000000004E-23</v>
      </c>
      <c r="BL31">
        <v>1.59789E-3</v>
      </c>
      <c r="BM31">
        <v>8.5983399999999994E-5</v>
      </c>
      <c r="BN31">
        <v>1.6264399999999998E-3</v>
      </c>
      <c r="BO31">
        <v>8.6323999999999998E-2</v>
      </c>
      <c r="BP31">
        <v>0</v>
      </c>
      <c r="BQ31">
        <v>1.07199E-11</v>
      </c>
      <c r="BR31">
        <v>1.7792099999999999E-5</v>
      </c>
      <c r="BS31">
        <v>2.6351499999999997E-4</v>
      </c>
      <c r="BU31">
        <v>39.909999999999997</v>
      </c>
      <c r="BV31">
        <v>5.41</v>
      </c>
      <c r="BW31">
        <v>10.039999999999999</v>
      </c>
      <c r="BX31">
        <v>17.97</v>
      </c>
      <c r="BY31">
        <v>8.5299999999999994</v>
      </c>
      <c r="BZ31">
        <v>0</v>
      </c>
      <c r="CA31">
        <v>18.14</v>
      </c>
      <c r="CB31">
        <f t="shared" si="0"/>
        <v>235500</v>
      </c>
      <c r="CC31">
        <f t="shared" si="1"/>
        <v>154015.4</v>
      </c>
      <c r="CD31">
        <f t="shared" si="2"/>
        <v>0.229723991507431</v>
      </c>
      <c r="CE31">
        <f t="shared" si="3"/>
        <v>0.35126357494120719</v>
      </c>
      <c r="CF31">
        <f t="shared" si="4"/>
        <v>0.77027600849256905</v>
      </c>
      <c r="CG31">
        <f t="shared" si="5"/>
        <v>0.64873642505879281</v>
      </c>
      <c r="CI31">
        <v>5.526115200329774</v>
      </c>
      <c r="CJ31">
        <v>2.4738847996702256</v>
      </c>
      <c r="CL31">
        <v>0.73993353067957379</v>
      </c>
      <c r="CM31">
        <v>0.17724259805612097</v>
      </c>
      <c r="CN31">
        <v>2.8055288308267379</v>
      </c>
      <c r="CO31">
        <v>2.3419192224276349E-2</v>
      </c>
      <c r="CP31">
        <v>1.9224868962134762</v>
      </c>
      <c r="CQ31">
        <v>2.0988226766748403E-2</v>
      </c>
      <c r="CR31">
        <v>3.7923802072895216E-3</v>
      </c>
      <c r="CS31">
        <v>8.1677586250760836E-3</v>
      </c>
      <c r="CT31">
        <v>7.1326790489621783E-3</v>
      </c>
      <c r="CU31">
        <v>1.735252378619674E-4</v>
      </c>
      <c r="CV31">
        <v>3.4194474625806343E-4</v>
      </c>
      <c r="CW31">
        <v>7.5239383356497504E-6</v>
      </c>
      <c r="CX31">
        <v>2.9406339797350631E-24</v>
      </c>
      <c r="CY31">
        <v>1.4854093981810074E-4</v>
      </c>
      <c r="CZ31">
        <v>0</v>
      </c>
      <c r="DA31">
        <v>5.3518801535292395E-13</v>
      </c>
      <c r="DB31">
        <v>6.2558893389545949E-6</v>
      </c>
      <c r="DC31">
        <v>0</v>
      </c>
      <c r="DD31">
        <v>5.3518801535292395E-13</v>
      </c>
      <c r="DE31">
        <v>8.3588965056233369E-7</v>
      </c>
      <c r="DF31">
        <v>1.0984425281319536E-5</v>
      </c>
      <c r="DH31">
        <v>4.1822052037200283E-2</v>
      </c>
      <c r="DI31">
        <v>1.8843268544228629</v>
      </c>
      <c r="DJ31">
        <v>3.4726163861628244E-3</v>
      </c>
      <c r="DK31">
        <v>1.0569995789036993E-4</v>
      </c>
      <c r="DL31">
        <v>0</v>
      </c>
      <c r="DM31">
        <v>5.4302868004037766E-3</v>
      </c>
      <c r="DN31">
        <v>5.1578353385893241</v>
      </c>
      <c r="DP31">
        <v>3.6304845821325593E-2</v>
      </c>
      <c r="DQ31">
        <v>7.5030038625489098E-2</v>
      </c>
      <c r="DR31">
        <v>6.1552799012548753</v>
      </c>
      <c r="DS31">
        <v>6.1078418020983243</v>
      </c>
      <c r="DT31">
        <v>18.969653843302979</v>
      </c>
      <c r="DU31">
        <v>30.553272837308693</v>
      </c>
      <c r="DV31">
        <v>0</v>
      </c>
      <c r="DW31">
        <v>0</v>
      </c>
      <c r="DX31">
        <v>1.3854732740213481E-3</v>
      </c>
      <c r="DY31">
        <v>1.6390418520994356</v>
      </c>
      <c r="DZ31">
        <v>8.5999533647428253E-2</v>
      </c>
      <c r="EA31">
        <v>3.3370576923076885E-2</v>
      </c>
      <c r="EB31">
        <v>0.19235405533309008</v>
      </c>
      <c r="EC31">
        <v>12.853294540245292</v>
      </c>
      <c r="ED31">
        <v>5.5735093270112994E-2</v>
      </c>
      <c r="EE31">
        <v>6.7206088467421002E-2</v>
      </c>
      <c r="EF31">
        <v>3.7104490017211755E-3</v>
      </c>
      <c r="EG31">
        <v>3.7580911056510936E-2</v>
      </c>
      <c r="EH31">
        <v>0</v>
      </c>
      <c r="EI31">
        <v>9.026659632503981E-5</v>
      </c>
      <c r="EJ31">
        <v>0</v>
      </c>
      <c r="EK31">
        <v>4.1952749331287092E-23</v>
      </c>
      <c r="EL31">
        <v>2.2858202550855703E-3</v>
      </c>
      <c r="EM31">
        <v>1.0916147092915508E-4</v>
      </c>
      <c r="EN31">
        <v>1.7243445899172254E-3</v>
      </c>
      <c r="EO31">
        <v>9.6383606700655072E-2</v>
      </c>
      <c r="EP31">
        <v>0</v>
      </c>
      <c r="EQ31">
        <v>6.9090684971098242E-12</v>
      </c>
      <c r="ER31">
        <v>2.2437556919060051E-5</v>
      </c>
      <c r="ES31">
        <v>2.8386364864864936E-4</v>
      </c>
      <c r="EU31">
        <v>8.9702941781526295</v>
      </c>
      <c r="EV31">
        <v>18.969653843302979</v>
      </c>
      <c r="EW31">
        <v>38.440418713949953</v>
      </c>
      <c r="EX31">
        <v>10.27579415826898</v>
      </c>
      <c r="EY31">
        <v>0</v>
      </c>
      <c r="EZ31">
        <v>23.335618229026721</v>
      </c>
      <c r="FB31">
        <v>20.517499999999998</v>
      </c>
      <c r="FC31">
        <v>113.134</v>
      </c>
      <c r="FD31">
        <v>3902.25</v>
      </c>
      <c r="FE31">
        <v>3414.83</v>
      </c>
      <c r="FF31">
        <v>3.9574299999999996E-12</v>
      </c>
      <c r="FG31">
        <v>13496.3</v>
      </c>
      <c r="FH31">
        <v>1029.44</v>
      </c>
      <c r="FI31">
        <v>125.423</v>
      </c>
      <c r="FJ31">
        <v>1.92892</v>
      </c>
      <c r="FK31">
        <v>1854.59</v>
      </c>
      <c r="FL31">
        <v>54.622900000000001</v>
      </c>
      <c r="FM31">
        <v>30.450199999999999</v>
      </c>
      <c r="FN31">
        <v>246.739</v>
      </c>
      <c r="FO31">
        <v>15815.5</v>
      </c>
      <c r="FP31">
        <v>74.197000000000003</v>
      </c>
      <c r="FQ31">
        <v>90.996899999999997</v>
      </c>
      <c r="FR31">
        <v>3.02833</v>
      </c>
      <c r="FS31">
        <v>53.005200000000002</v>
      </c>
      <c r="FT31">
        <v>3.9867599999999999</v>
      </c>
      <c r="FU31">
        <v>0.23697099999999999</v>
      </c>
      <c r="FV31">
        <v>1.06394E-3</v>
      </c>
      <c r="FW31">
        <v>3.9054099999999998E-20</v>
      </c>
      <c r="FX31">
        <v>1.60832</v>
      </c>
      <c r="FY31">
        <v>0.13683999999999999</v>
      </c>
      <c r="FZ31">
        <v>2.1703000000000001</v>
      </c>
      <c r="GA31">
        <v>126.122</v>
      </c>
      <c r="GB31">
        <v>6.0194000000000001E-9</v>
      </c>
      <c r="GC31">
        <v>1.3486399999999999E-8</v>
      </c>
      <c r="GD31">
        <v>8.8608900000000004E-2</v>
      </c>
      <c r="GE31">
        <v>0.56125100000000006</v>
      </c>
      <c r="GG31">
        <v>741.66666666666697</v>
      </c>
      <c r="GH31">
        <v>908.33333333333405</v>
      </c>
      <c r="GI31">
        <v>1091.6666666666699</v>
      </c>
      <c r="GJ31">
        <v>808.33333333333394</v>
      </c>
      <c r="GK31">
        <v>775</v>
      </c>
      <c r="GL31">
        <v>1766.6666666666699</v>
      </c>
      <c r="GM31">
        <v>2.0517499999999998E-3</v>
      </c>
      <c r="GN31">
        <v>1.1313399999999999E-2</v>
      </c>
      <c r="GO31">
        <v>0.39022499999999999</v>
      </c>
      <c r="GP31">
        <v>0.34148299999999998</v>
      </c>
      <c r="GQ31">
        <v>3.9574299999999995E-16</v>
      </c>
      <c r="GR31">
        <v>1.3496299999999999</v>
      </c>
      <c r="GS31">
        <v>0.10294400000000001</v>
      </c>
      <c r="GT31">
        <v>1.2542300000000001E-2</v>
      </c>
      <c r="GU31">
        <v>1.9289200000000001E-4</v>
      </c>
      <c r="GV31">
        <v>0.18545899999999998</v>
      </c>
      <c r="GW31">
        <v>5.4622899999999999E-3</v>
      </c>
      <c r="GX31">
        <v>3.0450199999999998E-3</v>
      </c>
      <c r="GY31">
        <v>2.4673900000000002E-2</v>
      </c>
      <c r="GZ31">
        <v>1.58155</v>
      </c>
      <c r="HA31">
        <v>7.4197000000000004E-3</v>
      </c>
      <c r="HB31">
        <v>9.0996899999999988E-3</v>
      </c>
      <c r="HC31">
        <v>3.0283300000000002E-4</v>
      </c>
      <c r="HD31">
        <v>5.3005200000000004E-3</v>
      </c>
      <c r="HE31">
        <v>3.9867599999999999E-4</v>
      </c>
      <c r="HF31">
        <v>2.3697099999999997E-5</v>
      </c>
      <c r="HG31">
        <v>1.0639399999999999E-7</v>
      </c>
      <c r="HH31">
        <v>3.9054099999999999E-24</v>
      </c>
      <c r="HI31">
        <v>1.6083199999999999E-4</v>
      </c>
      <c r="HJ31">
        <v>1.3684E-5</v>
      </c>
      <c r="HK31">
        <v>2.1703E-4</v>
      </c>
      <c r="HL31">
        <v>1.26122E-2</v>
      </c>
      <c r="HM31">
        <v>6.0194000000000006E-13</v>
      </c>
      <c r="HN31">
        <v>1.34864E-12</v>
      </c>
      <c r="HO31">
        <v>8.8608900000000011E-6</v>
      </c>
      <c r="HP31">
        <v>5.6125100000000002E-5</v>
      </c>
      <c r="HS31">
        <v>7.41666666666667E-2</v>
      </c>
      <c r="HT31">
        <v>9.0833333333333405E-2</v>
      </c>
      <c r="HU31">
        <v>0.10916666666666699</v>
      </c>
      <c r="HV31">
        <v>8.0833333333333396E-2</v>
      </c>
      <c r="HW31">
        <v>7.7499999999999999E-2</v>
      </c>
      <c r="HX31">
        <v>0.176666666666667</v>
      </c>
      <c r="HZ31">
        <v>4.4168796829971105E-3</v>
      </c>
      <c r="IA31">
        <v>1.525020730752496E-2</v>
      </c>
      <c r="IB31">
        <v>0.64689705882353055</v>
      </c>
      <c r="IC31">
        <v>0.56609481283422558</v>
      </c>
      <c r="ID31">
        <v>7.4777532023721289E-16</v>
      </c>
      <c r="IE31">
        <v>2.8866418796724789</v>
      </c>
      <c r="IF31">
        <v>0.14403940918163702</v>
      </c>
      <c r="IG31">
        <v>1.7549206187624788E-2</v>
      </c>
      <c r="IH31">
        <v>2.9585925978647601E-4</v>
      </c>
      <c r="II31">
        <v>0.30943409922707327</v>
      </c>
      <c r="IJ31">
        <v>9.7514851315272759E-3</v>
      </c>
      <c r="IK31">
        <v>4.4504138461538409E-3</v>
      </c>
      <c r="IL31">
        <v>3.1859600764470246E-2</v>
      </c>
      <c r="IM31">
        <v>2.0343518710832611</v>
      </c>
      <c r="IN31">
        <v>9.2354724074640241E-3</v>
      </c>
      <c r="IO31">
        <v>1.1326594863872703E-2</v>
      </c>
      <c r="IP31">
        <v>4.0707843889845155E-4</v>
      </c>
      <c r="IQ31">
        <v>5.7966491681291496E-3</v>
      </c>
      <c r="IR31">
        <v>4.714769130335533E-4</v>
      </c>
      <c r="IS31">
        <v>2.8024349486418583E-5</v>
      </c>
      <c r="IT31">
        <v>1.3511355910471248E-7</v>
      </c>
      <c r="IU31">
        <v>5.2754288555141523E-24</v>
      </c>
      <c r="IV31">
        <v>2.3007406221074194E-4</v>
      </c>
      <c r="IW31">
        <v>1.7372720411085881E-5</v>
      </c>
      <c r="IX31">
        <v>2.3009425884123327E-4</v>
      </c>
      <c r="IY31">
        <v>1.4081939257101177E-2</v>
      </c>
      <c r="IZ31">
        <v>7.0594691144708347E-13</v>
      </c>
      <c r="JA31">
        <v>8.6921017341040432E-13</v>
      </c>
      <c r="JB31">
        <v>1.1174438302872105E-5</v>
      </c>
      <c r="JC31">
        <v>6.045908455598471E-5</v>
      </c>
      <c r="JD31">
        <v>0</v>
      </c>
      <c r="JE31">
        <v>0</v>
      </c>
      <c r="JF31">
        <v>0.12295008912655998</v>
      </c>
      <c r="JG31">
        <v>0.17163392636520899</v>
      </c>
      <c r="JH31">
        <v>0.23348997270677638</v>
      </c>
      <c r="JI31">
        <v>9.7372122762148433E-2</v>
      </c>
      <c r="JJ31">
        <v>0.1293069772299979</v>
      </c>
    </row>
    <row r="32" spans="1:270">
      <c r="A32" t="s">
        <v>305</v>
      </c>
      <c r="B32" t="s">
        <v>96</v>
      </c>
      <c r="D32">
        <v>171.66200000000001</v>
      </c>
      <c r="E32">
        <v>561.21199999999999</v>
      </c>
      <c r="F32">
        <v>37942.9</v>
      </c>
      <c r="G32">
        <v>36566.800000000003</v>
      </c>
      <c r="H32">
        <v>100100</v>
      </c>
      <c r="I32">
        <v>154833</v>
      </c>
      <c r="J32" s="17">
        <v>0</v>
      </c>
      <c r="K32" s="17">
        <v>254.97800000000001</v>
      </c>
      <c r="L32">
        <v>9.8910400000000003</v>
      </c>
      <c r="M32">
        <v>12628.8</v>
      </c>
      <c r="N32">
        <v>626.48</v>
      </c>
      <c r="O32">
        <v>329.14100000000002</v>
      </c>
      <c r="P32">
        <v>1757.16</v>
      </c>
      <c r="Q32">
        <v>114421</v>
      </c>
      <c r="R32">
        <v>485.14600000000002</v>
      </c>
      <c r="S32">
        <v>520.09</v>
      </c>
      <c r="T32">
        <v>29.8504</v>
      </c>
      <c r="U32">
        <v>363.18099999999998</v>
      </c>
      <c r="V32" s="17">
        <v>0</v>
      </c>
      <c r="W32">
        <v>0.85987999999999998</v>
      </c>
      <c r="X32">
        <v>1.7812399999999999E-3</v>
      </c>
      <c r="Y32" s="17">
        <v>0</v>
      </c>
      <c r="Z32">
        <v>16.848099999999999</v>
      </c>
      <c r="AA32">
        <v>0.80957299999999999</v>
      </c>
      <c r="AB32">
        <v>19.537600000000001</v>
      </c>
      <c r="AC32">
        <v>1005.03</v>
      </c>
      <c r="AD32">
        <v>5.2789400000000002E-3</v>
      </c>
      <c r="AE32" s="17">
        <v>0</v>
      </c>
      <c r="AF32">
        <v>0.139265</v>
      </c>
      <c r="AG32">
        <v>2.9266200000000002</v>
      </c>
      <c r="AI32">
        <v>398400.00000000006</v>
      </c>
      <c r="AJ32">
        <v>52000</v>
      </c>
      <c r="AK32">
        <v>100100</v>
      </c>
      <c r="AL32">
        <v>179800</v>
      </c>
      <c r="AM32">
        <v>85500</v>
      </c>
      <c r="AN32">
        <v>0</v>
      </c>
      <c r="AO32">
        <v>184100</v>
      </c>
      <c r="AP32">
        <v>1.71662E-2</v>
      </c>
      <c r="AQ32">
        <v>5.6121199999999996E-2</v>
      </c>
      <c r="AR32">
        <v>3.7942900000000002</v>
      </c>
      <c r="AS32">
        <v>3.6566800000000002</v>
      </c>
      <c r="AT32">
        <v>10.01</v>
      </c>
      <c r="AU32">
        <v>15.4833</v>
      </c>
      <c r="AV32">
        <v>0</v>
      </c>
      <c r="AW32">
        <v>2.5497800000000001E-2</v>
      </c>
      <c r="AX32">
        <v>9.8910399999999998E-4</v>
      </c>
      <c r="AY32">
        <v>1.26288</v>
      </c>
      <c r="AZ32">
        <v>6.2647999999999995E-2</v>
      </c>
      <c r="BA32">
        <v>3.2914100000000002E-2</v>
      </c>
      <c r="BB32">
        <v>0.17571600000000001</v>
      </c>
      <c r="BC32">
        <v>11.4421</v>
      </c>
      <c r="BD32">
        <v>4.8514600000000005E-2</v>
      </c>
      <c r="BE32">
        <v>5.2009000000000007E-2</v>
      </c>
      <c r="BF32">
        <v>2.98504E-3</v>
      </c>
      <c r="BG32">
        <v>3.6318099999999999E-2</v>
      </c>
      <c r="BH32">
        <v>0</v>
      </c>
      <c r="BI32">
        <v>8.5988000000000004E-5</v>
      </c>
      <c r="BJ32">
        <v>1.7812399999999999E-7</v>
      </c>
      <c r="BK32">
        <v>0</v>
      </c>
      <c r="BL32">
        <v>1.6848099999999999E-3</v>
      </c>
      <c r="BM32">
        <v>8.0957299999999998E-5</v>
      </c>
      <c r="BN32">
        <v>1.9537600000000001E-3</v>
      </c>
      <c r="BO32">
        <v>0.100503</v>
      </c>
      <c r="BP32">
        <v>5.27894E-7</v>
      </c>
      <c r="BQ32">
        <v>0</v>
      </c>
      <c r="BR32">
        <v>1.39265E-5</v>
      </c>
      <c r="BS32">
        <v>2.9266200000000001E-4</v>
      </c>
      <c r="BU32">
        <v>39.840000000000003</v>
      </c>
      <c r="BV32">
        <v>5.2</v>
      </c>
      <c r="BW32">
        <v>10.01</v>
      </c>
      <c r="BX32">
        <v>17.98</v>
      </c>
      <c r="BY32">
        <v>8.5500000000000007</v>
      </c>
      <c r="BZ32">
        <v>0</v>
      </c>
      <c r="CA32">
        <v>18.41</v>
      </c>
      <c r="CB32">
        <f t="shared" si="0"/>
        <v>236100</v>
      </c>
      <c r="CC32">
        <f t="shared" si="1"/>
        <v>166421</v>
      </c>
      <c r="CD32">
        <f t="shared" si="2"/>
        <v>0.22024565861922915</v>
      </c>
      <c r="CE32">
        <f t="shared" si="3"/>
        <v>0.31246056687557461</v>
      </c>
      <c r="CF32">
        <f t="shared" si="4"/>
        <v>0.77975434138077082</v>
      </c>
      <c r="CG32">
        <f t="shared" si="5"/>
        <v>0.68753943312442545</v>
      </c>
      <c r="CI32">
        <v>5.5085726475797037</v>
      </c>
      <c r="CJ32">
        <v>2.4914273524202968</v>
      </c>
      <c r="CL32">
        <v>0.70083976916391144</v>
      </c>
      <c r="CM32">
        <v>0.22700631739729626</v>
      </c>
      <c r="CN32">
        <v>2.83666975811744</v>
      </c>
      <c r="CO32">
        <v>2.7520856053498969E-2</v>
      </c>
      <c r="CP32">
        <v>1.8409712388736175</v>
      </c>
      <c r="CQ32">
        <v>2.1284035914561194E-2</v>
      </c>
      <c r="CR32">
        <v>5.4465052436210573E-3</v>
      </c>
      <c r="CS32">
        <v>1.0582482422131834E-2</v>
      </c>
      <c r="CT32">
        <v>6.8449908617562814E-3</v>
      </c>
      <c r="CU32">
        <v>1.8930188609992673E-4</v>
      </c>
      <c r="CV32">
        <v>3.6841055316126116E-4</v>
      </c>
      <c r="CW32">
        <v>8.4444989178780576E-6</v>
      </c>
      <c r="CX32">
        <v>0</v>
      </c>
      <c r="CY32">
        <v>1.5603705929405397E-4</v>
      </c>
      <c r="CZ32">
        <v>1.7238962081287232E-8</v>
      </c>
      <c r="DA32">
        <v>0</v>
      </c>
      <c r="DB32">
        <v>5.8682417390994272E-6</v>
      </c>
      <c r="DC32">
        <v>3.2702711687825828E-8</v>
      </c>
      <c r="DD32">
        <v>0</v>
      </c>
      <c r="DE32">
        <v>6.5184037563329125E-7</v>
      </c>
      <c r="DF32">
        <v>1.2153905927111037E-5</v>
      </c>
      <c r="DH32">
        <v>4.2010442739126554E-2</v>
      </c>
      <c r="DI32">
        <v>1.8817020493131666</v>
      </c>
      <c r="DJ32">
        <v>3.6563579154309041E-3</v>
      </c>
      <c r="DK32">
        <v>1.2649854154948479E-4</v>
      </c>
      <c r="DL32">
        <v>5.4741196137910904E-3</v>
      </c>
      <c r="DM32">
        <v>6.2986543132396893E-3</v>
      </c>
      <c r="DN32">
        <v>5.1028810876266082</v>
      </c>
      <c r="DP32">
        <v>3.6954326801152682E-2</v>
      </c>
      <c r="DQ32">
        <v>7.5650108220965392E-2</v>
      </c>
      <c r="DR32">
        <v>6.2912934375642777</v>
      </c>
      <c r="DS32">
        <v>6.0631229788109353</v>
      </c>
      <c r="DT32">
        <v>18.912971610703469</v>
      </c>
      <c r="DU32">
        <v>33.121804805980823</v>
      </c>
      <c r="DV32">
        <v>0</v>
      </c>
      <c r="DW32">
        <v>3.5676562475049974E-2</v>
      </c>
      <c r="DX32">
        <v>1.5170954590747285E-3</v>
      </c>
      <c r="DY32">
        <v>2.1070863923125129</v>
      </c>
      <c r="DZ32">
        <v>0.11184156105221815</v>
      </c>
      <c r="EA32">
        <v>4.8105223076923026E-2</v>
      </c>
      <c r="EB32">
        <v>0.22688920713505581</v>
      </c>
      <c r="EC32">
        <v>14.719320691198822</v>
      </c>
      <c r="ED32">
        <v>6.0387246069134086E-2</v>
      </c>
      <c r="EE32">
        <v>6.4736806668705807E-2</v>
      </c>
      <c r="EF32">
        <v>4.0125924956970795E-3</v>
      </c>
      <c r="EG32">
        <v>3.9717477559377427E-2</v>
      </c>
      <c r="EH32">
        <v>0</v>
      </c>
      <c r="EI32">
        <v>1.0168998584797977E-4</v>
      </c>
      <c r="EJ32">
        <v>2.2620606051062848E-7</v>
      </c>
      <c r="EK32">
        <v>0</v>
      </c>
      <c r="EL32">
        <v>2.4101614153481899E-3</v>
      </c>
      <c r="EM32">
        <v>1.0278051287170416E-4</v>
      </c>
      <c r="EN32">
        <v>2.0713678254326499E-3</v>
      </c>
      <c r="EO32">
        <v>0.11221493008011604</v>
      </c>
      <c r="EP32">
        <v>6.1910678617710504E-7</v>
      </c>
      <c r="EQ32">
        <v>0</v>
      </c>
      <c r="ER32">
        <v>1.7562661879895559E-5</v>
      </c>
      <c r="ES32">
        <v>3.1526138223938305E-4</v>
      </c>
      <c r="EU32">
        <v>8.6220942192964269</v>
      </c>
      <c r="EV32">
        <v>18.912971610703469</v>
      </c>
      <c r="EW32">
        <v>38.461810154525331</v>
      </c>
      <c r="EX32">
        <v>10.299887462274302</v>
      </c>
      <c r="EY32">
        <v>0</v>
      </c>
      <c r="EZ32">
        <v>23.682951025158872</v>
      </c>
      <c r="FB32">
        <v>27.875800000000002</v>
      </c>
      <c r="FC32">
        <v>95.924899999999994</v>
      </c>
      <c r="FD32">
        <v>5177.17</v>
      </c>
      <c r="FE32">
        <v>3556.93</v>
      </c>
      <c r="FF32">
        <v>5.1359700000000004E-12</v>
      </c>
      <c r="FG32">
        <v>16172.8</v>
      </c>
      <c r="FH32">
        <v>664.58399999999995</v>
      </c>
      <c r="FI32">
        <v>114.32899999999999</v>
      </c>
      <c r="FJ32">
        <v>2.0860099999999999</v>
      </c>
      <c r="FK32">
        <v>2148.15</v>
      </c>
      <c r="FL32">
        <v>93.415999999999997</v>
      </c>
      <c r="FM32">
        <v>46.929499999999997</v>
      </c>
      <c r="FN32">
        <v>248.85400000000001</v>
      </c>
      <c r="FO32">
        <v>18394.7</v>
      </c>
      <c r="FP32">
        <v>103.798</v>
      </c>
      <c r="FQ32">
        <v>101.499</v>
      </c>
      <c r="FR32">
        <v>3.7970100000000002</v>
      </c>
      <c r="FS32">
        <v>54.2742</v>
      </c>
      <c r="FT32">
        <v>4.2745199999999999</v>
      </c>
      <c r="FU32">
        <v>0.245279</v>
      </c>
      <c r="FV32">
        <v>2.3864900000000001E-4</v>
      </c>
      <c r="FW32">
        <v>1.1657200000000001E-20</v>
      </c>
      <c r="FX32">
        <v>2.1429200000000002</v>
      </c>
      <c r="FY32">
        <v>0.21618399999999999</v>
      </c>
      <c r="FZ32">
        <v>2.12601</v>
      </c>
      <c r="GA32">
        <v>145.77699999999999</v>
      </c>
      <c r="GB32">
        <v>7.2365299999999997E-3</v>
      </c>
      <c r="GC32">
        <v>4.0051599999999998E-9</v>
      </c>
      <c r="GD32">
        <v>5.8244799999999999E-2</v>
      </c>
      <c r="GE32">
        <v>0.54379299999999997</v>
      </c>
      <c r="GG32">
        <v>741.66666666666697</v>
      </c>
      <c r="GH32">
        <v>908.33333333333405</v>
      </c>
      <c r="GI32">
        <v>1091.6666666666699</v>
      </c>
      <c r="GJ32">
        <v>808.33333333333394</v>
      </c>
      <c r="GK32">
        <v>775</v>
      </c>
      <c r="GL32">
        <v>1766.6666666666699</v>
      </c>
      <c r="GM32">
        <v>2.78758E-3</v>
      </c>
      <c r="GN32">
        <v>9.5924899999999987E-3</v>
      </c>
      <c r="GO32">
        <v>0.51771699999999998</v>
      </c>
      <c r="GP32">
        <v>0.35569299999999998</v>
      </c>
      <c r="GQ32">
        <v>5.1359700000000005E-16</v>
      </c>
      <c r="GR32">
        <v>1.6172799999999998</v>
      </c>
      <c r="GS32">
        <v>6.6458400000000001E-2</v>
      </c>
      <c r="GT32">
        <v>1.1432899999999999E-2</v>
      </c>
      <c r="GU32">
        <v>2.0860099999999999E-4</v>
      </c>
      <c r="GV32">
        <v>0.21481500000000001</v>
      </c>
      <c r="GW32">
        <v>9.3416000000000003E-3</v>
      </c>
      <c r="GX32">
        <v>4.6929499999999996E-3</v>
      </c>
      <c r="GY32">
        <v>2.4885400000000002E-2</v>
      </c>
      <c r="GZ32">
        <v>1.8394700000000002</v>
      </c>
      <c r="HA32">
        <v>1.03798E-2</v>
      </c>
      <c r="HB32">
        <v>1.01499E-2</v>
      </c>
      <c r="HC32">
        <v>3.7970100000000003E-4</v>
      </c>
      <c r="HD32">
        <v>5.4274199999999996E-3</v>
      </c>
      <c r="HE32">
        <v>4.2745199999999999E-4</v>
      </c>
      <c r="HF32">
        <v>2.4527899999999999E-5</v>
      </c>
      <c r="HG32">
        <v>2.38649E-8</v>
      </c>
      <c r="HH32">
        <v>1.16572E-24</v>
      </c>
      <c r="HI32">
        <v>2.1429200000000001E-4</v>
      </c>
      <c r="HJ32">
        <v>2.16184E-5</v>
      </c>
      <c r="HK32">
        <v>2.1260100000000001E-4</v>
      </c>
      <c r="HL32">
        <v>1.4577699999999999E-2</v>
      </c>
      <c r="HM32">
        <v>7.2365299999999992E-7</v>
      </c>
      <c r="HN32">
        <v>4.0051600000000001E-13</v>
      </c>
      <c r="HO32">
        <v>5.8244800000000002E-6</v>
      </c>
      <c r="HP32">
        <v>5.4379299999999996E-5</v>
      </c>
      <c r="HS32">
        <v>7.41666666666667E-2</v>
      </c>
      <c r="HT32">
        <v>9.0833333333333405E-2</v>
      </c>
      <c r="HU32">
        <v>0.10916666666666699</v>
      </c>
      <c r="HV32">
        <v>8.0833333333333396E-2</v>
      </c>
      <c r="HW32">
        <v>7.7499999999999999E-2</v>
      </c>
      <c r="HX32">
        <v>0.176666666666667</v>
      </c>
      <c r="HZ32">
        <v>6.0009287031700196E-3</v>
      </c>
      <c r="IA32">
        <v>1.2930459551979077E-2</v>
      </c>
      <c r="IB32">
        <v>0.85824743315508167</v>
      </c>
      <c r="IC32">
        <v>0.58965149732620414</v>
      </c>
      <c r="ID32">
        <v>9.7046608821349184E-16</v>
      </c>
      <c r="IE32">
        <v>3.4591022570309691</v>
      </c>
      <c r="IF32">
        <v>9.2988699401197791E-2</v>
      </c>
      <c r="IG32">
        <v>1.5996931936127775E-2</v>
      </c>
      <c r="IH32">
        <v>3.1995384697508798E-4</v>
      </c>
      <c r="II32">
        <v>0.35841391372467096</v>
      </c>
      <c r="IJ32">
        <v>1.6676974950922636E-2</v>
      </c>
      <c r="IK32">
        <v>6.8589269230769148E-3</v>
      </c>
      <c r="IL32">
        <v>3.2132695231161176E-2</v>
      </c>
      <c r="IM32">
        <v>2.3661150367054642</v>
      </c>
      <c r="IN32">
        <v>1.2919977424288728E-2</v>
      </c>
      <c r="IO32">
        <v>1.2633815570510815E-2</v>
      </c>
      <c r="IP32">
        <v>5.1040702409638628E-4</v>
      </c>
      <c r="IQ32">
        <v>5.9354270200070005E-3</v>
      </c>
      <c r="IR32">
        <v>5.0550760374343685E-4</v>
      </c>
      <c r="IS32">
        <v>2.9006859141748415E-5</v>
      </c>
      <c r="IT32">
        <v>3.0306893026656137E-8</v>
      </c>
      <c r="IU32">
        <v>1.5746548827011651E-24</v>
      </c>
      <c r="IV32">
        <v>3.0654988397373854E-4</v>
      </c>
      <c r="IW32">
        <v>2.7445952859910768E-5</v>
      </c>
      <c r="IX32">
        <v>2.2539865237020245E-4</v>
      </c>
      <c r="IY32">
        <v>1.6276485142024691E-2</v>
      </c>
      <c r="IZ32">
        <v>8.4869023542116518E-7</v>
      </c>
      <c r="JA32">
        <v>2.5813603468208084E-13</v>
      </c>
      <c r="JB32">
        <v>7.3452319582245701E-6</v>
      </c>
      <c r="JC32">
        <v>5.8578473745173889E-5</v>
      </c>
      <c r="JD32">
        <v>0</v>
      </c>
      <c r="JE32">
        <v>0</v>
      </c>
      <c r="JF32">
        <v>0.12295008912655998</v>
      </c>
      <c r="JG32">
        <v>0.17163392636520899</v>
      </c>
      <c r="JH32">
        <v>0.23348997270677638</v>
      </c>
      <c r="JI32">
        <v>9.7372122762148433E-2</v>
      </c>
      <c r="JJ32">
        <v>0.1293069772299979</v>
      </c>
    </row>
    <row r="33" spans="1:270">
      <c r="A33" t="s">
        <v>305</v>
      </c>
      <c r="B33" t="s">
        <v>97</v>
      </c>
      <c r="D33">
        <v>154.78200000000001</v>
      </c>
      <c r="E33">
        <v>565.57899999999995</v>
      </c>
      <c r="F33">
        <v>37591.199999999997</v>
      </c>
      <c r="G33">
        <v>39438.800000000003</v>
      </c>
      <c r="H33">
        <v>100200</v>
      </c>
      <c r="I33">
        <v>146692</v>
      </c>
      <c r="J33" s="17">
        <v>0</v>
      </c>
      <c r="K33" s="17">
        <v>0</v>
      </c>
      <c r="L33">
        <v>8.2187800000000006</v>
      </c>
      <c r="M33">
        <v>9682.27</v>
      </c>
      <c r="N33">
        <v>504.80200000000002</v>
      </c>
      <c r="O33">
        <v>248.249</v>
      </c>
      <c r="P33">
        <v>1657.03</v>
      </c>
      <c r="Q33">
        <v>108470</v>
      </c>
      <c r="R33">
        <v>484.73</v>
      </c>
      <c r="S33">
        <v>543.904</v>
      </c>
      <c r="T33">
        <v>29.514299999999999</v>
      </c>
      <c r="U33">
        <v>318.78699999999998</v>
      </c>
      <c r="V33" s="17">
        <v>0</v>
      </c>
      <c r="W33">
        <v>0.479576</v>
      </c>
      <c r="X33">
        <v>3.4575700000000001E-2</v>
      </c>
      <c r="Y33" s="1">
        <v>2.3739599999999999E-20</v>
      </c>
      <c r="Z33">
        <v>13.2849</v>
      </c>
      <c r="AA33">
        <v>0.90355799999999997</v>
      </c>
      <c r="AB33">
        <v>15.099600000000001</v>
      </c>
      <c r="AC33">
        <v>887.05899999999997</v>
      </c>
      <c r="AD33" s="17">
        <v>0</v>
      </c>
      <c r="AE33" s="1">
        <v>8.33225E-9</v>
      </c>
      <c r="AF33">
        <v>0.27496599999999999</v>
      </c>
      <c r="AG33">
        <v>1.96299</v>
      </c>
      <c r="AI33">
        <v>398500</v>
      </c>
      <c r="AJ33">
        <v>53900</v>
      </c>
      <c r="AK33">
        <v>100200</v>
      </c>
      <c r="AL33">
        <v>179100</v>
      </c>
      <c r="AM33">
        <v>85600</v>
      </c>
      <c r="AN33">
        <v>0</v>
      </c>
      <c r="AO33">
        <v>182800</v>
      </c>
      <c r="AP33">
        <v>1.5478200000000001E-2</v>
      </c>
      <c r="AQ33">
        <v>5.6557899999999994E-2</v>
      </c>
      <c r="AR33">
        <v>3.7591199999999998</v>
      </c>
      <c r="AS33">
        <v>3.9438800000000005</v>
      </c>
      <c r="AT33">
        <v>10.02</v>
      </c>
      <c r="AU33">
        <v>14.6692</v>
      </c>
      <c r="AV33">
        <v>0</v>
      </c>
      <c r="AW33">
        <v>0</v>
      </c>
      <c r="AX33">
        <v>8.2187800000000006E-4</v>
      </c>
      <c r="AY33">
        <v>0.96822700000000006</v>
      </c>
      <c r="AZ33">
        <v>5.0480200000000003E-2</v>
      </c>
      <c r="BA33">
        <v>2.48249E-2</v>
      </c>
      <c r="BB33">
        <v>0.16570299999999999</v>
      </c>
      <c r="BC33">
        <v>10.847</v>
      </c>
      <c r="BD33">
        <v>4.8473000000000002E-2</v>
      </c>
      <c r="BE33">
        <v>5.4390399999999998E-2</v>
      </c>
      <c r="BF33">
        <v>2.9514299999999997E-3</v>
      </c>
      <c r="BG33">
        <v>3.1878699999999996E-2</v>
      </c>
      <c r="BH33">
        <v>0</v>
      </c>
      <c r="BI33">
        <v>4.7957600000000003E-5</v>
      </c>
      <c r="BJ33">
        <v>3.4575700000000002E-6</v>
      </c>
      <c r="BK33">
        <v>2.3739599999999998E-24</v>
      </c>
      <c r="BL33">
        <v>1.3284900000000001E-3</v>
      </c>
      <c r="BM33">
        <v>9.03558E-5</v>
      </c>
      <c r="BN33">
        <v>1.5099600000000001E-3</v>
      </c>
      <c r="BO33">
        <v>8.870589999999999E-2</v>
      </c>
      <c r="BP33">
        <v>0</v>
      </c>
      <c r="BQ33">
        <v>8.3322500000000002E-13</v>
      </c>
      <c r="BR33">
        <v>2.74966E-5</v>
      </c>
      <c r="BS33">
        <v>1.9629900000000001E-4</v>
      </c>
      <c r="BU33">
        <v>39.85</v>
      </c>
      <c r="BV33">
        <v>5.39</v>
      </c>
      <c r="BW33">
        <v>10.02</v>
      </c>
      <c r="BX33">
        <v>17.91</v>
      </c>
      <c r="BY33">
        <v>8.56</v>
      </c>
      <c r="BZ33">
        <v>0</v>
      </c>
      <c r="CA33">
        <v>18.28</v>
      </c>
      <c r="CB33">
        <f t="shared" si="0"/>
        <v>236700</v>
      </c>
      <c r="CC33">
        <f t="shared" si="1"/>
        <v>162370</v>
      </c>
      <c r="CD33">
        <f t="shared" si="2"/>
        <v>0.22771440642163077</v>
      </c>
      <c r="CE33">
        <f t="shared" si="3"/>
        <v>0.3319578739915009</v>
      </c>
      <c r="CF33">
        <f t="shared" si="4"/>
        <v>0.77228559357836923</v>
      </c>
      <c r="CG33">
        <f t="shared" si="5"/>
        <v>0.6680421260084991</v>
      </c>
      <c r="CI33">
        <v>5.5150991173217889</v>
      </c>
      <c r="CJ33">
        <v>2.4849008826782111</v>
      </c>
      <c r="CL33">
        <v>0.72684526015263273</v>
      </c>
      <c r="CM33">
        <v>0.17492882918755914</v>
      </c>
      <c r="CN33">
        <v>2.8309977471947456</v>
      </c>
      <c r="CO33">
        <v>2.6084910071318065E-2</v>
      </c>
      <c r="CP33">
        <v>1.9179653963227361</v>
      </c>
      <c r="CQ33">
        <v>1.928895106200236E-2</v>
      </c>
      <c r="CR33">
        <v>4.128875539667916E-3</v>
      </c>
      <c r="CS33">
        <v>8.5705709383831017E-3</v>
      </c>
      <c r="CT33">
        <v>7.1949033458875598E-3</v>
      </c>
      <c r="CU33">
        <v>1.5809883893080852E-4</v>
      </c>
      <c r="CV33">
        <v>3.6611939546684198E-4</v>
      </c>
      <c r="CW33">
        <v>4.7337118694153543E-6</v>
      </c>
      <c r="CX33">
        <v>2.2507691649546652E-25</v>
      </c>
      <c r="CY33">
        <v>1.2366404763545035E-4</v>
      </c>
      <c r="CZ33">
        <v>3.3633185202065346E-7</v>
      </c>
      <c r="DA33">
        <v>4.1654681346548831E-14</v>
      </c>
      <c r="DB33">
        <v>6.5828863623240168E-6</v>
      </c>
      <c r="DC33">
        <v>0</v>
      </c>
      <c r="DD33">
        <v>4.1654681346548831E-14</v>
      </c>
      <c r="DE33">
        <v>1.2935601029089272E-6</v>
      </c>
      <c r="DF33">
        <v>8.1936227393004826E-6</v>
      </c>
      <c r="DH33">
        <v>4.2553170913713453E-2</v>
      </c>
      <c r="DI33">
        <v>1.8935067168986415</v>
      </c>
      <c r="DJ33">
        <v>3.2257783769791722E-3</v>
      </c>
      <c r="DK33">
        <v>9.8262563368127284E-5</v>
      </c>
      <c r="DL33">
        <v>0</v>
      </c>
      <c r="DM33">
        <v>5.587655173009411E-3</v>
      </c>
      <c r="DN33">
        <v>5.1806870656554347</v>
      </c>
      <c r="DP33">
        <v>3.3320505475504275E-2</v>
      </c>
      <c r="DQ33">
        <v>7.6238769943453424E-2</v>
      </c>
      <c r="DR33">
        <v>6.2329782349310738</v>
      </c>
      <c r="DS33">
        <v>6.5393278749228463</v>
      </c>
      <c r="DT33">
        <v>18.931865688236638</v>
      </c>
      <c r="DU33">
        <v>31.38028579565686</v>
      </c>
      <c r="DV33">
        <v>0</v>
      </c>
      <c r="DW33">
        <v>0</v>
      </c>
      <c r="DX33">
        <v>1.2606029110320248E-3</v>
      </c>
      <c r="DY33">
        <v>1.6154646018383121</v>
      </c>
      <c r="DZ33">
        <v>9.0119147781703865E-2</v>
      </c>
      <c r="EA33">
        <v>3.6282546153846115E-2</v>
      </c>
      <c r="EB33">
        <v>0.21396015325809911</v>
      </c>
      <c r="EC33">
        <v>13.953773480168291</v>
      </c>
      <c r="ED33">
        <v>6.0335465585805846E-2</v>
      </c>
      <c r="EE33">
        <v>6.7700990394615856E-2</v>
      </c>
      <c r="EF33">
        <v>3.9674127882960465E-3</v>
      </c>
      <c r="EG33">
        <v>3.4862549303849188E-2</v>
      </c>
      <c r="EH33">
        <v>0</v>
      </c>
      <c r="EI33">
        <v>5.6714979593699986E-5</v>
      </c>
      <c r="EJ33">
        <v>4.3908922359689528E-6</v>
      </c>
      <c r="EK33">
        <v>3.2067457925893505E-24</v>
      </c>
      <c r="EL33">
        <v>1.9004370455279332E-3</v>
      </c>
      <c r="EM33">
        <v>1.1471251468284055E-4</v>
      </c>
      <c r="EN33">
        <v>1.6008530022573314E-3</v>
      </c>
      <c r="EO33">
        <v>9.9043076984704576E-2</v>
      </c>
      <c r="EP33">
        <v>0</v>
      </c>
      <c r="EQ33">
        <v>5.3702073699421943E-13</v>
      </c>
      <c r="ER33">
        <v>3.4675868929503914E-5</v>
      </c>
      <c r="ES33">
        <v>2.1145722393822448E-4</v>
      </c>
      <c r="EU33">
        <v>8.9371322773091801</v>
      </c>
      <c r="EV33">
        <v>18.931865688236638</v>
      </c>
      <c r="EW33">
        <v>38.312070070497697</v>
      </c>
      <c r="EX33">
        <v>10.311934114276962</v>
      </c>
      <c r="EY33">
        <v>0</v>
      </c>
      <c r="EZ33">
        <v>23.51571671591006</v>
      </c>
      <c r="FB33">
        <v>28.032499999999999</v>
      </c>
      <c r="FC33">
        <v>144.98599999999999</v>
      </c>
      <c r="FD33">
        <v>4454.8500000000004</v>
      </c>
      <c r="FE33">
        <v>3355.47</v>
      </c>
      <c r="FF33">
        <v>5.3136099999999996E-12</v>
      </c>
      <c r="FG33">
        <v>12017.6</v>
      </c>
      <c r="FH33">
        <v>901.56399999999996</v>
      </c>
      <c r="FI33">
        <v>102.20399999999999</v>
      </c>
      <c r="FJ33">
        <v>1.758</v>
      </c>
      <c r="FK33">
        <v>1933.47</v>
      </c>
      <c r="FL33">
        <v>80.007300000000001</v>
      </c>
      <c r="FM33">
        <v>31.763200000000001</v>
      </c>
      <c r="FN33">
        <v>290.76900000000001</v>
      </c>
      <c r="FO33">
        <v>19387.400000000001</v>
      </c>
      <c r="FP33">
        <v>88.689400000000006</v>
      </c>
      <c r="FQ33">
        <v>122.286</v>
      </c>
      <c r="FR33">
        <v>3.1173299999999999</v>
      </c>
      <c r="FS33">
        <v>63.489800000000002</v>
      </c>
      <c r="FT33">
        <v>5.2900299999999998</v>
      </c>
      <c r="FU33">
        <v>0.11582099999999999</v>
      </c>
      <c r="FV33">
        <v>4.79541E-2</v>
      </c>
      <c r="FW33">
        <v>3.3913400000000003E-21</v>
      </c>
      <c r="FX33">
        <v>1.7989299999999999</v>
      </c>
      <c r="FY33">
        <v>0.23188600000000001</v>
      </c>
      <c r="FZ33">
        <v>2.39418</v>
      </c>
      <c r="GA33">
        <v>122.77800000000001</v>
      </c>
      <c r="GB33">
        <v>1.6766200000000001E-7</v>
      </c>
      <c r="GC33">
        <v>1.02673E-9</v>
      </c>
      <c r="GD33">
        <v>6.8248500000000004E-2</v>
      </c>
      <c r="GE33">
        <v>0.44625999999999999</v>
      </c>
      <c r="GG33">
        <v>741.66666666666697</v>
      </c>
      <c r="GH33">
        <v>908.33333333333405</v>
      </c>
      <c r="GI33">
        <v>1091.6666666666699</v>
      </c>
      <c r="GJ33">
        <v>808.33333333333394</v>
      </c>
      <c r="GK33">
        <v>775</v>
      </c>
      <c r="GL33">
        <v>1766.6666666666699</v>
      </c>
      <c r="GM33">
        <v>2.8032499999999998E-3</v>
      </c>
      <c r="GN33">
        <v>1.4498599999999999E-2</v>
      </c>
      <c r="GO33">
        <v>0.44548500000000002</v>
      </c>
      <c r="GP33">
        <v>0.33554699999999998</v>
      </c>
      <c r="GQ33">
        <v>5.3136099999999994E-16</v>
      </c>
      <c r="GR33">
        <v>1.2017599999999999</v>
      </c>
      <c r="GS33">
        <v>9.0156399999999998E-2</v>
      </c>
      <c r="GT33">
        <v>1.0220399999999999E-2</v>
      </c>
      <c r="GU33">
        <v>1.7579999999999999E-4</v>
      </c>
      <c r="GV33">
        <v>0.19334699999999999</v>
      </c>
      <c r="GW33">
        <v>8.0007299999999993E-3</v>
      </c>
      <c r="GX33">
        <v>3.1763200000000003E-3</v>
      </c>
      <c r="GY33">
        <v>2.9076899999999999E-2</v>
      </c>
      <c r="GZ33">
        <v>1.9387400000000001</v>
      </c>
      <c r="HA33">
        <v>8.8689400000000005E-3</v>
      </c>
      <c r="HB33">
        <v>1.2228600000000001E-2</v>
      </c>
      <c r="HC33">
        <v>3.1173300000000002E-4</v>
      </c>
      <c r="HD33">
        <v>6.3489800000000006E-3</v>
      </c>
      <c r="HE33">
        <v>5.29003E-4</v>
      </c>
      <c r="HF33">
        <v>1.1582099999999999E-5</v>
      </c>
      <c r="HG33">
        <v>4.7954099999999997E-6</v>
      </c>
      <c r="HH33">
        <v>3.3913400000000005E-25</v>
      </c>
      <c r="HI33">
        <v>1.7989299999999998E-4</v>
      </c>
      <c r="HJ33">
        <v>2.31886E-5</v>
      </c>
      <c r="HK33">
        <v>2.39418E-4</v>
      </c>
      <c r="HL33">
        <v>1.22778E-2</v>
      </c>
      <c r="HM33">
        <v>1.6766200000000001E-11</v>
      </c>
      <c r="HN33">
        <v>1.0267300000000001E-13</v>
      </c>
      <c r="HO33">
        <v>6.8248500000000004E-6</v>
      </c>
      <c r="HP33">
        <v>4.4625999999999996E-5</v>
      </c>
      <c r="HS33">
        <v>7.41666666666667E-2</v>
      </c>
      <c r="HT33">
        <v>9.0833333333333405E-2</v>
      </c>
      <c r="HU33">
        <v>0.10916666666666699</v>
      </c>
      <c r="HV33">
        <v>8.0833333333333396E-2</v>
      </c>
      <c r="HW33">
        <v>7.7499999999999999E-2</v>
      </c>
      <c r="HX33">
        <v>0.176666666666667</v>
      </c>
      <c r="HZ33">
        <v>6.0346621037463879E-3</v>
      </c>
      <c r="IA33">
        <v>1.9543784862983842E-2</v>
      </c>
      <c r="IB33">
        <v>0.7385045454545468</v>
      </c>
      <c r="IC33">
        <v>0.55625438502673885</v>
      </c>
      <c r="ID33">
        <v>1.004032015567087E-15</v>
      </c>
      <c r="IE33">
        <v>2.5703716909932339</v>
      </c>
      <c r="IF33">
        <v>0.12614697884231563</v>
      </c>
      <c r="IG33">
        <v>1.4300400000000027E-2</v>
      </c>
      <c r="IH33">
        <v>2.6964341637010595E-4</v>
      </c>
      <c r="II33">
        <v>0.32259504679339873</v>
      </c>
      <c r="IJ33">
        <v>1.4283203498233197E-2</v>
      </c>
      <c r="IK33">
        <v>4.6423138461538409E-3</v>
      </c>
      <c r="IL33">
        <v>3.7544872333454569E-2</v>
      </c>
      <c r="IM33">
        <v>2.4938062954342017</v>
      </c>
      <c r="IN33">
        <v>1.1039374995411404E-2</v>
      </c>
      <c r="IO33">
        <v>1.5221221596818548E-2</v>
      </c>
      <c r="IP33">
        <v>4.1904212220309872E-4</v>
      </c>
      <c r="IQ33">
        <v>6.9432451222651006E-3</v>
      </c>
      <c r="IR33">
        <v>6.2560249783154439E-4</v>
      </c>
      <c r="IS33">
        <v>1.3697069185117531E-5</v>
      </c>
      <c r="IT33">
        <v>6.0898632673489977E-6</v>
      </c>
      <c r="IU33">
        <v>4.5810229642622337E-25</v>
      </c>
      <c r="IV33">
        <v>2.5734128328489973E-4</v>
      </c>
      <c r="IW33">
        <v>2.9439423014067965E-5</v>
      </c>
      <c r="IX33">
        <v>2.5382991873589087E-4</v>
      </c>
      <c r="IY33">
        <v>1.3708570575382314E-2</v>
      </c>
      <c r="IZ33">
        <v>1.966316760259177E-11</v>
      </c>
      <c r="JA33">
        <v>6.617363872832368E-14</v>
      </c>
      <c r="JB33">
        <v>8.6067951697128257E-6</v>
      </c>
      <c r="JC33">
        <v>4.8072023166023282E-5</v>
      </c>
      <c r="JD33">
        <v>0</v>
      </c>
      <c r="JE33">
        <v>0</v>
      </c>
      <c r="JF33">
        <v>0.12295008912655998</v>
      </c>
      <c r="JG33">
        <v>0.17163392636520899</v>
      </c>
      <c r="JH33">
        <v>0.23348997270677638</v>
      </c>
      <c r="JI33">
        <v>9.7372122762148433E-2</v>
      </c>
      <c r="JJ33">
        <v>0.1293069772299979</v>
      </c>
    </row>
    <row r="34" spans="1:270" s="54" customFormat="1">
      <c r="A34" s="54" t="s">
        <v>64</v>
      </c>
      <c r="B34" s="54" t="s">
        <v>31</v>
      </c>
      <c r="D34" s="54">
        <v>198.68299999999999</v>
      </c>
      <c r="E34" s="54">
        <v>524.73699999999997</v>
      </c>
      <c r="F34" s="54">
        <v>38378.400000000001</v>
      </c>
      <c r="G34" s="54">
        <v>39453</v>
      </c>
      <c r="H34" s="54">
        <v>109500</v>
      </c>
      <c r="I34" s="54">
        <v>179243</v>
      </c>
      <c r="J34" s="54">
        <v>0</v>
      </c>
      <c r="K34" s="54">
        <v>0</v>
      </c>
      <c r="L34" s="54">
        <v>21.112100000000002</v>
      </c>
      <c r="M34" s="54">
        <v>12334.9</v>
      </c>
      <c r="N34" s="54">
        <v>2.4002500000000002</v>
      </c>
      <c r="O34" s="54">
        <v>0</v>
      </c>
      <c r="P34" s="54">
        <v>1878.12</v>
      </c>
      <c r="Q34" s="54">
        <v>145245</v>
      </c>
      <c r="R34" s="54">
        <v>547.53599999999994</v>
      </c>
      <c r="S34" s="54">
        <v>554.78700000000003</v>
      </c>
      <c r="T34" s="54">
        <v>40.570900000000002</v>
      </c>
      <c r="U34" s="54">
        <v>441.40100000000001</v>
      </c>
      <c r="V34" s="54">
        <v>0</v>
      </c>
      <c r="W34" s="54">
        <v>0.66604200000000002</v>
      </c>
      <c r="X34" s="54">
        <v>6.123E-2</v>
      </c>
      <c r="Y34" s="54">
        <v>2.4143999999999999E-4</v>
      </c>
      <c r="Z34" s="54">
        <v>50.352499999999999</v>
      </c>
      <c r="AA34" s="54">
        <v>2.7218599999999999</v>
      </c>
      <c r="AB34" s="54">
        <v>6.8292400000000004</v>
      </c>
      <c r="AC34" s="54">
        <v>1254.5</v>
      </c>
      <c r="AD34" s="54">
        <v>5.5519100000000002E-3</v>
      </c>
      <c r="AE34" s="55">
        <v>1.36797E-9</v>
      </c>
      <c r="AF34" s="54">
        <v>5.1803200000000004E-3</v>
      </c>
      <c r="AG34" s="54">
        <v>3.8418000000000001</v>
      </c>
      <c r="AI34" s="54">
        <v>412600</v>
      </c>
      <c r="AJ34" s="54">
        <v>51800</v>
      </c>
      <c r="AK34" s="54">
        <v>109500</v>
      </c>
      <c r="AL34" s="54">
        <v>188900</v>
      </c>
      <c r="AM34" s="54">
        <v>77700</v>
      </c>
      <c r="AN34" s="54">
        <v>11399.999999999998</v>
      </c>
      <c r="AO34" s="54">
        <v>148200</v>
      </c>
      <c r="AP34" s="54">
        <v>1.9868299999999998E-2</v>
      </c>
      <c r="AQ34" s="54">
        <v>5.2473699999999998E-2</v>
      </c>
      <c r="AR34" s="54">
        <v>3.8378400000000004</v>
      </c>
      <c r="AS34" s="54">
        <v>3.9453</v>
      </c>
      <c r="AT34" s="54">
        <v>10.95</v>
      </c>
      <c r="AU34" s="54">
        <v>17.924299999999999</v>
      </c>
      <c r="AV34" s="54">
        <v>0</v>
      </c>
      <c r="AW34" s="54">
        <v>3.4184600000000002E-2</v>
      </c>
      <c r="AX34" s="54">
        <v>2.1112100000000001E-3</v>
      </c>
      <c r="AY34" s="54">
        <v>1.23349</v>
      </c>
      <c r="AZ34" s="54">
        <v>2.4002500000000002E-4</v>
      </c>
      <c r="BA34" s="54">
        <v>0</v>
      </c>
      <c r="BB34" s="54">
        <v>0.18781199999999998</v>
      </c>
      <c r="BC34" s="54">
        <v>14.5245</v>
      </c>
      <c r="BD34" s="54">
        <v>5.4753599999999993E-2</v>
      </c>
      <c r="BE34" s="54">
        <v>5.5478700000000006E-2</v>
      </c>
      <c r="BF34" s="54">
        <v>4.0570900000000002E-3</v>
      </c>
      <c r="BG34" s="54">
        <v>4.4140100000000002E-2</v>
      </c>
      <c r="BH34" s="54">
        <v>0</v>
      </c>
      <c r="BI34" s="54">
        <v>6.6604200000000002E-5</v>
      </c>
      <c r="BJ34" s="54">
        <v>6.1229999999999997E-6</v>
      </c>
      <c r="BK34" s="54">
        <v>2.4143999999999998E-8</v>
      </c>
      <c r="BL34" s="54">
        <v>5.0352499999999998E-3</v>
      </c>
      <c r="BM34" s="54">
        <v>2.72186E-4</v>
      </c>
      <c r="BN34" s="54">
        <v>6.8292400000000001E-4</v>
      </c>
      <c r="BO34" s="54">
        <v>0.12545000000000001</v>
      </c>
      <c r="BP34" s="54">
        <v>5.5519100000000006E-7</v>
      </c>
      <c r="BQ34" s="54">
        <v>1.3679699999999999E-13</v>
      </c>
      <c r="BR34" s="54">
        <v>5.1803199999999999E-7</v>
      </c>
      <c r="BS34" s="54">
        <v>3.8418000000000002E-4</v>
      </c>
      <c r="BU34" s="54">
        <v>41.26</v>
      </c>
      <c r="BV34" s="54">
        <v>5.18</v>
      </c>
      <c r="BW34" s="54">
        <v>10.95</v>
      </c>
      <c r="BX34" s="54">
        <v>18.89</v>
      </c>
      <c r="BY34" s="54">
        <v>7.77</v>
      </c>
      <c r="BZ34" s="54">
        <v>1.1399999999999999</v>
      </c>
      <c r="CA34" s="54">
        <v>14.82</v>
      </c>
      <c r="CB34" s="54">
        <f t="shared" si="0"/>
        <v>200000</v>
      </c>
      <c r="CC34" s="54">
        <f t="shared" si="1"/>
        <v>197045</v>
      </c>
      <c r="CD34" s="54">
        <f t="shared" si="2"/>
        <v>0.25900000000000001</v>
      </c>
      <c r="CE34" s="54">
        <f t="shared" si="3"/>
        <v>0.26288411276611939</v>
      </c>
      <c r="CF34" s="54">
        <f t="shared" si="4"/>
        <v>0.74099999999999999</v>
      </c>
      <c r="CG34" s="54">
        <f t="shared" si="5"/>
        <v>0.73711588723388055</v>
      </c>
      <c r="CI34" s="44">
        <v>5.7032014050780777</v>
      </c>
      <c r="CJ34" s="44">
        <v>2.2967985949219227</v>
      </c>
      <c r="CK34" s="44"/>
      <c r="CL34" s="44">
        <v>1.1444545675595137</v>
      </c>
      <c r="CM34" s="44">
        <v>0.21849869516654818</v>
      </c>
      <c r="CN34" s="44">
        <v>2.2503006760667854</v>
      </c>
      <c r="CO34" s="44">
        <v>2.898753758139121E-2</v>
      </c>
      <c r="CP34" s="44">
        <v>1.8072189699576406</v>
      </c>
      <c r="CQ34" s="44">
        <v>2.4276042034342138E-2</v>
      </c>
      <c r="CR34" s="44">
        <v>0</v>
      </c>
      <c r="CS34" s="44">
        <v>3.9955280142523389E-5</v>
      </c>
      <c r="CT34" s="44">
        <v>7.1954507009276778E-3</v>
      </c>
      <c r="CU34" s="44">
        <v>3.9818213787553582E-4</v>
      </c>
      <c r="CV34" s="44">
        <v>4.934394929777369E-4</v>
      </c>
      <c r="CW34" s="44">
        <v>6.4457730407382076E-6</v>
      </c>
      <c r="CX34" s="44">
        <v>2.2443769345716558E-9</v>
      </c>
      <c r="CY34" s="44">
        <v>4.5955259238220981E-4</v>
      </c>
      <c r="CZ34" s="44">
        <v>5.8396967001009581E-7</v>
      </c>
      <c r="DA34" s="44">
        <v>6.7051286105923663E-15</v>
      </c>
      <c r="DB34" s="44">
        <v>1.9442634886557557E-5</v>
      </c>
      <c r="DC34" s="44">
        <v>3.3893530862005573E-8</v>
      </c>
      <c r="DD34" s="44">
        <v>6.7051286105923663E-15</v>
      </c>
      <c r="DE34" s="44">
        <v>2.3894239852476919E-8</v>
      </c>
      <c r="DF34" s="44">
        <v>1.5722501448959771E-5</v>
      </c>
      <c r="DG34" s="44"/>
      <c r="DH34" s="44">
        <v>3.8708768504054462E-2</v>
      </c>
      <c r="DI34" s="44">
        <v>1.6851676709097827</v>
      </c>
      <c r="DJ34" s="44">
        <v>4.3792148327392562E-3</v>
      </c>
      <c r="DK34" s="44">
        <v>4.3573659639778283E-5</v>
      </c>
      <c r="DL34" s="44">
        <v>7.232349947682154E-3</v>
      </c>
      <c r="DM34" s="44">
        <v>7.7477709083085076E-3</v>
      </c>
      <c r="DN34" s="54">
        <v>4.4263850683902835</v>
      </c>
      <c r="DP34" s="54">
        <v>4.2771239481268014E-2</v>
      </c>
      <c r="DQ34" s="54">
        <v>7.0733360722053065E-2</v>
      </c>
      <c r="DR34" s="54">
        <v>6.3635034766508944</v>
      </c>
      <c r="DS34" s="54">
        <v>6.5416823698827393</v>
      </c>
      <c r="DT34" s="54">
        <v>20.689014898821434</v>
      </c>
      <c r="DU34" s="54">
        <v>38.343580882876473</v>
      </c>
      <c r="DV34" s="54">
        <v>0</v>
      </c>
      <c r="DW34" s="54">
        <v>4.783114690618763E-2</v>
      </c>
      <c r="DX34" s="54">
        <v>3.2381904270462635E-3</v>
      </c>
      <c r="DY34" s="54">
        <v>2.0580498495926469</v>
      </c>
      <c r="DZ34" s="54">
        <v>4.2850163918335302E-4</v>
      </c>
      <c r="EA34" s="54">
        <v>0</v>
      </c>
      <c r="EB34" s="54">
        <v>0.24250788642155077</v>
      </c>
      <c r="EC34" s="54">
        <v>18.684574805264571</v>
      </c>
      <c r="ED34" s="54">
        <v>6.8153073845212603E-2</v>
      </c>
      <c r="EE34" s="54">
        <v>6.9055622606301631E-2</v>
      </c>
      <c r="EF34" s="54">
        <v>5.4536786402753883E-3</v>
      </c>
      <c r="EG34" s="54">
        <v>4.8271617491517489E-2</v>
      </c>
      <c r="EH34" s="54">
        <v>0</v>
      </c>
      <c r="EI34" s="54">
        <v>7.8766573887240366E-5</v>
      </c>
      <c r="EJ34" s="54">
        <v>7.7758174558542341E-6</v>
      </c>
      <c r="EK34" s="54">
        <v>3.2613721552291161E-8</v>
      </c>
      <c r="EL34" s="54">
        <v>7.2030467925949838E-3</v>
      </c>
      <c r="EM34" s="54">
        <v>3.4555767888130742E-4</v>
      </c>
      <c r="EN34" s="54">
        <v>7.2403304439428145E-4</v>
      </c>
      <c r="EO34" s="54">
        <v>0.14006908230152951</v>
      </c>
      <c r="EP34" s="54">
        <v>6.5112033045356375E-7</v>
      </c>
      <c r="EQ34" s="54">
        <v>8.8166852601156063E-14</v>
      </c>
      <c r="ER34" s="54">
        <v>6.5328839686684071E-7</v>
      </c>
      <c r="ES34" s="54">
        <v>4.1384640926640933E-4</v>
      </c>
      <c r="EU34" s="54">
        <v>8.5889323184529918</v>
      </c>
      <c r="EV34" s="54">
        <v>20.689014898821434</v>
      </c>
      <c r="EW34" s="54">
        <v>40.408431246884568</v>
      </c>
      <c r="EX34" s="54">
        <v>9.360248606066806</v>
      </c>
      <c r="EY34" s="54">
        <v>1.9020639231251306</v>
      </c>
      <c r="EZ34" s="54">
        <v>19.064711254364759</v>
      </c>
      <c r="FB34" s="54">
        <v>30.420400000000001</v>
      </c>
      <c r="FC34" s="54">
        <v>120.578</v>
      </c>
      <c r="FD34" s="54">
        <v>5194.76</v>
      </c>
      <c r="FE34" s="54">
        <v>3890.92</v>
      </c>
      <c r="FF34" s="54">
        <v>7.2759600000000004E-12</v>
      </c>
      <c r="FG34" s="54">
        <v>12124.1</v>
      </c>
      <c r="FH34" s="54">
        <v>1022.22</v>
      </c>
      <c r="FI34" s="54">
        <v>185.184</v>
      </c>
      <c r="FJ34" s="54">
        <v>3.8930899999999999</v>
      </c>
      <c r="FK34" s="54">
        <v>1455.76</v>
      </c>
      <c r="FL34" s="54">
        <v>0.37111</v>
      </c>
      <c r="FM34" s="54">
        <v>2.6067499999999999</v>
      </c>
      <c r="FN34" s="54">
        <v>216.00200000000001</v>
      </c>
      <c r="FO34" s="54">
        <v>14663.2</v>
      </c>
      <c r="FP34" s="54">
        <v>58.645000000000003</v>
      </c>
      <c r="FQ34" s="54">
        <v>86.154600000000002</v>
      </c>
      <c r="FR34" s="54">
        <v>4.1056800000000004</v>
      </c>
      <c r="FS34" s="54">
        <v>32.488100000000003</v>
      </c>
      <c r="FT34" s="54">
        <v>9.1537699999999997</v>
      </c>
      <c r="FU34" s="54">
        <v>0.22475899999999999</v>
      </c>
      <c r="FV34" s="54">
        <v>8.0903699999999995E-2</v>
      </c>
      <c r="FW34" s="54">
        <v>2.5561599999999999E-5</v>
      </c>
      <c r="FX34" s="54">
        <v>4.5480299999999998</v>
      </c>
      <c r="FY34" s="54">
        <v>0.43334699999999998</v>
      </c>
      <c r="FZ34" s="54">
        <v>0.70958299999999996</v>
      </c>
      <c r="GA34" s="54">
        <v>86.634600000000006</v>
      </c>
      <c r="GB34" s="54">
        <v>6.8198599999999996E-3</v>
      </c>
      <c r="GC34" s="54">
        <v>1.4417399999999999E-10</v>
      </c>
      <c r="GD34" s="54">
        <v>9.9750499999999992E-3</v>
      </c>
      <c r="GE34" s="54">
        <v>0.71036299999999997</v>
      </c>
      <c r="GG34" s="54">
        <v>941.66666666666674</v>
      </c>
      <c r="GH34" s="54">
        <v>1166.666666666667</v>
      </c>
      <c r="GI34" s="54">
        <v>1425.0000000000002</v>
      </c>
      <c r="GJ34" s="54">
        <v>1041.6666666666667</v>
      </c>
      <c r="GK34" s="54">
        <v>2216.6666666666665</v>
      </c>
      <c r="GL34" s="54">
        <v>833.33333333333326</v>
      </c>
      <c r="GM34" s="54">
        <v>3.0420400000000002E-3</v>
      </c>
      <c r="GN34" s="54">
        <v>1.20578E-2</v>
      </c>
      <c r="GO34" s="54">
        <v>0.51947600000000005</v>
      </c>
      <c r="GP34" s="54">
        <v>0.38909199999999999</v>
      </c>
      <c r="GQ34" s="54">
        <v>7.2759600000000006E-16</v>
      </c>
      <c r="GR34" s="54">
        <v>1.21241</v>
      </c>
      <c r="GS34" s="54">
        <v>0.10222200000000001</v>
      </c>
      <c r="GT34" s="54">
        <v>1.8518400000000001E-2</v>
      </c>
      <c r="GU34" s="54">
        <v>3.8930900000000001E-4</v>
      </c>
      <c r="GV34" s="54">
        <v>0.14557600000000001</v>
      </c>
      <c r="GW34" s="54">
        <v>3.7110999999999998E-5</v>
      </c>
      <c r="GX34" s="54">
        <v>2.6067499999999998E-4</v>
      </c>
      <c r="GY34" s="54">
        <v>2.16002E-2</v>
      </c>
      <c r="GZ34" s="54">
        <v>1.4663200000000001</v>
      </c>
      <c r="HA34" s="54">
        <v>5.8644999999999999E-3</v>
      </c>
      <c r="HB34" s="54">
        <v>8.6154600000000001E-3</v>
      </c>
      <c r="HC34" s="54">
        <v>4.1056800000000004E-4</v>
      </c>
      <c r="HD34" s="54">
        <v>3.2488100000000004E-3</v>
      </c>
      <c r="HE34" s="54">
        <v>9.1537699999999999E-4</v>
      </c>
      <c r="HF34" s="54">
        <v>2.2475899999999999E-5</v>
      </c>
      <c r="HG34" s="54">
        <v>8.0903699999999992E-6</v>
      </c>
      <c r="HH34" s="54">
        <v>2.55616E-9</v>
      </c>
      <c r="HI34" s="54">
        <v>4.5480299999999999E-4</v>
      </c>
      <c r="HJ34" s="54">
        <v>4.3334699999999997E-5</v>
      </c>
      <c r="HK34" s="54">
        <v>7.0958300000000001E-5</v>
      </c>
      <c r="HL34" s="54">
        <v>8.6634600000000013E-3</v>
      </c>
      <c r="HM34" s="54">
        <v>6.8198599999999992E-7</v>
      </c>
      <c r="HN34" s="54">
        <v>1.4417399999999998E-14</v>
      </c>
      <c r="HO34" s="54">
        <v>9.975049999999999E-7</v>
      </c>
      <c r="HP34" s="54">
        <v>7.1036299999999996E-5</v>
      </c>
      <c r="HS34" s="54">
        <v>9.4166666666666676E-2</v>
      </c>
      <c r="HT34" s="54">
        <v>0.1166666666666667</v>
      </c>
      <c r="HU34" s="54">
        <v>0.14250000000000002</v>
      </c>
      <c r="HV34" s="54">
        <v>0.10416666666666667</v>
      </c>
      <c r="HW34" s="54">
        <v>0.22166666666666665</v>
      </c>
      <c r="HX34" s="54">
        <v>8.3333333333333329E-2</v>
      </c>
      <c r="HZ34" s="54">
        <v>6.5487143515850048E-3</v>
      </c>
      <c r="IA34" s="54">
        <v>1.6253641670291381E-2</v>
      </c>
      <c r="IB34" s="54">
        <v>0.86116342245989463</v>
      </c>
      <c r="IC34" s="54">
        <v>0.64501882352941287</v>
      </c>
      <c r="ID34" s="54">
        <v>1.3748274306894001E-15</v>
      </c>
      <c r="IE34" s="54">
        <v>2.5931503310786739</v>
      </c>
      <c r="IF34" s="54">
        <v>0.14302918562874281</v>
      </c>
      <c r="IG34" s="54">
        <v>2.5910974850299452E-2</v>
      </c>
      <c r="IH34" s="54">
        <v>5.9712519217081669E-4</v>
      </c>
      <c r="II34" s="54">
        <v>0.24289022602882807</v>
      </c>
      <c r="IJ34" s="54">
        <v>6.6251950137416485E-5</v>
      </c>
      <c r="IK34" s="54">
        <v>3.8098653846153799E-4</v>
      </c>
      <c r="IL34" s="54">
        <v>2.7890756971241274E-2</v>
      </c>
      <c r="IM34" s="54">
        <v>1.8861312229185341</v>
      </c>
      <c r="IN34" s="54">
        <v>7.2996789538084788E-3</v>
      </c>
      <c r="IO34" s="54">
        <v>1.0723862569593111E-2</v>
      </c>
      <c r="IP34" s="54">
        <v>5.5189949741824527E-4</v>
      </c>
      <c r="IQ34" s="54">
        <v>3.5528989200889088E-3</v>
      </c>
      <c r="IR34" s="54">
        <v>1.0825309831088777E-3</v>
      </c>
      <c r="IS34" s="54">
        <v>2.6580150171193751E-5</v>
      </c>
      <c r="IT34" s="54">
        <v>1.0274251228208289E-5</v>
      </c>
      <c r="IU34" s="54">
        <v>3.4528616005262073E-9</v>
      </c>
      <c r="IV34" s="54">
        <v>6.5060668098159606E-4</v>
      </c>
      <c r="IW34" s="54">
        <v>5.5016196082891199E-5</v>
      </c>
      <c r="IX34" s="54">
        <v>7.5229679984950855E-5</v>
      </c>
      <c r="IY34" s="54">
        <v>9.6730401893663099E-3</v>
      </c>
      <c r="IZ34" s="54">
        <v>7.9982375377969661E-7</v>
      </c>
      <c r="JA34" s="54">
        <v>9.2921393063583771E-15</v>
      </c>
      <c r="JB34" s="54">
        <v>1.2579501697127982E-6</v>
      </c>
      <c r="JC34" s="54">
        <v>7.6521728571428768E-5</v>
      </c>
      <c r="JD34" s="54">
        <v>0</v>
      </c>
      <c r="JE34" s="54">
        <v>0</v>
      </c>
      <c r="JF34" s="54">
        <v>0.15610516934046376</v>
      </c>
      <c r="JG34" s="54">
        <v>0.22044724487274539</v>
      </c>
      <c r="JH34" s="54">
        <v>0.30478462086151636</v>
      </c>
      <c r="JI34" s="54">
        <v>0.12547953964194375</v>
      </c>
      <c r="JJ34" s="54">
        <v>0.3698457628298864</v>
      </c>
    </row>
    <row r="35" spans="1:270">
      <c r="A35" t="s">
        <v>64</v>
      </c>
      <c r="B35" t="s">
        <v>32</v>
      </c>
      <c r="D35">
        <v>182.916</v>
      </c>
      <c r="E35">
        <v>492.12200000000001</v>
      </c>
      <c r="F35">
        <v>35844.699999999997</v>
      </c>
      <c r="G35">
        <v>37647.9</v>
      </c>
      <c r="H35">
        <v>109700</v>
      </c>
      <c r="I35">
        <v>172026</v>
      </c>
      <c r="J35" s="17">
        <v>0</v>
      </c>
      <c r="K35" s="17">
        <v>201.07300000000001</v>
      </c>
      <c r="L35">
        <v>20.432500000000001</v>
      </c>
      <c r="M35">
        <v>14162</v>
      </c>
      <c r="N35">
        <v>3.0891899999999999</v>
      </c>
      <c r="O35" s="17">
        <v>0</v>
      </c>
      <c r="P35">
        <v>1760.36</v>
      </c>
      <c r="Q35">
        <v>134137</v>
      </c>
      <c r="R35">
        <v>569.428</v>
      </c>
      <c r="S35">
        <v>574.81399999999996</v>
      </c>
      <c r="T35">
        <v>35.504300000000001</v>
      </c>
      <c r="U35">
        <v>438.70400000000001</v>
      </c>
      <c r="V35" s="17">
        <v>0</v>
      </c>
      <c r="W35">
        <v>0.69955800000000001</v>
      </c>
      <c r="X35">
        <v>0.245972</v>
      </c>
      <c r="Y35">
        <v>0.18501200000000001</v>
      </c>
      <c r="Z35">
        <v>41.805100000000003</v>
      </c>
      <c r="AA35">
        <v>2.3417400000000002</v>
      </c>
      <c r="AB35">
        <v>8.5096299999999996</v>
      </c>
      <c r="AC35">
        <v>1345.99</v>
      </c>
      <c r="AD35">
        <v>2.75526E-2</v>
      </c>
      <c r="AE35">
        <v>2.5299599999999998E-2</v>
      </c>
      <c r="AF35">
        <v>3.1709399999999999E-2</v>
      </c>
      <c r="AG35">
        <v>3.8002899999999999</v>
      </c>
      <c r="AI35">
        <v>411900</v>
      </c>
      <c r="AJ35">
        <v>51500</v>
      </c>
      <c r="AK35">
        <v>109700</v>
      </c>
      <c r="AL35">
        <v>187200</v>
      </c>
      <c r="AM35">
        <v>78400</v>
      </c>
      <c r="AN35">
        <v>12700</v>
      </c>
      <c r="AO35">
        <v>148500</v>
      </c>
      <c r="AP35">
        <v>1.8291599999999998E-2</v>
      </c>
      <c r="AQ35">
        <v>4.9212200000000005E-2</v>
      </c>
      <c r="AR35">
        <v>3.5844699999999996</v>
      </c>
      <c r="AS35">
        <v>3.7647900000000001</v>
      </c>
      <c r="AT35">
        <v>10.97</v>
      </c>
      <c r="AU35">
        <v>17.2026</v>
      </c>
      <c r="AV35">
        <v>0</v>
      </c>
      <c r="AW35">
        <v>0</v>
      </c>
      <c r="AX35">
        <v>2.0432499999999999E-3</v>
      </c>
      <c r="AY35">
        <v>1.4161999999999999</v>
      </c>
      <c r="AZ35">
        <v>3.08919E-4</v>
      </c>
      <c r="BA35">
        <v>0</v>
      </c>
      <c r="BB35">
        <v>0.176036</v>
      </c>
      <c r="BC35">
        <v>13.4137</v>
      </c>
      <c r="BD35">
        <v>5.6942800000000002E-2</v>
      </c>
      <c r="BE35">
        <v>5.7481399999999995E-2</v>
      </c>
      <c r="BF35">
        <v>3.5504300000000003E-3</v>
      </c>
      <c r="BG35">
        <v>4.3870400000000004E-2</v>
      </c>
      <c r="BH35">
        <v>0</v>
      </c>
      <c r="BI35">
        <v>6.9955800000000005E-5</v>
      </c>
      <c r="BJ35">
        <v>2.4597199999999999E-5</v>
      </c>
      <c r="BK35">
        <v>1.8501200000000002E-5</v>
      </c>
      <c r="BL35">
        <v>4.1805100000000001E-3</v>
      </c>
      <c r="BM35">
        <v>2.3417400000000002E-4</v>
      </c>
      <c r="BN35">
        <v>8.5096299999999994E-4</v>
      </c>
      <c r="BO35">
        <v>0.134599</v>
      </c>
      <c r="BP35">
        <v>2.7552599999999999E-6</v>
      </c>
      <c r="BQ35">
        <v>2.5299599999999997E-6</v>
      </c>
      <c r="BR35">
        <v>3.1709399999999998E-6</v>
      </c>
      <c r="BS35">
        <v>3.8002899999999999E-4</v>
      </c>
      <c r="BU35">
        <v>41.19</v>
      </c>
      <c r="BV35">
        <v>5.15</v>
      </c>
      <c r="BW35">
        <v>10.97</v>
      </c>
      <c r="BX35">
        <v>18.72</v>
      </c>
      <c r="BY35">
        <v>7.84</v>
      </c>
      <c r="BZ35">
        <v>1.27</v>
      </c>
      <c r="CA35">
        <v>14.85</v>
      </c>
      <c r="CB35">
        <f t="shared" si="0"/>
        <v>200000</v>
      </c>
      <c r="CC35">
        <f t="shared" si="1"/>
        <v>185637</v>
      </c>
      <c r="CD35">
        <f t="shared" si="2"/>
        <v>0.25750000000000001</v>
      </c>
      <c r="CE35">
        <f t="shared" si="3"/>
        <v>0.27742314301567039</v>
      </c>
      <c r="CF35">
        <f t="shared" si="4"/>
        <v>0.74250000000000005</v>
      </c>
      <c r="CG35">
        <f t="shared" si="5"/>
        <v>0.72257685698432961</v>
      </c>
      <c r="CI35">
        <v>5.6614500972780277</v>
      </c>
      <c r="CJ35">
        <v>2.3385499027219718</v>
      </c>
      <c r="CL35">
        <v>1.1148289110952909</v>
      </c>
      <c r="CM35">
        <v>0.25128866162341812</v>
      </c>
      <c r="CN35">
        <v>2.2586757496973822</v>
      </c>
      <c r="CO35">
        <v>2.7216016985124103E-2</v>
      </c>
      <c r="CP35">
        <v>1.7997962157279555</v>
      </c>
      <c r="CQ35">
        <v>2.2387415308212085E-2</v>
      </c>
      <c r="CR35">
        <v>0</v>
      </c>
      <c r="CS35">
        <v>5.1510695096766861E-5</v>
      </c>
      <c r="CT35">
        <v>7.4678253334895771E-3</v>
      </c>
      <c r="CU35">
        <v>3.8601744843438929E-4</v>
      </c>
      <c r="CV35">
        <v>4.3254899451570849E-4</v>
      </c>
      <c r="CW35">
        <v>6.7816006115337606E-6</v>
      </c>
      <c r="CX35">
        <v>1.7227472317791091E-6</v>
      </c>
      <c r="CY35">
        <v>3.8218931155057024E-4</v>
      </c>
      <c r="CZ35">
        <v>2.3498859945439023E-6</v>
      </c>
      <c r="DA35">
        <v>1.2421649835230595E-7</v>
      </c>
      <c r="DB35">
        <v>1.6755720218279761E-5</v>
      </c>
      <c r="DC35">
        <v>1.6848920156476232E-7</v>
      </c>
      <c r="DD35">
        <v>1.2421649835230595E-7</v>
      </c>
      <c r="DE35">
        <v>1.4650746160439354E-7</v>
      </c>
      <c r="DF35">
        <v>1.5578969192755462E-5</v>
      </c>
      <c r="DH35">
        <v>3.6364325408150745E-2</v>
      </c>
      <c r="DI35">
        <v>1.7032298161523955</v>
      </c>
      <c r="DJ35">
        <v>4.3598306577327991E-3</v>
      </c>
      <c r="DK35">
        <v>5.4387290958324992E-5</v>
      </c>
      <c r="DL35">
        <v>0</v>
      </c>
      <c r="DM35">
        <v>8.3268938194794809E-3</v>
      </c>
      <c r="DN35">
        <v>4.4274239622821856</v>
      </c>
      <c r="DP35">
        <v>3.9377017867435159E-2</v>
      </c>
      <c r="DQ35">
        <v>6.6336932492388007E-2</v>
      </c>
      <c r="DR35">
        <v>5.9433919358156748</v>
      </c>
      <c r="DS35">
        <v>6.2423796338202013</v>
      </c>
      <c r="DT35">
        <v>20.726803053887778</v>
      </c>
      <c r="DU35">
        <v>36.799723531505883</v>
      </c>
      <c r="DV35">
        <v>0</v>
      </c>
      <c r="DW35">
        <v>0</v>
      </c>
      <c r="DX35">
        <v>3.1339528469750888E-3</v>
      </c>
      <c r="DY35">
        <v>2.3628973052015878</v>
      </c>
      <c r="DZ35">
        <v>5.5149379387514727E-4</v>
      </c>
      <c r="EA35">
        <v>0</v>
      </c>
      <c r="EB35">
        <v>0.22730239970877322</v>
      </c>
      <c r="EC35">
        <v>17.255621953621631</v>
      </c>
      <c r="ED35">
        <v>7.087802178036097E-2</v>
      </c>
      <c r="EE35">
        <v>7.1548429672682781E-2</v>
      </c>
      <c r="EF35">
        <v>4.7726090017211707E-3</v>
      </c>
      <c r="EG35">
        <v>4.7976673546273552E-2</v>
      </c>
      <c r="EH35">
        <v>0</v>
      </c>
      <c r="EI35">
        <v>8.2730198539146321E-5</v>
      </c>
      <c r="EJ35">
        <v>3.1236867079068719E-5</v>
      </c>
      <c r="EK35">
        <v>2.4991425827669375E-5</v>
      </c>
      <c r="EL35">
        <v>5.9803205693682061E-3</v>
      </c>
      <c r="EM35">
        <v>2.972989936820824E-4</v>
      </c>
      <c r="EN35">
        <v>9.0218725884123397E-4</v>
      </c>
      <c r="EO35">
        <v>0.15028424399126</v>
      </c>
      <c r="EP35">
        <v>3.2313308423326131E-6</v>
      </c>
      <c r="EQ35">
        <v>1.6305811560693639E-6</v>
      </c>
      <c r="ER35">
        <v>3.9988616710182768E-6</v>
      </c>
      <c r="ES35">
        <v>4.0937486872586875E-4</v>
      </c>
      <c r="EU35">
        <v>8.5391894671878212</v>
      </c>
      <c r="EV35">
        <v>20.726803053887778</v>
      </c>
      <c r="EW35">
        <v>40.044776757103179</v>
      </c>
      <c r="EX35">
        <v>9.444575170085427</v>
      </c>
      <c r="EY35">
        <v>2.1189659494464177</v>
      </c>
      <c r="EZ35">
        <v>19.103303787268331</v>
      </c>
      <c r="FB35">
        <v>18.682600000000001</v>
      </c>
      <c r="FC35">
        <v>95.216800000000006</v>
      </c>
      <c r="FD35">
        <v>3921.44</v>
      </c>
      <c r="FE35">
        <v>2651.02</v>
      </c>
      <c r="FF35">
        <v>5.22992E-12</v>
      </c>
      <c r="FG35">
        <v>14056.1</v>
      </c>
      <c r="FH35">
        <v>674.83399999999995</v>
      </c>
      <c r="FI35">
        <v>142.03800000000001</v>
      </c>
      <c r="FJ35">
        <v>2.3201700000000001</v>
      </c>
      <c r="FK35">
        <v>2023.02</v>
      </c>
      <c r="FL35">
        <v>0.45073299999999999</v>
      </c>
      <c r="FM35">
        <v>2.0526900000000001</v>
      </c>
      <c r="FN35">
        <v>174.63399999999999</v>
      </c>
      <c r="FO35">
        <v>12849.1</v>
      </c>
      <c r="FP35">
        <v>67.355099999999993</v>
      </c>
      <c r="FQ35">
        <v>85.1511</v>
      </c>
      <c r="FR35">
        <v>2.66493</v>
      </c>
      <c r="FS35">
        <v>55.065100000000001</v>
      </c>
      <c r="FT35">
        <v>6.2305900000000003</v>
      </c>
      <c r="FU35">
        <v>0.31339899999999998</v>
      </c>
      <c r="FV35">
        <v>0.232547</v>
      </c>
      <c r="FW35">
        <v>0.16856399999999999</v>
      </c>
      <c r="FX35">
        <v>3.73367</v>
      </c>
      <c r="FY35">
        <v>0.38344299999999998</v>
      </c>
      <c r="FZ35">
        <v>1.1226499999999999</v>
      </c>
      <c r="GA35">
        <v>161.62200000000001</v>
      </c>
      <c r="GB35">
        <v>1.3791100000000001E-2</v>
      </c>
      <c r="GC35">
        <v>2.2857100000000002E-2</v>
      </c>
      <c r="GD35">
        <v>3.1208E-2</v>
      </c>
      <c r="GE35">
        <v>0.69339399999999995</v>
      </c>
      <c r="GG35">
        <v>941.66666666666674</v>
      </c>
      <c r="GH35">
        <v>1166.666666666667</v>
      </c>
      <c r="GI35">
        <v>1425.0000000000002</v>
      </c>
      <c r="GJ35">
        <v>1041.6666666666667</v>
      </c>
      <c r="GK35">
        <v>2216.6666666666665</v>
      </c>
      <c r="GL35">
        <v>833.33333333333326</v>
      </c>
      <c r="GM35">
        <v>1.8682600000000001E-3</v>
      </c>
      <c r="GN35">
        <v>9.5216800000000011E-3</v>
      </c>
      <c r="GO35">
        <v>0.39214399999999999</v>
      </c>
      <c r="GP35">
        <v>0.265102</v>
      </c>
      <c r="GQ35">
        <v>5.2299199999999998E-16</v>
      </c>
      <c r="GR35">
        <v>1.40561</v>
      </c>
      <c r="GS35">
        <v>6.7483399999999999E-2</v>
      </c>
      <c r="GT35">
        <v>1.4203800000000001E-2</v>
      </c>
      <c r="GU35">
        <v>2.32017E-4</v>
      </c>
      <c r="GV35">
        <v>0.20230200000000001</v>
      </c>
      <c r="GW35">
        <v>4.5073300000000001E-5</v>
      </c>
      <c r="GX35">
        <v>2.05269E-4</v>
      </c>
      <c r="GY35">
        <v>1.7463399999999997E-2</v>
      </c>
      <c r="GZ35">
        <v>1.28491</v>
      </c>
      <c r="HA35">
        <v>6.7355099999999992E-3</v>
      </c>
      <c r="HB35">
        <v>8.5151099999999993E-3</v>
      </c>
      <c r="HC35">
        <v>2.6649300000000003E-4</v>
      </c>
      <c r="HD35">
        <v>5.5065100000000001E-3</v>
      </c>
      <c r="HE35">
        <v>6.2305900000000003E-4</v>
      </c>
      <c r="HF35">
        <v>3.1339900000000001E-5</v>
      </c>
      <c r="HG35">
        <v>2.3254699999999999E-5</v>
      </c>
      <c r="HH35">
        <v>1.68564E-5</v>
      </c>
      <c r="HI35">
        <v>3.7336699999999999E-4</v>
      </c>
      <c r="HJ35">
        <v>3.8344299999999998E-5</v>
      </c>
      <c r="HK35">
        <v>1.12265E-4</v>
      </c>
      <c r="HL35">
        <v>1.6162200000000002E-2</v>
      </c>
      <c r="HM35">
        <v>1.3791100000000001E-6</v>
      </c>
      <c r="HN35">
        <v>2.2857100000000003E-6</v>
      </c>
      <c r="HO35">
        <v>3.1207999999999998E-6</v>
      </c>
      <c r="HP35">
        <v>6.9339399999999995E-5</v>
      </c>
      <c r="HS35">
        <v>9.4166666666666676E-2</v>
      </c>
      <c r="HT35">
        <v>0.1166666666666667</v>
      </c>
      <c r="HU35">
        <v>0.14250000000000002</v>
      </c>
      <c r="HV35">
        <v>0.10416666666666667</v>
      </c>
      <c r="HW35">
        <v>0.22166666666666665</v>
      </c>
      <c r="HX35">
        <v>8.3333333333333329E-2</v>
      </c>
      <c r="HZ35">
        <v>4.0218738328530197E-3</v>
      </c>
      <c r="IA35">
        <v>1.2835009273597176E-2</v>
      </c>
      <c r="IB35">
        <v>0.65007828877005458</v>
      </c>
      <c r="IC35">
        <v>0.4394739037433163</v>
      </c>
      <c r="ID35">
        <v>9.8821838991845841E-16</v>
      </c>
      <c r="IE35">
        <v>3.0063741117835505</v>
      </c>
      <c r="IF35">
        <v>9.4422881037924344E-2</v>
      </c>
      <c r="IG35">
        <v>1.9873979640718603E-2</v>
      </c>
      <c r="IH35">
        <v>3.5586949110320176E-4</v>
      </c>
      <c r="II35">
        <v>0.33753625945268434</v>
      </c>
      <c r="IJ35">
        <v>8.0466546957204461E-5</v>
      </c>
      <c r="IK35">
        <v>3.0000853846153815E-4</v>
      </c>
      <c r="IL35">
        <v>2.2549209974517589E-2</v>
      </c>
      <c r="IM35">
        <v>1.6527830689346483</v>
      </c>
      <c r="IN35">
        <v>8.3838452707249624E-3</v>
      </c>
      <c r="IO35">
        <v>1.0598954600795312E-2</v>
      </c>
      <c r="IP35">
        <v>3.582289724612742E-4</v>
      </c>
      <c r="IQ35">
        <v>6.0219198514098321E-3</v>
      </c>
      <c r="IR35">
        <v>7.3683375462223135E-4</v>
      </c>
      <c r="IS35">
        <v>3.7062776055694993E-5</v>
      </c>
      <c r="IT35">
        <v>2.953197814644019E-5</v>
      </c>
      <c r="IU35">
        <v>2.2769629554922213E-5</v>
      </c>
      <c r="IV35">
        <v>5.3411051522979304E-4</v>
      </c>
      <c r="IW35">
        <v>4.8680561477550443E-5</v>
      </c>
      <c r="IX35">
        <v>1.1902286305492814E-4</v>
      </c>
      <c r="IY35">
        <v>1.8045631900946754E-2</v>
      </c>
      <c r="IZ35">
        <v>1.6174011447084216E-6</v>
      </c>
      <c r="JA35">
        <v>1.4731599132947972E-6</v>
      </c>
      <c r="JB35">
        <v>3.9356302872062808E-6</v>
      </c>
      <c r="JC35">
        <v>7.4693793822394006E-5</v>
      </c>
      <c r="JD35">
        <v>0</v>
      </c>
      <c r="JE35">
        <v>0</v>
      </c>
      <c r="JF35">
        <v>0.15610516934046376</v>
      </c>
      <c r="JG35">
        <v>0.22044724487274539</v>
      </c>
      <c r="JH35">
        <v>0.30478462086151636</v>
      </c>
      <c r="JI35">
        <v>0.12547953964194375</v>
      </c>
      <c r="JJ35">
        <v>0.3698457628298864</v>
      </c>
    </row>
    <row r="36" spans="1:270">
      <c r="A36" t="s">
        <v>64</v>
      </c>
      <c r="B36" t="s">
        <v>33</v>
      </c>
      <c r="D36">
        <v>205.983</v>
      </c>
      <c r="E36">
        <v>573.09900000000005</v>
      </c>
      <c r="F36">
        <v>39585.9</v>
      </c>
      <c r="G36">
        <v>39852.5</v>
      </c>
      <c r="H36">
        <v>108300</v>
      </c>
      <c r="I36">
        <v>175267</v>
      </c>
      <c r="J36" s="17">
        <v>0</v>
      </c>
      <c r="K36" s="17">
        <v>154.14500000000001</v>
      </c>
      <c r="L36">
        <v>22.113099999999999</v>
      </c>
      <c r="M36">
        <v>15595.8</v>
      </c>
      <c r="N36">
        <v>3.1933699999999998</v>
      </c>
      <c r="O36" s="17">
        <v>0</v>
      </c>
      <c r="P36">
        <v>1956.54</v>
      </c>
      <c r="Q36">
        <v>153722</v>
      </c>
      <c r="R36">
        <v>607.47900000000004</v>
      </c>
      <c r="S36">
        <v>637.83399999999995</v>
      </c>
      <c r="T36">
        <v>38.763100000000001</v>
      </c>
      <c r="U36">
        <v>493.32799999999997</v>
      </c>
      <c r="V36" s="17">
        <v>0</v>
      </c>
      <c r="W36">
        <v>0.82196000000000002</v>
      </c>
      <c r="X36">
        <v>6.3238500000000003E-2</v>
      </c>
      <c r="Y36">
        <v>3.4671400000000001E-3</v>
      </c>
      <c r="Z36">
        <v>45.291600000000003</v>
      </c>
      <c r="AA36">
        <v>2.55802</v>
      </c>
      <c r="AB36">
        <v>9.15822</v>
      </c>
      <c r="AC36">
        <v>1293.51</v>
      </c>
      <c r="AD36">
        <v>1.8691699999999999E-2</v>
      </c>
      <c r="AE36" s="1">
        <v>2.0103600000000001E-8</v>
      </c>
      <c r="AF36">
        <v>5.0072699999999998E-2</v>
      </c>
      <c r="AG36">
        <v>3.83731</v>
      </c>
      <c r="AI36">
        <v>413100</v>
      </c>
      <c r="AJ36">
        <v>52600</v>
      </c>
      <c r="AK36">
        <v>108300</v>
      </c>
      <c r="AL36">
        <v>189600</v>
      </c>
      <c r="AM36">
        <v>78000</v>
      </c>
      <c r="AN36">
        <v>12600</v>
      </c>
      <c r="AO36">
        <v>145900</v>
      </c>
      <c r="AP36">
        <v>2.05983E-2</v>
      </c>
      <c r="AQ36">
        <v>5.7309900000000004E-2</v>
      </c>
      <c r="AR36">
        <v>3.9585900000000001</v>
      </c>
      <c r="AS36">
        <v>3.9852500000000002</v>
      </c>
      <c r="AT36">
        <v>10.83</v>
      </c>
      <c r="AU36">
        <v>17.526700000000002</v>
      </c>
      <c r="AV36">
        <v>0</v>
      </c>
      <c r="AW36">
        <v>0</v>
      </c>
      <c r="AX36">
        <v>2.2113099999999998E-3</v>
      </c>
      <c r="AY36">
        <v>1.55958</v>
      </c>
      <c r="AZ36">
        <v>3.19337E-4</v>
      </c>
      <c r="BA36">
        <v>0</v>
      </c>
      <c r="BB36">
        <v>0.19565399999999999</v>
      </c>
      <c r="BC36">
        <v>15.372199999999999</v>
      </c>
      <c r="BD36">
        <v>6.0747900000000007E-2</v>
      </c>
      <c r="BE36">
        <v>6.378339999999999E-2</v>
      </c>
      <c r="BF36">
        <v>3.87631E-3</v>
      </c>
      <c r="BG36">
        <v>4.9332799999999996E-2</v>
      </c>
      <c r="BH36">
        <v>0</v>
      </c>
      <c r="BI36">
        <v>8.2195999999999997E-5</v>
      </c>
      <c r="BJ36">
        <v>6.3238500000000004E-6</v>
      </c>
      <c r="BK36">
        <v>3.4671400000000002E-7</v>
      </c>
      <c r="BL36">
        <v>4.52916E-3</v>
      </c>
      <c r="BM36">
        <v>2.5580200000000002E-4</v>
      </c>
      <c r="BN36">
        <v>9.1582200000000006E-4</v>
      </c>
      <c r="BO36">
        <v>0.12935099999999999</v>
      </c>
      <c r="BP36">
        <v>1.8691699999999998E-6</v>
      </c>
      <c r="BQ36">
        <v>2.0103599999999999E-12</v>
      </c>
      <c r="BR36">
        <v>5.0072699999999999E-6</v>
      </c>
      <c r="BS36">
        <v>3.83731E-4</v>
      </c>
      <c r="BU36">
        <v>41.31</v>
      </c>
      <c r="BV36">
        <v>5.26</v>
      </c>
      <c r="BW36">
        <v>10.83</v>
      </c>
      <c r="BX36">
        <v>18.96</v>
      </c>
      <c r="BY36">
        <v>7.8</v>
      </c>
      <c r="BZ36">
        <v>1.26</v>
      </c>
      <c r="CA36">
        <v>14.59</v>
      </c>
      <c r="CB36">
        <f t="shared" si="0"/>
        <v>198500</v>
      </c>
      <c r="CC36">
        <f t="shared" si="1"/>
        <v>206322</v>
      </c>
      <c r="CD36">
        <f t="shared" si="2"/>
        <v>0.26498740554156169</v>
      </c>
      <c r="CE36">
        <f t="shared" si="3"/>
        <v>0.25494130533825765</v>
      </c>
      <c r="CF36">
        <f t="shared" si="4"/>
        <v>0.73501259445843825</v>
      </c>
      <c r="CG36">
        <f t="shared" si="5"/>
        <v>0.74505869466174235</v>
      </c>
      <c r="CI36">
        <v>5.6994787401505222</v>
      </c>
      <c r="CJ36">
        <v>2.3005212598494769</v>
      </c>
      <c r="CL36">
        <v>1.0882403244327072</v>
      </c>
      <c r="CM36">
        <v>0.27506220885502747</v>
      </c>
      <c r="CN36">
        <v>2.2057571371641465</v>
      </c>
      <c r="CO36">
        <v>3.0066769805520602E-2</v>
      </c>
      <c r="CP36">
        <v>1.8271609934496802</v>
      </c>
      <c r="CQ36">
        <v>2.5058703940671806E-2</v>
      </c>
      <c r="CR36">
        <v>0</v>
      </c>
      <c r="CS36">
        <v>5.29269657345561E-5</v>
      </c>
      <c r="CT36">
        <v>8.2366278890353556E-3</v>
      </c>
      <c r="CU36">
        <v>4.1525036595273078E-4</v>
      </c>
      <c r="CV36">
        <v>4.6940511713819671E-4</v>
      </c>
      <c r="CW36">
        <v>7.9201632102861406E-6</v>
      </c>
      <c r="CX36">
        <v>3.2089873645376228E-8</v>
      </c>
      <c r="CY36">
        <v>4.115682835267108E-4</v>
      </c>
      <c r="CZ36">
        <v>6.0050640827677846E-7</v>
      </c>
      <c r="DA36">
        <v>9.8110260296168627E-14</v>
      </c>
      <c r="DB36">
        <v>1.8192958433115012E-5</v>
      </c>
      <c r="DC36">
        <v>1.1361436691035318E-7</v>
      </c>
      <c r="DD36">
        <v>9.8110260296168627E-14</v>
      </c>
      <c r="DE36">
        <v>2.2995756170283082E-7</v>
      </c>
      <c r="DF36">
        <v>1.5635934082523168E-5</v>
      </c>
      <c r="DH36">
        <v>4.2092756941085031E-2</v>
      </c>
      <c r="DI36">
        <v>1.6843283435831518</v>
      </c>
      <c r="DJ36">
        <v>4.8731385387715109E-3</v>
      </c>
      <c r="DK36">
        <v>5.8179875503199255E-5</v>
      </c>
      <c r="DL36">
        <v>0</v>
      </c>
      <c r="DM36">
        <v>7.9540066518274354E-3</v>
      </c>
      <c r="DN36">
        <v>4.3995470515787201</v>
      </c>
      <c r="DP36">
        <v>4.4342738040345824E-2</v>
      </c>
      <c r="DQ36">
        <v>7.7252448934319026E-2</v>
      </c>
      <c r="DR36">
        <v>6.5637184529932009</v>
      </c>
      <c r="DS36">
        <v>6.607923266817517</v>
      </c>
      <c r="DT36">
        <v>20.462285968423434</v>
      </c>
      <c r="DU36">
        <v>37.493036774652907</v>
      </c>
      <c r="DV36">
        <v>0</v>
      </c>
      <c r="DW36">
        <v>0</v>
      </c>
      <c r="DX36">
        <v>3.3917245907473309E-3</v>
      </c>
      <c r="DY36">
        <v>2.602123555462712</v>
      </c>
      <c r="DZ36">
        <v>5.7009239850804873E-4</v>
      </c>
      <c r="EA36">
        <v>0</v>
      </c>
      <c r="EB36">
        <v>0.2526336869311977</v>
      </c>
      <c r="EC36">
        <v>19.775071143343137</v>
      </c>
      <c r="ED36">
        <v>7.5614317864790476E-2</v>
      </c>
      <c r="EE36">
        <v>7.9392675007647587E-2</v>
      </c>
      <c r="EF36">
        <v>5.2106680034423409E-3</v>
      </c>
      <c r="EG36">
        <v>5.3950354697554694E-2</v>
      </c>
      <c r="EH36">
        <v>0</v>
      </c>
      <c r="EI36">
        <v>9.7205541200639129E-5</v>
      </c>
      <c r="EJ36">
        <v>8.0308840794061413E-6</v>
      </c>
      <c r="EK36">
        <v>4.6834136242052188E-7</v>
      </c>
      <c r="EL36">
        <v>6.4790728188569586E-3</v>
      </c>
      <c r="EM36">
        <v>3.2475713436104796E-4</v>
      </c>
      <c r="EN36">
        <v>9.7095048758465011E-4</v>
      </c>
      <c r="EO36">
        <v>0.14442467807720319</v>
      </c>
      <c r="EP36">
        <v>2.1921367386609066E-6</v>
      </c>
      <c r="EQ36">
        <v>1.2956944508670519E-12</v>
      </c>
      <c r="ER36">
        <v>6.3146512010443864E-6</v>
      </c>
      <c r="ES36">
        <v>4.133627374517375E-4</v>
      </c>
      <c r="EU36">
        <v>8.7215799218267698</v>
      </c>
      <c r="EV36">
        <v>20.462285968423434</v>
      </c>
      <c r="EW36">
        <v>40.558171330912138</v>
      </c>
      <c r="EX36">
        <v>9.3963885620748009</v>
      </c>
      <c r="EY36">
        <v>2.1022811781909341</v>
      </c>
      <c r="EZ36">
        <v>18.768835168770664</v>
      </c>
      <c r="FB36">
        <v>19.824999999999999</v>
      </c>
      <c r="FC36">
        <v>82.8185</v>
      </c>
      <c r="FD36">
        <v>3569.9</v>
      </c>
      <c r="FE36">
        <v>2456.0300000000002</v>
      </c>
      <c r="FF36">
        <v>6.4396700000000002E-12</v>
      </c>
      <c r="FG36">
        <v>22549.1</v>
      </c>
      <c r="FH36">
        <v>1045.77</v>
      </c>
      <c r="FI36">
        <v>149.38</v>
      </c>
      <c r="FJ36">
        <v>3.5213299999999998</v>
      </c>
      <c r="FK36">
        <v>2221.5500000000002</v>
      </c>
      <c r="FL36">
        <v>0.48240699999999997</v>
      </c>
      <c r="FM36">
        <v>1.06654</v>
      </c>
      <c r="FN36">
        <v>221.821</v>
      </c>
      <c r="FO36">
        <v>12227</v>
      </c>
      <c r="FP36">
        <v>70.207999999999998</v>
      </c>
      <c r="FQ36">
        <v>95.834400000000002</v>
      </c>
      <c r="FR36">
        <v>4.3072299999999997</v>
      </c>
      <c r="FS36">
        <v>63.955500000000001</v>
      </c>
      <c r="FT36">
        <v>5.1754600000000002</v>
      </c>
      <c r="FU36">
        <v>0.26604499999999998</v>
      </c>
      <c r="FV36">
        <v>7.5134599999999996E-2</v>
      </c>
      <c r="FW36">
        <v>3.8894E-4</v>
      </c>
      <c r="FX36">
        <v>4.7572000000000001</v>
      </c>
      <c r="FY36">
        <v>0.45841500000000002</v>
      </c>
      <c r="FZ36">
        <v>1.4286000000000001</v>
      </c>
      <c r="GA36">
        <v>158.93899999999999</v>
      </c>
      <c r="GB36">
        <v>2.0598100000000001E-2</v>
      </c>
      <c r="GC36">
        <v>2.1588E-9</v>
      </c>
      <c r="GD36">
        <v>3.9821299999999997E-2</v>
      </c>
      <c r="GE36">
        <v>0.67554700000000001</v>
      </c>
      <c r="GG36">
        <v>941.66666666666708</v>
      </c>
      <c r="GH36">
        <v>1166.6666666666699</v>
      </c>
      <c r="GI36">
        <v>1424.9999999999998</v>
      </c>
      <c r="GJ36">
        <v>1041.6666666666702</v>
      </c>
      <c r="GK36">
        <v>2216.6666666666702</v>
      </c>
      <c r="GL36">
        <v>833.33333333333303</v>
      </c>
      <c r="GM36">
        <v>1.9824999999999999E-3</v>
      </c>
      <c r="GN36">
        <v>8.2818500000000003E-3</v>
      </c>
      <c r="GO36">
        <v>0.35699000000000003</v>
      </c>
      <c r="GP36">
        <v>0.24560300000000002</v>
      </c>
      <c r="GQ36">
        <v>6.4396700000000004E-16</v>
      </c>
      <c r="GR36">
        <v>2.2549099999999997</v>
      </c>
      <c r="GS36">
        <v>0.104577</v>
      </c>
      <c r="GT36">
        <v>1.4938E-2</v>
      </c>
      <c r="GU36">
        <v>3.5213299999999997E-4</v>
      </c>
      <c r="GV36">
        <v>0.22215500000000002</v>
      </c>
      <c r="GW36">
        <v>4.82407E-5</v>
      </c>
      <c r="GX36">
        <v>1.06654E-4</v>
      </c>
      <c r="GY36">
        <v>2.21821E-2</v>
      </c>
      <c r="GZ36">
        <v>1.2226999999999999</v>
      </c>
      <c r="HA36">
        <v>7.0207999999999998E-3</v>
      </c>
      <c r="HB36">
        <v>9.5834400000000004E-3</v>
      </c>
      <c r="HC36">
        <v>4.3072299999999999E-4</v>
      </c>
      <c r="HD36">
        <v>6.3955499999999998E-3</v>
      </c>
      <c r="HE36">
        <v>5.1754600000000002E-4</v>
      </c>
      <c r="HF36">
        <v>2.6604499999999999E-5</v>
      </c>
      <c r="HG36">
        <v>7.5134599999999999E-6</v>
      </c>
      <c r="HH36">
        <v>3.8893999999999997E-8</v>
      </c>
      <c r="HI36">
        <v>4.7572000000000001E-4</v>
      </c>
      <c r="HJ36">
        <v>4.5841500000000005E-5</v>
      </c>
      <c r="HK36">
        <v>1.4286E-4</v>
      </c>
      <c r="HL36">
        <v>1.5893899999999999E-2</v>
      </c>
      <c r="HM36">
        <v>2.05981E-6</v>
      </c>
      <c r="HN36">
        <v>2.1588000000000001E-13</v>
      </c>
      <c r="HO36">
        <v>3.9821299999999999E-6</v>
      </c>
      <c r="HP36">
        <v>6.7554700000000006E-5</v>
      </c>
      <c r="HS36">
        <v>9.4166666666666704E-2</v>
      </c>
      <c r="HT36">
        <v>0.11666666666666699</v>
      </c>
      <c r="HU36">
        <v>0.14249999999999999</v>
      </c>
      <c r="HV36">
        <v>0.10416666666666702</v>
      </c>
      <c r="HW36">
        <v>0.22166666666666701</v>
      </c>
      <c r="HX36">
        <v>8.3333333333333301E-2</v>
      </c>
      <c r="HZ36">
        <v>4.2678025936599357E-3</v>
      </c>
      <c r="IA36">
        <v>1.1163746476728976E-2</v>
      </c>
      <c r="IB36">
        <v>0.59180160427807593</v>
      </c>
      <c r="IC36">
        <v>0.4071493582887708</v>
      </c>
      <c r="ID36">
        <v>1.2168064366197188E-15</v>
      </c>
      <c r="IE36">
        <v>4.8228904521181875</v>
      </c>
      <c r="IF36">
        <v>0.14632430538922186</v>
      </c>
      <c r="IG36">
        <v>2.0901273453093852E-2</v>
      </c>
      <c r="IH36">
        <v>5.4010435231316564E-4</v>
      </c>
      <c r="II36">
        <v>0.3706605358261959</v>
      </c>
      <c r="IJ36">
        <v>8.6121108323517769E-5</v>
      </c>
      <c r="IK36">
        <v>1.558789230769229E-4</v>
      </c>
      <c r="IL36">
        <v>2.8642121842009382E-2</v>
      </c>
      <c r="IM36">
        <v>1.5727621844225621</v>
      </c>
      <c r="IN36">
        <v>8.7389523401651577E-3</v>
      </c>
      <c r="IO36">
        <v>1.1928729691036973E-2</v>
      </c>
      <c r="IP36">
        <v>5.7899253528399396E-4</v>
      </c>
      <c r="IQ36">
        <v>6.9941740786240558E-3</v>
      </c>
      <c r="IR36">
        <v>6.120533727459476E-4</v>
      </c>
      <c r="IS36">
        <v>3.1462660237388678E-5</v>
      </c>
      <c r="IT36">
        <v>9.5416125137779678E-6</v>
      </c>
      <c r="IU36">
        <v>5.2538025433019179E-8</v>
      </c>
      <c r="IV36">
        <v>6.8052895490259494E-4</v>
      </c>
      <c r="IW36">
        <v>5.8198740333586191E-5</v>
      </c>
      <c r="IX36">
        <v>1.514595485327309E-4</v>
      </c>
      <c r="IY36">
        <v>1.7746066059723155E-2</v>
      </c>
      <c r="IZ36">
        <v>2.4157166954643601E-6</v>
      </c>
      <c r="JA36">
        <v>1.3913653179190747E-13</v>
      </c>
      <c r="JB36">
        <v>5.0218506266318726E-6</v>
      </c>
      <c r="JC36">
        <v>7.2771279150579346E-5</v>
      </c>
      <c r="JD36">
        <v>0</v>
      </c>
      <c r="JE36">
        <v>0</v>
      </c>
      <c r="JF36">
        <v>0.15610516934046378</v>
      </c>
      <c r="JG36">
        <v>0.22044724487274592</v>
      </c>
      <c r="JH36">
        <v>0.30478462086151631</v>
      </c>
      <c r="JI36">
        <v>0.12547953964194417</v>
      </c>
      <c r="JJ36">
        <v>0.36984576282988701</v>
      </c>
    </row>
    <row r="37" spans="1:270">
      <c r="A37" t="s">
        <v>64</v>
      </c>
      <c r="B37" s="24" t="s">
        <v>34</v>
      </c>
      <c r="C37" s="24"/>
      <c r="D37" s="24">
        <v>194.02199999999999</v>
      </c>
      <c r="E37" s="24">
        <v>690.64300000000003</v>
      </c>
      <c r="F37" s="24">
        <v>33823.300000000003</v>
      </c>
      <c r="G37" s="24">
        <v>37755.699999999997</v>
      </c>
      <c r="H37" s="24">
        <v>107200</v>
      </c>
      <c r="I37" s="24">
        <v>167475</v>
      </c>
      <c r="J37" s="17">
        <v>0</v>
      </c>
      <c r="K37" s="24">
        <v>91.732699999999994</v>
      </c>
      <c r="L37" s="24">
        <v>22.8659</v>
      </c>
      <c r="M37" s="24">
        <v>14762.2</v>
      </c>
      <c r="N37" s="24">
        <v>2.6022799999999999</v>
      </c>
      <c r="O37" s="17">
        <v>0</v>
      </c>
      <c r="P37" s="24">
        <v>1840.81</v>
      </c>
      <c r="Q37" s="24">
        <v>141139</v>
      </c>
      <c r="R37" s="24">
        <v>591.68499999999995</v>
      </c>
      <c r="S37" s="24">
        <v>555.35299999999995</v>
      </c>
      <c r="T37" s="24">
        <v>35.981999999999999</v>
      </c>
      <c r="U37">
        <v>448.24400000000003</v>
      </c>
      <c r="V37" s="17">
        <v>0</v>
      </c>
      <c r="W37" s="17">
        <v>0</v>
      </c>
      <c r="X37">
        <v>0.37069600000000003</v>
      </c>
      <c r="Y37" s="17">
        <v>0</v>
      </c>
      <c r="Z37">
        <v>56.095300000000002</v>
      </c>
      <c r="AA37">
        <v>2.3814899999999999</v>
      </c>
      <c r="AB37">
        <v>6.5484799999999996</v>
      </c>
      <c r="AC37">
        <v>1250.97</v>
      </c>
      <c r="AD37">
        <v>5.72176E-2</v>
      </c>
      <c r="AE37">
        <v>5.0681299999999997E-3</v>
      </c>
      <c r="AF37">
        <v>2.1585699999999999E-2</v>
      </c>
      <c r="AG37">
        <v>4.1633300000000002</v>
      </c>
      <c r="AH37" s="24"/>
      <c r="AI37" s="24">
        <v>411599.99999999994</v>
      </c>
      <c r="AJ37" s="24">
        <v>52000</v>
      </c>
      <c r="AK37" s="24">
        <v>107200</v>
      </c>
      <c r="AL37" s="24">
        <v>187000</v>
      </c>
      <c r="AM37" s="24">
        <v>76400</v>
      </c>
      <c r="AN37" s="24">
        <v>15300</v>
      </c>
      <c r="AO37" s="24">
        <v>150600</v>
      </c>
      <c r="AP37">
        <v>1.9402199999999998E-2</v>
      </c>
      <c r="AQ37">
        <v>6.9064300000000009E-2</v>
      </c>
      <c r="AR37">
        <v>3.3823300000000005</v>
      </c>
      <c r="AS37">
        <v>3.7755699999999996</v>
      </c>
      <c r="AT37">
        <v>10.72</v>
      </c>
      <c r="AU37">
        <v>16.747499999999999</v>
      </c>
      <c r="AV37">
        <v>0</v>
      </c>
      <c r="AW37">
        <v>0</v>
      </c>
      <c r="AX37">
        <v>2.2865899999999998E-3</v>
      </c>
      <c r="AY37">
        <v>1.4762200000000001</v>
      </c>
      <c r="AZ37">
        <v>2.6022799999999999E-4</v>
      </c>
      <c r="BA37">
        <v>0</v>
      </c>
      <c r="BB37">
        <v>0.18408099999999999</v>
      </c>
      <c r="BC37">
        <v>14.113899999999999</v>
      </c>
      <c r="BD37">
        <v>5.9168499999999992E-2</v>
      </c>
      <c r="BE37">
        <v>5.5535299999999996E-2</v>
      </c>
      <c r="BF37">
        <v>3.5981999999999997E-3</v>
      </c>
      <c r="BG37">
        <v>4.48244E-2</v>
      </c>
      <c r="BH37">
        <v>0</v>
      </c>
      <c r="BI37">
        <v>0</v>
      </c>
      <c r="BJ37">
        <v>3.7069600000000002E-5</v>
      </c>
      <c r="BK37">
        <v>0</v>
      </c>
      <c r="BL37">
        <v>5.6095300000000006E-3</v>
      </c>
      <c r="BM37">
        <v>2.38149E-4</v>
      </c>
      <c r="BN37">
        <v>6.5484799999999998E-4</v>
      </c>
      <c r="BO37">
        <v>0.12509700000000001</v>
      </c>
      <c r="BP37">
        <v>5.7217599999999997E-6</v>
      </c>
      <c r="BQ37">
        <v>5.06813E-7</v>
      </c>
      <c r="BR37">
        <v>2.15857E-6</v>
      </c>
      <c r="BS37">
        <v>4.1633300000000001E-4</v>
      </c>
      <c r="BU37">
        <v>41.16</v>
      </c>
      <c r="BV37">
        <v>5.2</v>
      </c>
      <c r="BW37">
        <v>10.72</v>
      </c>
      <c r="BX37">
        <v>18.7</v>
      </c>
      <c r="BY37">
        <v>7.64</v>
      </c>
      <c r="BZ37">
        <v>1.53</v>
      </c>
      <c r="CA37">
        <v>15.06</v>
      </c>
      <c r="CB37">
        <f t="shared" si="0"/>
        <v>202600</v>
      </c>
      <c r="CC37">
        <f t="shared" si="1"/>
        <v>193139</v>
      </c>
      <c r="CD37">
        <f t="shared" si="2"/>
        <v>0.25666337611056267</v>
      </c>
      <c r="CE37">
        <f t="shared" si="3"/>
        <v>0.26923614598812257</v>
      </c>
      <c r="CF37">
        <f t="shared" si="4"/>
        <v>0.74333662388943733</v>
      </c>
      <c r="CG37">
        <f t="shared" si="5"/>
        <v>0.73076385401187749</v>
      </c>
      <c r="CI37">
        <v>5.673979462852266</v>
      </c>
      <c r="CJ37">
        <v>2.326020537147734</v>
      </c>
      <c r="CL37">
        <v>1.0597435327712006</v>
      </c>
      <c r="CM37">
        <v>0.26279899612591368</v>
      </c>
      <c r="CN37">
        <v>2.2981412658476978</v>
      </c>
      <c r="CO37">
        <v>2.8553303023811781E-2</v>
      </c>
      <c r="CP37">
        <v>1.8232396745175286</v>
      </c>
      <c r="CQ37">
        <v>2.3824706053483635E-2</v>
      </c>
      <c r="CR37">
        <v>0</v>
      </c>
      <c r="CS37">
        <v>4.3534256103577913E-5</v>
      </c>
      <c r="CT37">
        <v>7.2386945390555376E-3</v>
      </c>
      <c r="CU37">
        <v>4.3340911608080675E-4</v>
      </c>
      <c r="CV37">
        <v>4.3980885114197095E-4</v>
      </c>
      <c r="CW37">
        <v>0</v>
      </c>
      <c r="CX37">
        <v>0</v>
      </c>
      <c r="CY37">
        <v>5.1451739176288909E-4</v>
      </c>
      <c r="CZ37">
        <v>3.5530664846530661E-6</v>
      </c>
      <c r="DA37">
        <v>2.4965351643468498E-8</v>
      </c>
      <c r="DB37">
        <v>1.7096117803276974E-5</v>
      </c>
      <c r="DC37">
        <v>3.5104552086841466E-7</v>
      </c>
      <c r="DD37">
        <v>2.4965351643468498E-8</v>
      </c>
      <c r="DE37">
        <v>1.0006038511011613E-7</v>
      </c>
      <c r="DF37">
        <v>1.7123286743672177E-5</v>
      </c>
      <c r="DH37">
        <v>5.1201264092780072E-2</v>
      </c>
      <c r="DI37">
        <v>1.665232432748359</v>
      </c>
      <c r="DJ37">
        <v>4.4692724002504385E-3</v>
      </c>
      <c r="DK37">
        <v>4.1990550566748119E-5</v>
      </c>
      <c r="DL37">
        <v>0</v>
      </c>
      <c r="DM37">
        <v>7.7644804732080203E-3</v>
      </c>
      <c r="DN37">
        <v>4.4960519349438828</v>
      </c>
      <c r="DP37">
        <v>4.1767848414985521E-2</v>
      </c>
      <c r="DQ37">
        <v>9.3097114267072345E-2</v>
      </c>
      <c r="DR37">
        <v>5.6082246039909407</v>
      </c>
      <c r="DS37">
        <v>6.2602538983748097</v>
      </c>
      <c r="DT37">
        <v>20.254451115558563</v>
      </c>
      <c r="DU37">
        <v>35.826175685297308</v>
      </c>
      <c r="DV37">
        <v>0</v>
      </c>
      <c r="DW37">
        <v>0</v>
      </c>
      <c r="DX37">
        <v>3.5071896441281033E-3</v>
      </c>
      <c r="DY37">
        <v>2.4630393022770001</v>
      </c>
      <c r="DZ37">
        <v>4.6456879308990912E-4</v>
      </c>
      <c r="EA37">
        <v>0</v>
      </c>
      <c r="EB37">
        <v>0.237690319257371</v>
      </c>
      <c r="EC37">
        <v>18.156371671590971</v>
      </c>
      <c r="ED37">
        <v>7.3648402110736963E-2</v>
      </c>
      <c r="EE37">
        <v>6.9126073936983543E-2</v>
      </c>
      <c r="EF37">
        <v>4.8368230636833109E-3</v>
      </c>
      <c r="EG37">
        <v>4.9019968035567879E-2</v>
      </c>
      <c r="EH37">
        <v>0</v>
      </c>
      <c r="EI37">
        <v>0</v>
      </c>
      <c r="EJ37">
        <v>4.7076015476324325E-5</v>
      </c>
      <c r="EK37">
        <v>0</v>
      </c>
      <c r="EL37">
        <v>8.0245682090194937E-3</v>
      </c>
      <c r="EM37">
        <v>3.0234551250947689E-4</v>
      </c>
      <c r="EN37">
        <v>6.9426699172309787E-4</v>
      </c>
      <c r="EO37">
        <v>0.13967494610342257</v>
      </c>
      <c r="EP37">
        <v>6.7104010367170542E-6</v>
      </c>
      <c r="EQ37">
        <v>3.2664537283236982E-7</v>
      </c>
      <c r="ER37">
        <v>2.7221653002610965E-6</v>
      </c>
      <c r="ES37">
        <v>4.4848226640926758E-4</v>
      </c>
      <c r="EU37">
        <v>8.6220942192964269</v>
      </c>
      <c r="EV37">
        <v>20.254451115558563</v>
      </c>
      <c r="EW37">
        <v>40.001993875952373</v>
      </c>
      <c r="EX37">
        <v>9.2036421300322395</v>
      </c>
      <c r="EY37">
        <v>2.5527700020889905</v>
      </c>
      <c r="EZ37">
        <v>19.373451517593296</v>
      </c>
      <c r="FB37">
        <v>25.543099999999999</v>
      </c>
      <c r="FC37">
        <v>141.631</v>
      </c>
      <c r="FD37">
        <v>4289.1000000000004</v>
      </c>
      <c r="FE37">
        <v>3608.28</v>
      </c>
      <c r="FF37">
        <v>3.21983E-12</v>
      </c>
      <c r="FG37">
        <v>15835.1</v>
      </c>
      <c r="FH37">
        <v>1251.83</v>
      </c>
      <c r="FI37">
        <v>136.11600000000001</v>
      </c>
      <c r="FJ37">
        <v>3.5081000000000002</v>
      </c>
      <c r="FK37">
        <v>1161.02</v>
      </c>
      <c r="FL37">
        <v>0.35524600000000001</v>
      </c>
      <c r="FM37">
        <v>2.0453600000000001</v>
      </c>
      <c r="FN37">
        <v>282.41300000000001</v>
      </c>
      <c r="FO37">
        <v>22346.9</v>
      </c>
      <c r="FP37">
        <v>104.32</v>
      </c>
      <c r="FQ37">
        <v>85.087800000000001</v>
      </c>
      <c r="FR37">
        <v>4.3124599999999997</v>
      </c>
      <c r="FS37">
        <v>55.591299999999997</v>
      </c>
      <c r="FT37">
        <v>3.94733</v>
      </c>
      <c r="FU37">
        <v>0.19061400000000001</v>
      </c>
      <c r="FV37">
        <v>0.32359399999999999</v>
      </c>
      <c r="FW37">
        <v>0.15640499999999999</v>
      </c>
      <c r="FX37">
        <v>4.3165300000000002</v>
      </c>
      <c r="FY37">
        <v>0.45769199999999999</v>
      </c>
      <c r="FZ37">
        <v>1.4139299999999999</v>
      </c>
      <c r="GA37">
        <v>162.495</v>
      </c>
      <c r="GB37">
        <v>2.6883299999999999E-2</v>
      </c>
      <c r="GC37">
        <v>9.8145200000000002E-3</v>
      </c>
      <c r="GD37">
        <v>2.17498E-2</v>
      </c>
      <c r="GE37">
        <v>0.75422500000000003</v>
      </c>
      <c r="GG37">
        <v>941.66666666666708</v>
      </c>
      <c r="GH37">
        <v>1166.6666666666699</v>
      </c>
      <c r="GI37">
        <v>1424.9999999999998</v>
      </c>
      <c r="GJ37">
        <v>1041.6666666666702</v>
      </c>
      <c r="GK37">
        <v>2216.6666666666702</v>
      </c>
      <c r="GL37">
        <v>833.33333333333303</v>
      </c>
      <c r="GM37">
        <v>2.5543099999999997E-3</v>
      </c>
      <c r="GN37">
        <v>1.41631E-2</v>
      </c>
      <c r="GO37">
        <v>0.42891000000000001</v>
      </c>
      <c r="GP37">
        <v>0.36082800000000004</v>
      </c>
      <c r="GQ37">
        <v>3.2198300000000001E-16</v>
      </c>
      <c r="GR37">
        <v>1.58351</v>
      </c>
      <c r="GS37">
        <v>0.12518299999999999</v>
      </c>
      <c r="GT37">
        <v>1.3611600000000001E-2</v>
      </c>
      <c r="GU37">
        <v>3.5081000000000001E-4</v>
      </c>
      <c r="GV37">
        <v>0.116102</v>
      </c>
      <c r="GW37">
        <v>3.5524600000000002E-5</v>
      </c>
      <c r="GX37">
        <v>2.0453600000000001E-4</v>
      </c>
      <c r="GY37">
        <v>2.82413E-2</v>
      </c>
      <c r="GZ37">
        <v>2.2346900000000001</v>
      </c>
      <c r="HA37">
        <v>1.0431999999999999E-2</v>
      </c>
      <c r="HB37">
        <v>8.5087800000000005E-3</v>
      </c>
      <c r="HC37">
        <v>4.3124599999999998E-4</v>
      </c>
      <c r="HD37">
        <v>5.5591299999999998E-3</v>
      </c>
      <c r="HE37">
        <v>3.9473299999999998E-4</v>
      </c>
      <c r="HF37">
        <v>1.90614E-5</v>
      </c>
      <c r="HG37">
        <v>3.2359400000000001E-5</v>
      </c>
      <c r="HH37">
        <v>1.56405E-5</v>
      </c>
      <c r="HI37">
        <v>4.31653E-4</v>
      </c>
      <c r="HJ37">
        <v>4.5769199999999995E-5</v>
      </c>
      <c r="HK37">
        <v>1.4139299999999999E-4</v>
      </c>
      <c r="HL37">
        <v>1.62495E-2</v>
      </c>
      <c r="HM37">
        <v>2.6883299999999997E-6</v>
      </c>
      <c r="HN37">
        <v>9.8145199999999999E-7</v>
      </c>
      <c r="HO37">
        <v>2.1749799999999998E-6</v>
      </c>
      <c r="HP37">
        <v>7.5422500000000005E-5</v>
      </c>
      <c r="HS37">
        <v>9.4166666666666704E-2</v>
      </c>
      <c r="HT37">
        <v>0.11666666666666699</v>
      </c>
      <c r="HU37">
        <v>0.14249999999999999</v>
      </c>
      <c r="HV37">
        <v>0.10416666666666702</v>
      </c>
      <c r="HW37">
        <v>0.22166666666666701</v>
      </c>
      <c r="HX37">
        <v>8.3333333333333301E-2</v>
      </c>
      <c r="HZ37">
        <v>5.4987595677233343E-3</v>
      </c>
      <c r="IA37">
        <v>1.9091538451500589E-2</v>
      </c>
      <c r="IB37">
        <v>0.71102727272727395</v>
      </c>
      <c r="IC37">
        <v>0.59816406417112411</v>
      </c>
      <c r="ID37">
        <v>6.0840227353595282E-16</v>
      </c>
      <c r="IE37">
        <v>3.3868736489854014</v>
      </c>
      <c r="IF37">
        <v>0.17515625349301431</v>
      </c>
      <c r="IG37">
        <v>1.904537245508986E-2</v>
      </c>
      <c r="IH37">
        <v>5.3807512455515856E-4</v>
      </c>
      <c r="II37">
        <v>0.19371353123041568</v>
      </c>
      <c r="IJ37">
        <v>6.3419849312917084E-5</v>
      </c>
      <c r="IK37">
        <v>2.9893723076923043E-4</v>
      </c>
      <c r="IL37">
        <v>3.6465923225336629E-2</v>
      </c>
      <c r="IM37">
        <v>2.874487548791409</v>
      </c>
      <c r="IN37">
        <v>1.2984951973080406E-2</v>
      </c>
      <c r="IO37">
        <v>1.0591075503211955E-2</v>
      </c>
      <c r="IP37">
        <v>5.7969556970740178E-4</v>
      </c>
      <c r="IQ37">
        <v>6.0794650883350685E-3</v>
      </c>
      <c r="IR37">
        <v>4.668138947728822E-4</v>
      </c>
      <c r="IS37">
        <v>2.2542139557178695E-5</v>
      </c>
      <c r="IT37">
        <v>4.1094363446181493E-5</v>
      </c>
      <c r="IU37">
        <v>2.112719151501868E-5</v>
      </c>
      <c r="IV37">
        <v>6.1749004660424157E-4</v>
      </c>
      <c r="IW37">
        <v>5.8106950821329415E-5</v>
      </c>
      <c r="IX37">
        <v>1.4990424153498824E-4</v>
      </c>
      <c r="IY37">
        <v>1.8143105243991181E-2</v>
      </c>
      <c r="IZ37">
        <v>3.152836263498916E-6</v>
      </c>
      <c r="JA37">
        <v>6.3255432369942167E-7</v>
      </c>
      <c r="JB37">
        <v>2.7428598955613676E-6</v>
      </c>
      <c r="JC37">
        <v>8.124663127413148E-5</v>
      </c>
      <c r="JD37">
        <v>0</v>
      </c>
      <c r="JE37">
        <v>0</v>
      </c>
      <c r="JF37">
        <v>0.15610516934046378</v>
      </c>
      <c r="JG37">
        <v>0.22044724487274592</v>
      </c>
      <c r="JH37">
        <v>0.30478462086151631</v>
      </c>
      <c r="JI37">
        <v>0.12547953964194417</v>
      </c>
      <c r="JJ37">
        <v>0.36984576282988701</v>
      </c>
    </row>
    <row r="38" spans="1:270">
      <c r="A38" t="s">
        <v>64</v>
      </c>
      <c r="B38" t="s">
        <v>35</v>
      </c>
      <c r="D38">
        <v>206.34200000000001</v>
      </c>
      <c r="E38">
        <v>806.32600000000002</v>
      </c>
      <c r="F38">
        <v>37424.400000000001</v>
      </c>
      <c r="G38">
        <v>38776.300000000003</v>
      </c>
      <c r="H38">
        <v>107000</v>
      </c>
      <c r="I38">
        <v>175893</v>
      </c>
      <c r="J38" s="17">
        <v>0</v>
      </c>
      <c r="K38" s="17">
        <v>0</v>
      </c>
      <c r="L38">
        <v>21.494900000000001</v>
      </c>
      <c r="M38">
        <v>15963.9</v>
      </c>
      <c r="N38">
        <v>2.9309099999999999</v>
      </c>
      <c r="O38" s="17">
        <v>0</v>
      </c>
      <c r="P38">
        <v>1945.24</v>
      </c>
      <c r="Q38">
        <v>140608</v>
      </c>
      <c r="R38">
        <v>534.79700000000003</v>
      </c>
      <c r="S38">
        <v>649.34400000000005</v>
      </c>
      <c r="T38">
        <v>38.6265</v>
      </c>
      <c r="U38">
        <v>446.04399999999998</v>
      </c>
      <c r="V38" s="17">
        <v>0</v>
      </c>
      <c r="W38">
        <v>0.97267599999999999</v>
      </c>
      <c r="X38">
        <v>1.7129300000000001</v>
      </c>
      <c r="Y38" s="17">
        <v>0</v>
      </c>
      <c r="Z38">
        <v>64.371300000000005</v>
      </c>
      <c r="AA38">
        <v>2.3272699999999999</v>
      </c>
      <c r="AB38">
        <v>7.3463900000000004</v>
      </c>
      <c r="AC38">
        <v>1237.1600000000001</v>
      </c>
      <c r="AD38">
        <v>0.13431299999999999</v>
      </c>
      <c r="AE38">
        <v>5.1932699999999998E-2</v>
      </c>
      <c r="AF38">
        <v>5.1738399999999997E-2</v>
      </c>
      <c r="AG38">
        <v>4.7561099999999996</v>
      </c>
      <c r="AI38">
        <v>409300</v>
      </c>
      <c r="AJ38">
        <v>52100</v>
      </c>
      <c r="AK38">
        <v>107000</v>
      </c>
      <c r="AL38">
        <v>185400</v>
      </c>
      <c r="AM38">
        <v>77200</v>
      </c>
      <c r="AN38">
        <v>11500</v>
      </c>
      <c r="AO38">
        <v>157500</v>
      </c>
      <c r="AP38">
        <v>2.0634200000000002E-2</v>
      </c>
      <c r="AQ38">
        <v>8.0632599999999999E-2</v>
      </c>
      <c r="AR38">
        <v>3.7424400000000002</v>
      </c>
      <c r="AS38">
        <v>3.8776300000000004</v>
      </c>
      <c r="AT38">
        <v>10.7</v>
      </c>
      <c r="AU38">
        <v>17.589300000000001</v>
      </c>
      <c r="AV38">
        <v>0</v>
      </c>
      <c r="AW38">
        <v>2.5447000000000001E-2</v>
      </c>
      <c r="AX38">
        <v>2.14949E-3</v>
      </c>
      <c r="AY38">
        <v>1.59639</v>
      </c>
      <c r="AZ38">
        <v>2.9309099999999999E-4</v>
      </c>
      <c r="BA38">
        <v>0</v>
      </c>
      <c r="BB38">
        <v>0.194524</v>
      </c>
      <c r="BC38">
        <v>14.0608</v>
      </c>
      <c r="BD38">
        <v>5.3479700000000005E-2</v>
      </c>
      <c r="BE38">
        <v>6.4934400000000003E-2</v>
      </c>
      <c r="BF38">
        <v>3.86265E-3</v>
      </c>
      <c r="BG38">
        <v>4.4604399999999995E-2</v>
      </c>
      <c r="BH38">
        <v>0</v>
      </c>
      <c r="BI38">
        <v>9.7267600000000004E-5</v>
      </c>
      <c r="BJ38">
        <v>1.7129300000000001E-4</v>
      </c>
      <c r="BK38">
        <v>0</v>
      </c>
      <c r="BL38">
        <v>6.4371300000000001E-3</v>
      </c>
      <c r="BM38">
        <v>2.3272699999999998E-4</v>
      </c>
      <c r="BN38">
        <v>7.3463900000000004E-4</v>
      </c>
      <c r="BO38">
        <v>0.12371600000000001</v>
      </c>
      <c r="BP38">
        <v>1.34313E-5</v>
      </c>
      <c r="BQ38">
        <v>5.1932699999999995E-6</v>
      </c>
      <c r="BR38">
        <v>5.1738399999999997E-6</v>
      </c>
      <c r="BS38">
        <v>4.7561099999999997E-4</v>
      </c>
      <c r="BU38">
        <v>40.93</v>
      </c>
      <c r="BV38">
        <v>5.21</v>
      </c>
      <c r="BW38">
        <v>10.7</v>
      </c>
      <c r="BX38">
        <v>18.54</v>
      </c>
      <c r="BY38">
        <v>7.72</v>
      </c>
      <c r="BZ38">
        <v>1.1499999999999999</v>
      </c>
      <c r="CA38">
        <v>15.75</v>
      </c>
      <c r="CB38">
        <f t="shared" si="0"/>
        <v>209600</v>
      </c>
      <c r="CC38">
        <f t="shared" si="1"/>
        <v>192708</v>
      </c>
      <c r="CD38">
        <f t="shared" si="2"/>
        <v>0.24856870229007633</v>
      </c>
      <c r="CE38">
        <f t="shared" si="3"/>
        <v>0.27035722440168547</v>
      </c>
      <c r="CF38">
        <f t="shared" si="4"/>
        <v>0.75143129770992367</v>
      </c>
      <c r="CG38">
        <f t="shared" si="5"/>
        <v>0.72964277559831459</v>
      </c>
      <c r="CI38">
        <v>5.6084935786491146</v>
      </c>
      <c r="CJ38">
        <v>2.3915064213508863</v>
      </c>
      <c r="CL38">
        <v>0.97776523411120664</v>
      </c>
      <c r="CM38">
        <v>0.28333613138250024</v>
      </c>
      <c r="CN38">
        <v>2.3961977251302642</v>
      </c>
      <c r="CO38">
        <v>3.0082292171069731E-2</v>
      </c>
      <c r="CP38">
        <v>1.8212454784235454</v>
      </c>
      <c r="CQ38">
        <v>2.5261233539297944E-2</v>
      </c>
      <c r="CR38">
        <v>0</v>
      </c>
      <c r="CS38">
        <v>4.8884359663081959E-5</v>
      </c>
      <c r="CT38">
        <v>8.4383260935763978E-3</v>
      </c>
      <c r="CU38">
        <v>4.0619588096111437E-4</v>
      </c>
      <c r="CV38">
        <v>4.707110224748499E-4</v>
      </c>
      <c r="CW38">
        <v>9.431729569063191E-6</v>
      </c>
      <c r="CX38">
        <v>0</v>
      </c>
      <c r="CY38">
        <v>5.8864872615890904E-4</v>
      </c>
      <c r="CZ38">
        <v>1.6368745411605535E-5</v>
      </c>
      <c r="DA38">
        <v>2.5504756868941697E-7</v>
      </c>
      <c r="DB38">
        <v>1.665658076221049E-5</v>
      </c>
      <c r="DC38">
        <v>8.2156549783765893E-7</v>
      </c>
      <c r="DD38">
        <v>2.5504756868941697E-7</v>
      </c>
      <c r="DE38">
        <v>2.3911089852964213E-7</v>
      </c>
      <c r="DF38">
        <v>1.9502421033403841E-5</v>
      </c>
      <c r="DH38">
        <v>5.9597504751121813E-2</v>
      </c>
      <c r="DI38">
        <v>1.6776028170651827</v>
      </c>
      <c r="DJ38">
        <v>4.4339458659580829E-3</v>
      </c>
      <c r="DK38">
        <v>4.6965114759424594E-5</v>
      </c>
      <c r="DL38">
        <v>5.394302109896997E-3</v>
      </c>
      <c r="DM38">
        <v>7.6556438502322103E-3</v>
      </c>
      <c r="DN38">
        <v>4.6008471311496102</v>
      </c>
      <c r="DP38">
        <v>4.4420021325648353E-2</v>
      </c>
      <c r="DQ38">
        <v>0.10869092100913405</v>
      </c>
      <c r="DR38">
        <v>6.2053212096276393</v>
      </c>
      <c r="DS38">
        <v>6.4294790783789244</v>
      </c>
      <c r="DT38">
        <v>20.216662960492219</v>
      </c>
      <c r="DU38">
        <v>37.626950409398418</v>
      </c>
      <c r="DV38">
        <v>0</v>
      </c>
      <c r="DW38">
        <v>3.5605483033932205E-2</v>
      </c>
      <c r="DX38">
        <v>3.2969045907473211E-3</v>
      </c>
      <c r="DY38">
        <v>2.6635401984541462</v>
      </c>
      <c r="DZ38">
        <v>5.2323705418138927E-4</v>
      </c>
      <c r="EA38">
        <v>0</v>
      </c>
      <c r="EB38">
        <v>0.25117460065525959</v>
      </c>
      <c r="EC38">
        <v>18.088062888351647</v>
      </c>
      <c r="ED38">
        <v>6.6567421015600869E-2</v>
      </c>
      <c r="EE38">
        <v>8.082535136127228E-2</v>
      </c>
      <c r="EF38">
        <v>5.1923057659208332E-3</v>
      </c>
      <c r="EG38">
        <v>4.8779376014975853E-2</v>
      </c>
      <c r="EH38">
        <v>0</v>
      </c>
      <c r="EI38">
        <v>1.1502931650308132E-4</v>
      </c>
      <c r="EJ38">
        <v>2.1753112844449422E-4</v>
      </c>
      <c r="EK38">
        <v>0</v>
      </c>
      <c r="EL38">
        <v>9.2084700064578775E-3</v>
      </c>
      <c r="EM38">
        <v>2.9546193387246228E-4</v>
      </c>
      <c r="EN38">
        <v>7.788610617005243E-4</v>
      </c>
      <c r="EO38">
        <v>0.13813301383830967</v>
      </c>
      <c r="EP38">
        <v>1.5752042980561534E-5</v>
      </c>
      <c r="EQ38">
        <v>3.3471075433525995E-6</v>
      </c>
      <c r="ER38">
        <v>6.5247120626631848E-6</v>
      </c>
      <c r="ES38">
        <v>5.1233771814671936E-4</v>
      </c>
      <c r="EU38">
        <v>8.6386751697181516</v>
      </c>
      <c r="EV38">
        <v>20.216662960492219</v>
      </c>
      <c r="EW38">
        <v>39.659730826746362</v>
      </c>
      <c r="EX38">
        <v>9.3000153460535202</v>
      </c>
      <c r="EY38">
        <v>1.9187486943806138</v>
      </c>
      <c r="EZ38">
        <v>20.26107977437546</v>
      </c>
      <c r="FB38">
        <v>27.775700000000001</v>
      </c>
      <c r="FC38">
        <v>104.471</v>
      </c>
      <c r="FD38">
        <v>3411.21</v>
      </c>
      <c r="FE38">
        <v>2770.24</v>
      </c>
      <c r="FF38">
        <v>3.9574299999999996E-12</v>
      </c>
      <c r="FG38">
        <v>9775.5300000000007</v>
      </c>
      <c r="FH38">
        <v>810.09400000000005</v>
      </c>
      <c r="FI38">
        <v>173.43299999999999</v>
      </c>
      <c r="FJ38">
        <v>3.3813800000000001</v>
      </c>
      <c r="FK38">
        <v>1851.41</v>
      </c>
      <c r="FL38">
        <v>0.44037100000000001</v>
      </c>
      <c r="FM38">
        <v>2.04819</v>
      </c>
      <c r="FN38">
        <v>213.86799999999999</v>
      </c>
      <c r="FO38">
        <v>16958.3</v>
      </c>
      <c r="FP38">
        <v>58.136000000000003</v>
      </c>
      <c r="FQ38">
        <v>130.36099999999999</v>
      </c>
      <c r="FR38">
        <v>3.2879100000000001</v>
      </c>
      <c r="FS38">
        <v>51.5259</v>
      </c>
      <c r="FT38">
        <v>4.3322799999999999</v>
      </c>
      <c r="FU38">
        <v>0.234101</v>
      </c>
      <c r="FV38">
        <v>0.36908000000000002</v>
      </c>
      <c r="FW38">
        <v>0.137794</v>
      </c>
      <c r="FX38">
        <v>5.6886999999999999</v>
      </c>
      <c r="FY38">
        <v>0.43949300000000002</v>
      </c>
      <c r="FZ38">
        <v>1.2003299999999999</v>
      </c>
      <c r="GA38">
        <v>139.36199999999999</v>
      </c>
      <c r="GB38">
        <v>3.4294999999999999E-2</v>
      </c>
      <c r="GC38">
        <v>4.5881900000000003E-2</v>
      </c>
      <c r="GD38">
        <v>4.7554100000000002E-2</v>
      </c>
      <c r="GE38">
        <v>0.75251299999999999</v>
      </c>
      <c r="GG38">
        <v>941.66666666666708</v>
      </c>
      <c r="GH38">
        <v>1166.6666666666699</v>
      </c>
      <c r="GI38">
        <v>1424.9999999999998</v>
      </c>
      <c r="GJ38">
        <v>1041.6666666666702</v>
      </c>
      <c r="GK38">
        <v>2216.6666666666702</v>
      </c>
      <c r="GL38">
        <v>833.33333333333303</v>
      </c>
      <c r="GM38">
        <v>2.77757E-3</v>
      </c>
      <c r="GN38">
        <v>1.0447100000000001E-2</v>
      </c>
      <c r="GO38">
        <v>0.34112100000000001</v>
      </c>
      <c r="GP38">
        <v>0.27702399999999999</v>
      </c>
      <c r="GQ38">
        <v>3.9574299999999995E-16</v>
      </c>
      <c r="GR38">
        <v>0.97755300000000012</v>
      </c>
      <c r="GS38">
        <v>8.1009400000000009E-2</v>
      </c>
      <c r="GT38">
        <v>1.7343299999999999E-2</v>
      </c>
      <c r="GU38">
        <v>3.3813799999999998E-4</v>
      </c>
      <c r="GV38">
        <v>0.185141</v>
      </c>
      <c r="GW38">
        <v>4.4037099999999999E-5</v>
      </c>
      <c r="GX38">
        <v>2.0481899999999999E-4</v>
      </c>
      <c r="GY38">
        <v>2.1386800000000001E-2</v>
      </c>
      <c r="GZ38">
        <v>1.6958299999999999</v>
      </c>
      <c r="HA38">
        <v>5.8136000000000004E-3</v>
      </c>
      <c r="HB38">
        <v>1.3036099999999998E-2</v>
      </c>
      <c r="HC38">
        <v>3.2879099999999999E-4</v>
      </c>
      <c r="HD38">
        <v>5.1525900000000003E-3</v>
      </c>
      <c r="HE38">
        <v>4.3322799999999997E-4</v>
      </c>
      <c r="HF38">
        <v>2.3410100000000001E-5</v>
      </c>
      <c r="HG38">
        <v>3.6908E-5</v>
      </c>
      <c r="HH38">
        <v>1.3779400000000001E-5</v>
      </c>
      <c r="HI38">
        <v>5.6886999999999997E-4</v>
      </c>
      <c r="HJ38">
        <v>4.3949300000000003E-5</v>
      </c>
      <c r="HK38">
        <v>1.2003299999999999E-4</v>
      </c>
      <c r="HL38">
        <v>1.3936199999999999E-2</v>
      </c>
      <c r="HM38">
        <v>3.4294999999999999E-6</v>
      </c>
      <c r="HN38">
        <v>4.5881900000000005E-6</v>
      </c>
      <c r="HO38">
        <v>4.7554100000000001E-6</v>
      </c>
      <c r="HP38">
        <v>7.5251299999999996E-5</v>
      </c>
      <c r="HS38">
        <v>9.4166666666666704E-2</v>
      </c>
      <c r="HT38">
        <v>0.11666666666666699</v>
      </c>
      <c r="HU38">
        <v>0.14249999999999999</v>
      </c>
      <c r="HV38">
        <v>0.10416666666666702</v>
      </c>
      <c r="HW38">
        <v>0.22166666666666701</v>
      </c>
      <c r="HX38">
        <v>8.3333333333333301E-2</v>
      </c>
      <c r="HZ38">
        <v>5.9793797982708842E-3</v>
      </c>
      <c r="IA38">
        <v>1.4082454501957328E-2</v>
      </c>
      <c r="IB38">
        <v>0.56549470588235395</v>
      </c>
      <c r="IC38">
        <v>0.45923764705882431</v>
      </c>
      <c r="ID38">
        <v>7.4777532023721289E-16</v>
      </c>
      <c r="IE38">
        <v>2.0908289156283364</v>
      </c>
      <c r="IF38">
        <v>0.11334848183632758</v>
      </c>
      <c r="IG38">
        <v>2.4266773053892261E-2</v>
      </c>
      <c r="IH38">
        <v>5.1863871174377067E-4</v>
      </c>
      <c r="II38">
        <v>0.30890352350114891</v>
      </c>
      <c r="IJ38">
        <v>7.8616683824106695E-5</v>
      </c>
      <c r="IK38">
        <v>2.9935084615384581E-4</v>
      </c>
      <c r="IL38">
        <v>2.76152091736439E-2</v>
      </c>
      <c r="IM38">
        <v>2.1813505317815602</v>
      </c>
      <c r="IN38">
        <v>7.2363225451208069E-3</v>
      </c>
      <c r="IO38">
        <v>1.6226335546038487E-2</v>
      </c>
      <c r="IP38">
        <v>4.4197206712564603E-4</v>
      </c>
      <c r="IQ38">
        <v>5.6348729062828881E-3</v>
      </c>
      <c r="IR38">
        <v>5.1233834010499808E-4</v>
      </c>
      <c r="IS38">
        <v>2.7684941360419958E-5</v>
      </c>
      <c r="IT38">
        <v>4.6870793836463792E-5</v>
      </c>
      <c r="IU38">
        <v>1.8613217145362898E-5</v>
      </c>
      <c r="IV38">
        <v>8.1378228070175555E-4</v>
      </c>
      <c r="IW38">
        <v>5.5796470415297914E-5</v>
      </c>
      <c r="IX38">
        <v>1.2725846275394993E-4</v>
      </c>
      <c r="IY38">
        <v>1.556022913328471E-2</v>
      </c>
      <c r="IZ38">
        <v>4.0220701943844446E-6</v>
      </c>
      <c r="JA38">
        <v>2.9571282369942189E-6</v>
      </c>
      <c r="JB38">
        <v>5.9970314099216932E-6</v>
      </c>
      <c r="JC38">
        <v>8.1062211196911404E-5</v>
      </c>
      <c r="JD38">
        <v>0</v>
      </c>
      <c r="JE38">
        <v>0</v>
      </c>
      <c r="JF38">
        <v>0.15610516934046378</v>
      </c>
      <c r="JG38">
        <v>0.22044724487274592</v>
      </c>
      <c r="JH38">
        <v>0.30478462086151631</v>
      </c>
      <c r="JI38">
        <v>0.12547953964194417</v>
      </c>
      <c r="JJ38">
        <v>0.36984576282988701</v>
      </c>
    </row>
    <row r="39" spans="1:270">
      <c r="A39" t="s">
        <v>64</v>
      </c>
      <c r="B39" t="s">
        <v>36</v>
      </c>
      <c r="D39">
        <v>189.77199999999999</v>
      </c>
      <c r="E39">
        <v>557.42600000000004</v>
      </c>
      <c r="F39">
        <v>34456.6</v>
      </c>
      <c r="G39">
        <v>38826.300000000003</v>
      </c>
      <c r="H39">
        <v>107200</v>
      </c>
      <c r="I39">
        <v>168949</v>
      </c>
      <c r="J39" s="17">
        <v>0</v>
      </c>
      <c r="K39" s="17">
        <v>154.82400000000001</v>
      </c>
      <c r="L39">
        <v>22.8749</v>
      </c>
      <c r="M39">
        <v>15500.7</v>
      </c>
      <c r="N39">
        <v>2.3736700000000002</v>
      </c>
      <c r="O39" s="17">
        <v>0</v>
      </c>
      <c r="P39">
        <v>1733.38</v>
      </c>
      <c r="Q39">
        <v>137334</v>
      </c>
      <c r="R39">
        <v>555.38699999999994</v>
      </c>
      <c r="S39">
        <v>637.28300000000002</v>
      </c>
      <c r="T39">
        <v>37.2761</v>
      </c>
      <c r="U39">
        <v>465.709</v>
      </c>
      <c r="V39" s="17">
        <v>0</v>
      </c>
      <c r="W39">
        <v>0.61307400000000001</v>
      </c>
      <c r="X39">
        <v>0.146088</v>
      </c>
      <c r="Y39" s="17">
        <v>0</v>
      </c>
      <c r="Z39">
        <v>51.412999999999997</v>
      </c>
      <c r="AA39">
        <v>2.4653499999999999</v>
      </c>
      <c r="AB39">
        <v>8.7987099999999998</v>
      </c>
      <c r="AC39">
        <v>1236.97</v>
      </c>
      <c r="AD39">
        <v>1.6219799999999999E-2</v>
      </c>
      <c r="AE39" s="17">
        <v>0</v>
      </c>
      <c r="AF39">
        <v>6.3327400000000006E-2</v>
      </c>
      <c r="AG39">
        <v>3.63693</v>
      </c>
      <c r="AI39">
        <v>411400</v>
      </c>
      <c r="AJ39">
        <v>49500</v>
      </c>
      <c r="AK39">
        <v>107200</v>
      </c>
      <c r="AL39">
        <v>188000</v>
      </c>
      <c r="AM39">
        <v>76900</v>
      </c>
      <c r="AN39">
        <v>15200</v>
      </c>
      <c r="AO39">
        <v>151900</v>
      </c>
      <c r="AP39">
        <v>1.89772E-2</v>
      </c>
      <c r="AQ39">
        <v>5.5742600000000003E-2</v>
      </c>
      <c r="AR39">
        <v>3.4456599999999997</v>
      </c>
      <c r="AS39">
        <v>3.8826300000000002</v>
      </c>
      <c r="AT39">
        <v>10.72</v>
      </c>
      <c r="AU39">
        <v>16.8949</v>
      </c>
      <c r="AV39">
        <v>0</v>
      </c>
      <c r="AW39">
        <v>0</v>
      </c>
      <c r="AX39">
        <v>2.2874900000000001E-3</v>
      </c>
      <c r="AY39">
        <v>1.5500700000000001</v>
      </c>
      <c r="AZ39">
        <v>2.3736700000000002E-4</v>
      </c>
      <c r="BA39">
        <v>0</v>
      </c>
      <c r="BB39">
        <v>0.17333800000000002</v>
      </c>
      <c r="BC39">
        <v>13.7334</v>
      </c>
      <c r="BD39">
        <v>5.5538699999999996E-2</v>
      </c>
      <c r="BE39">
        <v>6.3728300000000002E-2</v>
      </c>
      <c r="BF39">
        <v>3.7276100000000001E-3</v>
      </c>
      <c r="BG39">
        <v>4.6570899999999998E-2</v>
      </c>
      <c r="BH39">
        <v>0</v>
      </c>
      <c r="BI39">
        <v>6.1307400000000002E-5</v>
      </c>
      <c r="BJ39">
        <v>1.46088E-5</v>
      </c>
      <c r="BK39">
        <v>0</v>
      </c>
      <c r="BL39">
        <v>5.1412999999999997E-3</v>
      </c>
      <c r="BM39">
        <v>2.4653499999999998E-4</v>
      </c>
      <c r="BN39">
        <v>8.7987099999999995E-4</v>
      </c>
      <c r="BO39">
        <v>0.123697</v>
      </c>
      <c r="BP39">
        <v>1.62198E-6</v>
      </c>
      <c r="BQ39">
        <v>0</v>
      </c>
      <c r="BR39">
        <v>6.3327400000000006E-6</v>
      </c>
      <c r="BS39">
        <v>3.63693E-4</v>
      </c>
      <c r="BU39">
        <v>41.14</v>
      </c>
      <c r="BV39">
        <v>4.95</v>
      </c>
      <c r="BW39">
        <v>10.72</v>
      </c>
      <c r="BX39">
        <v>18.8</v>
      </c>
      <c r="BY39">
        <v>7.69</v>
      </c>
      <c r="BZ39">
        <v>1.52</v>
      </c>
      <c r="CA39">
        <v>15.19</v>
      </c>
      <c r="CB39">
        <f t="shared" si="0"/>
        <v>201400</v>
      </c>
      <c r="CC39">
        <f t="shared" si="1"/>
        <v>186834</v>
      </c>
      <c r="CD39">
        <f t="shared" si="2"/>
        <v>0.24577954319761669</v>
      </c>
      <c r="CE39">
        <f t="shared" si="3"/>
        <v>0.26494107068306627</v>
      </c>
      <c r="CF39">
        <f t="shared" si="4"/>
        <v>0.75422045680238337</v>
      </c>
      <c r="CG39">
        <f t="shared" si="5"/>
        <v>0.73505892931693373</v>
      </c>
      <c r="CI39">
        <v>5.6995922262917267</v>
      </c>
      <c r="CJ39">
        <v>2.3004077737082742</v>
      </c>
      <c r="CL39">
        <v>1.0825492068891016</v>
      </c>
      <c r="CM39">
        <v>0.27571710592199472</v>
      </c>
      <c r="CN39">
        <v>2.316057334791862</v>
      </c>
      <c r="CO39">
        <v>2.6864635592673939E-2</v>
      </c>
      <c r="CP39">
        <v>1.7341449727417215</v>
      </c>
      <c r="CQ39">
        <v>2.3283512191483665E-2</v>
      </c>
      <c r="CR39">
        <v>0</v>
      </c>
      <c r="CS39">
        <v>3.9676853873429954E-5</v>
      </c>
      <c r="CT39">
        <v>8.2997162492723792E-3</v>
      </c>
      <c r="CU39">
        <v>4.3322023073373621E-4</v>
      </c>
      <c r="CV39">
        <v>4.5524891290259049E-4</v>
      </c>
      <c r="CW39">
        <v>5.9577939253130446E-6</v>
      </c>
      <c r="CX39">
        <v>0</v>
      </c>
      <c r="CY39">
        <v>4.7117942055974193E-4</v>
      </c>
      <c r="CZ39">
        <v>1.3990710203500948E-6</v>
      </c>
      <c r="DA39">
        <v>0</v>
      </c>
      <c r="DB39">
        <v>1.7683454385362988E-5</v>
      </c>
      <c r="DC39">
        <v>9.9430374865259579E-8</v>
      </c>
      <c r="DD39">
        <v>0</v>
      </c>
      <c r="DE39">
        <v>2.9331040809411311E-7</v>
      </c>
      <c r="DF39">
        <v>1.494586375328755E-5</v>
      </c>
      <c r="DH39">
        <v>4.1290873818591547E-2</v>
      </c>
      <c r="DI39">
        <v>1.6747408945226481</v>
      </c>
      <c r="DJ39">
        <v>4.639559563717784E-3</v>
      </c>
      <c r="DK39">
        <v>5.6372831691207645E-5</v>
      </c>
      <c r="DL39">
        <v>0</v>
      </c>
      <c r="DM39">
        <v>7.6712203440067175E-3</v>
      </c>
      <c r="DN39">
        <v>4.4184025173093646</v>
      </c>
      <c r="DP39">
        <v>4.0852934870316937E-2</v>
      </c>
      <c r="DQ39">
        <v>7.5139763984340774E-2</v>
      </c>
      <c r="DR39">
        <v>5.7132317630117164</v>
      </c>
      <c r="DS39">
        <v>6.4377695535897868</v>
      </c>
      <c r="DT39">
        <v>20.254451115558563</v>
      </c>
      <c r="DU39">
        <v>36.141493093627673</v>
      </c>
      <c r="DV39">
        <v>0</v>
      </c>
      <c r="DW39">
        <v>0</v>
      </c>
      <c r="DX39">
        <v>3.5085700711743667E-3</v>
      </c>
      <c r="DY39">
        <v>2.5862563379987464</v>
      </c>
      <c r="DZ39">
        <v>4.237564778170392E-4</v>
      </c>
      <c r="EA39">
        <v>0</v>
      </c>
      <c r="EB39">
        <v>0.22381866982162299</v>
      </c>
      <c r="EC39">
        <v>17.666889712597328</v>
      </c>
      <c r="ED39">
        <v>6.9130305995717095E-2</v>
      </c>
      <c r="EE39">
        <v>7.932409076170055E-2</v>
      </c>
      <c r="EF39">
        <v>5.0107803958691979E-3</v>
      </c>
      <c r="EG39">
        <v>5.0929940599040428E-2</v>
      </c>
      <c r="EH39">
        <v>0</v>
      </c>
      <c r="EI39">
        <v>7.2502542661492705E-5</v>
      </c>
      <c r="EJ39">
        <v>1.8552239433134612E-5</v>
      </c>
      <c r="EK39">
        <v>0</v>
      </c>
      <c r="EL39">
        <v>7.3547538800990313E-3</v>
      </c>
      <c r="EM39">
        <v>3.1299208027967316E-4</v>
      </c>
      <c r="EN39">
        <v>9.3283539428141158E-4</v>
      </c>
      <c r="EO39">
        <v>0.13811179970866655</v>
      </c>
      <c r="EP39">
        <v>1.9022357235421143E-6</v>
      </c>
      <c r="EQ39">
        <v>0</v>
      </c>
      <c r="ER39">
        <v>7.9861969190600523E-6</v>
      </c>
      <c r="ES39">
        <v>3.9177740154440255E-4</v>
      </c>
      <c r="EU39">
        <v>8.2075704587533309</v>
      </c>
      <c r="EV39">
        <v>20.254451115558563</v>
      </c>
      <c r="EW39">
        <v>40.215908281706128</v>
      </c>
      <c r="EX39">
        <v>9.2638753900455413</v>
      </c>
      <c r="EY39">
        <v>2.5360852308335069</v>
      </c>
      <c r="EZ39">
        <v>19.540685826842108</v>
      </c>
      <c r="FB39">
        <v>23.801600000000001</v>
      </c>
      <c r="FC39">
        <v>95.916399999999996</v>
      </c>
      <c r="FD39">
        <v>3546.69</v>
      </c>
      <c r="FE39">
        <v>2569.7800000000002</v>
      </c>
      <c r="FF39">
        <v>4.2007800000000002E-12</v>
      </c>
      <c r="FG39">
        <v>12397.1</v>
      </c>
      <c r="FH39">
        <v>738.327</v>
      </c>
      <c r="FI39">
        <v>183.84299999999999</v>
      </c>
      <c r="FJ39">
        <v>4.1789899999999998</v>
      </c>
      <c r="FK39">
        <v>2183.33</v>
      </c>
      <c r="FL39">
        <v>0.47661100000000001</v>
      </c>
      <c r="FM39">
        <v>2.3560099999999999</v>
      </c>
      <c r="FN39">
        <v>188.22300000000001</v>
      </c>
      <c r="FO39">
        <v>13589.1</v>
      </c>
      <c r="FP39">
        <v>90.062399999999997</v>
      </c>
      <c r="FQ39">
        <v>86.101200000000006</v>
      </c>
      <c r="FR39">
        <v>3.8443999999999998</v>
      </c>
      <c r="FS39">
        <v>49.348399999999998</v>
      </c>
      <c r="FT39">
        <v>4.39466</v>
      </c>
      <c r="FU39">
        <v>0.18795000000000001</v>
      </c>
      <c r="FV39">
        <v>9.5168699999999995E-2</v>
      </c>
      <c r="FW39">
        <v>2.23661E-3</v>
      </c>
      <c r="FX39">
        <v>3.8872200000000001</v>
      </c>
      <c r="FY39">
        <v>0.42427500000000001</v>
      </c>
      <c r="FZ39">
        <v>1.2385699999999999</v>
      </c>
      <c r="GA39">
        <v>134.09800000000001</v>
      </c>
      <c r="GB39">
        <v>1.0762499999999999E-2</v>
      </c>
      <c r="GC39">
        <v>8.5033200000000002E-8</v>
      </c>
      <c r="GD39">
        <v>3.13248E-2</v>
      </c>
      <c r="GE39">
        <v>0.65573800000000004</v>
      </c>
      <c r="GG39">
        <v>941.66666666666708</v>
      </c>
      <c r="GH39">
        <v>1166.6666666666699</v>
      </c>
      <c r="GI39">
        <v>1424.9999999999998</v>
      </c>
      <c r="GJ39">
        <v>1041.6666666666702</v>
      </c>
      <c r="GK39">
        <v>2216.6666666666702</v>
      </c>
      <c r="GL39">
        <v>833.33333333333303</v>
      </c>
      <c r="GM39">
        <v>2.3801600000000001E-3</v>
      </c>
      <c r="GN39">
        <v>9.5916400000000002E-3</v>
      </c>
      <c r="GO39">
        <v>0.35466900000000001</v>
      </c>
      <c r="GP39">
        <v>0.25697800000000004</v>
      </c>
      <c r="GQ39">
        <v>4.2007800000000003E-16</v>
      </c>
      <c r="GR39">
        <v>1.2397100000000001</v>
      </c>
      <c r="GS39">
        <v>7.3832700000000001E-2</v>
      </c>
      <c r="GT39">
        <v>1.8384299999999999E-2</v>
      </c>
      <c r="GU39">
        <v>4.1789899999999995E-4</v>
      </c>
      <c r="GV39">
        <v>0.218333</v>
      </c>
      <c r="GW39">
        <v>4.7661100000000003E-5</v>
      </c>
      <c r="GX39">
        <v>2.35601E-4</v>
      </c>
      <c r="GY39">
        <v>1.88223E-2</v>
      </c>
      <c r="GZ39">
        <v>1.3589100000000001</v>
      </c>
      <c r="HA39">
        <v>9.0062400000000004E-3</v>
      </c>
      <c r="HB39">
        <v>8.6101200000000006E-3</v>
      </c>
      <c r="HC39">
        <v>3.8444E-4</v>
      </c>
      <c r="HD39">
        <v>4.9348400000000002E-3</v>
      </c>
      <c r="HE39">
        <v>4.3946600000000001E-4</v>
      </c>
      <c r="HF39">
        <v>1.8795000000000002E-5</v>
      </c>
      <c r="HG39">
        <v>9.5168699999999999E-6</v>
      </c>
      <c r="HH39">
        <v>2.2366100000000001E-7</v>
      </c>
      <c r="HI39">
        <v>3.8872200000000004E-4</v>
      </c>
      <c r="HJ39">
        <v>4.24275E-5</v>
      </c>
      <c r="HK39">
        <v>1.23857E-4</v>
      </c>
      <c r="HL39">
        <v>1.3409800000000001E-2</v>
      </c>
      <c r="HM39">
        <v>1.0762499999999999E-6</v>
      </c>
      <c r="HN39">
        <v>8.5033200000000002E-12</v>
      </c>
      <c r="HO39">
        <v>3.1324799999999999E-6</v>
      </c>
      <c r="HP39">
        <v>6.5573800000000006E-5</v>
      </c>
      <c r="HS39">
        <v>9.4166666666666704E-2</v>
      </c>
      <c r="HT39">
        <v>0.11666666666666699</v>
      </c>
      <c r="HU39">
        <v>0.14249999999999999</v>
      </c>
      <c r="HV39">
        <v>0.10416666666666702</v>
      </c>
      <c r="HW39">
        <v>0.22166666666666701</v>
      </c>
      <c r="HX39">
        <v>8.3333333333333301E-2</v>
      </c>
      <c r="HZ39">
        <v>5.1238602881844304E-3</v>
      </c>
      <c r="IA39">
        <v>1.292931377120483E-2</v>
      </c>
      <c r="IB39">
        <v>0.58795395721925237</v>
      </c>
      <c r="IC39">
        <v>0.42600631016042861</v>
      </c>
      <c r="ID39">
        <v>7.9375746627131243E-16</v>
      </c>
      <c r="IE39">
        <v>2.6515406479174066</v>
      </c>
      <c r="IF39">
        <v>0.10330683173652715</v>
      </c>
      <c r="IG39">
        <v>2.5723341916167715E-2</v>
      </c>
      <c r="IH39">
        <v>6.4097675800711543E-4</v>
      </c>
      <c r="II39">
        <v>0.36428361625235006</v>
      </c>
      <c r="IJ39">
        <v>8.5086384648606103E-5</v>
      </c>
      <c r="IK39">
        <v>3.4433992307692266E-4</v>
      </c>
      <c r="IL39">
        <v>2.430385806334176E-2</v>
      </c>
      <c r="IM39">
        <v>1.7479694610564032</v>
      </c>
      <c r="IN39">
        <v>1.1210275484857717E-2</v>
      </c>
      <c r="IO39">
        <v>1.0717215747935112E-2</v>
      </c>
      <c r="IP39">
        <v>5.167773493975911E-4</v>
      </c>
      <c r="IQ39">
        <v>5.3967414859014684E-3</v>
      </c>
      <c r="IR39">
        <v>5.1971544076694748E-4</v>
      </c>
      <c r="IS39">
        <v>2.2227093129422477E-5</v>
      </c>
      <c r="IT39">
        <v>1.2085814775615778E-5</v>
      </c>
      <c r="IU39">
        <v>3.0212133764525386E-7</v>
      </c>
      <c r="IV39">
        <v>5.5607621375524795E-4</v>
      </c>
      <c r="IW39">
        <v>5.386444718220887E-5</v>
      </c>
      <c r="IX39">
        <v>1.3131265086531186E-4</v>
      </c>
      <c r="IY39">
        <v>1.4972486088856454E-2</v>
      </c>
      <c r="IZ39">
        <v>1.2622111231101494E-6</v>
      </c>
      <c r="JA39">
        <v>5.4804634682080905E-12</v>
      </c>
      <c r="JB39">
        <v>3.9503598955613722E-6</v>
      </c>
      <c r="JC39">
        <v>7.0637413899614081E-5</v>
      </c>
      <c r="JD39">
        <v>0</v>
      </c>
      <c r="JE39">
        <v>0</v>
      </c>
      <c r="JF39">
        <v>0.15610516934046378</v>
      </c>
      <c r="JG39">
        <v>0.22044724487274592</v>
      </c>
      <c r="JH39">
        <v>0.30478462086151631</v>
      </c>
      <c r="JI39">
        <v>0.12547953964194417</v>
      </c>
      <c r="JJ39">
        <v>0.36984576282988701</v>
      </c>
    </row>
    <row r="40" spans="1:270">
      <c r="A40" t="s">
        <v>64</v>
      </c>
      <c r="B40" t="s">
        <v>37</v>
      </c>
      <c r="D40">
        <v>180.45</v>
      </c>
      <c r="E40">
        <v>596.98599999999999</v>
      </c>
      <c r="F40">
        <v>34305.199999999997</v>
      </c>
      <c r="G40">
        <v>37530.699999999997</v>
      </c>
      <c r="H40">
        <v>106200</v>
      </c>
      <c r="I40">
        <v>150480</v>
      </c>
      <c r="J40" s="17">
        <v>0</v>
      </c>
      <c r="K40" s="17">
        <v>210.489</v>
      </c>
      <c r="L40">
        <v>19.6112</v>
      </c>
      <c r="M40">
        <v>13471.9</v>
      </c>
      <c r="N40">
        <v>2.2490800000000002</v>
      </c>
      <c r="O40" s="17">
        <v>0</v>
      </c>
      <c r="P40">
        <v>1633.78</v>
      </c>
      <c r="Q40">
        <v>121458</v>
      </c>
      <c r="R40">
        <v>485.29199999999997</v>
      </c>
      <c r="S40">
        <v>515.64200000000005</v>
      </c>
      <c r="T40">
        <v>35.673400000000001</v>
      </c>
      <c r="U40">
        <v>426.89600000000002</v>
      </c>
      <c r="V40" s="17">
        <v>0</v>
      </c>
      <c r="W40">
        <v>0.58141799999999999</v>
      </c>
      <c r="X40">
        <v>0.13814100000000001</v>
      </c>
      <c r="Y40">
        <v>2.6936500000000001E-3</v>
      </c>
      <c r="Z40">
        <v>52.415900000000001</v>
      </c>
      <c r="AA40">
        <v>2.02271</v>
      </c>
      <c r="AB40">
        <v>8.7874499999999998</v>
      </c>
      <c r="AC40">
        <v>1163.3</v>
      </c>
      <c r="AD40">
        <v>3.9813100000000001E-3</v>
      </c>
      <c r="AE40" s="1">
        <v>3.2103399999999998E-6</v>
      </c>
      <c r="AF40">
        <v>3.4749299999999997E-2</v>
      </c>
      <c r="AG40">
        <v>3.7971300000000001</v>
      </c>
      <c r="AI40">
        <v>410000</v>
      </c>
      <c r="AJ40">
        <v>52400</v>
      </c>
      <c r="AK40">
        <v>106199.99999999999</v>
      </c>
      <c r="AL40">
        <v>185600</v>
      </c>
      <c r="AM40">
        <v>76800</v>
      </c>
      <c r="AN40">
        <v>14200</v>
      </c>
      <c r="AO40">
        <v>154800</v>
      </c>
      <c r="AP40">
        <v>1.8044999999999999E-2</v>
      </c>
      <c r="AQ40">
        <v>5.9698599999999998E-2</v>
      </c>
      <c r="AR40">
        <v>3.4305199999999996</v>
      </c>
      <c r="AS40">
        <v>3.7530699999999997</v>
      </c>
      <c r="AT40">
        <v>10.62</v>
      </c>
      <c r="AU40">
        <v>15.048</v>
      </c>
      <c r="AV40">
        <v>0</v>
      </c>
      <c r="AW40">
        <v>0</v>
      </c>
      <c r="AX40">
        <v>1.9611200000000002E-3</v>
      </c>
      <c r="AY40">
        <v>1.3471899999999999</v>
      </c>
      <c r="AZ40">
        <v>2.2490800000000001E-4</v>
      </c>
      <c r="BA40">
        <v>0</v>
      </c>
      <c r="BB40">
        <v>0.163378</v>
      </c>
      <c r="BC40">
        <v>12.145799999999999</v>
      </c>
      <c r="BD40">
        <v>4.8529199999999995E-2</v>
      </c>
      <c r="BE40">
        <v>5.1564200000000004E-2</v>
      </c>
      <c r="BF40">
        <v>3.56734E-3</v>
      </c>
      <c r="BG40">
        <v>4.2689600000000001E-2</v>
      </c>
      <c r="BH40">
        <v>0</v>
      </c>
      <c r="BI40">
        <v>5.81418E-5</v>
      </c>
      <c r="BJ40">
        <v>1.3814100000000002E-5</v>
      </c>
      <c r="BK40">
        <v>2.69365E-7</v>
      </c>
      <c r="BL40">
        <v>5.24159E-3</v>
      </c>
      <c r="BM40">
        <v>2.0227099999999999E-4</v>
      </c>
      <c r="BN40">
        <v>8.78745E-4</v>
      </c>
      <c r="BO40">
        <v>0.11632999999999999</v>
      </c>
      <c r="BP40">
        <v>3.9813100000000001E-7</v>
      </c>
      <c r="BQ40">
        <v>3.2103399999999996E-10</v>
      </c>
      <c r="BR40">
        <v>3.4749299999999995E-6</v>
      </c>
      <c r="BS40">
        <v>3.79713E-4</v>
      </c>
      <c r="BU40">
        <v>41</v>
      </c>
      <c r="BV40">
        <v>5.24</v>
      </c>
      <c r="BW40">
        <v>10.62</v>
      </c>
      <c r="BX40">
        <v>18.559999999999999</v>
      </c>
      <c r="BY40">
        <v>7.68</v>
      </c>
      <c r="BZ40">
        <v>1.42</v>
      </c>
      <c r="CA40">
        <v>15.48</v>
      </c>
      <c r="CB40">
        <f t="shared" si="0"/>
        <v>207200</v>
      </c>
      <c r="CC40">
        <f t="shared" si="1"/>
        <v>173858</v>
      </c>
      <c r="CD40">
        <f t="shared" si="2"/>
        <v>0.25289575289575289</v>
      </c>
      <c r="CE40">
        <f t="shared" si="3"/>
        <v>0.30139539164145451</v>
      </c>
      <c r="CF40">
        <f t="shared" si="4"/>
        <v>0.74710424710424705</v>
      </c>
      <c r="CG40">
        <f t="shared" si="5"/>
        <v>0.69860460835854543</v>
      </c>
      <c r="CI40">
        <v>5.6587819457812358</v>
      </c>
      <c r="CJ40">
        <v>2.3412180542187642</v>
      </c>
      <c r="CL40">
        <v>1.0292115259983383</v>
      </c>
      <c r="CM40">
        <v>0.24099071037140943</v>
      </c>
      <c r="CN40">
        <v>2.3736765533760673</v>
      </c>
      <c r="CO40">
        <v>2.5464772414008002E-2</v>
      </c>
      <c r="CP40">
        <v>1.8461651156040291</v>
      </c>
      <c r="CQ40">
        <v>2.2265491931019159E-2</v>
      </c>
      <c r="CR40">
        <v>0</v>
      </c>
      <c r="CS40">
        <v>3.7807750809033258E-5</v>
      </c>
      <c r="CT40">
        <v>6.7536452845524831E-3</v>
      </c>
      <c r="CU40">
        <v>3.7351904030228901E-4</v>
      </c>
      <c r="CV40">
        <v>4.3814918073696265E-4</v>
      </c>
      <c r="CW40">
        <v>5.6822469331750735E-6</v>
      </c>
      <c r="CX40">
        <v>2.5286340158248351E-8</v>
      </c>
      <c r="CY40">
        <v>4.8309825190902543E-4</v>
      </c>
      <c r="CZ40">
        <v>1.3304754464112695E-6</v>
      </c>
      <c r="DA40">
        <v>1.5890582074000844E-11</v>
      </c>
      <c r="DB40">
        <v>1.4590870248797709E-5</v>
      </c>
      <c r="DC40">
        <v>2.4544750842612225E-8</v>
      </c>
      <c r="DD40">
        <v>1.5890582074000844E-11</v>
      </c>
      <c r="DE40">
        <v>1.6186051877198392E-7</v>
      </c>
      <c r="DF40">
        <v>1.5692805566244626E-5</v>
      </c>
      <c r="DH40">
        <v>4.4472347015870405E-2</v>
      </c>
      <c r="DI40">
        <v>1.6820602841935184</v>
      </c>
      <c r="DJ40">
        <v>4.2770394929104918E-3</v>
      </c>
      <c r="DK40">
        <v>5.6620378059970215E-5</v>
      </c>
      <c r="DL40">
        <v>0</v>
      </c>
      <c r="DM40">
        <v>7.2553116092055345E-3</v>
      </c>
      <c r="DN40">
        <v>4.6034636388873782</v>
      </c>
      <c r="DP40">
        <v>3.8846152737752097E-2</v>
      </c>
      <c r="DQ40">
        <v>8.0472362505436879E-2</v>
      </c>
      <c r="DR40">
        <v>5.6881282040732266</v>
      </c>
      <c r="DS40">
        <v>6.2229467599259305</v>
      </c>
      <c r="DT40">
        <v>20.065510340226858</v>
      </c>
      <c r="DU40">
        <v>32.190613029547926</v>
      </c>
      <c r="DV40">
        <v>0</v>
      </c>
      <c r="DW40">
        <v>0</v>
      </c>
      <c r="DX40">
        <v>3.0079812099644042E-3</v>
      </c>
      <c r="DY40">
        <v>2.2477556987674947</v>
      </c>
      <c r="DZ40">
        <v>4.0151420337652092E-4</v>
      </c>
      <c r="EA40">
        <v>0</v>
      </c>
      <c r="EB40">
        <v>0.21095805096468814</v>
      </c>
      <c r="EC40">
        <v>15.624572871340282</v>
      </c>
      <c r="ED40">
        <v>6.0405419027225231E-2</v>
      </c>
      <c r="EE40">
        <v>6.4183153808503909E-2</v>
      </c>
      <c r="EF40">
        <v>4.7953400000000064E-3</v>
      </c>
      <c r="EG40">
        <v>4.6685350555750404E-2</v>
      </c>
      <c r="EH40">
        <v>0</v>
      </c>
      <c r="EI40">
        <v>6.8758882857794922E-5</v>
      </c>
      <c r="EJ40">
        <v>1.7543021381171957E-5</v>
      </c>
      <c r="EK40">
        <v>3.6385831286998542E-7</v>
      </c>
      <c r="EL40">
        <v>7.4982211484232167E-3</v>
      </c>
      <c r="EM40">
        <v>2.567960779209839E-4</v>
      </c>
      <c r="EN40">
        <v>9.3164161399548237E-4</v>
      </c>
      <c r="EO40">
        <v>0.12988630007283264</v>
      </c>
      <c r="EP40">
        <v>4.6692253347732126E-7</v>
      </c>
      <c r="EQ40">
        <v>2.0690919653179179E-10</v>
      </c>
      <c r="ER40">
        <v>4.3822224281984325E-6</v>
      </c>
      <c r="ES40">
        <v>4.0903446718146822E-4</v>
      </c>
      <c r="EU40">
        <v>8.6884180209833239</v>
      </c>
      <c r="EV40">
        <v>20.065510340226858</v>
      </c>
      <c r="EW40">
        <v>39.702513707897111</v>
      </c>
      <c r="EX40">
        <v>9.2518287380428799</v>
      </c>
      <c r="EY40">
        <v>2.3692375182786711</v>
      </c>
      <c r="EZ40">
        <v>19.91374697824331</v>
      </c>
      <c r="FB40">
        <v>20.981999999999999</v>
      </c>
      <c r="FC40">
        <v>106.538</v>
      </c>
      <c r="FD40">
        <v>3287.88</v>
      </c>
      <c r="FE40">
        <v>2574.7800000000002</v>
      </c>
      <c r="FF40">
        <v>4.0789899999999998E-12</v>
      </c>
      <c r="FG40">
        <v>12264.7</v>
      </c>
      <c r="FH40">
        <v>615.61199999999997</v>
      </c>
      <c r="FI40">
        <v>184.67400000000001</v>
      </c>
      <c r="FJ40">
        <v>2.7436799999999999</v>
      </c>
      <c r="FK40">
        <v>1603.93</v>
      </c>
      <c r="FL40">
        <v>0.57898099999999997</v>
      </c>
      <c r="FM40">
        <v>2.2134299999999998</v>
      </c>
      <c r="FN40">
        <v>193.637</v>
      </c>
      <c r="FO40">
        <v>15024.1</v>
      </c>
      <c r="FP40">
        <v>52.356699999999996</v>
      </c>
      <c r="FQ40">
        <v>90.273300000000006</v>
      </c>
      <c r="FR40">
        <v>4.1642700000000001</v>
      </c>
      <c r="FS40">
        <v>49.445399999999999</v>
      </c>
      <c r="FT40">
        <v>5.3897599999999999</v>
      </c>
      <c r="FU40">
        <v>0.152723</v>
      </c>
      <c r="FV40">
        <v>0.11704000000000001</v>
      </c>
      <c r="FW40">
        <v>2.3296699999999999E-4</v>
      </c>
      <c r="FX40">
        <v>6.3494099999999998</v>
      </c>
      <c r="FY40">
        <v>0.297788</v>
      </c>
      <c r="FZ40">
        <v>1.24664</v>
      </c>
      <c r="GA40">
        <v>166.26900000000001</v>
      </c>
      <c r="GB40">
        <v>5.2435099999999998E-3</v>
      </c>
      <c r="GC40">
        <v>4.6713399999999998E-7</v>
      </c>
      <c r="GD40">
        <v>2.52859E-2</v>
      </c>
      <c r="GE40">
        <v>0.66180499999999998</v>
      </c>
      <c r="GG40">
        <v>941.66666666666708</v>
      </c>
      <c r="GH40">
        <v>1166.6666666666699</v>
      </c>
      <c r="GI40">
        <v>1424.9999999999998</v>
      </c>
      <c r="GJ40">
        <v>1041.6666666666702</v>
      </c>
      <c r="GK40">
        <v>2216.6666666666702</v>
      </c>
      <c r="GL40">
        <v>833.33333333333303</v>
      </c>
      <c r="GM40">
        <v>2.0981999999999997E-3</v>
      </c>
      <c r="GN40">
        <v>1.06538E-2</v>
      </c>
      <c r="GO40">
        <v>0.32878800000000002</v>
      </c>
      <c r="GP40">
        <v>0.25747800000000004</v>
      </c>
      <c r="GQ40">
        <v>4.0789899999999996E-16</v>
      </c>
      <c r="GR40">
        <v>1.2264700000000002</v>
      </c>
      <c r="GS40">
        <v>6.1561199999999996E-2</v>
      </c>
      <c r="GT40">
        <v>1.8467400000000002E-2</v>
      </c>
      <c r="GU40">
        <v>2.7436799999999999E-4</v>
      </c>
      <c r="GV40">
        <v>0.16039300000000001</v>
      </c>
      <c r="GW40">
        <v>5.7898099999999994E-5</v>
      </c>
      <c r="GX40">
        <v>2.2134299999999998E-4</v>
      </c>
      <c r="GY40">
        <v>1.9363700000000001E-2</v>
      </c>
      <c r="GZ40">
        <v>1.50241</v>
      </c>
      <c r="HA40">
        <v>5.2356699999999996E-3</v>
      </c>
      <c r="HB40">
        <v>9.0273300000000001E-3</v>
      </c>
      <c r="HC40">
        <v>4.1642700000000003E-4</v>
      </c>
      <c r="HD40">
        <v>4.9445399999999999E-3</v>
      </c>
      <c r="HE40">
        <v>5.3897600000000004E-4</v>
      </c>
      <c r="HF40">
        <v>1.5272299999999999E-5</v>
      </c>
      <c r="HG40">
        <v>1.1704E-5</v>
      </c>
      <c r="HH40">
        <v>2.32967E-8</v>
      </c>
      <c r="HI40">
        <v>6.3494099999999998E-4</v>
      </c>
      <c r="HJ40">
        <v>2.97788E-5</v>
      </c>
      <c r="HK40">
        <v>1.24664E-4</v>
      </c>
      <c r="HL40">
        <v>1.66269E-2</v>
      </c>
      <c r="HM40">
        <v>5.2435100000000003E-7</v>
      </c>
      <c r="HN40">
        <v>4.6713399999999998E-11</v>
      </c>
      <c r="HO40">
        <v>2.52859E-6</v>
      </c>
      <c r="HP40">
        <v>6.6180500000000001E-5</v>
      </c>
      <c r="HS40">
        <v>9.4166666666666704E-2</v>
      </c>
      <c r="HT40">
        <v>0.11666666666666699</v>
      </c>
      <c r="HU40">
        <v>0.14249999999999999</v>
      </c>
      <c r="HV40">
        <v>0.10416666666666702</v>
      </c>
      <c r="HW40">
        <v>0.22166666666666701</v>
      </c>
      <c r="HX40">
        <v>8.3333333333333301E-2</v>
      </c>
      <c r="HZ40">
        <v>4.5168743515850065E-3</v>
      </c>
      <c r="IA40">
        <v>1.4361081426707218E-2</v>
      </c>
      <c r="IB40">
        <v>0.54504962566845017</v>
      </c>
      <c r="IC40">
        <v>0.42683518716577618</v>
      </c>
      <c r="ID40">
        <v>7.7074466345441089E-16</v>
      </c>
      <c r="IE40">
        <v>2.6232224136703439</v>
      </c>
      <c r="IF40">
        <v>8.6136529341317533E-2</v>
      </c>
      <c r="IG40">
        <v>2.5839615568862329E-2</v>
      </c>
      <c r="IH40">
        <v>4.2082778647686706E-4</v>
      </c>
      <c r="II40">
        <v>0.2676120515980781</v>
      </c>
      <c r="IJ40">
        <v>1.0336186128778942E-4</v>
      </c>
      <c r="IK40">
        <v>3.2350130769230731E-4</v>
      </c>
      <c r="IL40">
        <v>2.500292824899884E-2</v>
      </c>
      <c r="IM40">
        <v>1.9325538836168332</v>
      </c>
      <c r="IN40">
        <v>6.5169596910369908E-3</v>
      </c>
      <c r="IO40">
        <v>1.1236526696237342E-2</v>
      </c>
      <c r="IP40">
        <v>5.5977536488812469E-4</v>
      </c>
      <c r="IQ40">
        <v>5.4073494068093888E-3</v>
      </c>
      <c r="IR40">
        <v>6.3739663455831912E-4</v>
      </c>
      <c r="IS40">
        <v>1.8061124469299219E-5</v>
      </c>
      <c r="IT40">
        <v>1.4863329659205924E-5</v>
      </c>
      <c r="IU40">
        <v>3.1469188489366432E-8</v>
      </c>
      <c r="IV40">
        <v>9.082984426864721E-4</v>
      </c>
      <c r="IW40">
        <v>3.7806106882318341E-5</v>
      </c>
      <c r="IX40">
        <v>1.3216822874341567E-4</v>
      </c>
      <c r="IY40">
        <v>1.8564484850691836E-2</v>
      </c>
      <c r="IZ40">
        <v>6.1495160475161917E-7</v>
      </c>
      <c r="JA40">
        <v>3.0107191329479758E-11</v>
      </c>
      <c r="JB40">
        <v>3.1887962663185497E-6</v>
      </c>
      <c r="JC40">
        <v>7.1290963320463509E-5</v>
      </c>
      <c r="JD40">
        <v>0</v>
      </c>
      <c r="JE40">
        <v>0</v>
      </c>
      <c r="JF40">
        <v>0.15610516934046378</v>
      </c>
      <c r="JG40">
        <v>0.22044724487274592</v>
      </c>
      <c r="JH40">
        <v>0.30478462086151631</v>
      </c>
      <c r="JI40">
        <v>0.12547953964194417</v>
      </c>
      <c r="JJ40">
        <v>0.36984576282988701</v>
      </c>
    </row>
    <row r="41" spans="1:270">
      <c r="A41" t="s">
        <v>64</v>
      </c>
      <c r="B41" t="s">
        <v>38</v>
      </c>
      <c r="D41">
        <v>177.77500000000001</v>
      </c>
      <c r="E41">
        <v>613.15200000000004</v>
      </c>
      <c r="F41">
        <v>36906.400000000001</v>
      </c>
      <c r="G41">
        <v>41082.300000000003</v>
      </c>
      <c r="H41">
        <v>108800</v>
      </c>
      <c r="I41">
        <v>170255</v>
      </c>
      <c r="J41" s="17">
        <v>0</v>
      </c>
      <c r="K41" s="17">
        <v>199.154</v>
      </c>
      <c r="L41">
        <v>23.263100000000001</v>
      </c>
      <c r="M41">
        <v>13113.8</v>
      </c>
      <c r="N41">
        <v>4.4205699999999997</v>
      </c>
      <c r="O41" s="17">
        <v>0</v>
      </c>
      <c r="P41">
        <v>1777.99</v>
      </c>
      <c r="Q41">
        <v>142059</v>
      </c>
      <c r="R41">
        <v>578.827</v>
      </c>
      <c r="S41">
        <v>646.04899999999998</v>
      </c>
      <c r="T41">
        <v>38.585299999999997</v>
      </c>
      <c r="U41">
        <v>471.536</v>
      </c>
      <c r="V41" s="17">
        <v>0</v>
      </c>
      <c r="W41">
        <v>0.73605900000000002</v>
      </c>
      <c r="X41">
        <v>5.4347699999999999E-2</v>
      </c>
      <c r="Y41">
        <v>0.27483000000000002</v>
      </c>
      <c r="Z41">
        <v>55.327599999999997</v>
      </c>
      <c r="AA41">
        <v>2.3658899999999998</v>
      </c>
      <c r="AB41">
        <v>6.9708600000000001</v>
      </c>
      <c r="AC41">
        <v>1247.44</v>
      </c>
      <c r="AD41">
        <v>9.5833499999999992E-3</v>
      </c>
      <c r="AE41" s="17">
        <v>0</v>
      </c>
      <c r="AF41">
        <v>5.8543900000000003E-2</v>
      </c>
      <c r="AG41">
        <v>4.2423200000000003</v>
      </c>
      <c r="AI41">
        <v>412400</v>
      </c>
      <c r="AJ41">
        <v>51800</v>
      </c>
      <c r="AK41">
        <v>108800.00000000001</v>
      </c>
      <c r="AL41">
        <v>188900</v>
      </c>
      <c r="AM41">
        <v>80800</v>
      </c>
      <c r="AN41">
        <v>12600</v>
      </c>
      <c r="AO41">
        <v>144700</v>
      </c>
      <c r="AP41">
        <v>1.7777500000000002E-2</v>
      </c>
      <c r="AQ41">
        <v>6.1315200000000007E-2</v>
      </c>
      <c r="AR41">
        <v>3.6906400000000001</v>
      </c>
      <c r="AS41">
        <v>4.1082300000000007</v>
      </c>
      <c r="AT41">
        <v>10.88</v>
      </c>
      <c r="AU41">
        <v>17.025500000000001</v>
      </c>
      <c r="AV41">
        <v>0</v>
      </c>
      <c r="AW41">
        <v>0</v>
      </c>
      <c r="AX41">
        <v>2.3263100000000003E-3</v>
      </c>
      <c r="AY41">
        <v>1.31138</v>
      </c>
      <c r="AZ41">
        <v>4.4205699999999999E-4</v>
      </c>
      <c r="BA41">
        <v>0</v>
      </c>
      <c r="BB41">
        <v>0.17779900000000001</v>
      </c>
      <c r="BC41">
        <v>14.2059</v>
      </c>
      <c r="BD41">
        <v>5.7882700000000002E-2</v>
      </c>
      <c r="BE41">
        <v>6.4604899999999993E-2</v>
      </c>
      <c r="BF41">
        <v>3.8585299999999998E-3</v>
      </c>
      <c r="BG41">
        <v>4.7153599999999997E-2</v>
      </c>
      <c r="BH41">
        <v>0</v>
      </c>
      <c r="BI41">
        <v>7.3605900000000006E-5</v>
      </c>
      <c r="BJ41">
        <v>5.4347699999999996E-6</v>
      </c>
      <c r="BK41">
        <v>2.7483000000000001E-5</v>
      </c>
      <c r="BL41">
        <v>5.5327599999999994E-3</v>
      </c>
      <c r="BM41">
        <v>2.3658899999999999E-4</v>
      </c>
      <c r="BN41">
        <v>6.9708599999999997E-4</v>
      </c>
      <c r="BO41">
        <v>0.12474400000000001</v>
      </c>
      <c r="BP41">
        <v>9.5833499999999991E-7</v>
      </c>
      <c r="BQ41">
        <v>0</v>
      </c>
      <c r="BR41">
        <v>5.8543900000000004E-6</v>
      </c>
      <c r="BS41">
        <v>4.2423200000000003E-4</v>
      </c>
      <c r="BU41">
        <v>41.24</v>
      </c>
      <c r="BV41">
        <v>5.18</v>
      </c>
      <c r="BW41">
        <v>10.88</v>
      </c>
      <c r="BX41">
        <v>18.89</v>
      </c>
      <c r="BY41">
        <v>8.08</v>
      </c>
      <c r="BZ41">
        <v>1.26</v>
      </c>
      <c r="CA41">
        <v>14.47</v>
      </c>
      <c r="CB41">
        <f t="shared" si="0"/>
        <v>196500</v>
      </c>
      <c r="CC41">
        <f t="shared" si="1"/>
        <v>193859</v>
      </c>
      <c r="CD41">
        <f t="shared" si="2"/>
        <v>0.26361323155216287</v>
      </c>
      <c r="CE41">
        <f t="shared" si="3"/>
        <v>0.26720451462145167</v>
      </c>
      <c r="CF41">
        <f t="shared" si="4"/>
        <v>0.73638676844783713</v>
      </c>
      <c r="CG41">
        <f t="shared" si="5"/>
        <v>0.73279548537854833</v>
      </c>
      <c r="CI41">
        <v>5.710938371196483</v>
      </c>
      <c r="CJ41">
        <v>2.2890616288035179</v>
      </c>
      <c r="CL41">
        <v>1.1348312172290136</v>
      </c>
      <c r="CM41">
        <v>0.23261115384651943</v>
      </c>
      <c r="CN41">
        <v>2.2001365861749798</v>
      </c>
      <c r="CO41">
        <v>2.7479325351122474E-2</v>
      </c>
      <c r="CP41">
        <v>1.8096706441921595</v>
      </c>
      <c r="CQ41">
        <v>2.1750869563538281E-2</v>
      </c>
      <c r="CR41">
        <v>0</v>
      </c>
      <c r="CS41">
        <v>7.3685958739024433E-5</v>
      </c>
      <c r="CT41">
        <v>8.3904634423482422E-3</v>
      </c>
      <c r="CU41">
        <v>4.3934601559363111E-4</v>
      </c>
      <c r="CV41">
        <v>4.6992647141574895E-4</v>
      </c>
      <c r="CW41">
        <v>7.1330420726641597E-6</v>
      </c>
      <c r="CX41">
        <v>2.5582293494912617E-6</v>
      </c>
      <c r="CY41">
        <v>5.0564390759154235E-4</v>
      </c>
      <c r="CZ41">
        <v>5.1903418945448946E-7</v>
      </c>
      <c r="DA41">
        <v>0</v>
      </c>
      <c r="DB41">
        <v>1.6922816714986193E-5</v>
      </c>
      <c r="DC41">
        <v>5.8584200977717956E-8</v>
      </c>
      <c r="DD41">
        <v>0</v>
      </c>
      <c r="DE41">
        <v>2.7040022342856956E-7</v>
      </c>
      <c r="DF41">
        <v>1.7385175554039212E-5</v>
      </c>
      <c r="DH41">
        <v>4.5292321429306143E-2</v>
      </c>
      <c r="DI41">
        <v>1.7547781806833471</v>
      </c>
      <c r="DJ41">
        <v>4.6845357571925397E-3</v>
      </c>
      <c r="DK41">
        <v>4.453759757505221E-5</v>
      </c>
      <c r="DL41">
        <v>0</v>
      </c>
      <c r="DM41">
        <v>7.7146199461265866E-3</v>
      </c>
      <c r="DN41">
        <v>4.3743351604005145</v>
      </c>
      <c r="DP41">
        <v>3.8270295389048935E-2</v>
      </c>
      <c r="DQ41">
        <v>8.2651502740321625E-2</v>
      </c>
      <c r="DR41">
        <v>6.1194318864431096</v>
      </c>
      <c r="DS41">
        <v>6.8118357951038782</v>
      </c>
      <c r="DT41">
        <v>20.556756356089288</v>
      </c>
      <c r="DU41">
        <v>36.420872018511979</v>
      </c>
      <c r="DV41">
        <v>0</v>
      </c>
      <c r="DW41">
        <v>0</v>
      </c>
      <c r="DX41">
        <v>3.5681124911031924E-3</v>
      </c>
      <c r="DY41">
        <v>2.1880075329016084</v>
      </c>
      <c r="DZ41">
        <v>7.8917674872398802E-4</v>
      </c>
      <c r="EA41">
        <v>0</v>
      </c>
      <c r="EB41">
        <v>0.22957883254459346</v>
      </c>
      <c r="EC41">
        <v>18.274722105828591</v>
      </c>
      <c r="ED41">
        <v>7.2047937075558025E-2</v>
      </c>
      <c r="EE41">
        <v>8.0415215081064251E-2</v>
      </c>
      <c r="EF41">
        <v>5.1867675215146371E-3</v>
      </c>
      <c r="EG41">
        <v>5.1567181373581204E-2</v>
      </c>
      <c r="EH41">
        <v>0</v>
      </c>
      <c r="EI41">
        <v>8.7046831294224937E-5</v>
      </c>
      <c r="EJ41">
        <v>6.9018094781239383E-6</v>
      </c>
      <c r="EK41">
        <v>3.7124043630782803E-5</v>
      </c>
      <c r="EL41">
        <v>7.9147468690130354E-3</v>
      </c>
      <c r="EM41">
        <v>3.0036499191306548E-4</v>
      </c>
      <c r="EN41">
        <v>7.3904753498871094E-4</v>
      </c>
      <c r="EO41">
        <v>0.13928080990531622</v>
      </c>
      <c r="EP41">
        <v>1.1239220410367157E-6</v>
      </c>
      <c r="EQ41">
        <v>0</v>
      </c>
      <c r="ER41">
        <v>7.3829513577023503E-6</v>
      </c>
      <c r="ES41">
        <v>4.5699122779922899E-4</v>
      </c>
      <c r="EU41">
        <v>8.5889323184529793</v>
      </c>
      <c r="EV41">
        <v>20.556756356089288</v>
      </c>
      <c r="EW41">
        <v>40.408431246884511</v>
      </c>
      <c r="EX41">
        <v>9.7336948181492815</v>
      </c>
      <c r="EY41">
        <v>2.1022811781909336</v>
      </c>
      <c r="EZ41">
        <v>18.614465037156375</v>
      </c>
      <c r="FB41">
        <v>27.875800000000002</v>
      </c>
      <c r="FC41">
        <v>81.804900000000004</v>
      </c>
      <c r="FD41">
        <v>4178.59</v>
      </c>
      <c r="FE41">
        <v>3733.92</v>
      </c>
      <c r="FF41">
        <v>5.8660600000000001E-12</v>
      </c>
      <c r="FG41">
        <v>9963.75</v>
      </c>
      <c r="FH41">
        <v>702.10400000000004</v>
      </c>
      <c r="FI41">
        <v>108.995</v>
      </c>
      <c r="FJ41">
        <v>3.1673900000000001</v>
      </c>
      <c r="FK41">
        <v>1708.84</v>
      </c>
      <c r="FL41">
        <v>0.87969699999999995</v>
      </c>
      <c r="FM41">
        <v>2.4479700000000002</v>
      </c>
      <c r="FN41">
        <v>126.441</v>
      </c>
      <c r="FO41">
        <v>16564.7</v>
      </c>
      <c r="FP41">
        <v>73.504599999999996</v>
      </c>
      <c r="FQ41">
        <v>104.18</v>
      </c>
      <c r="FR41">
        <v>3.7895099999999999</v>
      </c>
      <c r="FS41">
        <v>48.304499999999997</v>
      </c>
      <c r="FT41">
        <v>5.5217599999999996</v>
      </c>
      <c r="FU41">
        <v>0.24105799999999999</v>
      </c>
      <c r="FV41">
        <v>7.4461899999999998E-2</v>
      </c>
      <c r="FW41">
        <v>0.27617000000000003</v>
      </c>
      <c r="FX41">
        <v>5.6144499999999997</v>
      </c>
      <c r="FY41">
        <v>0.40436</v>
      </c>
      <c r="FZ41">
        <v>0.87929199999999996</v>
      </c>
      <c r="GA41">
        <v>141.34399999999999</v>
      </c>
      <c r="GB41">
        <v>1.17772E-2</v>
      </c>
      <c r="GC41">
        <v>1.63852E-6</v>
      </c>
      <c r="GD41">
        <v>3.6819699999999997E-2</v>
      </c>
      <c r="GE41">
        <v>0.80154800000000004</v>
      </c>
      <c r="GG41">
        <v>941.66666666666708</v>
      </c>
      <c r="GH41">
        <v>1166.6666666666699</v>
      </c>
      <c r="GI41">
        <v>1424.9999999999998</v>
      </c>
      <c r="GJ41">
        <v>1041.6666666666702</v>
      </c>
      <c r="GK41">
        <v>2216.6666666666702</v>
      </c>
      <c r="GL41">
        <v>833.33333333333303</v>
      </c>
      <c r="GM41">
        <v>2.78758E-3</v>
      </c>
      <c r="GN41">
        <v>8.1804900000000003E-3</v>
      </c>
      <c r="GO41">
        <v>0.41785900000000004</v>
      </c>
      <c r="GP41">
        <v>0.373392</v>
      </c>
      <c r="GQ41">
        <v>5.8660600000000001E-16</v>
      </c>
      <c r="GR41">
        <v>0.99637500000000001</v>
      </c>
      <c r="GS41">
        <v>7.0210400000000006E-2</v>
      </c>
      <c r="GT41">
        <v>1.0899500000000001E-2</v>
      </c>
      <c r="GU41">
        <v>3.1673900000000002E-4</v>
      </c>
      <c r="GV41">
        <v>0.17088399999999998</v>
      </c>
      <c r="GW41">
        <v>8.7969699999999992E-5</v>
      </c>
      <c r="GX41">
        <v>2.4479699999999999E-4</v>
      </c>
      <c r="GY41">
        <v>1.26441E-2</v>
      </c>
      <c r="GZ41">
        <v>1.6564700000000001</v>
      </c>
      <c r="HA41">
        <v>7.3504599999999996E-3</v>
      </c>
      <c r="HB41">
        <v>1.0418E-2</v>
      </c>
      <c r="HC41">
        <v>3.7895099999999998E-4</v>
      </c>
      <c r="HD41">
        <v>4.83045E-3</v>
      </c>
      <c r="HE41">
        <v>5.5217599999999993E-4</v>
      </c>
      <c r="HF41">
        <v>2.4105799999999999E-5</v>
      </c>
      <c r="HG41">
        <v>7.4461900000000001E-6</v>
      </c>
      <c r="HH41">
        <v>2.7617000000000003E-5</v>
      </c>
      <c r="HI41">
        <v>5.6144499999999993E-4</v>
      </c>
      <c r="HJ41">
        <v>4.0435999999999997E-5</v>
      </c>
      <c r="HK41">
        <v>8.7929199999999992E-5</v>
      </c>
      <c r="HL41">
        <v>1.41344E-2</v>
      </c>
      <c r="HM41">
        <v>1.1777199999999999E-6</v>
      </c>
      <c r="HN41">
        <v>1.63852E-10</v>
      </c>
      <c r="HO41">
        <v>3.6819699999999997E-6</v>
      </c>
      <c r="HP41">
        <v>8.0154800000000007E-5</v>
      </c>
      <c r="HS41">
        <v>9.4166666666666704E-2</v>
      </c>
      <c r="HT41">
        <v>0.11666666666666699</v>
      </c>
      <c r="HU41">
        <v>0.14249999999999999</v>
      </c>
      <c r="HV41">
        <v>0.10416666666666702</v>
      </c>
      <c r="HW41">
        <v>0.22166666666666701</v>
      </c>
      <c r="HX41">
        <v>8.3333333333333301E-2</v>
      </c>
      <c r="HZ41">
        <v>6.0009287031700196E-3</v>
      </c>
      <c r="IA41">
        <v>1.1027115489343157E-2</v>
      </c>
      <c r="IB41">
        <v>0.69270743315508143</v>
      </c>
      <c r="IC41">
        <v>0.61899208556149843</v>
      </c>
      <c r="ID41">
        <v>1.1084200845070428E-15</v>
      </c>
      <c r="IE41">
        <v>2.1310861516553921</v>
      </c>
      <c r="IF41">
        <v>9.8238503792415374E-2</v>
      </c>
      <c r="IG41">
        <v>1.5250597804391249E-2</v>
      </c>
      <c r="IH41">
        <v>4.8581675800711603E-4</v>
      </c>
      <c r="II41">
        <v>0.2851160451222059</v>
      </c>
      <c r="IJ41">
        <v>1.5704681032587336E-4</v>
      </c>
      <c r="IK41">
        <v>3.5778023076923036E-4</v>
      </c>
      <c r="IL41">
        <v>1.6326400691663585E-2</v>
      </c>
      <c r="IM41">
        <v>2.1307216615935567</v>
      </c>
      <c r="IN41">
        <v>9.1492877760782788E-3</v>
      </c>
      <c r="IO41">
        <v>1.2967525848883405E-2</v>
      </c>
      <c r="IP41">
        <v>5.0939884853700584E-4</v>
      </c>
      <c r="IQ41">
        <v>5.282580572130555E-3</v>
      </c>
      <c r="IR41">
        <v>6.5300704314083437E-4</v>
      </c>
      <c r="IS41">
        <v>2.8507680849121161E-5</v>
      </c>
      <c r="IT41">
        <v>9.4561839264424601E-6</v>
      </c>
      <c r="IU41">
        <v>3.7305050866038232E-5</v>
      </c>
      <c r="IV41">
        <v>8.0316063879022821E-4</v>
      </c>
      <c r="IW41">
        <v>5.1336109510572097E-5</v>
      </c>
      <c r="IX41">
        <v>9.3222154100827391E-5</v>
      </c>
      <c r="IY41">
        <v>1.5781526001456596E-2</v>
      </c>
      <c r="IZ41">
        <v>1.3812137365010781E-6</v>
      </c>
      <c r="JA41">
        <v>1.0560403468208089E-10</v>
      </c>
      <c r="JB41">
        <v>4.6433198694517134E-6</v>
      </c>
      <c r="JC41">
        <v>8.6344359845560073E-5</v>
      </c>
      <c r="JD41">
        <v>0</v>
      </c>
      <c r="JE41">
        <v>0</v>
      </c>
      <c r="JF41">
        <v>0.15610516934046378</v>
      </c>
      <c r="JG41">
        <v>0.22044724487274592</v>
      </c>
      <c r="JH41">
        <v>0.30478462086151631</v>
      </c>
      <c r="JI41">
        <v>0.12547953964194417</v>
      </c>
      <c r="JJ41">
        <v>0.36984576282988701</v>
      </c>
    </row>
    <row r="42" spans="1:270">
      <c r="A42" t="s">
        <v>64</v>
      </c>
      <c r="B42" t="s">
        <v>39</v>
      </c>
      <c r="D42">
        <v>211.18</v>
      </c>
      <c r="E42">
        <v>714.78700000000003</v>
      </c>
      <c r="F42">
        <v>39633</v>
      </c>
      <c r="G42">
        <v>43524.800000000003</v>
      </c>
      <c r="H42">
        <v>106700</v>
      </c>
      <c r="I42">
        <v>189772</v>
      </c>
      <c r="J42" s="17">
        <v>0</v>
      </c>
      <c r="K42" s="17">
        <v>153.864</v>
      </c>
      <c r="L42">
        <v>23.3141</v>
      </c>
      <c r="M42">
        <v>17498.5</v>
      </c>
      <c r="N42">
        <v>2.9948299999999999</v>
      </c>
      <c r="O42" s="17">
        <v>0</v>
      </c>
      <c r="P42">
        <v>1970.77</v>
      </c>
      <c r="Q42">
        <v>149329</v>
      </c>
      <c r="R42">
        <v>653.72</v>
      </c>
      <c r="S42">
        <v>727.24400000000003</v>
      </c>
      <c r="T42">
        <v>41.235399999999998</v>
      </c>
      <c r="U42">
        <v>480.05599999999998</v>
      </c>
      <c r="V42" s="17">
        <v>0</v>
      </c>
      <c r="W42">
        <v>0.84277299999999999</v>
      </c>
      <c r="X42">
        <v>0.62699400000000005</v>
      </c>
      <c r="Y42">
        <v>2.3562499999999999E-4</v>
      </c>
      <c r="Z42">
        <v>65.867500000000007</v>
      </c>
      <c r="AA42">
        <v>2.5039400000000001</v>
      </c>
      <c r="AB42">
        <v>6.8488100000000003</v>
      </c>
      <c r="AC42">
        <v>1505.44</v>
      </c>
      <c r="AD42">
        <v>4.7197099999999999E-2</v>
      </c>
      <c r="AE42" s="1">
        <v>5.3907499999999998E-5</v>
      </c>
      <c r="AF42">
        <v>6.1526299999999999E-2</v>
      </c>
      <c r="AG42">
        <v>4.0352800000000002</v>
      </c>
      <c r="AI42">
        <v>411200</v>
      </c>
      <c r="AJ42">
        <v>53000</v>
      </c>
      <c r="AK42">
        <v>106700</v>
      </c>
      <c r="AL42">
        <v>187200</v>
      </c>
      <c r="AM42">
        <v>77100</v>
      </c>
      <c r="AN42">
        <v>13799.999999999998</v>
      </c>
      <c r="AO42">
        <v>151000</v>
      </c>
      <c r="AP42">
        <v>2.1118000000000001E-2</v>
      </c>
      <c r="AQ42">
        <v>7.1478700000000006E-2</v>
      </c>
      <c r="AR42">
        <v>3.9632999999999998</v>
      </c>
      <c r="AS42">
        <v>4.3524799999999999</v>
      </c>
      <c r="AT42">
        <v>10.67</v>
      </c>
      <c r="AU42">
        <v>18.9772</v>
      </c>
      <c r="AV42">
        <v>0</v>
      </c>
      <c r="AW42">
        <v>0</v>
      </c>
      <c r="AX42">
        <v>2.3314099999999999E-3</v>
      </c>
      <c r="AY42">
        <v>1.7498499999999999</v>
      </c>
      <c r="AZ42">
        <v>2.9948299999999996E-4</v>
      </c>
      <c r="BA42">
        <v>0</v>
      </c>
      <c r="BB42">
        <v>0.197077</v>
      </c>
      <c r="BC42">
        <v>14.9329</v>
      </c>
      <c r="BD42">
        <v>6.5372E-2</v>
      </c>
      <c r="BE42">
        <v>7.2724400000000008E-2</v>
      </c>
      <c r="BF42">
        <v>4.1235400000000002E-3</v>
      </c>
      <c r="BG42">
        <v>4.8005599999999995E-2</v>
      </c>
      <c r="BH42">
        <v>0</v>
      </c>
      <c r="BI42">
        <v>8.42773E-5</v>
      </c>
      <c r="BJ42">
        <v>6.2699400000000005E-5</v>
      </c>
      <c r="BK42">
        <v>2.35625E-8</v>
      </c>
      <c r="BL42">
        <v>6.5867500000000006E-3</v>
      </c>
      <c r="BM42">
        <v>2.5039400000000003E-4</v>
      </c>
      <c r="BN42">
        <v>6.8488100000000003E-4</v>
      </c>
      <c r="BO42">
        <v>0.15054400000000001</v>
      </c>
      <c r="BP42">
        <v>4.7197099999999997E-6</v>
      </c>
      <c r="BQ42">
        <v>5.3907499999999998E-9</v>
      </c>
      <c r="BR42">
        <v>6.1526299999999997E-6</v>
      </c>
      <c r="BS42">
        <v>4.03528E-4</v>
      </c>
      <c r="BU42">
        <v>41.12</v>
      </c>
      <c r="BV42">
        <v>5.3</v>
      </c>
      <c r="BW42">
        <v>10.67</v>
      </c>
      <c r="BX42">
        <v>18.72</v>
      </c>
      <c r="BY42">
        <v>7.71</v>
      </c>
      <c r="BZ42">
        <v>1.38</v>
      </c>
      <c r="CA42">
        <v>15.1</v>
      </c>
      <c r="CB42">
        <f t="shared" si="0"/>
        <v>204000</v>
      </c>
      <c r="CC42">
        <f t="shared" si="1"/>
        <v>202329</v>
      </c>
      <c r="CD42">
        <f t="shared" si="2"/>
        <v>0.25980392156862747</v>
      </c>
      <c r="CE42">
        <f t="shared" si="3"/>
        <v>0.26194959694359188</v>
      </c>
      <c r="CF42">
        <f t="shared" si="4"/>
        <v>0.74019607843137258</v>
      </c>
      <c r="CG42">
        <f t="shared" si="5"/>
        <v>0.73805040305640812</v>
      </c>
      <c r="CI42">
        <v>5.6431663079206107</v>
      </c>
      <c r="CJ42">
        <v>2.3568336920793898</v>
      </c>
      <c r="CL42">
        <v>0.99125672610902882</v>
      </c>
      <c r="CM42">
        <v>0.30948833950446458</v>
      </c>
      <c r="CN42">
        <v>2.2892833441197302</v>
      </c>
      <c r="CO42">
        <v>3.0370656794286466E-2</v>
      </c>
      <c r="CP42">
        <v>1.8462356838454521</v>
      </c>
      <c r="CQ42">
        <v>2.5763224122996298E-2</v>
      </c>
      <c r="CR42">
        <v>0</v>
      </c>
      <c r="CS42">
        <v>4.9776015707418113E-5</v>
      </c>
      <c r="CT42">
        <v>9.4176409132436367E-3</v>
      </c>
      <c r="CU42">
        <v>4.3903510633586015E-4</v>
      </c>
      <c r="CV42">
        <v>5.0074858394041509E-4</v>
      </c>
      <c r="CW42">
        <v>8.1435592647667993E-6</v>
      </c>
      <c r="CX42">
        <v>2.1869466877635502E-9</v>
      </c>
      <c r="CY42">
        <v>6.0022712323608198E-4</v>
      </c>
      <c r="CZ42">
        <v>5.9706232961796827E-6</v>
      </c>
      <c r="DA42">
        <v>2.6382137832198443E-10</v>
      </c>
      <c r="DB42">
        <v>1.7858439610616827E-5</v>
      </c>
      <c r="DC42">
        <v>2.8768681969731305E-7</v>
      </c>
      <c r="DD42">
        <v>2.6382137832198443E-10</v>
      </c>
      <c r="DE42">
        <v>2.8335291442300152E-7</v>
      </c>
      <c r="DF42">
        <v>1.6488867204791076E-5</v>
      </c>
      <c r="DH42">
        <v>5.2647113649126345E-2</v>
      </c>
      <c r="DI42">
        <v>1.6695780726182503</v>
      </c>
      <c r="DJ42">
        <v>4.7553785519975252E-3</v>
      </c>
      <c r="DK42">
        <v>4.3631187549767007E-5</v>
      </c>
      <c r="DL42">
        <v>0</v>
      </c>
      <c r="DM42">
        <v>9.2832449599314082E-3</v>
      </c>
      <c r="DN42">
        <v>4.5114753032347448</v>
      </c>
      <c r="DP42">
        <v>4.5461515850144026E-2</v>
      </c>
      <c r="DQ42">
        <v>9.6351670856894001E-2</v>
      </c>
      <c r="DR42">
        <v>6.5715280806418326</v>
      </c>
      <c r="DS42">
        <v>7.2168255091544831</v>
      </c>
      <c r="DT42">
        <v>20.159980727892709</v>
      </c>
      <c r="DU42">
        <v>40.595939765040995</v>
      </c>
      <c r="DV42">
        <v>0</v>
      </c>
      <c r="DW42">
        <v>0</v>
      </c>
      <c r="DX42">
        <v>3.5759349110320174E-3</v>
      </c>
      <c r="DY42">
        <v>2.9195846981407976</v>
      </c>
      <c r="DZ42">
        <v>5.3464829250098088E-4</v>
      </c>
      <c r="EA42">
        <v>0</v>
      </c>
      <c r="EB42">
        <v>0.25447110265744377</v>
      </c>
      <c r="EC42">
        <v>19.209947819858495</v>
      </c>
      <c r="ED42">
        <v>8.1370042214744281E-2</v>
      </c>
      <c r="EE42">
        <v>9.0521744753747024E-2</v>
      </c>
      <c r="EF42">
        <v>5.543002994836497E-3</v>
      </c>
      <c r="EG42">
        <v>5.2498928653328475E-2</v>
      </c>
      <c r="EH42">
        <v>0</v>
      </c>
      <c r="EI42">
        <v>9.9666900547819981E-5</v>
      </c>
      <c r="EJ42">
        <v>7.9624218355640462E-5</v>
      </c>
      <c r="EK42">
        <v>3.1828231199298465E-8</v>
      </c>
      <c r="EL42">
        <v>9.4225050317511723E-3</v>
      </c>
      <c r="EM42">
        <v>3.1789132962682171E-4</v>
      </c>
      <c r="EN42">
        <v>7.2610784725357191E-4</v>
      </c>
      <c r="EO42">
        <v>0.16808736489439111</v>
      </c>
      <c r="EP42">
        <v>5.535210647948157E-6</v>
      </c>
      <c r="EQ42">
        <v>3.474385115606935E-9</v>
      </c>
      <c r="ER42">
        <v>7.7590608093994772E-6</v>
      </c>
      <c r="ES42">
        <v>4.3468846332046443E-4</v>
      </c>
      <c r="EU42">
        <v>8.7879037235136668</v>
      </c>
      <c r="EV42">
        <v>20.159980727892709</v>
      </c>
      <c r="EW42">
        <v>40.044776757103122</v>
      </c>
      <c r="EX42">
        <v>9.2879686940508606</v>
      </c>
      <c r="EY42">
        <v>2.3024984332567366</v>
      </c>
      <c r="EZ42">
        <v>19.424908228131393</v>
      </c>
      <c r="FB42">
        <v>20.427700000000002</v>
      </c>
      <c r="FC42">
        <v>131.97300000000001</v>
      </c>
      <c r="FD42">
        <v>2417.0500000000002</v>
      </c>
      <c r="FE42">
        <v>2560.88</v>
      </c>
      <c r="FF42">
        <v>3.21983E-12</v>
      </c>
      <c r="FG42">
        <v>16238.6</v>
      </c>
      <c r="FH42">
        <v>787.72900000000004</v>
      </c>
      <c r="FI42">
        <v>205.27500000000001</v>
      </c>
      <c r="FJ42">
        <v>3.2362199999999999</v>
      </c>
      <c r="FK42">
        <v>1318.97</v>
      </c>
      <c r="FL42">
        <v>0.50302899999999995</v>
      </c>
      <c r="FM42">
        <v>2.0646800000000001</v>
      </c>
      <c r="FN42">
        <v>172.50800000000001</v>
      </c>
      <c r="FO42">
        <v>15585.7</v>
      </c>
      <c r="FP42">
        <v>58.245199999999997</v>
      </c>
      <c r="FQ42">
        <v>85.697599999999994</v>
      </c>
      <c r="FR42">
        <v>3.1182099999999999</v>
      </c>
      <c r="FS42">
        <v>43.045499999999997</v>
      </c>
      <c r="FT42">
        <v>6.8521400000000003</v>
      </c>
      <c r="FU42">
        <v>0.25745000000000001</v>
      </c>
      <c r="FV42">
        <v>0.18563099999999999</v>
      </c>
      <c r="FW42">
        <v>1.9663599999999999E-5</v>
      </c>
      <c r="FX42">
        <v>5.9600499999999998</v>
      </c>
      <c r="FY42">
        <v>0.44115799999999999</v>
      </c>
      <c r="FZ42">
        <v>1.0965</v>
      </c>
      <c r="GA42">
        <v>154.06800000000001</v>
      </c>
      <c r="GB42">
        <v>2.7461800000000001E-2</v>
      </c>
      <c r="GC42">
        <v>4.4130900000000003E-6</v>
      </c>
      <c r="GD42">
        <v>4.4740000000000002E-2</v>
      </c>
      <c r="GE42">
        <v>0.71199299999999999</v>
      </c>
      <c r="GG42">
        <v>941.66666666666708</v>
      </c>
      <c r="GH42">
        <v>1166.6666666666699</v>
      </c>
      <c r="GI42">
        <v>1424.9999999999998</v>
      </c>
      <c r="GJ42">
        <v>1041.6666666666702</v>
      </c>
      <c r="GK42">
        <v>2216.6666666666702</v>
      </c>
      <c r="GL42">
        <v>833.33333333333303</v>
      </c>
      <c r="GM42">
        <v>2.0427700000000002E-3</v>
      </c>
      <c r="GN42">
        <v>1.3197300000000002E-2</v>
      </c>
      <c r="GO42">
        <v>0.24170500000000003</v>
      </c>
      <c r="GP42">
        <v>0.25608800000000004</v>
      </c>
      <c r="GQ42">
        <v>3.2198300000000001E-16</v>
      </c>
      <c r="GR42">
        <v>1.6238600000000001</v>
      </c>
      <c r="GS42">
        <v>7.8772900000000007E-2</v>
      </c>
      <c r="GT42">
        <v>2.0527500000000001E-2</v>
      </c>
      <c r="GU42">
        <v>3.2362199999999997E-4</v>
      </c>
      <c r="GV42">
        <v>0.13189700000000001</v>
      </c>
      <c r="GW42">
        <v>5.0302899999999996E-5</v>
      </c>
      <c r="GX42">
        <v>2.0646800000000002E-4</v>
      </c>
      <c r="GY42">
        <v>1.72508E-2</v>
      </c>
      <c r="GZ42">
        <v>1.55857</v>
      </c>
      <c r="HA42">
        <v>5.8245199999999997E-3</v>
      </c>
      <c r="HB42">
        <v>8.5697599999999992E-3</v>
      </c>
      <c r="HC42">
        <v>3.1182099999999999E-4</v>
      </c>
      <c r="HD42">
        <v>4.3045499999999999E-3</v>
      </c>
      <c r="HE42">
        <v>6.8521400000000007E-4</v>
      </c>
      <c r="HF42">
        <v>2.5745000000000002E-5</v>
      </c>
      <c r="HG42">
        <v>1.8563099999999999E-5</v>
      </c>
      <c r="HH42">
        <v>1.9663599999999998E-9</v>
      </c>
      <c r="HI42">
        <v>5.9600500000000004E-4</v>
      </c>
      <c r="HJ42">
        <v>4.4115800000000002E-5</v>
      </c>
      <c r="HK42">
        <v>1.0965000000000001E-4</v>
      </c>
      <c r="HL42">
        <v>1.5406800000000002E-2</v>
      </c>
      <c r="HM42">
        <v>2.7461799999999999E-6</v>
      </c>
      <c r="HN42">
        <v>4.4130900000000004E-10</v>
      </c>
      <c r="HO42">
        <v>4.4739999999999999E-6</v>
      </c>
      <c r="HP42">
        <v>7.1199300000000001E-5</v>
      </c>
      <c r="HS42">
        <v>9.4166666666666704E-2</v>
      </c>
      <c r="HT42">
        <v>0.11666666666666699</v>
      </c>
      <c r="HU42">
        <v>0.14249999999999999</v>
      </c>
      <c r="HV42">
        <v>0.10416666666666702</v>
      </c>
      <c r="HW42">
        <v>0.22166666666666701</v>
      </c>
      <c r="HX42">
        <v>8.3333333333333301E-2</v>
      </c>
      <c r="HZ42">
        <v>4.3975480979827029E-3</v>
      </c>
      <c r="IA42">
        <v>1.7789661896476676E-2</v>
      </c>
      <c r="IB42">
        <v>0.40068743315508093</v>
      </c>
      <c r="IC42">
        <v>0.4245309090909099</v>
      </c>
      <c r="ID42">
        <v>6.0840227353595282E-16</v>
      </c>
      <c r="IE42">
        <v>3.4731758205767154</v>
      </c>
      <c r="IF42">
        <v>0.11021916746507009</v>
      </c>
      <c r="IG42">
        <v>2.8722110778443173E-2</v>
      </c>
      <c r="IH42">
        <v>4.9637395729537214E-4</v>
      </c>
      <c r="II42">
        <v>0.22006712742845205</v>
      </c>
      <c r="IJ42">
        <v>8.9802625166862863E-5</v>
      </c>
      <c r="IK42">
        <v>3.0176092307692277E-4</v>
      </c>
      <c r="IL42">
        <v>2.2274695158354507E-2</v>
      </c>
      <c r="IM42">
        <v>2.0047926374216676</v>
      </c>
      <c r="IN42">
        <v>7.2499149219944683E-3</v>
      </c>
      <c r="IO42">
        <v>1.0666978721321467E-2</v>
      </c>
      <c r="IP42">
        <v>4.1916041480206598E-4</v>
      </c>
      <c r="IQ42">
        <v>4.7074562829062675E-3</v>
      </c>
      <c r="IR42">
        <v>8.1033867473179525E-4</v>
      </c>
      <c r="IS42">
        <v>3.0446209769458984E-5</v>
      </c>
      <c r="IT42">
        <v>2.357394692385556E-5</v>
      </c>
      <c r="IU42">
        <v>2.6561596053497091E-9</v>
      </c>
      <c r="IV42">
        <v>8.5259955386933733E-4</v>
      </c>
      <c r="IW42">
        <v>5.6007852902030287E-5</v>
      </c>
      <c r="IX42">
        <v>1.1625045146726827E-4</v>
      </c>
      <c r="IY42">
        <v>1.7202202767661979E-2</v>
      </c>
      <c r="IZ42">
        <v>3.2206819438444886E-6</v>
      </c>
      <c r="JA42">
        <v>2.8442747687861262E-10</v>
      </c>
      <c r="JB42">
        <v>5.6421462140992374E-6</v>
      </c>
      <c r="JC42">
        <v>7.6697315444015636E-5</v>
      </c>
      <c r="JD42">
        <v>0</v>
      </c>
      <c r="JE42">
        <v>0</v>
      </c>
      <c r="JF42">
        <v>0.15610516934046378</v>
      </c>
      <c r="JG42">
        <v>0.22044724487274592</v>
      </c>
      <c r="JH42">
        <v>0.30478462086151631</v>
      </c>
      <c r="JI42">
        <v>0.12547953964194417</v>
      </c>
      <c r="JJ42">
        <v>0.36984576282988701</v>
      </c>
    </row>
    <row r="43" spans="1:270">
      <c r="A43" t="s">
        <v>64</v>
      </c>
      <c r="B43" t="s">
        <v>40</v>
      </c>
      <c r="D43">
        <v>158.77199999999999</v>
      </c>
      <c r="E43">
        <v>522.24300000000005</v>
      </c>
      <c r="F43">
        <v>32906.6</v>
      </c>
      <c r="G43">
        <v>36309.4</v>
      </c>
      <c r="H43">
        <v>106500</v>
      </c>
      <c r="I43">
        <v>160078</v>
      </c>
      <c r="J43" s="17">
        <v>0</v>
      </c>
      <c r="K43" s="17">
        <v>0</v>
      </c>
      <c r="L43">
        <v>23.2743</v>
      </c>
      <c r="M43">
        <v>11892</v>
      </c>
      <c r="N43">
        <v>3.0782799999999999</v>
      </c>
      <c r="O43" s="17">
        <v>0</v>
      </c>
      <c r="P43">
        <v>1471.13</v>
      </c>
      <c r="Q43">
        <v>117349</v>
      </c>
      <c r="R43">
        <v>469.99200000000002</v>
      </c>
      <c r="S43">
        <v>534.26400000000001</v>
      </c>
      <c r="T43">
        <v>36.277799999999999</v>
      </c>
      <c r="U43">
        <v>419.50799999999998</v>
      </c>
      <c r="V43" s="17">
        <v>0</v>
      </c>
      <c r="W43">
        <v>1.3407100000000001</v>
      </c>
      <c r="X43">
        <v>8.3709900000000004E-2</v>
      </c>
      <c r="Y43" s="1">
        <v>7.9589300000000002E-8</v>
      </c>
      <c r="Z43">
        <v>40.934800000000003</v>
      </c>
      <c r="AA43">
        <v>2.403</v>
      </c>
      <c r="AB43">
        <v>11.294499999999999</v>
      </c>
      <c r="AC43">
        <v>1194.7</v>
      </c>
      <c r="AD43">
        <v>1.1234900000000001E-2</v>
      </c>
      <c r="AE43" s="17">
        <v>0</v>
      </c>
      <c r="AF43">
        <v>0.153277</v>
      </c>
      <c r="AG43">
        <v>3.9197799999999998</v>
      </c>
      <c r="AI43">
        <v>412900</v>
      </c>
      <c r="AJ43">
        <v>52699.999999999993</v>
      </c>
      <c r="AK43">
        <v>106500</v>
      </c>
      <c r="AL43">
        <v>189200.00000000003</v>
      </c>
      <c r="AM43">
        <v>75900</v>
      </c>
      <c r="AN43">
        <v>15100</v>
      </c>
      <c r="AO43">
        <v>147800</v>
      </c>
      <c r="AP43">
        <v>1.5877199999999998E-2</v>
      </c>
      <c r="AQ43">
        <v>5.2224300000000008E-2</v>
      </c>
      <c r="AR43">
        <v>3.2906599999999999</v>
      </c>
      <c r="AS43">
        <v>3.6309400000000003</v>
      </c>
      <c r="AT43">
        <v>10.65</v>
      </c>
      <c r="AU43">
        <v>16.0078</v>
      </c>
      <c r="AV43">
        <v>0</v>
      </c>
      <c r="AW43">
        <v>3.0149400000000003E-2</v>
      </c>
      <c r="AX43">
        <v>2.3274300000000001E-3</v>
      </c>
      <c r="AY43">
        <v>1.1892</v>
      </c>
      <c r="AZ43">
        <v>3.0782800000000001E-4</v>
      </c>
      <c r="BA43">
        <v>0</v>
      </c>
      <c r="BB43">
        <v>0.14711300000000002</v>
      </c>
      <c r="BC43">
        <v>11.7349</v>
      </c>
      <c r="BD43">
        <v>4.6999200000000005E-2</v>
      </c>
      <c r="BE43">
        <v>5.3426399999999999E-2</v>
      </c>
      <c r="BF43">
        <v>3.6277799999999997E-3</v>
      </c>
      <c r="BG43">
        <v>4.1950799999999996E-2</v>
      </c>
      <c r="BH43">
        <v>0</v>
      </c>
      <c r="BI43">
        <v>1.3407100000000001E-4</v>
      </c>
      <c r="BJ43">
        <v>8.370990000000001E-6</v>
      </c>
      <c r="BK43">
        <v>7.9589300000000003E-12</v>
      </c>
      <c r="BL43">
        <v>4.09348E-3</v>
      </c>
      <c r="BM43">
        <v>2.4030000000000001E-4</v>
      </c>
      <c r="BN43">
        <v>1.1294499999999999E-3</v>
      </c>
      <c r="BO43">
        <v>0.11947000000000001</v>
      </c>
      <c r="BP43">
        <v>1.1234900000000001E-6</v>
      </c>
      <c r="BQ43">
        <v>0</v>
      </c>
      <c r="BR43">
        <v>1.5327699999999999E-5</v>
      </c>
      <c r="BS43">
        <v>3.9197799999999997E-4</v>
      </c>
      <c r="BU43">
        <v>41.29</v>
      </c>
      <c r="BV43">
        <v>5.27</v>
      </c>
      <c r="BW43">
        <v>10.65</v>
      </c>
      <c r="BX43">
        <v>18.920000000000002</v>
      </c>
      <c r="BY43">
        <v>7.59</v>
      </c>
      <c r="BZ43">
        <v>1.51</v>
      </c>
      <c r="CA43">
        <v>14.78</v>
      </c>
      <c r="CB43">
        <f t="shared" si="0"/>
        <v>200500</v>
      </c>
      <c r="CC43">
        <f t="shared" si="1"/>
        <v>170049</v>
      </c>
      <c r="CD43">
        <f t="shared" si="2"/>
        <v>0.26284289276807976</v>
      </c>
      <c r="CE43">
        <f t="shared" si="3"/>
        <v>0.30991067280607348</v>
      </c>
      <c r="CF43">
        <f t="shared" si="4"/>
        <v>0.73715710723192018</v>
      </c>
      <c r="CG43">
        <f t="shared" si="5"/>
        <v>0.69008932719392646</v>
      </c>
      <c r="CI43">
        <v>5.750102685436068</v>
      </c>
      <c r="CJ43">
        <v>2.2498973145639312</v>
      </c>
      <c r="CL43">
        <v>1.1192486728374114</v>
      </c>
      <c r="CM43">
        <v>0.21204880673602333</v>
      </c>
      <c r="CN43">
        <v>2.2590950222028616</v>
      </c>
      <c r="CO43">
        <v>2.2856343625872397E-2</v>
      </c>
      <c r="CP43">
        <v>1.8507993983307609</v>
      </c>
      <c r="CQ43">
        <v>1.9528046694503736E-2</v>
      </c>
      <c r="CR43">
        <v>0</v>
      </c>
      <c r="CS43">
        <v>5.1581449229206046E-5</v>
      </c>
      <c r="CT43">
        <v>6.9751789649442481E-3</v>
      </c>
      <c r="CU43">
        <v>4.4187017129745655E-4</v>
      </c>
      <c r="CV43">
        <v>4.4414821761489589E-4</v>
      </c>
      <c r="CW43">
        <v>1.3060985871969204E-5</v>
      </c>
      <c r="CX43">
        <v>7.4474736785277644E-13</v>
      </c>
      <c r="CY43">
        <v>3.7607509389904725E-4</v>
      </c>
      <c r="CZ43">
        <v>8.0365670553851951E-7</v>
      </c>
      <c r="DA43">
        <v>0</v>
      </c>
      <c r="DB43">
        <v>1.7278690505725833E-5</v>
      </c>
      <c r="DC43">
        <v>6.9041675980323021E-8</v>
      </c>
      <c r="DD43">
        <v>0</v>
      </c>
      <c r="DE43">
        <v>7.1167439384847266E-7</v>
      </c>
      <c r="DF43">
        <v>1.6147909301771899E-5</v>
      </c>
      <c r="DH43">
        <v>3.8780018486025108E-2</v>
      </c>
      <c r="DI43">
        <v>1.65703466328467</v>
      </c>
      <c r="DJ43">
        <v>4.1895840074931152E-3</v>
      </c>
      <c r="DK43">
        <v>7.2541476123360799E-5</v>
      </c>
      <c r="DL43">
        <v>6.42089134345975E-3</v>
      </c>
      <c r="DM43">
        <v>7.4273294190922165E-3</v>
      </c>
      <c r="DN43">
        <v>4.483521186036679</v>
      </c>
      <c r="DP43">
        <v>3.4179447838616657E-2</v>
      </c>
      <c r="DQ43">
        <v>7.0397175163114181E-2</v>
      </c>
      <c r="DR43">
        <v>5.4562270314749961</v>
      </c>
      <c r="DS43">
        <v>6.0204436124254181</v>
      </c>
      <c r="DT43">
        <v>20.122192572826368</v>
      </c>
      <c r="DU43">
        <v>34.243812815948786</v>
      </c>
      <c r="DV43">
        <v>0</v>
      </c>
      <c r="DW43">
        <v>4.218508862275458E-2</v>
      </c>
      <c r="DX43">
        <v>3.5698303558718758E-3</v>
      </c>
      <c r="DY43">
        <v>1.9841529977021097</v>
      </c>
      <c r="DZ43">
        <v>5.4954609972516621E-4</v>
      </c>
      <c r="EA43">
        <v>0</v>
      </c>
      <c r="EB43">
        <v>0.18995624717873993</v>
      </c>
      <c r="EC43">
        <v>15.095983812337687</v>
      </c>
      <c r="ED43">
        <v>5.8500992597124303E-2</v>
      </c>
      <c r="EE43">
        <v>6.650107727133657E-2</v>
      </c>
      <c r="EF43">
        <v>4.876585507745273E-3</v>
      </c>
      <c r="EG43">
        <v>4.5877398806598656E-2</v>
      </c>
      <c r="EH43">
        <v>0</v>
      </c>
      <c r="EI43">
        <v>1.5855326432321365E-4</v>
      </c>
      <c r="EJ43">
        <v>1.0630620637723531E-5</v>
      </c>
      <c r="EK43">
        <v>1.0750924737996075E-11</v>
      </c>
      <c r="EL43">
        <v>5.8558220514476466E-3</v>
      </c>
      <c r="EM43">
        <v>3.0507634571645188E-4</v>
      </c>
      <c r="EN43">
        <v>1.1974379608728329E-3</v>
      </c>
      <c r="EO43">
        <v>0.13339221412964253</v>
      </c>
      <c r="EP43">
        <v>1.3176135421166291E-6</v>
      </c>
      <c r="EQ43">
        <v>0</v>
      </c>
      <c r="ER43">
        <v>1.9329710443864227E-5</v>
      </c>
      <c r="ES43">
        <v>4.2224657142857247E-4</v>
      </c>
      <c r="EU43">
        <v>8.7381608722484945</v>
      </c>
      <c r="EV43">
        <v>20.122192572826368</v>
      </c>
      <c r="EW43">
        <v>40.472605568610639</v>
      </c>
      <c r="EX43">
        <v>9.1434088700189413</v>
      </c>
      <c r="EY43">
        <v>2.5194004595780233</v>
      </c>
      <c r="EZ43">
        <v>19.013254543826619</v>
      </c>
      <c r="FB43">
        <v>12.625500000000001</v>
      </c>
      <c r="FC43">
        <v>80.442300000000003</v>
      </c>
      <c r="FD43">
        <v>2894.12</v>
      </c>
      <c r="FE43">
        <v>1962.37</v>
      </c>
      <c r="FF43">
        <v>5.1233999999999998E-12</v>
      </c>
      <c r="FG43">
        <v>13457.1</v>
      </c>
      <c r="FH43">
        <v>897.48099999999999</v>
      </c>
      <c r="FI43">
        <v>186.815</v>
      </c>
      <c r="FJ43">
        <v>3.3231299999999999</v>
      </c>
      <c r="FK43">
        <v>1328.17</v>
      </c>
      <c r="FL43">
        <v>0.53666499999999995</v>
      </c>
      <c r="FM43">
        <v>2.0521600000000002</v>
      </c>
      <c r="FN43">
        <v>127.13</v>
      </c>
      <c r="FO43">
        <v>10994.9</v>
      </c>
      <c r="FP43">
        <v>59.791400000000003</v>
      </c>
      <c r="FQ43">
        <v>54.388599999999997</v>
      </c>
      <c r="FR43">
        <v>2.98624</v>
      </c>
      <c r="FS43">
        <v>37.0274</v>
      </c>
      <c r="FT43">
        <v>4.5015599999999996</v>
      </c>
      <c r="FU43">
        <v>0.30310300000000001</v>
      </c>
      <c r="FV43">
        <v>7.5587299999999996E-2</v>
      </c>
      <c r="FW43">
        <v>7.8064200000000004E-9</v>
      </c>
      <c r="FX43">
        <v>3.5729299999999999</v>
      </c>
      <c r="FY43">
        <v>0.23305200000000001</v>
      </c>
      <c r="FZ43">
        <v>1.14744</v>
      </c>
      <c r="GA43">
        <v>127.751</v>
      </c>
      <c r="GB43">
        <v>9.5699200000000009E-3</v>
      </c>
      <c r="GC43">
        <v>3.88427E-4</v>
      </c>
      <c r="GD43">
        <v>7.3445200000000002E-2</v>
      </c>
      <c r="GE43">
        <v>0.63198100000000001</v>
      </c>
      <c r="GG43">
        <v>941.66666666666708</v>
      </c>
      <c r="GH43">
        <v>1166.6666666666699</v>
      </c>
      <c r="GI43">
        <v>1424.9999999999998</v>
      </c>
      <c r="GJ43">
        <v>1041.6666666666702</v>
      </c>
      <c r="GK43">
        <v>2216.6666666666702</v>
      </c>
      <c r="GL43">
        <v>833.33333333333303</v>
      </c>
      <c r="GM43">
        <v>1.2625500000000001E-3</v>
      </c>
      <c r="GN43">
        <v>8.0442299999999994E-3</v>
      </c>
      <c r="GO43">
        <v>0.289412</v>
      </c>
      <c r="GP43">
        <v>0.19623699999999999</v>
      </c>
      <c r="GQ43">
        <v>5.1233999999999996E-16</v>
      </c>
      <c r="GR43">
        <v>1.34571</v>
      </c>
      <c r="GS43">
        <v>8.9748099999999997E-2</v>
      </c>
      <c r="GT43">
        <v>1.86815E-2</v>
      </c>
      <c r="GU43">
        <v>3.3231299999999999E-4</v>
      </c>
      <c r="GV43">
        <v>0.13281700000000002</v>
      </c>
      <c r="GW43">
        <v>5.3666499999999992E-5</v>
      </c>
      <c r="GX43">
        <v>2.0521600000000001E-4</v>
      </c>
      <c r="GY43">
        <v>1.2713E-2</v>
      </c>
      <c r="GZ43">
        <v>1.0994899999999999</v>
      </c>
      <c r="HA43">
        <v>5.97914E-3</v>
      </c>
      <c r="HB43">
        <v>5.4388599999999994E-3</v>
      </c>
      <c r="HC43">
        <v>2.9862399999999999E-4</v>
      </c>
      <c r="HD43">
        <v>3.7027399999999999E-3</v>
      </c>
      <c r="HE43">
        <v>4.5015599999999995E-4</v>
      </c>
      <c r="HF43">
        <v>3.03103E-5</v>
      </c>
      <c r="HG43">
        <v>7.5587299999999997E-6</v>
      </c>
      <c r="HH43">
        <v>7.8064200000000004E-13</v>
      </c>
      <c r="HI43">
        <v>3.5729300000000001E-4</v>
      </c>
      <c r="HJ43">
        <v>2.3305200000000002E-5</v>
      </c>
      <c r="HK43">
        <v>1.14744E-4</v>
      </c>
      <c r="HL43">
        <v>1.2775100000000001E-2</v>
      </c>
      <c r="HM43">
        <v>9.569920000000001E-7</v>
      </c>
      <c r="HN43">
        <v>3.8842700000000003E-8</v>
      </c>
      <c r="HO43">
        <v>7.3445200000000003E-6</v>
      </c>
      <c r="HP43">
        <v>6.3198100000000007E-5</v>
      </c>
      <c r="HS43">
        <v>9.4166666666666704E-2</v>
      </c>
      <c r="HT43">
        <v>0.11666666666666699</v>
      </c>
      <c r="HU43">
        <v>0.14249999999999999</v>
      </c>
      <c r="HV43">
        <v>0.10416666666666702</v>
      </c>
      <c r="HW43">
        <v>0.22166666666666701</v>
      </c>
      <c r="HX43">
        <v>8.3333333333333301E-2</v>
      </c>
      <c r="HZ43">
        <v>2.7179390489913504E-3</v>
      </c>
      <c r="IA43">
        <v>1.0843440091344027E-2</v>
      </c>
      <c r="IB43">
        <v>0.47977390374331635</v>
      </c>
      <c r="IC43">
        <v>0.32531267379679202</v>
      </c>
      <c r="ID43">
        <v>9.6809092661230562E-16</v>
      </c>
      <c r="IE43">
        <v>2.8782576290494815</v>
      </c>
      <c r="IF43">
        <v>0.12557568483033957</v>
      </c>
      <c r="IG43">
        <v>2.6139184630738575E-2</v>
      </c>
      <c r="IH43">
        <v>5.097042811387885E-4</v>
      </c>
      <c r="II43">
        <v>0.22160212638395654</v>
      </c>
      <c r="IJ43">
        <v>9.5807450137416436E-5</v>
      </c>
      <c r="IK43">
        <v>2.999310769230766E-4</v>
      </c>
      <c r="IL43">
        <v>1.6415366217691983E-2</v>
      </c>
      <c r="IM43">
        <v>1.4142768415398403</v>
      </c>
      <c r="IN43">
        <v>7.4423740165187871E-3</v>
      </c>
      <c r="IO43">
        <v>6.7698749892933377E-3</v>
      </c>
      <c r="IP43">
        <v>4.0142055765920878E-4</v>
      </c>
      <c r="IQ43">
        <v>4.0493168105767974E-3</v>
      </c>
      <c r="IR43">
        <v>5.3235750650536327E-4</v>
      </c>
      <c r="IS43">
        <v>3.5845164186258793E-5</v>
      </c>
      <c r="IT43">
        <v>9.5991025115285024E-6</v>
      </c>
      <c r="IU43">
        <v>1.0544914189870665E-12</v>
      </c>
      <c r="IV43">
        <v>5.1111626983102009E-4</v>
      </c>
      <c r="IW43">
        <v>2.9587454233004871E-5</v>
      </c>
      <c r="IX43">
        <v>1.21651088036117E-4</v>
      </c>
      <c r="IY43">
        <v>1.426382250546243E-2</v>
      </c>
      <c r="IZ43">
        <v>1.1223469892008628E-6</v>
      </c>
      <c r="JA43">
        <v>2.5034456936416176E-8</v>
      </c>
      <c r="JB43">
        <v>9.2621492428198783E-6</v>
      </c>
      <c r="JC43">
        <v>6.8078262162162348E-5</v>
      </c>
      <c r="JD43">
        <v>0</v>
      </c>
      <c r="JE43">
        <v>0</v>
      </c>
      <c r="JF43">
        <v>0.15610516934046378</v>
      </c>
      <c r="JG43">
        <v>0.22044724487274592</v>
      </c>
      <c r="JH43">
        <v>0.30478462086151631</v>
      </c>
      <c r="JI43">
        <v>0.12547953964194417</v>
      </c>
      <c r="JJ43">
        <v>0.36984576282988701</v>
      </c>
    </row>
    <row r="44" spans="1:270">
      <c r="A44" t="s">
        <v>64</v>
      </c>
      <c r="B44" t="s">
        <v>41</v>
      </c>
      <c r="D44">
        <v>189.32900000000001</v>
      </c>
      <c r="E44">
        <v>627.39599999999996</v>
      </c>
      <c r="F44">
        <v>35831.800000000003</v>
      </c>
      <c r="G44">
        <v>41901.599999999999</v>
      </c>
      <c r="H44">
        <v>107500</v>
      </c>
      <c r="I44">
        <v>169046</v>
      </c>
      <c r="J44" s="17">
        <v>0</v>
      </c>
      <c r="K44" s="17">
        <v>255.684</v>
      </c>
      <c r="L44">
        <v>22.035499999999999</v>
      </c>
      <c r="M44">
        <v>14270.3</v>
      </c>
      <c r="N44">
        <v>3.2782800000000001</v>
      </c>
      <c r="O44" s="17">
        <v>0</v>
      </c>
      <c r="P44">
        <v>1727.82</v>
      </c>
      <c r="Q44">
        <v>129539</v>
      </c>
      <c r="R44">
        <v>578.85400000000004</v>
      </c>
      <c r="S44">
        <v>605.77200000000005</v>
      </c>
      <c r="T44">
        <v>37.426400000000001</v>
      </c>
      <c r="U44">
        <v>445.69299999999998</v>
      </c>
      <c r="V44" s="17">
        <v>0</v>
      </c>
      <c r="W44">
        <v>0.57835999999999999</v>
      </c>
      <c r="X44">
        <v>4.0788900000000003E-2</v>
      </c>
      <c r="Y44" s="17">
        <v>0</v>
      </c>
      <c r="Z44">
        <v>46.834299999999999</v>
      </c>
      <c r="AA44">
        <v>2.44374</v>
      </c>
      <c r="AB44">
        <v>8.8657800000000009</v>
      </c>
      <c r="AC44">
        <v>1388.84</v>
      </c>
      <c r="AD44">
        <v>5.0472599999999996E-3</v>
      </c>
      <c r="AE44" s="17">
        <v>0</v>
      </c>
      <c r="AF44">
        <v>5.40162E-2</v>
      </c>
      <c r="AG44">
        <v>3.3517299999999999</v>
      </c>
      <c r="AI44">
        <v>411000</v>
      </c>
      <c r="AJ44">
        <v>50800</v>
      </c>
      <c r="AK44">
        <v>107500</v>
      </c>
      <c r="AL44">
        <v>187700</v>
      </c>
      <c r="AM44">
        <v>75800</v>
      </c>
      <c r="AN44">
        <v>12200</v>
      </c>
      <c r="AO44">
        <v>154800</v>
      </c>
      <c r="AP44">
        <v>1.8932900000000003E-2</v>
      </c>
      <c r="AQ44">
        <v>6.2739599999999993E-2</v>
      </c>
      <c r="AR44">
        <v>3.5831800000000005</v>
      </c>
      <c r="AS44">
        <v>4.1901599999999997</v>
      </c>
      <c r="AT44">
        <v>10.75</v>
      </c>
      <c r="AU44">
        <v>16.904599999999999</v>
      </c>
      <c r="AV44">
        <v>0</v>
      </c>
      <c r="AW44">
        <v>0</v>
      </c>
      <c r="AX44">
        <v>2.2035499999999999E-3</v>
      </c>
      <c r="AY44">
        <v>1.42703</v>
      </c>
      <c r="AZ44">
        <v>3.2782800000000001E-4</v>
      </c>
      <c r="BA44">
        <v>0</v>
      </c>
      <c r="BB44">
        <v>0.17278199999999999</v>
      </c>
      <c r="BC44">
        <v>12.953900000000001</v>
      </c>
      <c r="BD44">
        <v>5.7885400000000004E-2</v>
      </c>
      <c r="BE44">
        <v>6.0577200000000005E-2</v>
      </c>
      <c r="BF44">
        <v>3.7426400000000002E-3</v>
      </c>
      <c r="BG44">
        <v>4.4569299999999999E-2</v>
      </c>
      <c r="BH44">
        <v>0</v>
      </c>
      <c r="BI44">
        <v>5.7836E-5</v>
      </c>
      <c r="BJ44">
        <v>4.0788900000000002E-6</v>
      </c>
      <c r="BK44">
        <v>0</v>
      </c>
      <c r="BL44">
        <v>4.6834299999999997E-3</v>
      </c>
      <c r="BM44">
        <v>2.44374E-4</v>
      </c>
      <c r="BN44">
        <v>8.8657800000000006E-4</v>
      </c>
      <c r="BO44">
        <v>0.13888399999999998</v>
      </c>
      <c r="BP44">
        <v>5.0472599999999999E-7</v>
      </c>
      <c r="BQ44">
        <v>0</v>
      </c>
      <c r="BR44">
        <v>5.4016199999999998E-6</v>
      </c>
      <c r="BS44">
        <v>3.3517299999999997E-4</v>
      </c>
      <c r="BU44">
        <v>41.1</v>
      </c>
      <c r="BV44">
        <v>5.08</v>
      </c>
      <c r="BW44">
        <v>10.75</v>
      </c>
      <c r="BX44">
        <v>18.77</v>
      </c>
      <c r="BY44">
        <v>7.58</v>
      </c>
      <c r="BZ44">
        <v>1.22</v>
      </c>
      <c r="CA44">
        <v>15.48</v>
      </c>
      <c r="CB44">
        <f t="shared" si="0"/>
        <v>205600</v>
      </c>
      <c r="CC44">
        <f t="shared" si="1"/>
        <v>180339</v>
      </c>
      <c r="CD44">
        <f t="shared" si="2"/>
        <v>0.24708171206225682</v>
      </c>
      <c r="CE44">
        <f t="shared" si="3"/>
        <v>0.28169170284852418</v>
      </c>
      <c r="CF44">
        <f t="shared" si="4"/>
        <v>0.75291828793774318</v>
      </c>
      <c r="CG44">
        <f t="shared" si="5"/>
        <v>0.71830829715147582</v>
      </c>
      <c r="CI44">
        <v>5.681936613913007</v>
      </c>
      <c r="CJ44">
        <v>2.3180633860869935</v>
      </c>
      <c r="CL44">
        <v>1.0692574201542122</v>
      </c>
      <c r="CM44">
        <v>0.25344964029933359</v>
      </c>
      <c r="CN44">
        <v>2.3567236743013651</v>
      </c>
      <c r="CO44">
        <v>2.6738180155168455E-2</v>
      </c>
      <c r="CP44">
        <v>1.7770108941868386</v>
      </c>
      <c r="CQ44">
        <v>2.3194214757555131E-2</v>
      </c>
      <c r="CR44">
        <v>0</v>
      </c>
      <c r="CS44">
        <v>5.4715340596512088E-5</v>
      </c>
      <c r="CT44">
        <v>7.87746138013121E-3</v>
      </c>
      <c r="CU44">
        <v>4.1669530794562209E-4</v>
      </c>
      <c r="CV44">
        <v>4.5639689367322399E-4</v>
      </c>
      <c r="CW44">
        <v>5.6119914880779866E-6</v>
      </c>
      <c r="CX44">
        <v>0</v>
      </c>
      <c r="CY44">
        <v>4.2857178596801619E-4</v>
      </c>
      <c r="CZ44">
        <v>3.9004380688035862E-7</v>
      </c>
      <c r="DA44">
        <v>0</v>
      </c>
      <c r="DB44">
        <v>1.7502081265537678E-5</v>
      </c>
      <c r="DC44">
        <v>3.0894091954333279E-8</v>
      </c>
      <c r="DD44">
        <v>0</v>
      </c>
      <c r="DE44">
        <v>2.4980781498845828E-7</v>
      </c>
      <c r="DF44">
        <v>1.3753121475872786E-5</v>
      </c>
      <c r="DH44">
        <v>4.6403931104909472E-2</v>
      </c>
      <c r="DI44">
        <v>1.6483015491294297</v>
      </c>
      <c r="DJ44">
        <v>4.4334734563190358E-3</v>
      </c>
      <c r="DK44">
        <v>5.671709424571739E-5</v>
      </c>
      <c r="DL44">
        <v>0</v>
      </c>
      <c r="DM44">
        <v>8.6001035878836962E-3</v>
      </c>
      <c r="DN44">
        <v>4.5095286201689495</v>
      </c>
      <c r="DP44">
        <v>4.0757568587896198E-2</v>
      </c>
      <c r="DQ44">
        <v>8.4571561722487754E-2</v>
      </c>
      <c r="DR44">
        <v>5.9412529932112648</v>
      </c>
      <c r="DS44">
        <v>6.9476835219090605</v>
      </c>
      <c r="DT44">
        <v>20.311133348158073</v>
      </c>
      <c r="DU44">
        <v>36.16224328942689</v>
      </c>
      <c r="DV44">
        <v>0</v>
      </c>
      <c r="DW44">
        <v>0</v>
      </c>
      <c r="DX44">
        <v>3.3798222419928721E-3</v>
      </c>
      <c r="DY44">
        <v>2.3809669124712762</v>
      </c>
      <c r="DZ44">
        <v>5.8525085041224903E-4</v>
      </c>
      <c r="EA44">
        <v>0</v>
      </c>
      <c r="EB44">
        <v>0.22310074772479005</v>
      </c>
      <c r="EC44">
        <v>16.664127065986175</v>
      </c>
      <c r="ED44">
        <v>7.2051297828081742E-2</v>
      </c>
      <c r="EE44">
        <v>7.540184362190247E-2</v>
      </c>
      <c r="EF44">
        <v>5.030984234079181E-3</v>
      </c>
      <c r="EG44">
        <v>4.8740990651690491E-2</v>
      </c>
      <c r="EH44">
        <v>0</v>
      </c>
      <c r="EI44">
        <v>6.8397241725633314E-5</v>
      </c>
      <c r="EJ44">
        <v>5.1799288032842148E-6</v>
      </c>
      <c r="EK44">
        <v>0</v>
      </c>
      <c r="EL44">
        <v>6.6997597815089968E-3</v>
      </c>
      <c r="EM44">
        <v>3.102485514278494E-4</v>
      </c>
      <c r="EN44">
        <v>9.3994612641083231E-4</v>
      </c>
      <c r="EO44">
        <v>0.15506858849235181</v>
      </c>
      <c r="EP44">
        <v>5.9193567602591723E-7</v>
      </c>
      <c r="EQ44">
        <v>0</v>
      </c>
      <c r="ER44">
        <v>6.8119646475195822E-6</v>
      </c>
      <c r="ES44">
        <v>3.610550849420858E-4</v>
      </c>
      <c r="EU44">
        <v>8.4231228142357413</v>
      </c>
      <c r="EV44">
        <v>20.311133348158073</v>
      </c>
      <c r="EW44">
        <v>40.15173395998</v>
      </c>
      <c r="EX44">
        <v>9.1313622180162817</v>
      </c>
      <c r="EY44">
        <v>2.0355420931689991</v>
      </c>
      <c r="EZ44">
        <v>19.91374697824331</v>
      </c>
      <c r="FB44">
        <v>21.782499999999999</v>
      </c>
      <c r="FC44">
        <v>124.29300000000001</v>
      </c>
      <c r="FD44">
        <v>3746.04</v>
      </c>
      <c r="FE44">
        <v>3117.93</v>
      </c>
      <c r="FF44">
        <v>3.6379800000000002E-12</v>
      </c>
      <c r="FG44">
        <v>7247.54</v>
      </c>
      <c r="FH44">
        <v>793.03800000000001</v>
      </c>
      <c r="FI44">
        <v>138.80799999999999</v>
      </c>
      <c r="FJ44">
        <v>3.3547199999999999</v>
      </c>
      <c r="FK44">
        <v>1769.24</v>
      </c>
      <c r="FL44">
        <v>0.42289500000000002</v>
      </c>
      <c r="FM44">
        <v>2.4810099999999999</v>
      </c>
      <c r="FN44">
        <v>143.32599999999999</v>
      </c>
      <c r="FO44">
        <v>13314.2</v>
      </c>
      <c r="FP44">
        <v>78.299700000000001</v>
      </c>
      <c r="FQ44">
        <v>109.729</v>
      </c>
      <c r="FR44">
        <v>2.7554400000000001</v>
      </c>
      <c r="FS44">
        <v>43.525500000000001</v>
      </c>
      <c r="FT44">
        <v>4.9922300000000002</v>
      </c>
      <c r="FU44">
        <v>0.20036200000000001</v>
      </c>
      <c r="FV44">
        <v>5.6237099999999998E-2</v>
      </c>
      <c r="FW44">
        <v>1.77739E-9</v>
      </c>
      <c r="FX44">
        <v>3.99925</v>
      </c>
      <c r="FY44">
        <v>0.290827</v>
      </c>
      <c r="FZ44">
        <v>1.1807700000000001</v>
      </c>
      <c r="GA44">
        <v>123.929</v>
      </c>
      <c r="GB44">
        <v>5.9384499999999996E-3</v>
      </c>
      <c r="GC44">
        <v>1.8866600000000001E-4</v>
      </c>
      <c r="GD44">
        <v>3.8226700000000002E-2</v>
      </c>
      <c r="GE44">
        <v>0.64955499999999999</v>
      </c>
      <c r="GG44">
        <v>941.66666666666708</v>
      </c>
      <c r="GH44">
        <v>1166.6666666666699</v>
      </c>
      <c r="GI44">
        <v>1424.9999999999998</v>
      </c>
      <c r="GJ44">
        <v>1041.6666666666702</v>
      </c>
      <c r="GK44">
        <v>2216.6666666666702</v>
      </c>
      <c r="GL44">
        <v>833.33333333333303</v>
      </c>
      <c r="GM44">
        <v>2.1782500000000001E-3</v>
      </c>
      <c r="GN44">
        <v>1.2429300000000001E-2</v>
      </c>
      <c r="GO44">
        <v>0.37460399999999999</v>
      </c>
      <c r="GP44">
        <v>0.31179299999999999</v>
      </c>
      <c r="GQ44">
        <v>3.6379800000000003E-16</v>
      </c>
      <c r="GR44">
        <v>0.72475400000000001</v>
      </c>
      <c r="GS44">
        <v>7.9303800000000008E-2</v>
      </c>
      <c r="GT44">
        <v>1.3880799999999999E-2</v>
      </c>
      <c r="GU44">
        <v>3.3547200000000002E-4</v>
      </c>
      <c r="GV44">
        <v>0.176924</v>
      </c>
      <c r="GW44">
        <v>4.2289500000000002E-5</v>
      </c>
      <c r="GX44">
        <v>2.4810099999999997E-4</v>
      </c>
      <c r="GY44">
        <v>1.4332599999999999E-2</v>
      </c>
      <c r="GZ44">
        <v>1.33142</v>
      </c>
      <c r="HA44">
        <v>7.8299700000000003E-3</v>
      </c>
      <c r="HB44">
        <v>1.0972900000000001E-2</v>
      </c>
      <c r="HC44">
        <v>2.7554400000000002E-4</v>
      </c>
      <c r="HD44">
        <v>4.3525500000000002E-3</v>
      </c>
      <c r="HE44">
        <v>4.9922300000000003E-4</v>
      </c>
      <c r="HF44">
        <v>2.00362E-5</v>
      </c>
      <c r="HG44">
        <v>5.6237099999999999E-6</v>
      </c>
      <c r="HH44">
        <v>1.7773900000000001E-13</v>
      </c>
      <c r="HI44">
        <v>3.9992499999999998E-4</v>
      </c>
      <c r="HJ44">
        <v>2.9082699999999999E-5</v>
      </c>
      <c r="HK44">
        <v>1.1807700000000001E-4</v>
      </c>
      <c r="HL44">
        <v>1.23929E-2</v>
      </c>
      <c r="HM44">
        <v>5.9384500000000001E-7</v>
      </c>
      <c r="HN44">
        <v>1.8866600000000001E-8</v>
      </c>
      <c r="HO44">
        <v>3.8226700000000003E-6</v>
      </c>
      <c r="HP44">
        <v>6.4955499999999998E-5</v>
      </c>
      <c r="HS44">
        <v>9.4166666666666704E-2</v>
      </c>
      <c r="HT44">
        <v>0.11666666666666699</v>
      </c>
      <c r="HU44">
        <v>0.14249999999999999</v>
      </c>
      <c r="HV44">
        <v>0.10416666666666702</v>
      </c>
      <c r="HW44">
        <v>0.22166666666666701</v>
      </c>
      <c r="HX44">
        <v>8.3333333333333301E-2</v>
      </c>
      <c r="HZ44">
        <v>4.6892010086455257E-3</v>
      </c>
      <c r="IA44">
        <v>1.6754415267507559E-2</v>
      </c>
      <c r="IB44">
        <v>0.62100128342246097</v>
      </c>
      <c r="IC44">
        <v>0.5168760962566854</v>
      </c>
      <c r="ID44">
        <v>6.8741371534470005E-16</v>
      </c>
      <c r="IE44">
        <v>1.5501324428622274</v>
      </c>
      <c r="IF44">
        <v>0.11096200359281461</v>
      </c>
      <c r="IG44">
        <v>1.9422037524950135E-2</v>
      </c>
      <c r="IH44">
        <v>5.1454958007117284E-4</v>
      </c>
      <c r="II44">
        <v>0.29519364696051803</v>
      </c>
      <c r="IJ44">
        <v>7.5496802709069404E-5</v>
      </c>
      <c r="IK44">
        <v>3.6260915384615338E-4</v>
      </c>
      <c r="IL44">
        <v>1.8506637131416037E-2</v>
      </c>
      <c r="IM44">
        <v>1.7126090026857677</v>
      </c>
      <c r="IN44">
        <v>9.7461449770571713E-3</v>
      </c>
      <c r="IO44">
        <v>1.3658222728663153E-2</v>
      </c>
      <c r="IP44">
        <v>3.7039563511187659E-4</v>
      </c>
      <c r="IQ44">
        <v>4.7599490873990718E-3</v>
      </c>
      <c r="IR44">
        <v>5.9038446998402111E-4</v>
      </c>
      <c r="IS44">
        <v>2.3694944578863237E-5</v>
      </c>
      <c r="IT44">
        <v>7.1417511652232522E-6</v>
      </c>
      <c r="IU44">
        <v>2.4008988796316649E-13</v>
      </c>
      <c r="IV44">
        <v>5.7210237595522637E-4</v>
      </c>
      <c r="IW44">
        <v>3.6922363044393982E-5</v>
      </c>
      <c r="IX44">
        <v>1.2518472009029308E-4</v>
      </c>
      <c r="IY44">
        <v>1.3837083539694039E-2</v>
      </c>
      <c r="IZ44">
        <v>6.9645320734341173E-7</v>
      </c>
      <c r="JA44">
        <v>1.215968728323699E-8</v>
      </c>
      <c r="JB44">
        <v>4.8207561618799133E-6</v>
      </c>
      <c r="JC44">
        <v>6.9971368725868901E-5</v>
      </c>
      <c r="JD44">
        <v>0</v>
      </c>
      <c r="JE44">
        <v>0</v>
      </c>
      <c r="JF44">
        <v>0.15610516934046378</v>
      </c>
      <c r="JG44">
        <v>0.22044724487274592</v>
      </c>
      <c r="JH44">
        <v>0.30478462086151631</v>
      </c>
      <c r="JI44">
        <v>0.12547953964194417</v>
      </c>
      <c r="JJ44">
        <v>0.36984576282988701</v>
      </c>
    </row>
    <row r="45" spans="1:270">
      <c r="A45" t="s">
        <v>64</v>
      </c>
      <c r="B45" t="s">
        <v>42</v>
      </c>
      <c r="D45">
        <v>183.536</v>
      </c>
      <c r="E45">
        <v>526.96600000000001</v>
      </c>
      <c r="F45">
        <v>39758</v>
      </c>
      <c r="G45">
        <v>43078.2</v>
      </c>
      <c r="H45">
        <v>107400</v>
      </c>
      <c r="I45">
        <v>192716</v>
      </c>
      <c r="J45" s="17">
        <v>0</v>
      </c>
      <c r="K45" s="17">
        <v>180.92599999999999</v>
      </c>
      <c r="L45">
        <v>22.256399999999999</v>
      </c>
      <c r="M45">
        <v>13698.9</v>
      </c>
      <c r="N45">
        <v>3.22</v>
      </c>
      <c r="O45" s="17">
        <v>0</v>
      </c>
      <c r="P45">
        <v>1993.62</v>
      </c>
      <c r="Q45">
        <v>137626</v>
      </c>
      <c r="R45">
        <v>643.54999999999995</v>
      </c>
      <c r="S45">
        <v>611.19200000000001</v>
      </c>
      <c r="T45">
        <v>41.821599999999997</v>
      </c>
      <c r="U45">
        <v>563.75</v>
      </c>
      <c r="V45" s="17">
        <v>0</v>
      </c>
      <c r="W45">
        <v>0.49049300000000001</v>
      </c>
      <c r="X45">
        <v>0.28156599999999998</v>
      </c>
      <c r="Y45" s="1">
        <v>6.52046E-9</v>
      </c>
      <c r="Z45">
        <v>33.718699999999998</v>
      </c>
      <c r="AA45">
        <v>2.7201399999999998</v>
      </c>
      <c r="AB45">
        <v>24.8094</v>
      </c>
      <c r="AC45">
        <v>1297.93</v>
      </c>
      <c r="AD45" s="17">
        <v>0</v>
      </c>
      <c r="AE45">
        <v>4.4815000000000002E-4</v>
      </c>
      <c r="AF45">
        <v>6.8330600000000005E-2</v>
      </c>
      <c r="AG45">
        <v>3.1660599999999999</v>
      </c>
      <c r="AI45">
        <v>413600</v>
      </c>
      <c r="AJ45">
        <v>52000</v>
      </c>
      <c r="AK45">
        <v>107400</v>
      </c>
      <c r="AL45">
        <v>191500</v>
      </c>
      <c r="AM45">
        <v>78400</v>
      </c>
      <c r="AN45">
        <v>12300</v>
      </c>
      <c r="AO45">
        <v>144900</v>
      </c>
      <c r="AP45">
        <v>1.8353600000000001E-2</v>
      </c>
      <c r="AQ45">
        <v>5.2696600000000003E-2</v>
      </c>
      <c r="AR45">
        <v>3.9758</v>
      </c>
      <c r="AS45">
        <v>4.3078199999999995</v>
      </c>
      <c r="AT45">
        <v>10.74</v>
      </c>
      <c r="AU45">
        <v>19.271599999999999</v>
      </c>
      <c r="AV45">
        <v>0</v>
      </c>
      <c r="AW45">
        <v>0</v>
      </c>
      <c r="AX45">
        <v>2.2256400000000001E-3</v>
      </c>
      <c r="AY45">
        <v>1.3698900000000001</v>
      </c>
      <c r="AZ45">
        <v>3.2200000000000002E-4</v>
      </c>
      <c r="BA45">
        <v>0</v>
      </c>
      <c r="BB45">
        <v>0.19936199999999998</v>
      </c>
      <c r="BC45">
        <v>13.762600000000001</v>
      </c>
      <c r="BD45">
        <v>6.4354999999999996E-2</v>
      </c>
      <c r="BE45">
        <v>6.1119199999999999E-2</v>
      </c>
      <c r="BF45">
        <v>4.1821599999999999E-3</v>
      </c>
      <c r="BG45">
        <v>5.6375000000000001E-2</v>
      </c>
      <c r="BH45">
        <v>0</v>
      </c>
      <c r="BI45">
        <v>4.9049299999999998E-5</v>
      </c>
      <c r="BJ45">
        <v>2.8156599999999997E-5</v>
      </c>
      <c r="BK45">
        <v>6.5204600000000005E-13</v>
      </c>
      <c r="BL45">
        <v>3.3718699999999999E-3</v>
      </c>
      <c r="BM45">
        <v>2.72014E-4</v>
      </c>
      <c r="BN45">
        <v>2.4809400000000001E-3</v>
      </c>
      <c r="BO45">
        <v>0.12979300000000002</v>
      </c>
      <c r="BP45">
        <v>0</v>
      </c>
      <c r="BQ45">
        <v>4.4815000000000001E-8</v>
      </c>
      <c r="BR45">
        <v>6.8330600000000004E-6</v>
      </c>
      <c r="BS45">
        <v>3.1660599999999998E-4</v>
      </c>
      <c r="BU45">
        <v>41.36</v>
      </c>
      <c r="BV45">
        <v>5.2</v>
      </c>
      <c r="BW45">
        <v>10.74</v>
      </c>
      <c r="BX45">
        <v>19.149999999999999</v>
      </c>
      <c r="BY45">
        <v>7.84</v>
      </c>
      <c r="BZ45">
        <v>1.23</v>
      </c>
      <c r="CA45">
        <v>14.49</v>
      </c>
      <c r="CB45">
        <f t="shared" si="0"/>
        <v>196900</v>
      </c>
      <c r="CC45">
        <f t="shared" si="1"/>
        <v>189626</v>
      </c>
      <c r="CD45">
        <f t="shared" si="2"/>
        <v>0.26409344845099036</v>
      </c>
      <c r="CE45">
        <f t="shared" si="3"/>
        <v>0.27422399881872739</v>
      </c>
      <c r="CF45">
        <f t="shared" si="4"/>
        <v>0.73590655154900964</v>
      </c>
      <c r="CG45">
        <f t="shared" si="5"/>
        <v>0.72577600118127261</v>
      </c>
      <c r="CI45">
        <v>5.7641161406190031</v>
      </c>
      <c r="CJ45">
        <v>2.2358838593809964</v>
      </c>
      <c r="CL45">
        <v>1.1291077016482287</v>
      </c>
      <c r="CM45">
        <v>0.24192241205002143</v>
      </c>
      <c r="CN45">
        <v>2.1935014518312284</v>
      </c>
      <c r="CO45">
        <v>3.0676623963692265E-2</v>
      </c>
      <c r="CP45">
        <v>1.8086792417986857</v>
      </c>
      <c r="CQ45">
        <v>2.235710816479098E-2</v>
      </c>
      <c r="CR45">
        <v>0</v>
      </c>
      <c r="CS45">
        <v>5.3438070312574738E-5</v>
      </c>
      <c r="CT45">
        <v>7.9029017142515576E-3</v>
      </c>
      <c r="CU45">
        <v>4.1848746248741332E-4</v>
      </c>
      <c r="CV45">
        <v>5.0710407617390765E-4</v>
      </c>
      <c r="CW45">
        <v>4.7324213059633631E-6</v>
      </c>
      <c r="CX45">
        <v>6.0428526317066802E-14</v>
      </c>
      <c r="CY45">
        <v>3.0680483416527661E-4</v>
      </c>
      <c r="CZ45">
        <v>2.6772161546738714E-6</v>
      </c>
      <c r="DA45">
        <v>2.1899345411032295E-9</v>
      </c>
      <c r="DB45">
        <v>1.9371256325445761E-5</v>
      </c>
      <c r="DC45">
        <v>0</v>
      </c>
      <c r="DD45">
        <v>2.1899345411032295E-9</v>
      </c>
      <c r="DE45">
        <v>3.1421655214614717E-7</v>
      </c>
      <c r="DF45">
        <v>1.29176414502922E-5</v>
      </c>
      <c r="DH45">
        <v>3.8754974520586218E-2</v>
      </c>
      <c r="DI45">
        <v>1.6951781909945756</v>
      </c>
      <c r="DJ45">
        <v>5.5760503534569485E-3</v>
      </c>
      <c r="DK45">
        <v>1.5781385049833262E-4</v>
      </c>
      <c r="DL45">
        <v>0</v>
      </c>
      <c r="DM45">
        <v>7.9916152962519107E-3</v>
      </c>
      <c r="DN45">
        <v>4.366015302141725</v>
      </c>
      <c r="DP45">
        <v>3.9510487608069106E-2</v>
      </c>
      <c r="DQ45">
        <v>7.1033824880382554E-2</v>
      </c>
      <c r="DR45">
        <v>6.592254268668988</v>
      </c>
      <c r="DS45">
        <v>7.142774984571064</v>
      </c>
      <c r="DT45">
        <v>20.292239270624901</v>
      </c>
      <c r="DU45">
        <v>41.225718903524438</v>
      </c>
      <c r="DV45">
        <v>0</v>
      </c>
      <c r="DW45">
        <v>0</v>
      </c>
      <c r="DX45">
        <v>3.4137040569394918E-3</v>
      </c>
      <c r="DY45">
        <v>2.2856301295174428</v>
      </c>
      <c r="DZ45">
        <v>5.7484648606203313E-4</v>
      </c>
      <c r="EA45">
        <v>0</v>
      </c>
      <c r="EB45">
        <v>0.25742155587914012</v>
      </c>
      <c r="EC45">
        <v>17.704453111290139</v>
      </c>
      <c r="ED45">
        <v>8.0104158764147768E-2</v>
      </c>
      <c r="EE45">
        <v>7.607648357295782E-2</v>
      </c>
      <c r="EF45">
        <v>5.6218019965576672E-3</v>
      </c>
      <c r="EG45">
        <v>6.1651705276705077E-2</v>
      </c>
      <c r="EH45">
        <v>0</v>
      </c>
      <c r="EI45">
        <v>5.8006031339876651E-5</v>
      </c>
      <c r="EJ45">
        <v>3.5757076886739363E-5</v>
      </c>
      <c r="EK45">
        <v>8.807839083534331E-13</v>
      </c>
      <c r="EL45">
        <v>4.8235415100635094E-3</v>
      </c>
      <c r="EM45">
        <v>3.4533931378990818E-4</v>
      </c>
      <c r="EN45">
        <v>2.6302817607223392E-3</v>
      </c>
      <c r="EO45">
        <v>0.14491818572468984</v>
      </c>
      <c r="EP45">
        <v>0</v>
      </c>
      <c r="EQ45">
        <v>2.8883656069364152E-8</v>
      </c>
      <c r="ER45">
        <v>8.6171487728459533E-6</v>
      </c>
      <c r="ES45">
        <v>3.4105433976834061E-4</v>
      </c>
      <c r="EU45">
        <v>8.6220942192964269</v>
      </c>
      <c r="EV45">
        <v>20.292239270624901</v>
      </c>
      <c r="EW45">
        <v>40.96460870184427</v>
      </c>
      <c r="EX45">
        <v>9.4445751700854412</v>
      </c>
      <c r="EY45">
        <v>2.0522268644244828</v>
      </c>
      <c r="EZ45">
        <v>18.640193392425424</v>
      </c>
      <c r="FB45">
        <v>17.918399999999998</v>
      </c>
      <c r="FC45">
        <v>104.767</v>
      </c>
      <c r="FD45">
        <v>4369.3</v>
      </c>
      <c r="FE45">
        <v>2820.25</v>
      </c>
      <c r="FF45">
        <v>5.7712899999999997E-12</v>
      </c>
      <c r="FG45">
        <v>14387.2</v>
      </c>
      <c r="FH45">
        <v>1145.49</v>
      </c>
      <c r="FI45">
        <v>198.76499999999999</v>
      </c>
      <c r="FJ45">
        <v>3.1109200000000001</v>
      </c>
      <c r="FK45">
        <v>1674.92</v>
      </c>
      <c r="FL45">
        <v>0.314137</v>
      </c>
      <c r="FM45">
        <v>2.4402599999999999</v>
      </c>
      <c r="FN45">
        <v>198.10599999999999</v>
      </c>
      <c r="FO45">
        <v>13451.2</v>
      </c>
      <c r="FP45">
        <v>87.338899999999995</v>
      </c>
      <c r="FQ45">
        <v>68.401600000000002</v>
      </c>
      <c r="FR45">
        <v>3.2958099999999999</v>
      </c>
      <c r="FS45">
        <v>39.452399999999997</v>
      </c>
      <c r="FT45">
        <v>6.1055299999999999</v>
      </c>
      <c r="FU45">
        <v>0.18536</v>
      </c>
      <c r="FV45">
        <v>0.26060299999999997</v>
      </c>
      <c r="FW45">
        <v>5.2988699999999999E-10</v>
      </c>
      <c r="FX45">
        <v>2.7245300000000001</v>
      </c>
      <c r="FY45">
        <v>0.33114199999999999</v>
      </c>
      <c r="FZ45">
        <v>2.1670500000000001</v>
      </c>
      <c r="GA45">
        <v>127.806</v>
      </c>
      <c r="GB45">
        <v>9.8591000000000008E-3</v>
      </c>
      <c r="GC45">
        <v>3.64382E-5</v>
      </c>
      <c r="GD45">
        <v>4.3230600000000001E-2</v>
      </c>
      <c r="GE45">
        <v>0.66513900000000004</v>
      </c>
      <c r="GG45">
        <v>941.66666666666708</v>
      </c>
      <c r="GH45">
        <v>1166.6666666666699</v>
      </c>
      <c r="GI45">
        <v>1424.9999999999998</v>
      </c>
      <c r="GJ45">
        <v>1041.6666666666702</v>
      </c>
      <c r="GK45">
        <v>2216.6666666666702</v>
      </c>
      <c r="GL45">
        <v>833.33333333333303</v>
      </c>
      <c r="GM45">
        <v>1.7918399999999998E-3</v>
      </c>
      <c r="GN45">
        <v>1.04767E-2</v>
      </c>
      <c r="GO45">
        <v>0.43693000000000004</v>
      </c>
      <c r="GP45">
        <v>0.28202500000000003</v>
      </c>
      <c r="GQ45">
        <v>5.7712899999999996E-16</v>
      </c>
      <c r="GR45">
        <v>1.43872</v>
      </c>
      <c r="GS45">
        <v>0.114549</v>
      </c>
      <c r="GT45">
        <v>1.9876499999999998E-2</v>
      </c>
      <c r="GU45">
        <v>3.1109200000000001E-4</v>
      </c>
      <c r="GV45">
        <v>0.167492</v>
      </c>
      <c r="GW45">
        <v>3.14137E-5</v>
      </c>
      <c r="GX45">
        <v>2.44026E-4</v>
      </c>
      <c r="GY45">
        <v>1.9810600000000001E-2</v>
      </c>
      <c r="GZ45">
        <v>1.3451200000000001</v>
      </c>
      <c r="HA45">
        <v>8.7338899999999994E-3</v>
      </c>
      <c r="HB45">
        <v>6.8401600000000005E-3</v>
      </c>
      <c r="HC45">
        <v>3.2958100000000001E-4</v>
      </c>
      <c r="HD45">
        <v>3.94524E-3</v>
      </c>
      <c r="HE45">
        <v>6.1055300000000001E-4</v>
      </c>
      <c r="HF45">
        <v>1.8536E-5</v>
      </c>
      <c r="HG45">
        <v>2.6060299999999998E-5</v>
      </c>
      <c r="HH45">
        <v>5.2988699999999997E-14</v>
      </c>
      <c r="HI45">
        <v>2.7245300000000003E-4</v>
      </c>
      <c r="HJ45">
        <v>3.3114200000000002E-5</v>
      </c>
      <c r="HK45">
        <v>2.1670500000000001E-4</v>
      </c>
      <c r="HL45">
        <v>1.27806E-2</v>
      </c>
      <c r="HM45">
        <v>9.8591000000000002E-7</v>
      </c>
      <c r="HN45">
        <v>3.6438199999999999E-9</v>
      </c>
      <c r="HO45">
        <v>4.3230599999999999E-6</v>
      </c>
      <c r="HP45">
        <v>6.65139E-5</v>
      </c>
      <c r="HS45">
        <v>9.4166666666666704E-2</v>
      </c>
      <c r="HT45">
        <v>0.11666666666666699</v>
      </c>
      <c r="HU45">
        <v>0.14249999999999999</v>
      </c>
      <c r="HV45">
        <v>0.10416666666666702</v>
      </c>
      <c r="HW45">
        <v>0.22166666666666701</v>
      </c>
      <c r="HX45">
        <v>8.3333333333333301E-2</v>
      </c>
      <c r="HZ45">
        <v>3.8573616138328467E-3</v>
      </c>
      <c r="IA45">
        <v>1.4122354632448845E-2</v>
      </c>
      <c r="IB45">
        <v>0.72432245989304944</v>
      </c>
      <c r="IC45">
        <v>0.46752807486631098</v>
      </c>
      <c r="ID45">
        <v>1.0905128398813939E-15</v>
      </c>
      <c r="IE45">
        <v>3.0771910857956546</v>
      </c>
      <c r="IF45">
        <v>0.16027714371257518</v>
      </c>
      <c r="IG45">
        <v>2.7811230538922208E-2</v>
      </c>
      <c r="IH45">
        <v>4.7715534519572812E-4</v>
      </c>
      <c r="II45">
        <v>0.27945657071234592</v>
      </c>
      <c r="IJ45">
        <v>5.6080916332940649E-5</v>
      </c>
      <c r="IK45">
        <v>3.5665338461538421E-4</v>
      </c>
      <c r="IL45">
        <v>2.5579977502730181E-2</v>
      </c>
      <c r="IM45">
        <v>1.7302313482542546</v>
      </c>
      <c r="IN45">
        <v>1.0871275133068178E-2</v>
      </c>
      <c r="IO45">
        <v>8.5141055490975549E-3</v>
      </c>
      <c r="IP45">
        <v>4.4303401204819342E-4</v>
      </c>
      <c r="IQ45">
        <v>4.3145148332748191E-3</v>
      </c>
      <c r="IR45">
        <v>7.2204407509700883E-4</v>
      </c>
      <c r="IS45">
        <v>2.1920797991326149E-5</v>
      </c>
      <c r="IT45">
        <v>3.3094910280058448E-5</v>
      </c>
      <c r="IU45">
        <v>7.1577149901337563E-14</v>
      </c>
      <c r="IV45">
        <v>3.8975059982779097E-4</v>
      </c>
      <c r="IW45">
        <v>4.204061226518416E-5</v>
      </c>
      <c r="IX45">
        <v>2.2974969525959297E-4</v>
      </c>
      <c r="IY45">
        <v>1.426996343772754E-2</v>
      </c>
      <c r="IZ45">
        <v>1.156261619870409E-6</v>
      </c>
      <c r="JA45">
        <v>2.3484735838150278E-9</v>
      </c>
      <c r="JB45">
        <v>5.4517962924282181E-6</v>
      </c>
      <c r="JC45">
        <v>7.1650108494208673E-5</v>
      </c>
      <c r="JD45">
        <v>0</v>
      </c>
      <c r="JE45">
        <v>0</v>
      </c>
      <c r="JF45">
        <v>0.15610516934046378</v>
      </c>
      <c r="JG45">
        <v>0.22044724487274592</v>
      </c>
      <c r="JH45">
        <v>0.30478462086151631</v>
      </c>
      <c r="JI45">
        <v>0.12547953964194417</v>
      </c>
      <c r="JJ45">
        <v>0.36984576282988701</v>
      </c>
    </row>
    <row r="46" spans="1:270">
      <c r="A46" t="s">
        <v>64</v>
      </c>
      <c r="B46" t="s">
        <v>43</v>
      </c>
      <c r="D46">
        <v>185.81200000000001</v>
      </c>
      <c r="E46">
        <v>518.34199999999998</v>
      </c>
      <c r="F46">
        <v>38094.9</v>
      </c>
      <c r="G46">
        <v>41696.699999999997</v>
      </c>
      <c r="H46">
        <v>109200</v>
      </c>
      <c r="I46">
        <v>167358</v>
      </c>
      <c r="J46" s="17">
        <v>0</v>
      </c>
      <c r="K46" s="17">
        <v>118.49299999999999</v>
      </c>
      <c r="L46">
        <v>20.028500000000001</v>
      </c>
      <c r="M46">
        <v>13085.1</v>
      </c>
      <c r="N46">
        <v>3.25285</v>
      </c>
      <c r="O46" s="17">
        <v>0</v>
      </c>
      <c r="P46">
        <v>1684.84</v>
      </c>
      <c r="Q46">
        <v>120654</v>
      </c>
      <c r="R46">
        <v>518.05399999999997</v>
      </c>
      <c r="S46">
        <v>575.38900000000001</v>
      </c>
      <c r="T46">
        <v>37.120100000000001</v>
      </c>
      <c r="U46">
        <v>432.24200000000002</v>
      </c>
      <c r="V46" s="17">
        <v>0</v>
      </c>
      <c r="W46">
        <v>0.83743299999999998</v>
      </c>
      <c r="X46">
        <v>5.0266199999999997E-2</v>
      </c>
      <c r="Y46">
        <v>0.194997</v>
      </c>
      <c r="Z46">
        <v>48.777099999999997</v>
      </c>
      <c r="AA46">
        <v>2.4497300000000002</v>
      </c>
      <c r="AB46">
        <v>5.6765299999999996</v>
      </c>
      <c r="AC46">
        <v>1325.63</v>
      </c>
      <c r="AD46">
        <v>2.1726499999999999E-2</v>
      </c>
      <c r="AE46" s="17">
        <v>0</v>
      </c>
      <c r="AF46">
        <v>3.1588999999999999E-2</v>
      </c>
      <c r="AG46">
        <v>3.83961</v>
      </c>
      <c r="AI46">
        <v>413700</v>
      </c>
      <c r="AJ46">
        <v>52600</v>
      </c>
      <c r="AK46">
        <v>109200</v>
      </c>
      <c r="AL46">
        <v>190600</v>
      </c>
      <c r="AM46">
        <v>75700</v>
      </c>
      <c r="AN46">
        <v>10700</v>
      </c>
      <c r="AO46">
        <v>147500</v>
      </c>
      <c r="AP46">
        <v>1.8581200000000003E-2</v>
      </c>
      <c r="AQ46">
        <v>5.1834199999999997E-2</v>
      </c>
      <c r="AR46">
        <v>3.8094900000000003</v>
      </c>
      <c r="AS46">
        <v>4.16967</v>
      </c>
      <c r="AT46">
        <v>10.92</v>
      </c>
      <c r="AU46">
        <v>16.735800000000001</v>
      </c>
      <c r="AV46">
        <v>0</v>
      </c>
      <c r="AW46">
        <v>0</v>
      </c>
      <c r="AX46">
        <v>2.00285E-3</v>
      </c>
      <c r="AY46">
        <v>1.3085100000000001</v>
      </c>
      <c r="AZ46">
        <v>3.2528500000000003E-4</v>
      </c>
      <c r="BA46">
        <v>0</v>
      </c>
      <c r="BB46">
        <v>0.16848399999999999</v>
      </c>
      <c r="BC46">
        <v>12.0654</v>
      </c>
      <c r="BD46">
        <v>5.1805399999999995E-2</v>
      </c>
      <c r="BE46">
        <v>5.7538900000000004E-2</v>
      </c>
      <c r="BF46">
        <v>3.71201E-3</v>
      </c>
      <c r="BG46">
        <v>4.3224200000000004E-2</v>
      </c>
      <c r="BH46">
        <v>0</v>
      </c>
      <c r="BI46">
        <v>8.3743299999999995E-5</v>
      </c>
      <c r="BJ46">
        <v>5.02662E-6</v>
      </c>
      <c r="BK46">
        <v>1.9499699999999999E-5</v>
      </c>
      <c r="BL46">
        <v>4.8777099999999995E-3</v>
      </c>
      <c r="BM46">
        <v>2.44973E-4</v>
      </c>
      <c r="BN46">
        <v>5.6765299999999999E-4</v>
      </c>
      <c r="BO46">
        <v>0.13256300000000001</v>
      </c>
      <c r="BP46">
        <v>2.1726499999999999E-6</v>
      </c>
      <c r="BQ46">
        <v>0</v>
      </c>
      <c r="BR46">
        <v>3.1588999999999999E-6</v>
      </c>
      <c r="BS46">
        <v>3.8396099999999999E-4</v>
      </c>
      <c r="BU46">
        <v>41.37</v>
      </c>
      <c r="BV46">
        <v>5.26</v>
      </c>
      <c r="BW46">
        <v>10.92</v>
      </c>
      <c r="BX46">
        <v>19.059999999999999</v>
      </c>
      <c r="BY46">
        <v>7.57</v>
      </c>
      <c r="BZ46">
        <v>1.07</v>
      </c>
      <c r="CA46">
        <v>14.75</v>
      </c>
      <c r="CB46">
        <f t="shared" si="0"/>
        <v>200100</v>
      </c>
      <c r="CC46">
        <f t="shared" si="1"/>
        <v>173254</v>
      </c>
      <c r="CD46">
        <f t="shared" si="2"/>
        <v>0.26286856571714146</v>
      </c>
      <c r="CE46">
        <f t="shared" si="3"/>
        <v>0.30360049407228695</v>
      </c>
      <c r="CF46">
        <f t="shared" si="4"/>
        <v>0.73713143428285854</v>
      </c>
      <c r="CG46">
        <f t="shared" si="5"/>
        <v>0.69639950592771305</v>
      </c>
      <c r="CI46">
        <v>5.7285855716941025</v>
      </c>
      <c r="CJ46">
        <v>2.271414428305897</v>
      </c>
      <c r="CL46">
        <v>1.1449398457363529</v>
      </c>
      <c r="CM46">
        <v>0.23074272570719445</v>
      </c>
      <c r="CN46">
        <v>2.2295752004215652</v>
      </c>
      <c r="CO46">
        <v>2.5887160095571484E-2</v>
      </c>
      <c r="CP46">
        <v>1.8268568534068053</v>
      </c>
      <c r="CQ46">
        <v>2.260105371628407E-2</v>
      </c>
      <c r="CR46">
        <v>0</v>
      </c>
      <c r="CS46">
        <v>5.3903814159117804E-5</v>
      </c>
      <c r="CT46">
        <v>7.4290116396727376E-3</v>
      </c>
      <c r="CU46">
        <v>3.760421458203554E-4</v>
      </c>
      <c r="CV46">
        <v>4.4943424329860795E-4</v>
      </c>
      <c r="CW46">
        <v>8.067913289439625E-6</v>
      </c>
      <c r="CX46">
        <v>1.8044807856060149E-6</v>
      </c>
      <c r="CY46">
        <v>4.4316751275874714E-4</v>
      </c>
      <c r="CZ46">
        <v>4.772433050601544E-7</v>
      </c>
      <c r="DA46">
        <v>0</v>
      </c>
      <c r="DB46">
        <v>1.7419886288686492E-5</v>
      </c>
      <c r="DC46">
        <v>1.3203890807838638E-7</v>
      </c>
      <c r="DD46">
        <v>0</v>
      </c>
      <c r="DE46">
        <v>1.4504750624849175E-7</v>
      </c>
      <c r="DF46">
        <v>1.5642701681657236E-5</v>
      </c>
      <c r="DH46">
        <v>3.8064648568172724E-2</v>
      </c>
      <c r="DI46">
        <v>1.6343901537315599</v>
      </c>
      <c r="DJ46">
        <v>4.2690147967413342E-3</v>
      </c>
      <c r="DK46">
        <v>3.6055569237362887E-5</v>
      </c>
      <c r="DL46">
        <v>0</v>
      </c>
      <c r="DM46">
        <v>8.1501609766832881E-3</v>
      </c>
      <c r="DN46">
        <v>4.425198604176404</v>
      </c>
      <c r="DP46">
        <v>4.0000450720461038E-2</v>
      </c>
      <c r="DQ46">
        <v>6.9871329186602646E-2</v>
      </c>
      <c r="DR46">
        <v>6.3164964822052978</v>
      </c>
      <c r="DS46">
        <v>6.9137091544949492</v>
      </c>
      <c r="DT46">
        <v>20.632332666221966</v>
      </c>
      <c r="DU46">
        <v>35.801147098611658</v>
      </c>
      <c r="DV46">
        <v>0</v>
      </c>
      <c r="DW46">
        <v>0</v>
      </c>
      <c r="DX46">
        <v>3.0719870106761474E-3</v>
      </c>
      <c r="DY46">
        <v>2.1832190035512844</v>
      </c>
      <c r="DZ46">
        <v>5.8071099136238651E-4</v>
      </c>
      <c r="EA46">
        <v>0</v>
      </c>
      <c r="EB46">
        <v>0.21755105496905652</v>
      </c>
      <c r="EC46">
        <v>15.521144883158708</v>
      </c>
      <c r="ED46">
        <v>6.4483381033955109E-2</v>
      </c>
      <c r="EE46">
        <v>7.1620001254205937E-2</v>
      </c>
      <c r="EF46">
        <v>4.9898103442340865E-3</v>
      </c>
      <c r="EG46">
        <v>4.7269989165789013E-2</v>
      </c>
      <c r="EH46">
        <v>0</v>
      </c>
      <c r="EI46">
        <v>9.9035388564254587E-5</v>
      </c>
      <c r="EJ46">
        <v>6.3834851445281677E-6</v>
      </c>
      <c r="EK46">
        <v>2.6340199890374969E-5</v>
      </c>
      <c r="EL46">
        <v>6.9776820159294043E-3</v>
      </c>
      <c r="EM46">
        <v>3.11009020554292E-4</v>
      </c>
      <c r="EN46">
        <v>6.0182323325808692E-4</v>
      </c>
      <c r="EO46">
        <v>0.14801098252002851</v>
      </c>
      <c r="EP46">
        <v>2.5480538876889816E-6</v>
      </c>
      <c r="EQ46">
        <v>0</v>
      </c>
      <c r="ER46">
        <v>3.9836780678851171E-6</v>
      </c>
      <c r="ES46">
        <v>4.1361049806949913E-4</v>
      </c>
      <c r="EU46">
        <v>8.7215799218267698</v>
      </c>
      <c r="EV46">
        <v>20.632332666221966</v>
      </c>
      <c r="EW46">
        <v>40.772085736665893</v>
      </c>
      <c r="EX46">
        <v>9.1193155660136203</v>
      </c>
      <c r="EY46">
        <v>1.7852705243367453</v>
      </c>
      <c r="EZ46">
        <v>18.974662010923048</v>
      </c>
      <c r="FB46">
        <v>24.2241</v>
      </c>
      <c r="FC46">
        <v>125.21599999999999</v>
      </c>
      <c r="FD46">
        <v>4256.45</v>
      </c>
      <c r="FE46">
        <v>4140.46</v>
      </c>
      <c r="FF46">
        <v>4.3807099999999998E-12</v>
      </c>
      <c r="FG46">
        <v>14974.9</v>
      </c>
      <c r="FH46">
        <v>762.98599999999999</v>
      </c>
      <c r="FI46">
        <v>159.95699999999999</v>
      </c>
      <c r="FJ46">
        <v>3.9468399999999999</v>
      </c>
      <c r="FK46">
        <v>1626.98</v>
      </c>
      <c r="FL46">
        <v>0.64035799999999998</v>
      </c>
      <c r="FM46">
        <v>2.9347699999999999</v>
      </c>
      <c r="FN46">
        <v>201.83099999999999</v>
      </c>
      <c r="FO46">
        <v>16022.4</v>
      </c>
      <c r="FP46">
        <v>48.393700000000003</v>
      </c>
      <c r="FQ46">
        <v>74.216999999999999</v>
      </c>
      <c r="FR46">
        <v>3.8416000000000001</v>
      </c>
      <c r="FS46">
        <v>50.862699999999997</v>
      </c>
      <c r="FT46">
        <v>7.37906</v>
      </c>
      <c r="FU46">
        <v>0.272451</v>
      </c>
      <c r="FV46">
        <v>6.7592399999999997E-2</v>
      </c>
      <c r="FW46">
        <v>0.26651200000000003</v>
      </c>
      <c r="FX46">
        <v>4.1747899999999998</v>
      </c>
      <c r="FY46">
        <v>0.45588000000000001</v>
      </c>
      <c r="FZ46">
        <v>0.53407800000000005</v>
      </c>
      <c r="GA46">
        <v>130.49299999999999</v>
      </c>
      <c r="GB46">
        <v>1.34117E-2</v>
      </c>
      <c r="GC46">
        <v>8.6049999999999998E-6</v>
      </c>
      <c r="GD46">
        <v>2.91229E-2</v>
      </c>
      <c r="GE46">
        <v>0.60368699999999997</v>
      </c>
      <c r="GG46">
        <v>941.66666666666708</v>
      </c>
      <c r="GH46">
        <v>1166.6666666666699</v>
      </c>
      <c r="GI46">
        <v>1424.9999999999998</v>
      </c>
      <c r="GJ46">
        <v>1041.6666666666702</v>
      </c>
      <c r="GK46">
        <v>2216.6666666666702</v>
      </c>
      <c r="GL46">
        <v>833.33333333333303</v>
      </c>
      <c r="GM46">
        <v>2.4224099999999998E-3</v>
      </c>
      <c r="GN46">
        <v>1.2521599999999999E-2</v>
      </c>
      <c r="GO46">
        <v>0.425645</v>
      </c>
      <c r="GP46">
        <v>0.41404600000000003</v>
      </c>
      <c r="GQ46">
        <v>4.38071E-16</v>
      </c>
      <c r="GR46">
        <v>1.49749</v>
      </c>
      <c r="GS46">
        <v>7.6298599999999994E-2</v>
      </c>
      <c r="GT46">
        <v>1.5995699999999998E-2</v>
      </c>
      <c r="GU46">
        <v>3.9468399999999996E-4</v>
      </c>
      <c r="GV46">
        <v>0.16269800000000001</v>
      </c>
      <c r="GW46">
        <v>6.4035799999999994E-5</v>
      </c>
      <c r="GX46">
        <v>2.93477E-4</v>
      </c>
      <c r="GY46">
        <v>2.0183099999999999E-2</v>
      </c>
      <c r="GZ46">
        <v>1.6022399999999999</v>
      </c>
      <c r="HA46">
        <v>4.83937E-3</v>
      </c>
      <c r="HB46">
        <v>7.4216999999999998E-3</v>
      </c>
      <c r="HC46">
        <v>3.8416000000000004E-4</v>
      </c>
      <c r="HD46">
        <v>5.0862699999999995E-3</v>
      </c>
      <c r="HE46">
        <v>7.3790599999999998E-4</v>
      </c>
      <c r="HF46">
        <v>2.7245100000000001E-5</v>
      </c>
      <c r="HG46">
        <v>6.7592399999999998E-6</v>
      </c>
      <c r="HH46">
        <v>2.6651200000000003E-5</v>
      </c>
      <c r="HI46">
        <v>4.1747899999999995E-4</v>
      </c>
      <c r="HJ46">
        <v>4.5587999999999998E-5</v>
      </c>
      <c r="HK46">
        <v>5.3407800000000007E-5</v>
      </c>
      <c r="HL46">
        <v>1.30493E-2</v>
      </c>
      <c r="HM46">
        <v>1.34117E-6</v>
      </c>
      <c r="HN46">
        <v>8.6049999999999998E-10</v>
      </c>
      <c r="HO46">
        <v>2.9122900000000002E-6</v>
      </c>
      <c r="HP46">
        <v>6.0368699999999997E-5</v>
      </c>
      <c r="HS46">
        <v>9.4166666666666704E-2</v>
      </c>
      <c r="HT46">
        <v>0.11666666666666699</v>
      </c>
      <c r="HU46">
        <v>0.14249999999999999</v>
      </c>
      <c r="HV46">
        <v>0.10416666666666702</v>
      </c>
      <c r="HW46">
        <v>0.22166666666666701</v>
      </c>
      <c r="HX46">
        <v>8.3333333333333301E-2</v>
      </c>
      <c r="HZ46">
        <v>5.2148134582132482E-3</v>
      </c>
      <c r="IA46">
        <v>1.6878833579817256E-2</v>
      </c>
      <c r="IB46">
        <v>0.7056147058823542</v>
      </c>
      <c r="IC46">
        <v>0.68638641711230064</v>
      </c>
      <c r="ID46">
        <v>8.2775610007412933E-16</v>
      </c>
      <c r="IE46">
        <v>3.2028906799572776</v>
      </c>
      <c r="IF46">
        <v>0.10675712295409202</v>
      </c>
      <c r="IG46">
        <v>2.238120898203597E-2</v>
      </c>
      <c r="IH46">
        <v>6.0536940925266715E-4</v>
      </c>
      <c r="II46">
        <v>0.27145789137246706</v>
      </c>
      <c r="IJ46">
        <v>1.1431911370239483E-4</v>
      </c>
      <c r="IK46">
        <v>4.2892792307692258E-4</v>
      </c>
      <c r="IL46">
        <v>2.6060959483072368E-2</v>
      </c>
      <c r="IM46">
        <v>2.0609654717994652</v>
      </c>
      <c r="IN46">
        <v>6.0236759039461402E-3</v>
      </c>
      <c r="IO46">
        <v>9.2379618537778811E-3</v>
      </c>
      <c r="IP46">
        <v>5.1640096385542243E-4</v>
      </c>
      <c r="IQ46">
        <v>5.5623453480753296E-3</v>
      </c>
      <c r="IR46">
        <v>8.7265258753709072E-4</v>
      </c>
      <c r="IS46">
        <v>3.2220238096324998E-5</v>
      </c>
      <c r="IT46">
        <v>8.5838014666516605E-6</v>
      </c>
      <c r="IU46">
        <v>3.6000447971936057E-5</v>
      </c>
      <c r="IV46">
        <v>5.9721379711548893E-4</v>
      </c>
      <c r="IW46">
        <v>5.7876905736669327E-5</v>
      </c>
      <c r="IX46">
        <v>5.6622716478555136E-5</v>
      </c>
      <c r="IY46">
        <v>1.4569975892206783E-2</v>
      </c>
      <c r="IZ46">
        <v>1.5729056371490262E-6</v>
      </c>
      <c r="JA46">
        <v>5.545997109826587E-10</v>
      </c>
      <c r="JB46">
        <v>3.6726790339425724E-6</v>
      </c>
      <c r="JC46">
        <v>6.5030375675675836E-5</v>
      </c>
      <c r="JD46">
        <v>0</v>
      </c>
      <c r="JE46">
        <v>0</v>
      </c>
      <c r="JF46">
        <v>0.15610516934046378</v>
      </c>
      <c r="JG46">
        <v>0.22044724487274592</v>
      </c>
      <c r="JH46">
        <v>0.30478462086151631</v>
      </c>
      <c r="JI46">
        <v>0.12547953964194417</v>
      </c>
      <c r="JJ46">
        <v>0.36984576282988701</v>
      </c>
    </row>
    <row r="47" spans="1:270">
      <c r="A47" t="s">
        <v>64</v>
      </c>
      <c r="B47" t="s">
        <v>44</v>
      </c>
      <c r="D47">
        <v>173.77600000000001</v>
      </c>
      <c r="E47">
        <v>636.40099999999995</v>
      </c>
      <c r="F47">
        <v>36312.1</v>
      </c>
      <c r="G47">
        <v>41270.6</v>
      </c>
      <c r="H47">
        <v>107700</v>
      </c>
      <c r="I47">
        <v>160061</v>
      </c>
      <c r="J47" s="17">
        <v>0</v>
      </c>
      <c r="K47" s="17">
        <v>0</v>
      </c>
      <c r="L47">
        <v>19.258099999999999</v>
      </c>
      <c r="M47">
        <v>11532.2</v>
      </c>
      <c r="N47">
        <v>2.9008699999999998</v>
      </c>
      <c r="O47" s="17">
        <v>0</v>
      </c>
      <c r="P47">
        <v>1647.11</v>
      </c>
      <c r="Q47">
        <v>114977</v>
      </c>
      <c r="R47">
        <v>543.79700000000003</v>
      </c>
      <c r="S47">
        <v>552.90700000000004</v>
      </c>
      <c r="T47">
        <v>37.433700000000002</v>
      </c>
      <c r="U47">
        <v>397.99900000000002</v>
      </c>
      <c r="V47" s="17">
        <v>0</v>
      </c>
      <c r="W47">
        <v>1.62077</v>
      </c>
      <c r="X47">
        <v>7.0916999999999994E-2</v>
      </c>
      <c r="Y47" s="1">
        <v>4.2690300000000002E-10</v>
      </c>
      <c r="Z47">
        <v>38.456699999999998</v>
      </c>
      <c r="AA47">
        <v>2.56406</v>
      </c>
      <c r="AB47">
        <v>7.9651500000000004</v>
      </c>
      <c r="AC47">
        <v>1296.6400000000001</v>
      </c>
      <c r="AD47">
        <v>1.55412E-2</v>
      </c>
      <c r="AE47" s="1">
        <v>2.9192399999999999E-5</v>
      </c>
      <c r="AF47">
        <v>0.131133</v>
      </c>
      <c r="AG47">
        <v>3.57972</v>
      </c>
      <c r="AI47">
        <v>412500</v>
      </c>
      <c r="AJ47">
        <v>53200</v>
      </c>
      <c r="AK47">
        <v>107700</v>
      </c>
      <c r="AL47">
        <v>188500</v>
      </c>
      <c r="AM47">
        <v>76300</v>
      </c>
      <c r="AN47">
        <v>13000</v>
      </c>
      <c r="AO47">
        <v>148800</v>
      </c>
      <c r="AP47">
        <v>1.73776E-2</v>
      </c>
      <c r="AQ47">
        <v>6.3640099999999991E-2</v>
      </c>
      <c r="AR47">
        <v>3.6312099999999998</v>
      </c>
      <c r="AS47">
        <v>4.1270600000000002</v>
      </c>
      <c r="AT47">
        <v>10.77</v>
      </c>
      <c r="AU47">
        <v>16.0061</v>
      </c>
      <c r="AV47">
        <v>0</v>
      </c>
      <c r="AW47">
        <v>3.5349599999999995E-2</v>
      </c>
      <c r="AX47">
        <v>1.9258099999999998E-3</v>
      </c>
      <c r="AY47">
        <v>1.1532200000000001</v>
      </c>
      <c r="AZ47">
        <v>2.9008699999999996E-4</v>
      </c>
      <c r="BA47">
        <v>0</v>
      </c>
      <c r="BB47">
        <v>0.164711</v>
      </c>
      <c r="BC47">
        <v>11.4977</v>
      </c>
      <c r="BD47">
        <v>5.4379700000000003E-2</v>
      </c>
      <c r="BE47">
        <v>5.5290700000000005E-2</v>
      </c>
      <c r="BF47">
        <v>3.7433700000000002E-3</v>
      </c>
      <c r="BG47">
        <v>3.9799899999999999E-2</v>
      </c>
      <c r="BH47">
        <v>0</v>
      </c>
      <c r="BI47">
        <v>1.62077E-4</v>
      </c>
      <c r="BJ47">
        <v>7.0916999999999994E-6</v>
      </c>
      <c r="BK47">
        <v>4.2690300000000002E-14</v>
      </c>
      <c r="BL47">
        <v>3.8456699999999998E-3</v>
      </c>
      <c r="BM47">
        <v>2.5640599999999998E-4</v>
      </c>
      <c r="BN47">
        <v>7.9651500000000003E-4</v>
      </c>
      <c r="BO47">
        <v>0.129664</v>
      </c>
      <c r="BP47">
        <v>1.55412E-6</v>
      </c>
      <c r="BQ47">
        <v>2.9192399999999999E-9</v>
      </c>
      <c r="BR47">
        <v>1.31133E-5</v>
      </c>
      <c r="BS47">
        <v>3.5797200000000002E-4</v>
      </c>
      <c r="BU47">
        <v>41.25</v>
      </c>
      <c r="BV47">
        <v>5.32</v>
      </c>
      <c r="BW47">
        <v>10.77</v>
      </c>
      <c r="BX47">
        <v>18.850000000000001</v>
      </c>
      <c r="BY47">
        <v>7.63</v>
      </c>
      <c r="BZ47">
        <v>1.3</v>
      </c>
      <c r="CA47">
        <v>14.88</v>
      </c>
      <c r="CB47">
        <f t="shared" si="0"/>
        <v>202000</v>
      </c>
      <c r="CC47">
        <f t="shared" si="1"/>
        <v>168177</v>
      </c>
      <c r="CD47">
        <f t="shared" si="2"/>
        <v>0.26336633663366338</v>
      </c>
      <c r="CE47">
        <f t="shared" si="3"/>
        <v>0.31633338684837997</v>
      </c>
      <c r="CF47">
        <f t="shared" si="4"/>
        <v>0.73663366336633662</v>
      </c>
      <c r="CG47">
        <f t="shared" si="5"/>
        <v>0.68366661315162003</v>
      </c>
      <c r="CI47">
        <v>5.7160075904489824</v>
      </c>
      <c r="CJ47">
        <v>2.283992409551018</v>
      </c>
      <c r="CL47">
        <v>1.1154907895366666</v>
      </c>
      <c r="CM47">
        <v>0.20517293541397172</v>
      </c>
      <c r="CN47">
        <v>2.2692898452855919</v>
      </c>
      <c r="CO47">
        <v>2.5533202091220966E-2</v>
      </c>
      <c r="CP47">
        <v>1.8641778382613579</v>
      </c>
      <c r="CQ47">
        <v>2.1325619677167226E-2</v>
      </c>
      <c r="CR47">
        <v>0</v>
      </c>
      <c r="CS47">
        <v>4.8499879533117613E-5</v>
      </c>
      <c r="CT47">
        <v>7.2024210406011775E-3</v>
      </c>
      <c r="CU47">
        <v>3.6480305678261428E-4</v>
      </c>
      <c r="CV47">
        <v>4.5727421291286087E-4</v>
      </c>
      <c r="CW47">
        <v>1.575395042118455E-5</v>
      </c>
      <c r="CX47">
        <v>3.9857538351386335E-15</v>
      </c>
      <c r="CY47">
        <v>3.5251766766471019E-4</v>
      </c>
      <c r="CZ47">
        <v>6.7931480376140948E-7</v>
      </c>
      <c r="DA47">
        <v>1.4371266131504941E-10</v>
      </c>
      <c r="DB47">
        <v>1.8395526081261683E-5</v>
      </c>
      <c r="DC47">
        <v>9.5291384626359946E-8</v>
      </c>
      <c r="DD47">
        <v>1.4371266131504941E-10</v>
      </c>
      <c r="DE47">
        <v>6.0749585544466488E-7</v>
      </c>
      <c r="DF47">
        <v>1.4713996245060673E-5</v>
      </c>
      <c r="DH47">
        <v>4.7151250112133079E-2</v>
      </c>
      <c r="DI47">
        <v>1.6620394558897633</v>
      </c>
      <c r="DJ47">
        <v>3.9658803796998304E-3</v>
      </c>
      <c r="DK47">
        <v>5.1043484234758552E-5</v>
      </c>
      <c r="DL47">
        <v>7.51152513512295E-3</v>
      </c>
      <c r="DM47">
        <v>8.0430396853795223E-3</v>
      </c>
      <c r="DN47">
        <v>4.509237472960308</v>
      </c>
      <c r="DP47">
        <v>3.7409415561959598E-2</v>
      </c>
      <c r="DQ47">
        <v>8.5785415354501668E-2</v>
      </c>
      <c r="DR47">
        <v>6.0208912980868039</v>
      </c>
      <c r="DS47">
        <v>6.8430577247479834</v>
      </c>
      <c r="DT47">
        <v>20.34892150322441</v>
      </c>
      <c r="DU47">
        <v>34.240176183695311</v>
      </c>
      <c r="DV47">
        <v>0</v>
      </c>
      <c r="DW47">
        <v>4.9461216766467156E-2</v>
      </c>
      <c r="DX47">
        <v>2.9538224555160052E-3</v>
      </c>
      <c r="DY47">
        <v>1.9241211907248799</v>
      </c>
      <c r="DZ47">
        <v>5.1787420062818939E-4</v>
      </c>
      <c r="EA47">
        <v>0</v>
      </c>
      <c r="EB47">
        <v>0.21267925627957712</v>
      </c>
      <c r="EC47">
        <v>14.790845518846776</v>
      </c>
      <c r="ED47">
        <v>6.7687671856836717E-2</v>
      </c>
      <c r="EE47">
        <v>6.882161465279879E-2</v>
      </c>
      <c r="EF47">
        <v>5.0319655249569783E-3</v>
      </c>
      <c r="EG47">
        <v>4.352517436527422E-2</v>
      </c>
      <c r="EH47">
        <v>0</v>
      </c>
      <c r="EI47">
        <v>1.9167334786578379E-4</v>
      </c>
      <c r="EJ47">
        <v>9.0060043527162192E-6</v>
      </c>
      <c r="EK47">
        <v>5.7666068471826476E-14</v>
      </c>
      <c r="EL47">
        <v>5.5013238585728203E-3</v>
      </c>
      <c r="EM47">
        <v>3.2552395130991488E-4</v>
      </c>
      <c r="EN47">
        <v>8.4446172686229986E-4</v>
      </c>
      <c r="EO47">
        <v>0.14477415294974444</v>
      </c>
      <c r="EP47">
        <v>1.8226504535637126E-6</v>
      </c>
      <c r="EQ47">
        <v>1.881475491329479E-9</v>
      </c>
      <c r="ER47">
        <v>1.6537138120104439E-5</v>
      </c>
      <c r="ES47">
        <v>3.8561462548262647E-4</v>
      </c>
      <c r="EU47">
        <v>8.8210656243571144</v>
      </c>
      <c r="EV47">
        <v>20.34892150322441</v>
      </c>
      <c r="EW47">
        <v>40.322865484583012</v>
      </c>
      <c r="EX47">
        <v>9.1915954780295799</v>
      </c>
      <c r="EY47">
        <v>2.1690202632128681</v>
      </c>
      <c r="EZ47">
        <v>19.141896320171863</v>
      </c>
      <c r="FB47">
        <v>18.272200000000002</v>
      </c>
      <c r="FC47">
        <v>122.803</v>
      </c>
      <c r="FD47">
        <v>3335.4</v>
      </c>
      <c r="FE47">
        <v>3163.03</v>
      </c>
      <c r="FF47">
        <v>4.3807099999999998E-12</v>
      </c>
      <c r="FG47">
        <v>10573.9</v>
      </c>
      <c r="FH47">
        <v>1127.01</v>
      </c>
      <c r="FI47">
        <v>166.738</v>
      </c>
      <c r="FJ47">
        <v>3.5310999999999999</v>
      </c>
      <c r="FK47">
        <v>779.94200000000001</v>
      </c>
      <c r="FL47">
        <v>0.39426600000000001</v>
      </c>
      <c r="FM47">
        <v>3.2250899999999998</v>
      </c>
      <c r="FN47">
        <v>113.83499999999999</v>
      </c>
      <c r="FO47">
        <v>13011.2</v>
      </c>
      <c r="FP47">
        <v>69.950800000000001</v>
      </c>
      <c r="FQ47">
        <v>63.134900000000002</v>
      </c>
      <c r="FR47">
        <v>2.7491699999999999</v>
      </c>
      <c r="FS47">
        <v>31.257100000000001</v>
      </c>
      <c r="FT47">
        <v>6.2468300000000001</v>
      </c>
      <c r="FU47">
        <v>0.52041499999999996</v>
      </c>
      <c r="FV47">
        <v>7.5398300000000001E-2</v>
      </c>
      <c r="FW47">
        <v>3.0367799999999997E-11</v>
      </c>
      <c r="FX47">
        <v>2.7011400000000001</v>
      </c>
      <c r="FY47">
        <v>0.40550199999999997</v>
      </c>
      <c r="FZ47">
        <v>0.70725300000000002</v>
      </c>
      <c r="GA47">
        <v>119.86499999999999</v>
      </c>
      <c r="GB47">
        <v>1.0623799999999999E-2</v>
      </c>
      <c r="GC47">
        <v>2.07747E-6</v>
      </c>
      <c r="GD47">
        <v>6.9740200000000002E-2</v>
      </c>
      <c r="GE47">
        <v>0.51044900000000004</v>
      </c>
      <c r="GG47">
        <v>941.66666666666708</v>
      </c>
      <c r="GH47">
        <v>1166.6666666666699</v>
      </c>
      <c r="GI47">
        <v>1424.9999999999998</v>
      </c>
      <c r="GJ47">
        <v>1041.6666666666702</v>
      </c>
      <c r="GK47">
        <v>2216.6666666666702</v>
      </c>
      <c r="GL47">
        <v>833.33333333333303</v>
      </c>
      <c r="GM47">
        <v>1.8272200000000001E-3</v>
      </c>
      <c r="GN47">
        <v>1.2280299999999999E-2</v>
      </c>
      <c r="GO47">
        <v>0.33354</v>
      </c>
      <c r="GP47">
        <v>0.316303</v>
      </c>
      <c r="GQ47">
        <v>4.38071E-16</v>
      </c>
      <c r="GR47">
        <v>1.0573900000000001</v>
      </c>
      <c r="GS47">
        <v>0.112701</v>
      </c>
      <c r="GT47">
        <v>1.6673799999999999E-2</v>
      </c>
      <c r="GU47">
        <v>3.5311000000000001E-4</v>
      </c>
      <c r="GV47">
        <v>7.79942E-2</v>
      </c>
      <c r="GW47">
        <v>3.94266E-5</v>
      </c>
      <c r="GX47">
        <v>3.2250899999999996E-4</v>
      </c>
      <c r="GY47">
        <v>1.13835E-2</v>
      </c>
      <c r="GZ47">
        <v>1.3011200000000001</v>
      </c>
      <c r="HA47">
        <v>6.9950799999999999E-3</v>
      </c>
      <c r="HB47">
        <v>6.3134900000000006E-3</v>
      </c>
      <c r="HC47">
        <v>2.7491700000000001E-4</v>
      </c>
      <c r="HD47">
        <v>3.1257100000000003E-3</v>
      </c>
      <c r="HE47">
        <v>6.2468300000000001E-4</v>
      </c>
      <c r="HF47">
        <v>5.2041499999999993E-5</v>
      </c>
      <c r="HG47">
        <v>7.5398299999999998E-6</v>
      </c>
      <c r="HH47">
        <v>3.0367799999999996E-15</v>
      </c>
      <c r="HI47">
        <v>2.7011400000000001E-4</v>
      </c>
      <c r="HJ47">
        <v>4.0550199999999997E-5</v>
      </c>
      <c r="HK47">
        <v>7.0725300000000005E-5</v>
      </c>
      <c r="HL47">
        <v>1.1986499999999999E-2</v>
      </c>
      <c r="HM47">
        <v>1.0623799999999999E-6</v>
      </c>
      <c r="HN47">
        <v>2.0774700000000001E-10</v>
      </c>
      <c r="HO47">
        <v>6.9740200000000002E-6</v>
      </c>
      <c r="HP47">
        <v>5.1044900000000003E-5</v>
      </c>
      <c r="HS47">
        <v>9.4166666666666704E-2</v>
      </c>
      <c r="HT47">
        <v>0.11666666666666699</v>
      </c>
      <c r="HU47">
        <v>0.14249999999999999</v>
      </c>
      <c r="HV47">
        <v>0.10416666666666702</v>
      </c>
      <c r="HW47">
        <v>0.22166666666666701</v>
      </c>
      <c r="HX47">
        <v>8.3333333333333301E-2</v>
      </c>
      <c r="HZ47">
        <v>3.9335254755043167E-3</v>
      </c>
      <c r="IA47">
        <v>1.6553566637668497E-2</v>
      </c>
      <c r="IB47">
        <v>0.55292727272727371</v>
      </c>
      <c r="IC47">
        <v>0.52435256684492071</v>
      </c>
      <c r="ID47">
        <v>8.2775610007412933E-16</v>
      </c>
      <c r="IE47">
        <v>2.2615874403702372</v>
      </c>
      <c r="IF47">
        <v>0.15769141916167695</v>
      </c>
      <c r="IG47">
        <v>2.3330007584830385E-2</v>
      </c>
      <c r="IH47">
        <v>5.4160288256227594E-4</v>
      </c>
      <c r="II47">
        <v>0.13013153862544388</v>
      </c>
      <c r="IJ47">
        <v>7.0385846171966938E-5</v>
      </c>
      <c r="IK47">
        <v>4.713593076923071E-4</v>
      </c>
      <c r="IL47">
        <v>1.4698680196578042E-2</v>
      </c>
      <c r="IM47">
        <v>1.6736340340196978</v>
      </c>
      <c r="IN47">
        <v>8.70693806056895E-3</v>
      </c>
      <c r="IO47">
        <v>7.8585472040379051E-3</v>
      </c>
      <c r="IP47">
        <v>3.6955280034423461E-4</v>
      </c>
      <c r="IQ47">
        <v>3.4182767485667377E-3</v>
      </c>
      <c r="IR47">
        <v>7.3875430792056502E-4</v>
      </c>
      <c r="IS47">
        <v>6.1544627139922288E-5</v>
      </c>
      <c r="IT47">
        <v>9.5751007232032297E-6</v>
      </c>
      <c r="IU47">
        <v>4.1020832229774253E-15</v>
      </c>
      <c r="IV47">
        <v>3.8640460381013944E-4</v>
      </c>
      <c r="IW47">
        <v>5.148109377474529E-5</v>
      </c>
      <c r="IX47">
        <v>7.4982654401805634E-5</v>
      </c>
      <c r="IY47">
        <v>1.3383324471959154E-2</v>
      </c>
      <c r="IZ47">
        <v>1.2459445788336917E-6</v>
      </c>
      <c r="JA47">
        <v>1.3389474277456642E-10</v>
      </c>
      <c r="JB47">
        <v>8.7949129503916774E-6</v>
      </c>
      <c r="JC47">
        <v>5.498659111969126E-5</v>
      </c>
      <c r="JD47">
        <v>0</v>
      </c>
      <c r="JE47">
        <v>0</v>
      </c>
      <c r="JF47">
        <v>0.15610516934046378</v>
      </c>
      <c r="JG47">
        <v>0.22044724487274592</v>
      </c>
      <c r="JH47">
        <v>0.30478462086151631</v>
      </c>
      <c r="JI47">
        <v>0.12547953964194417</v>
      </c>
      <c r="JJ47">
        <v>0.36984576282988701</v>
      </c>
    </row>
    <row r="48" spans="1:270">
      <c r="A48" t="s">
        <v>64</v>
      </c>
      <c r="B48" t="s">
        <v>45</v>
      </c>
      <c r="D48">
        <v>210.196</v>
      </c>
      <c r="E48">
        <v>653.14499999999998</v>
      </c>
      <c r="F48">
        <v>38534.9</v>
      </c>
      <c r="G48">
        <v>41856.9</v>
      </c>
      <c r="H48">
        <v>108600</v>
      </c>
      <c r="I48">
        <v>170679</v>
      </c>
      <c r="J48" s="17">
        <v>0</v>
      </c>
      <c r="K48" s="17">
        <v>0</v>
      </c>
      <c r="L48">
        <v>22.750399999999999</v>
      </c>
      <c r="M48">
        <v>13374.3</v>
      </c>
      <c r="N48">
        <v>2.6256300000000001</v>
      </c>
      <c r="O48" s="17">
        <v>0</v>
      </c>
      <c r="P48">
        <v>1835.73</v>
      </c>
      <c r="Q48">
        <v>138485</v>
      </c>
      <c r="R48">
        <v>638.32799999999997</v>
      </c>
      <c r="S48">
        <v>668.78499999999997</v>
      </c>
      <c r="T48">
        <v>38.272599999999997</v>
      </c>
      <c r="U48">
        <v>444.25599999999997</v>
      </c>
      <c r="V48" s="17">
        <v>0</v>
      </c>
      <c r="W48">
        <v>0.96175600000000006</v>
      </c>
      <c r="X48">
        <v>0.18724199999999999</v>
      </c>
      <c r="Y48" s="17">
        <v>0</v>
      </c>
      <c r="Z48">
        <v>52.475700000000003</v>
      </c>
      <c r="AA48">
        <v>2.5968399999999998</v>
      </c>
      <c r="AB48">
        <v>7.2858299999999998</v>
      </c>
      <c r="AC48">
        <v>1395.94</v>
      </c>
      <c r="AD48">
        <v>9.6830200000000005E-3</v>
      </c>
      <c r="AE48" s="17">
        <v>0</v>
      </c>
      <c r="AF48">
        <v>5.3682000000000001E-2</v>
      </c>
      <c r="AG48">
        <v>3.4735299999999998</v>
      </c>
      <c r="AI48">
        <v>412700.00000000006</v>
      </c>
      <c r="AJ48">
        <v>52400</v>
      </c>
      <c r="AK48">
        <v>108600</v>
      </c>
      <c r="AL48">
        <v>188400</v>
      </c>
      <c r="AM48">
        <v>74600</v>
      </c>
      <c r="AN48">
        <v>13000</v>
      </c>
      <c r="AO48">
        <v>150300</v>
      </c>
      <c r="AP48">
        <v>2.1019599999999999E-2</v>
      </c>
      <c r="AQ48">
        <v>6.5314499999999998E-2</v>
      </c>
      <c r="AR48">
        <v>3.8534900000000003</v>
      </c>
      <c r="AS48">
        <v>4.1856900000000001</v>
      </c>
      <c r="AT48">
        <v>10.86</v>
      </c>
      <c r="AU48">
        <v>17.067900000000002</v>
      </c>
      <c r="AV48">
        <v>0</v>
      </c>
      <c r="AW48">
        <v>2.87712E-2</v>
      </c>
      <c r="AX48">
        <v>2.2750399999999999E-3</v>
      </c>
      <c r="AY48">
        <v>1.3374299999999999</v>
      </c>
      <c r="AZ48">
        <v>2.62563E-4</v>
      </c>
      <c r="BA48">
        <v>0</v>
      </c>
      <c r="BB48">
        <v>0.18357300000000001</v>
      </c>
      <c r="BC48">
        <v>13.8485</v>
      </c>
      <c r="BD48">
        <v>6.3832799999999995E-2</v>
      </c>
      <c r="BE48">
        <v>6.6878499999999994E-2</v>
      </c>
      <c r="BF48">
        <v>3.8272599999999999E-3</v>
      </c>
      <c r="BG48">
        <v>4.4425599999999996E-2</v>
      </c>
      <c r="BH48">
        <v>0</v>
      </c>
      <c r="BI48">
        <v>9.6175600000000008E-5</v>
      </c>
      <c r="BJ48">
        <v>1.8724199999999999E-5</v>
      </c>
      <c r="BK48">
        <v>0</v>
      </c>
      <c r="BL48">
        <v>5.24757E-3</v>
      </c>
      <c r="BM48">
        <v>2.5968399999999999E-4</v>
      </c>
      <c r="BN48">
        <v>7.2858299999999999E-4</v>
      </c>
      <c r="BO48">
        <v>0.139594</v>
      </c>
      <c r="BP48">
        <v>9.6830199999999996E-7</v>
      </c>
      <c r="BQ48">
        <v>0</v>
      </c>
      <c r="BR48">
        <v>5.3681999999999997E-6</v>
      </c>
      <c r="BS48">
        <v>3.4735299999999995E-4</v>
      </c>
      <c r="BU48">
        <v>41.27</v>
      </c>
      <c r="BV48">
        <v>5.24</v>
      </c>
      <c r="BW48">
        <v>10.86</v>
      </c>
      <c r="BX48">
        <v>18.84</v>
      </c>
      <c r="BY48">
        <v>7.46</v>
      </c>
      <c r="BZ48">
        <v>1.3</v>
      </c>
      <c r="CA48">
        <v>15.03</v>
      </c>
      <c r="CB48">
        <f t="shared" si="0"/>
        <v>202700</v>
      </c>
      <c r="CC48">
        <f t="shared" si="1"/>
        <v>190885</v>
      </c>
      <c r="CD48">
        <f t="shared" si="2"/>
        <v>0.25851011346817959</v>
      </c>
      <c r="CE48">
        <f t="shared" si="3"/>
        <v>0.27451083112869007</v>
      </c>
      <c r="CF48">
        <f t="shared" si="4"/>
        <v>0.74148988653182046</v>
      </c>
      <c r="CG48">
        <f t="shared" si="5"/>
        <v>0.72548916887130999</v>
      </c>
      <c r="CI48">
        <v>5.6905218961381738</v>
      </c>
      <c r="CJ48">
        <v>2.3094781038618262</v>
      </c>
      <c r="CL48">
        <v>1.1049406184880652</v>
      </c>
      <c r="CM48">
        <v>0.23701112133979718</v>
      </c>
      <c r="CN48">
        <v>2.2831570031885131</v>
      </c>
      <c r="CO48">
        <v>2.834531202563869E-2</v>
      </c>
      <c r="CP48">
        <v>1.8289286089349057</v>
      </c>
      <c r="CQ48">
        <v>2.5693665661952161E-2</v>
      </c>
      <c r="CR48">
        <v>0</v>
      </c>
      <c r="CS48">
        <v>4.3725589887079727E-5</v>
      </c>
      <c r="CT48">
        <v>8.6776613875234609E-3</v>
      </c>
      <c r="CU48">
        <v>4.2926336544597734E-4</v>
      </c>
      <c r="CV48">
        <v>4.6568438943030095E-4</v>
      </c>
      <c r="CW48">
        <v>9.3115664605303983E-6</v>
      </c>
      <c r="CX48">
        <v>0</v>
      </c>
      <c r="CY48">
        <v>4.7913387007935993E-4</v>
      </c>
      <c r="CZ48">
        <v>1.7865441489188787E-6</v>
      </c>
      <c r="DA48">
        <v>0</v>
      </c>
      <c r="DB48">
        <v>1.8557479050770453E-5</v>
      </c>
      <c r="DC48">
        <v>5.913841423404367E-8</v>
      </c>
      <c r="DD48">
        <v>0</v>
      </c>
      <c r="DE48">
        <v>2.4771355281970497E-7</v>
      </c>
      <c r="DF48">
        <v>1.4221401409294184E-5</v>
      </c>
      <c r="DH48">
        <v>4.8201629785192261E-2</v>
      </c>
      <c r="DI48">
        <v>1.6186217692145675</v>
      </c>
      <c r="DJ48">
        <v>4.409412103249335E-3</v>
      </c>
      <c r="DK48">
        <v>4.650665934852488E-5</v>
      </c>
      <c r="DL48">
        <v>6.0896362934117401E-3</v>
      </c>
      <c r="DM48">
        <v>8.6249643075947784E-3</v>
      </c>
      <c r="DN48">
        <v>4.4859115768619118</v>
      </c>
      <c r="DP48">
        <v>4.5249686455331339E-2</v>
      </c>
      <c r="DQ48">
        <v>8.8042468682035385E-2</v>
      </c>
      <c r="DR48">
        <v>6.3894526640608831</v>
      </c>
      <c r="DS48">
        <v>6.9402718370705507</v>
      </c>
      <c r="DT48">
        <v>20.518968201022943</v>
      </c>
      <c r="DU48">
        <v>36.511573905304431</v>
      </c>
      <c r="DV48">
        <v>0</v>
      </c>
      <c r="DW48">
        <v>4.025670898203601E-2</v>
      </c>
      <c r="DX48">
        <v>3.4894741637010568E-3</v>
      </c>
      <c r="DY48">
        <v>2.2314713620221429</v>
      </c>
      <c r="DZ48">
        <v>4.6873732273262605E-4</v>
      </c>
      <c r="EA48">
        <v>0</v>
      </c>
      <c r="EB48">
        <v>0.23703437604659564</v>
      </c>
      <c r="EC48">
        <v>17.8149563971707</v>
      </c>
      <c r="ED48">
        <v>7.9454164331599589E-2</v>
      </c>
      <c r="EE48">
        <v>8.3245217650657399E-2</v>
      </c>
      <c r="EF48">
        <v>5.1447333218588706E-3</v>
      </c>
      <c r="EG48">
        <v>4.8583840318240153E-2</v>
      </c>
      <c r="EH48">
        <v>0</v>
      </c>
      <c r="EI48">
        <v>1.1373790997489142E-4</v>
      </c>
      <c r="EJ48">
        <v>2.3778533595770981E-5</v>
      </c>
      <c r="EK48">
        <v>0</v>
      </c>
      <c r="EL48">
        <v>7.5067756829189656E-3</v>
      </c>
      <c r="EM48">
        <v>3.2968558369134864E-4</v>
      </c>
      <c r="EN48">
        <v>7.7244051693002016E-4</v>
      </c>
      <c r="EO48">
        <v>0.15586132702112093</v>
      </c>
      <c r="EP48">
        <v>1.1356112008639295E-6</v>
      </c>
      <c r="EQ48">
        <v>0</v>
      </c>
      <c r="ER48">
        <v>6.769818798955613E-6</v>
      </c>
      <c r="ES48">
        <v>3.7417562548262639E-4</v>
      </c>
      <c r="EU48">
        <v>8.6884180209833239</v>
      </c>
      <c r="EV48">
        <v>20.518968201022943</v>
      </c>
      <c r="EW48">
        <v>40.301474044007627</v>
      </c>
      <c r="EX48">
        <v>8.9868023939843606</v>
      </c>
      <c r="EY48">
        <v>2.1690202632128681</v>
      </c>
      <c r="EZ48">
        <v>19.334858984689724</v>
      </c>
      <c r="FB48">
        <v>26.215599999999998</v>
      </c>
      <c r="FC48">
        <v>95.211699999999993</v>
      </c>
      <c r="FD48">
        <v>3681.93</v>
      </c>
      <c r="FE48">
        <v>2679.16</v>
      </c>
      <c r="FF48">
        <v>4.3807099999999998E-12</v>
      </c>
      <c r="FG48">
        <v>15870.6</v>
      </c>
      <c r="FH48">
        <v>1504.38</v>
      </c>
      <c r="FI48">
        <v>204.29599999999999</v>
      </c>
      <c r="FJ48">
        <v>3.5520800000000001</v>
      </c>
      <c r="FK48">
        <v>1507.07</v>
      </c>
      <c r="FL48">
        <v>0.421043</v>
      </c>
      <c r="FM48">
        <v>2.8783799999999999</v>
      </c>
      <c r="FN48">
        <v>173.66</v>
      </c>
      <c r="FO48">
        <v>18238.2</v>
      </c>
      <c r="FP48">
        <v>66.681899999999999</v>
      </c>
      <c r="FQ48">
        <v>98.448800000000006</v>
      </c>
      <c r="FR48">
        <v>3.3805900000000002</v>
      </c>
      <c r="FS48">
        <v>43.452300000000001</v>
      </c>
      <c r="FT48">
        <v>6.49552</v>
      </c>
      <c r="FU48">
        <v>0.34785199999999999</v>
      </c>
      <c r="FV48">
        <v>0.14785999999999999</v>
      </c>
      <c r="FW48">
        <v>1.2345999999999999E-11</v>
      </c>
      <c r="FX48">
        <v>4.6066700000000003</v>
      </c>
      <c r="FY48">
        <v>0.35836299999999999</v>
      </c>
      <c r="FZ48">
        <v>1.0338099999999999</v>
      </c>
      <c r="GA48">
        <v>186.81100000000001</v>
      </c>
      <c r="GB48">
        <v>1.0032599999999999E-2</v>
      </c>
      <c r="GC48">
        <v>8.2763599999999996E-7</v>
      </c>
      <c r="GD48">
        <v>4.2010499999999999E-2</v>
      </c>
      <c r="GE48">
        <v>0.48524299999999998</v>
      </c>
      <c r="GG48">
        <v>941.66666666666708</v>
      </c>
      <c r="GH48">
        <v>1166.6666666666699</v>
      </c>
      <c r="GI48">
        <v>1424.9999999999998</v>
      </c>
      <c r="GJ48">
        <v>1041.6666666666702</v>
      </c>
      <c r="GK48">
        <v>2216.6666666666702</v>
      </c>
      <c r="GL48">
        <v>833.33333333333303</v>
      </c>
      <c r="GM48">
        <v>2.6215599999999998E-3</v>
      </c>
      <c r="GN48">
        <v>9.5211699999999989E-3</v>
      </c>
      <c r="GO48">
        <v>0.36819299999999999</v>
      </c>
      <c r="GP48">
        <v>0.26791599999999999</v>
      </c>
      <c r="GQ48">
        <v>4.38071E-16</v>
      </c>
      <c r="GR48">
        <v>1.5870600000000001</v>
      </c>
      <c r="GS48">
        <v>0.15043800000000002</v>
      </c>
      <c r="GT48">
        <v>2.0429599999999999E-2</v>
      </c>
      <c r="GU48">
        <v>3.5520800000000003E-4</v>
      </c>
      <c r="GV48">
        <v>0.15070699999999998</v>
      </c>
      <c r="GW48">
        <v>4.2104300000000003E-5</v>
      </c>
      <c r="GX48">
        <v>2.87838E-4</v>
      </c>
      <c r="GY48">
        <v>1.7365999999999999E-2</v>
      </c>
      <c r="GZ48">
        <v>1.82382</v>
      </c>
      <c r="HA48">
        <v>6.6681900000000001E-3</v>
      </c>
      <c r="HB48">
        <v>9.8448800000000003E-3</v>
      </c>
      <c r="HC48">
        <v>3.3805900000000004E-4</v>
      </c>
      <c r="HD48">
        <v>4.3452300000000003E-3</v>
      </c>
      <c r="HE48">
        <v>6.4955199999999996E-4</v>
      </c>
      <c r="HF48">
        <v>3.47852E-5</v>
      </c>
      <c r="HG48">
        <v>1.4785999999999999E-5</v>
      </c>
      <c r="HH48">
        <v>1.2346E-15</v>
      </c>
      <c r="HI48">
        <v>4.6066700000000005E-4</v>
      </c>
      <c r="HJ48">
        <v>3.5836300000000001E-5</v>
      </c>
      <c r="HK48">
        <v>1.0338099999999999E-4</v>
      </c>
      <c r="HL48">
        <v>1.8681099999999999E-2</v>
      </c>
      <c r="HM48">
        <v>1.0032599999999999E-6</v>
      </c>
      <c r="HN48">
        <v>8.2763599999999991E-11</v>
      </c>
      <c r="HO48">
        <v>4.2010500000000002E-6</v>
      </c>
      <c r="HP48">
        <v>4.8524299999999999E-5</v>
      </c>
      <c r="HS48">
        <v>9.4166666666666704E-2</v>
      </c>
      <c r="HT48">
        <v>0.11666666666666699</v>
      </c>
      <c r="HU48">
        <v>0.14249999999999999</v>
      </c>
      <c r="HV48">
        <v>0.10416666666666702</v>
      </c>
      <c r="HW48">
        <v>0.22166666666666701</v>
      </c>
      <c r="HX48">
        <v>8.3333333333333301E-2</v>
      </c>
      <c r="HZ48">
        <v>5.643531181556187E-3</v>
      </c>
      <c r="IA48">
        <v>1.2834321805132623E-2</v>
      </c>
      <c r="IB48">
        <v>0.61037342245989412</v>
      </c>
      <c r="IC48">
        <v>0.44413882352941253</v>
      </c>
      <c r="ID48">
        <v>8.2775610007412933E-16</v>
      </c>
      <c r="IE48">
        <v>3.3944665290138816</v>
      </c>
      <c r="IF48">
        <v>0.21049308982035972</v>
      </c>
      <c r="IG48">
        <v>2.8585128942115824E-2</v>
      </c>
      <c r="IH48">
        <v>5.4482081138789882E-4</v>
      </c>
      <c r="II48">
        <v>0.25145118216001666</v>
      </c>
      <c r="IJ48">
        <v>7.5166176717707028E-5</v>
      </c>
      <c r="IK48">
        <v>4.2068630769230721E-4</v>
      </c>
      <c r="IL48">
        <v>2.2423444484892547E-2</v>
      </c>
      <c r="IM48">
        <v>2.3459844010743089</v>
      </c>
      <c r="IN48">
        <v>8.3000505078005219E-3</v>
      </c>
      <c r="IO48">
        <v>1.2254150113184419E-2</v>
      </c>
      <c r="IP48">
        <v>4.5443042857142924E-4</v>
      </c>
      <c r="IQ48">
        <v>4.7519439347139198E-3</v>
      </c>
      <c r="IR48">
        <v>7.6816455421136614E-4</v>
      </c>
      <c r="IS48">
        <v>4.1137210956402591E-5</v>
      </c>
      <c r="IT48">
        <v>1.8777272072882669E-5</v>
      </c>
      <c r="IU48">
        <v>1.667698004823507E-15</v>
      </c>
      <c r="IV48">
        <v>6.5899527467441722E-4</v>
      </c>
      <c r="IW48">
        <v>4.5496493749473611E-5</v>
      </c>
      <c r="IX48">
        <v>1.0960408502633523E-4</v>
      </c>
      <c r="IY48">
        <v>2.0858067225054532E-2</v>
      </c>
      <c r="IZ48">
        <v>1.176609460043195E-6</v>
      </c>
      <c r="JA48">
        <v>5.3341857803468181E-11</v>
      </c>
      <c r="JB48">
        <v>5.2979298955613773E-6</v>
      </c>
      <c r="JC48">
        <v>5.2271350193050327E-5</v>
      </c>
      <c r="JD48">
        <v>0</v>
      </c>
      <c r="JE48">
        <v>0</v>
      </c>
      <c r="JF48">
        <v>0.15610516934046378</v>
      </c>
      <c r="JG48">
        <v>0.22044724487274592</v>
      </c>
      <c r="JH48">
        <v>0.30478462086151631</v>
      </c>
      <c r="JI48">
        <v>0.12547953964194417</v>
      </c>
      <c r="JJ48">
        <v>0.36984576282988701</v>
      </c>
    </row>
    <row r="49" spans="1:270">
      <c r="A49" t="s">
        <v>64</v>
      </c>
      <c r="B49" t="s">
        <v>46</v>
      </c>
      <c r="D49">
        <v>192.28299999999999</v>
      </c>
      <c r="E49">
        <v>526.61599999999999</v>
      </c>
      <c r="F49">
        <v>34965.800000000003</v>
      </c>
      <c r="G49">
        <v>39851.5</v>
      </c>
      <c r="H49">
        <v>107900</v>
      </c>
      <c r="I49">
        <v>173529</v>
      </c>
      <c r="J49" s="17">
        <v>0</v>
      </c>
      <c r="K49" s="17">
        <v>250.24799999999999</v>
      </c>
      <c r="L49">
        <v>20.505299999999998</v>
      </c>
      <c r="M49">
        <v>14489.3</v>
      </c>
      <c r="N49">
        <v>3.2112500000000002</v>
      </c>
      <c r="O49" s="17">
        <v>0</v>
      </c>
      <c r="P49">
        <v>1702.42</v>
      </c>
      <c r="Q49">
        <v>118472</v>
      </c>
      <c r="R49">
        <v>606.97400000000005</v>
      </c>
      <c r="S49">
        <v>613.16899999999998</v>
      </c>
      <c r="T49">
        <v>36.117600000000003</v>
      </c>
      <c r="U49">
        <v>420.54899999999998</v>
      </c>
      <c r="V49" s="17">
        <v>0</v>
      </c>
      <c r="W49">
        <v>0.80776999999999999</v>
      </c>
      <c r="X49">
        <v>1.6183300000000001E-4</v>
      </c>
      <c r="Y49" s="1">
        <v>3.1451599999999998E-11</v>
      </c>
      <c r="Z49">
        <v>45.735900000000001</v>
      </c>
      <c r="AA49">
        <v>2.5765699999999998</v>
      </c>
      <c r="AB49">
        <v>5.3215899999999996</v>
      </c>
      <c r="AC49">
        <v>1407.33</v>
      </c>
      <c r="AD49" s="17">
        <v>0</v>
      </c>
      <c r="AE49" s="1">
        <v>1.35027E-6</v>
      </c>
      <c r="AF49">
        <v>5.89603E-2</v>
      </c>
      <c r="AG49">
        <v>3.1771199999999999</v>
      </c>
      <c r="AI49">
        <v>414000</v>
      </c>
      <c r="AJ49">
        <v>50100</v>
      </c>
      <c r="AK49">
        <v>107899.99999999999</v>
      </c>
      <c r="AL49">
        <v>190799.99999999997</v>
      </c>
      <c r="AM49">
        <v>74200</v>
      </c>
      <c r="AN49">
        <v>15300</v>
      </c>
      <c r="AO49">
        <v>147700</v>
      </c>
      <c r="AP49">
        <v>1.92283E-2</v>
      </c>
      <c r="AQ49">
        <v>5.2661599999999996E-2</v>
      </c>
      <c r="AR49">
        <v>3.4965800000000002</v>
      </c>
      <c r="AS49">
        <v>3.98515</v>
      </c>
      <c r="AT49">
        <v>10.79</v>
      </c>
      <c r="AU49">
        <v>17.352900000000002</v>
      </c>
      <c r="AV49">
        <v>0</v>
      </c>
      <c r="AW49">
        <v>0</v>
      </c>
      <c r="AX49">
        <v>2.0505299999999996E-3</v>
      </c>
      <c r="AY49">
        <v>1.4489299999999998</v>
      </c>
      <c r="AZ49">
        <v>3.2112500000000001E-4</v>
      </c>
      <c r="BA49">
        <v>0</v>
      </c>
      <c r="BB49">
        <v>0.170242</v>
      </c>
      <c r="BC49">
        <v>11.847200000000001</v>
      </c>
      <c r="BD49">
        <v>6.0697400000000006E-2</v>
      </c>
      <c r="BE49">
        <v>6.1316900000000001E-2</v>
      </c>
      <c r="BF49">
        <v>3.6117600000000003E-3</v>
      </c>
      <c r="BG49">
        <v>4.2054899999999999E-2</v>
      </c>
      <c r="BH49">
        <v>0</v>
      </c>
      <c r="BI49">
        <v>8.0777000000000003E-5</v>
      </c>
      <c r="BJ49">
        <v>1.61833E-8</v>
      </c>
      <c r="BK49">
        <v>3.14516E-15</v>
      </c>
      <c r="BL49">
        <v>4.5735899999999998E-3</v>
      </c>
      <c r="BM49">
        <v>2.57657E-4</v>
      </c>
      <c r="BN49">
        <v>5.3215899999999993E-4</v>
      </c>
      <c r="BO49">
        <v>0.140733</v>
      </c>
      <c r="BP49">
        <v>0</v>
      </c>
      <c r="BQ49">
        <v>1.35027E-10</v>
      </c>
      <c r="BR49">
        <v>5.8960300000000004E-6</v>
      </c>
      <c r="BS49">
        <v>3.17712E-4</v>
      </c>
      <c r="BU49">
        <v>41.4</v>
      </c>
      <c r="BV49">
        <v>5.01</v>
      </c>
      <c r="BW49">
        <v>10.79</v>
      </c>
      <c r="BX49">
        <v>19.079999999999998</v>
      </c>
      <c r="BY49">
        <v>7.42</v>
      </c>
      <c r="BZ49">
        <v>1.53</v>
      </c>
      <c r="CA49">
        <v>14.77</v>
      </c>
      <c r="CB49">
        <f t="shared" si="0"/>
        <v>197800</v>
      </c>
      <c r="CC49">
        <f t="shared" si="1"/>
        <v>168572</v>
      </c>
      <c r="CD49">
        <f t="shared" si="2"/>
        <v>0.25328614762386248</v>
      </c>
      <c r="CE49">
        <f t="shared" si="3"/>
        <v>0.29720238236480556</v>
      </c>
      <c r="CF49">
        <f t="shared" si="4"/>
        <v>0.74671385237613752</v>
      </c>
      <c r="CG49">
        <f t="shared" si="5"/>
        <v>0.70279761763519444</v>
      </c>
      <c r="CI49">
        <v>5.7598595102592158</v>
      </c>
      <c r="CJ49">
        <v>2.2401404897407837</v>
      </c>
      <c r="CL49">
        <v>1.1504139230261057</v>
      </c>
      <c r="CM49">
        <v>0.25662997923737185</v>
      </c>
      <c r="CN49">
        <v>2.2424337013686251</v>
      </c>
      <c r="CO49">
        <v>2.627250415462901E-2</v>
      </c>
      <c r="CP49">
        <v>1.7476944705749675</v>
      </c>
      <c r="CQ49">
        <v>2.3491179892948084E-2</v>
      </c>
      <c r="CR49">
        <v>0</v>
      </c>
      <c r="CS49">
        <v>5.3448877442267458E-5</v>
      </c>
      <c r="CT49">
        <v>7.9516761770048322E-3</v>
      </c>
      <c r="CU49">
        <v>3.8669026319466108E-4</v>
      </c>
      <c r="CV49">
        <v>4.3922284147789075E-4</v>
      </c>
      <c r="CW49">
        <v>7.8164199162673474E-6</v>
      </c>
      <c r="CX49">
        <v>2.9233181806042259E-16</v>
      </c>
      <c r="CY49">
        <v>4.1736707075380882E-4</v>
      </c>
      <c r="CZ49">
        <v>1.543262795549529E-9</v>
      </c>
      <c r="DA49">
        <v>6.6175606045362717E-12</v>
      </c>
      <c r="DB49">
        <v>1.8402551957412692E-5</v>
      </c>
      <c r="DC49">
        <v>0</v>
      </c>
      <c r="DD49">
        <v>6.6175606045362717E-12</v>
      </c>
      <c r="DE49">
        <v>2.7192121056864658E-7</v>
      </c>
      <c r="DF49">
        <v>1.300071623593196E-5</v>
      </c>
      <c r="DH49">
        <v>3.8842617318373789E-2</v>
      </c>
      <c r="DI49">
        <v>1.6090619858872941</v>
      </c>
      <c r="DJ49">
        <v>4.1718272102387512E-3</v>
      </c>
      <c r="DK49">
        <v>3.3950004973709018E-5</v>
      </c>
      <c r="DL49">
        <v>0</v>
      </c>
      <c r="DM49">
        <v>8.6905811675499593E-3</v>
      </c>
      <c r="DN49">
        <v>4.3528670966657375</v>
      </c>
      <c r="DP49">
        <v>4.139348731988466E-2</v>
      </c>
      <c r="DQ49">
        <v>7.0986645672031085E-2</v>
      </c>
      <c r="DR49">
        <v>5.7976619625591352</v>
      </c>
      <c r="DS49">
        <v>6.6077574573132996</v>
      </c>
      <c r="DT49">
        <v>20.386709658290751</v>
      </c>
      <c r="DU49">
        <v>37.12124460662163</v>
      </c>
      <c r="DV49">
        <v>0</v>
      </c>
      <c r="DW49">
        <v>0</v>
      </c>
      <c r="DX49">
        <v>3.1451189679715203E-3</v>
      </c>
      <c r="DY49">
        <v>2.4175065615207849</v>
      </c>
      <c r="DZ49">
        <v>5.7328440321947319E-4</v>
      </c>
      <c r="EA49">
        <v>0</v>
      </c>
      <c r="EB49">
        <v>0.2198210316709131</v>
      </c>
      <c r="EC49">
        <v>15.240448527173394</v>
      </c>
      <c r="ED49">
        <v>7.5551459345365293E-2</v>
      </c>
      <c r="EE49">
        <v>7.6322565341082629E-2</v>
      </c>
      <c r="EF49">
        <v>4.8550508777969095E-3</v>
      </c>
      <c r="EG49">
        <v>4.5991242576342427E-2</v>
      </c>
      <c r="EH49">
        <v>0</v>
      </c>
      <c r="EI49">
        <v>9.5527422278018578E-5</v>
      </c>
      <c r="EJ49">
        <v>2.0551753492295557E-8</v>
      </c>
      <c r="EK49">
        <v>4.248482955492225E-15</v>
      </c>
      <c r="EL49">
        <v>6.5426310074265517E-3</v>
      </c>
      <c r="EM49">
        <v>3.2711217648049873E-4</v>
      </c>
      <c r="EN49">
        <v>5.6419264936041953E-4</v>
      </c>
      <c r="EO49">
        <v>0.15713305826656887</v>
      </c>
      <c r="EP49">
        <v>0</v>
      </c>
      <c r="EQ49">
        <v>8.7026072254335229E-11</v>
      </c>
      <c r="ER49">
        <v>7.4354634203655355E-6</v>
      </c>
      <c r="ES49">
        <v>3.4224574517374603E-4</v>
      </c>
      <c r="EU49">
        <v>8.3070561612836737</v>
      </c>
      <c r="EV49">
        <v>20.386709658290751</v>
      </c>
      <c r="EW49">
        <v>40.814868617816643</v>
      </c>
      <c r="EX49">
        <v>8.9386157859737203</v>
      </c>
      <c r="EY49">
        <v>2.5527700020889905</v>
      </c>
      <c r="EZ49">
        <v>19.000390366192097</v>
      </c>
      <c r="FB49">
        <v>21.1129</v>
      </c>
      <c r="FC49">
        <v>110.78400000000001</v>
      </c>
      <c r="FD49">
        <v>3113.49</v>
      </c>
      <c r="FE49">
        <v>3559.38</v>
      </c>
      <c r="FF49">
        <v>5.0807799999999997E-12</v>
      </c>
      <c r="FG49">
        <v>20656.8</v>
      </c>
      <c r="FH49">
        <v>1112.73</v>
      </c>
      <c r="FI49">
        <v>178.2</v>
      </c>
      <c r="FJ49">
        <v>2.8432900000000001</v>
      </c>
      <c r="FK49">
        <v>1426.18</v>
      </c>
      <c r="FL49">
        <v>0.38071199999999999</v>
      </c>
      <c r="FM49">
        <v>2.3273100000000002</v>
      </c>
      <c r="FN49">
        <v>206.45400000000001</v>
      </c>
      <c r="FO49">
        <v>10480.799999999999</v>
      </c>
      <c r="FP49">
        <v>65.0428</v>
      </c>
      <c r="FQ49">
        <v>88.122100000000003</v>
      </c>
      <c r="FR49">
        <v>3.2592599999999998</v>
      </c>
      <c r="FS49">
        <v>49.684699999999999</v>
      </c>
      <c r="FT49">
        <v>5.3599199999999998</v>
      </c>
      <c r="FU49">
        <v>0.30938300000000002</v>
      </c>
      <c r="FV49">
        <v>1.24906E-5</v>
      </c>
      <c r="FW49">
        <v>3.3321200000000001E-12</v>
      </c>
      <c r="FX49">
        <v>4.5064399999999996</v>
      </c>
      <c r="FY49">
        <v>0.288746</v>
      </c>
      <c r="FZ49">
        <v>0.72528199999999998</v>
      </c>
      <c r="GA49">
        <v>172.88300000000001</v>
      </c>
      <c r="GB49">
        <v>1.35367E-2</v>
      </c>
      <c r="GC49">
        <v>2.0810299999999999E-7</v>
      </c>
      <c r="GD49">
        <v>5.4297100000000001E-2</v>
      </c>
      <c r="GE49">
        <v>0.40901599999999999</v>
      </c>
      <c r="GG49">
        <v>941.66666666666708</v>
      </c>
      <c r="GH49">
        <v>1166.6666666666699</v>
      </c>
      <c r="GI49">
        <v>1424.9999999999998</v>
      </c>
      <c r="GJ49">
        <v>1041.6666666666702</v>
      </c>
      <c r="GK49">
        <v>2216.6666666666702</v>
      </c>
      <c r="GL49">
        <v>833.33333333333303</v>
      </c>
      <c r="GM49">
        <v>2.11129E-3</v>
      </c>
      <c r="GN49">
        <v>1.10784E-2</v>
      </c>
      <c r="GO49">
        <v>0.31134899999999999</v>
      </c>
      <c r="GP49">
        <v>0.35593800000000003</v>
      </c>
      <c r="GQ49">
        <v>5.0807799999999993E-16</v>
      </c>
      <c r="GR49">
        <v>2.06568</v>
      </c>
      <c r="GS49">
        <v>0.111273</v>
      </c>
      <c r="GT49">
        <v>1.7819999999999999E-2</v>
      </c>
      <c r="GU49">
        <v>2.8432899999999999E-4</v>
      </c>
      <c r="GV49">
        <v>0.14261799999999999</v>
      </c>
      <c r="GW49">
        <v>3.8071200000000002E-5</v>
      </c>
      <c r="GX49">
        <v>2.3273100000000002E-4</v>
      </c>
      <c r="GY49">
        <v>2.0645400000000001E-2</v>
      </c>
      <c r="GZ49">
        <v>1.0480799999999999</v>
      </c>
      <c r="HA49">
        <v>6.5042800000000003E-3</v>
      </c>
      <c r="HB49">
        <v>8.8122100000000009E-3</v>
      </c>
      <c r="HC49">
        <v>3.2592599999999998E-4</v>
      </c>
      <c r="HD49">
        <v>4.96847E-3</v>
      </c>
      <c r="HE49">
        <v>5.35992E-4</v>
      </c>
      <c r="HF49">
        <v>3.0938300000000002E-5</v>
      </c>
      <c r="HG49">
        <v>1.24906E-9</v>
      </c>
      <c r="HH49">
        <v>3.3321200000000003E-16</v>
      </c>
      <c r="HI49">
        <v>4.5064399999999994E-4</v>
      </c>
      <c r="HJ49">
        <v>2.88746E-5</v>
      </c>
      <c r="HK49">
        <v>7.2528199999999994E-5</v>
      </c>
      <c r="HL49">
        <v>1.72883E-2</v>
      </c>
      <c r="HM49">
        <v>1.3536700000000001E-6</v>
      </c>
      <c r="HN49">
        <v>2.0810299999999999E-11</v>
      </c>
      <c r="HO49">
        <v>5.4297099999999997E-6</v>
      </c>
      <c r="HP49">
        <v>4.0901600000000002E-5</v>
      </c>
      <c r="HS49">
        <v>9.4166666666666704E-2</v>
      </c>
      <c r="HT49">
        <v>0.11666666666666699</v>
      </c>
      <c r="HU49">
        <v>0.14249999999999999</v>
      </c>
      <c r="HV49">
        <v>0.10416666666666702</v>
      </c>
      <c r="HW49">
        <v>0.22166666666666701</v>
      </c>
      <c r="HX49">
        <v>8.3333333333333301E-2</v>
      </c>
      <c r="HZ49">
        <v>4.5450536887608004E-3</v>
      </c>
      <c r="IA49">
        <v>1.4933432622879465E-2</v>
      </c>
      <c r="IB49">
        <v>0.51614005347593672</v>
      </c>
      <c r="IC49">
        <v>0.59005764705882457</v>
      </c>
      <c r="ID49">
        <v>9.6003767383246864E-16</v>
      </c>
      <c r="IE49">
        <v>4.418157864008541</v>
      </c>
      <c r="IF49">
        <v>0.15569335928143743</v>
      </c>
      <c r="IG49">
        <v>2.4933772455089868E-2</v>
      </c>
      <c r="IH49">
        <v>4.3610604626334387E-4</v>
      </c>
      <c r="II49">
        <v>0.23795487069145599</v>
      </c>
      <c r="IJ49">
        <v>6.7966135217903341E-5</v>
      </c>
      <c r="IK49">
        <v>3.4014530769230732E-4</v>
      </c>
      <c r="IL49">
        <v>2.6657893629413832E-2</v>
      </c>
      <c r="IM49">
        <v>1.3481480250671456</v>
      </c>
      <c r="IN49">
        <v>8.0960279351483359E-3</v>
      </c>
      <c r="IO49">
        <v>1.0968761850718838E-2</v>
      </c>
      <c r="IP49">
        <v>4.3812083648881296E-4</v>
      </c>
      <c r="IQ49">
        <v>5.433519257049239E-3</v>
      </c>
      <c r="IR49">
        <v>6.3386773613330197E-4</v>
      </c>
      <c r="IS49">
        <v>3.6587841200639074E-5</v>
      </c>
      <c r="IT49">
        <v>1.5862261230457751E-9</v>
      </c>
      <c r="IU49">
        <v>4.5010285726814395E-16</v>
      </c>
      <c r="IV49">
        <v>6.4465713098697754E-4</v>
      </c>
      <c r="IW49">
        <v>3.665816667509064E-5</v>
      </c>
      <c r="IX49">
        <v>7.6894081113619008E-5</v>
      </c>
      <c r="IY49">
        <v>1.9302959868900134E-2</v>
      </c>
      <c r="IZ49">
        <v>1.5875654643628491E-6</v>
      </c>
      <c r="JA49">
        <v>1.3412418786127163E-11</v>
      </c>
      <c r="JB49">
        <v>6.8473888511749599E-6</v>
      </c>
      <c r="JC49">
        <v>4.4060024710424823E-5</v>
      </c>
      <c r="JD49">
        <v>0</v>
      </c>
      <c r="JE49">
        <v>0</v>
      </c>
      <c r="JF49">
        <v>0.15610516934046378</v>
      </c>
      <c r="JG49">
        <v>0.22044724487274592</v>
      </c>
      <c r="JH49">
        <v>0.30478462086151631</v>
      </c>
      <c r="JI49">
        <v>0.12547953964194417</v>
      </c>
      <c r="JJ49">
        <v>0.36984576282988701</v>
      </c>
    </row>
    <row r="50" spans="1:270">
      <c r="A50" t="s">
        <v>64</v>
      </c>
      <c r="B50" t="s">
        <v>47</v>
      </c>
      <c r="D50">
        <v>194.791</v>
      </c>
      <c r="E50">
        <v>708.49099999999999</v>
      </c>
      <c r="F50">
        <v>36044.5</v>
      </c>
      <c r="G50">
        <v>40442.400000000001</v>
      </c>
      <c r="H50">
        <v>107400</v>
      </c>
      <c r="I50">
        <v>177570</v>
      </c>
      <c r="J50" s="17">
        <v>0</v>
      </c>
      <c r="K50" s="17">
        <v>159.08799999999999</v>
      </c>
      <c r="L50">
        <v>21.620699999999999</v>
      </c>
      <c r="M50">
        <v>14426.8</v>
      </c>
      <c r="N50">
        <v>2.7902999999999998</v>
      </c>
      <c r="O50" s="17">
        <v>4.6898400000000002</v>
      </c>
      <c r="P50">
        <v>1781.04</v>
      </c>
      <c r="Q50">
        <v>122838</v>
      </c>
      <c r="R50">
        <v>576.06799999999998</v>
      </c>
      <c r="S50">
        <v>627.36900000000003</v>
      </c>
      <c r="T50">
        <v>38.507800000000003</v>
      </c>
      <c r="U50">
        <v>428.71199999999999</v>
      </c>
      <c r="V50" s="17">
        <v>0</v>
      </c>
      <c r="W50">
        <v>0.60705399999999998</v>
      </c>
      <c r="X50" s="17">
        <v>0</v>
      </c>
      <c r="Y50">
        <v>0.119768</v>
      </c>
      <c r="Z50">
        <v>58.164000000000001</v>
      </c>
      <c r="AA50">
        <v>2.5488499999999998</v>
      </c>
      <c r="AB50">
        <v>4.73292</v>
      </c>
      <c r="AC50">
        <v>1418.9</v>
      </c>
      <c r="AD50">
        <v>7.9279399999999996E-3</v>
      </c>
      <c r="AE50" s="1">
        <v>2.3598100000000001E-6</v>
      </c>
      <c r="AF50">
        <v>5.7334200000000002E-2</v>
      </c>
      <c r="AG50">
        <v>4.1862599999999999</v>
      </c>
      <c r="AI50">
        <v>412900</v>
      </c>
      <c r="AJ50">
        <v>52300.000000000007</v>
      </c>
      <c r="AK50">
        <v>107400</v>
      </c>
      <c r="AL50">
        <v>189800</v>
      </c>
      <c r="AM50">
        <v>77300</v>
      </c>
      <c r="AN50">
        <v>13000</v>
      </c>
      <c r="AO50">
        <v>147200</v>
      </c>
      <c r="AP50">
        <v>1.9479099999999999E-2</v>
      </c>
      <c r="AQ50">
        <v>7.0849099999999998E-2</v>
      </c>
      <c r="AR50">
        <v>3.6044499999999999</v>
      </c>
      <c r="AS50">
        <v>4.0442400000000003</v>
      </c>
      <c r="AT50">
        <v>10.74</v>
      </c>
      <c r="AU50">
        <v>17.757000000000001</v>
      </c>
      <c r="AV50">
        <v>0</v>
      </c>
      <c r="AW50">
        <v>0</v>
      </c>
      <c r="AX50">
        <v>2.1620699999999999E-3</v>
      </c>
      <c r="AY50">
        <v>1.44268</v>
      </c>
      <c r="AZ50">
        <v>2.7902999999999999E-4</v>
      </c>
      <c r="BA50">
        <v>4.6898400000000003E-4</v>
      </c>
      <c r="BB50">
        <v>0.17810399999999998</v>
      </c>
      <c r="BC50">
        <v>12.283799999999999</v>
      </c>
      <c r="BD50">
        <v>5.76068E-2</v>
      </c>
      <c r="BE50">
        <v>6.2736899999999998E-2</v>
      </c>
      <c r="BF50">
        <v>3.8507800000000003E-3</v>
      </c>
      <c r="BG50">
        <v>4.2871199999999998E-2</v>
      </c>
      <c r="BH50">
        <v>0</v>
      </c>
      <c r="BI50">
        <v>6.0705399999999996E-5</v>
      </c>
      <c r="BJ50">
        <v>0</v>
      </c>
      <c r="BK50">
        <v>1.19768E-5</v>
      </c>
      <c r="BL50">
        <v>5.8164000000000002E-3</v>
      </c>
      <c r="BM50">
        <v>2.54885E-4</v>
      </c>
      <c r="BN50">
        <v>4.7329199999999999E-4</v>
      </c>
      <c r="BO50">
        <v>0.14189000000000002</v>
      </c>
      <c r="BP50">
        <v>7.92794E-7</v>
      </c>
      <c r="BQ50">
        <v>2.35981E-10</v>
      </c>
      <c r="BR50">
        <v>5.7334200000000006E-6</v>
      </c>
      <c r="BS50">
        <v>4.1862600000000001E-4</v>
      </c>
      <c r="BU50">
        <v>41.29</v>
      </c>
      <c r="BV50">
        <v>5.23</v>
      </c>
      <c r="BW50">
        <v>10.74</v>
      </c>
      <c r="BX50">
        <v>18.98</v>
      </c>
      <c r="BY50">
        <v>7.73</v>
      </c>
      <c r="BZ50">
        <v>1.3</v>
      </c>
      <c r="CA50">
        <v>14.72</v>
      </c>
      <c r="CB50">
        <f t="shared" si="0"/>
        <v>199500</v>
      </c>
      <c r="CC50">
        <f t="shared" si="1"/>
        <v>175138</v>
      </c>
      <c r="CD50">
        <f t="shared" si="2"/>
        <v>0.26215538847117797</v>
      </c>
      <c r="CE50">
        <f t="shared" si="3"/>
        <v>0.29862165834941595</v>
      </c>
      <c r="CF50">
        <f t="shared" si="4"/>
        <v>0.73784461152882208</v>
      </c>
      <c r="CG50">
        <f t="shared" si="5"/>
        <v>0.7013783416505841</v>
      </c>
      <c r="CI50">
        <v>5.7231584871060681</v>
      </c>
      <c r="CJ50">
        <v>2.2768415128939323</v>
      </c>
      <c r="CL50">
        <v>1.0941650613432685</v>
      </c>
      <c r="CM50">
        <v>0.25523253841641352</v>
      </c>
      <c r="CN50">
        <v>2.2323021154137512</v>
      </c>
      <c r="CO50">
        <v>2.7454559140962651E-2</v>
      </c>
      <c r="CP50">
        <v>1.8223656449640213</v>
      </c>
      <c r="CQ50">
        <v>2.3770530420244202E-2</v>
      </c>
      <c r="CR50">
        <v>7.6380788762490432E-5</v>
      </c>
      <c r="CS50">
        <v>4.6389684040037089E-5</v>
      </c>
      <c r="CT50">
        <v>8.1265758843070534E-3</v>
      </c>
      <c r="CU50">
        <v>4.0726107590698324E-4</v>
      </c>
      <c r="CV50">
        <v>4.6775752745737315E-4</v>
      </c>
      <c r="CW50">
        <v>5.8675058646157856E-6</v>
      </c>
      <c r="CX50">
        <v>1.1119370097207653E-6</v>
      </c>
      <c r="CY50">
        <v>5.3017746196898905E-4</v>
      </c>
      <c r="CZ50">
        <v>0</v>
      </c>
      <c r="DA50">
        <v>1.1552085382086142E-11</v>
      </c>
      <c r="DB50">
        <v>1.8183874655352247E-5</v>
      </c>
      <c r="DC50">
        <v>4.8337876192884423E-8</v>
      </c>
      <c r="DD50">
        <v>1.1552085382086142E-11</v>
      </c>
      <c r="DE50">
        <v>2.6412116352799184E-7</v>
      </c>
      <c r="DF50">
        <v>1.7110626169262322E-5</v>
      </c>
      <c r="DH50">
        <v>5.2198114803808697E-2</v>
      </c>
      <c r="DI50">
        <v>1.6743814646305533</v>
      </c>
      <c r="DJ50">
        <v>4.2479695212298387E-3</v>
      </c>
      <c r="DK50">
        <v>3.0160159840312541E-5</v>
      </c>
      <c r="DL50">
        <v>0</v>
      </c>
      <c r="DM50">
        <v>8.7520684889137064E-3</v>
      </c>
      <c r="DN50">
        <v>4.4232739204121154</v>
      </c>
      <c r="DP50">
        <v>4.1933393948126736E-2</v>
      </c>
      <c r="DQ50">
        <v>9.5502984297520355E-2</v>
      </c>
      <c r="DR50">
        <v>5.9765206747582704</v>
      </c>
      <c r="DS50">
        <v>6.7057342933552668</v>
      </c>
      <c r="DT50">
        <v>20.292239270624901</v>
      </c>
      <c r="DU50">
        <v>37.985693485226115</v>
      </c>
      <c r="DV50">
        <v>0</v>
      </c>
      <c r="DW50">
        <v>0</v>
      </c>
      <c r="DX50">
        <v>3.3161998932384239E-3</v>
      </c>
      <c r="DY50">
        <v>2.4070785794861078</v>
      </c>
      <c r="DZ50">
        <v>4.9813482921083564E-4</v>
      </c>
      <c r="EA50">
        <v>6.8543815384615318E-4</v>
      </c>
      <c r="EB50">
        <v>0.22997265671641723</v>
      </c>
      <c r="EC50">
        <v>15.802098522696715</v>
      </c>
      <c r="ED50">
        <v>7.1704517956561395E-2</v>
      </c>
      <c r="EE50">
        <v>7.809007222392142E-2</v>
      </c>
      <c r="EF50">
        <v>5.1763497074010399E-3</v>
      </c>
      <c r="EG50">
        <v>4.6883948332748178E-2</v>
      </c>
      <c r="EH50">
        <v>0</v>
      </c>
      <c r="EI50">
        <v>7.1790613421593132E-5</v>
      </c>
      <c r="EJ50">
        <v>0</v>
      </c>
      <c r="EK50">
        <v>1.6178264591098475E-5</v>
      </c>
      <c r="EL50">
        <v>8.3205007426541949E-3</v>
      </c>
      <c r="EM50">
        <v>3.2359294372841376E-4</v>
      </c>
      <c r="EN50">
        <v>5.017821128668156E-4</v>
      </c>
      <c r="EO50">
        <v>0.15842488710852082</v>
      </c>
      <c r="EP50">
        <v>9.2977784449243951E-7</v>
      </c>
      <c r="EQ50">
        <v>1.5209180057803463E-10</v>
      </c>
      <c r="ER50">
        <v>7.2303965013054835E-6</v>
      </c>
      <c r="ES50">
        <v>4.5095233204633321E-4</v>
      </c>
      <c r="EU50">
        <v>8.6718370705615992</v>
      </c>
      <c r="EV50">
        <v>20.292239270624901</v>
      </c>
      <c r="EW50">
        <v>40.600954212062888</v>
      </c>
      <c r="EX50">
        <v>9.3120619980561816</v>
      </c>
      <c r="EY50">
        <v>2.1690202632128681</v>
      </c>
      <c r="EZ50">
        <v>18.936069478019476</v>
      </c>
      <c r="FB50">
        <v>26.208400000000001</v>
      </c>
      <c r="FC50">
        <v>129.21899999999999</v>
      </c>
      <c r="FD50">
        <v>5612.45</v>
      </c>
      <c r="FE50">
        <v>3519.12</v>
      </c>
      <c r="FF50">
        <v>5.9407899999999998E-12</v>
      </c>
      <c r="FG50">
        <v>18722.2</v>
      </c>
      <c r="FH50">
        <v>546.31500000000005</v>
      </c>
      <c r="FI50">
        <v>189.22</v>
      </c>
      <c r="FJ50">
        <v>3.5994000000000002</v>
      </c>
      <c r="FK50">
        <v>2373.88</v>
      </c>
      <c r="FL50">
        <v>0.25728400000000001</v>
      </c>
      <c r="FM50">
        <v>2.22824</v>
      </c>
      <c r="FN50">
        <v>176.59700000000001</v>
      </c>
      <c r="FO50">
        <v>15644.8</v>
      </c>
      <c r="FP50">
        <v>70.337599999999995</v>
      </c>
      <c r="FQ50">
        <v>103.759</v>
      </c>
      <c r="FR50">
        <v>4.9870200000000002</v>
      </c>
      <c r="FS50">
        <v>43.8476</v>
      </c>
      <c r="FT50">
        <v>8.1966800000000006</v>
      </c>
      <c r="FU50">
        <v>0.27574599999999999</v>
      </c>
      <c r="FV50">
        <v>6.68508E-5</v>
      </c>
      <c r="FW50">
        <v>0.164134</v>
      </c>
      <c r="FX50">
        <v>5.96814</v>
      </c>
      <c r="FY50">
        <v>0.36029899999999998</v>
      </c>
      <c r="FZ50">
        <v>0.62763000000000002</v>
      </c>
      <c r="GA50">
        <v>199.77199999999999</v>
      </c>
      <c r="GB50">
        <v>1.0868600000000001E-2</v>
      </c>
      <c r="GC50">
        <v>3.03163E-7</v>
      </c>
      <c r="GD50">
        <v>3.5007200000000002E-2</v>
      </c>
      <c r="GE50">
        <v>0.79025599999999996</v>
      </c>
      <c r="GG50">
        <v>941.66666666666708</v>
      </c>
      <c r="GH50">
        <v>1166.6666666666699</v>
      </c>
      <c r="GI50">
        <v>1424.9999999999998</v>
      </c>
      <c r="GJ50">
        <v>1041.6666666666702</v>
      </c>
      <c r="GK50">
        <v>2216.6666666666702</v>
      </c>
      <c r="GL50">
        <v>833.33333333333303</v>
      </c>
      <c r="GM50">
        <v>2.6208400000000001E-3</v>
      </c>
      <c r="GN50">
        <v>1.29219E-2</v>
      </c>
      <c r="GO50">
        <v>0.56124499999999999</v>
      </c>
      <c r="GP50">
        <v>0.351912</v>
      </c>
      <c r="GQ50">
        <v>5.9407899999999996E-16</v>
      </c>
      <c r="GR50">
        <v>1.87222</v>
      </c>
      <c r="GS50">
        <v>5.4631500000000006E-2</v>
      </c>
      <c r="GT50">
        <v>1.8922000000000001E-2</v>
      </c>
      <c r="GU50">
        <v>3.5994E-4</v>
      </c>
      <c r="GV50">
        <v>0.23738800000000002</v>
      </c>
      <c r="GW50">
        <v>2.5728400000000003E-5</v>
      </c>
      <c r="GX50">
        <v>2.2282399999999999E-4</v>
      </c>
      <c r="GY50">
        <v>1.76597E-2</v>
      </c>
      <c r="GZ50">
        <v>1.5644799999999999</v>
      </c>
      <c r="HA50">
        <v>7.0337599999999991E-3</v>
      </c>
      <c r="HB50">
        <v>1.03759E-2</v>
      </c>
      <c r="HC50">
        <v>4.9870200000000006E-4</v>
      </c>
      <c r="HD50">
        <v>4.3847599999999997E-3</v>
      </c>
      <c r="HE50">
        <v>8.1966800000000007E-4</v>
      </c>
      <c r="HF50">
        <v>2.7574599999999999E-5</v>
      </c>
      <c r="HG50">
        <v>6.6850799999999998E-9</v>
      </c>
      <c r="HH50">
        <v>1.6413400000000001E-5</v>
      </c>
      <c r="HI50">
        <v>5.9681399999999998E-4</v>
      </c>
      <c r="HJ50">
        <v>3.6029899999999999E-5</v>
      </c>
      <c r="HK50">
        <v>6.2763000000000009E-5</v>
      </c>
      <c r="HL50">
        <v>1.9977200000000001E-2</v>
      </c>
      <c r="HM50">
        <v>1.0868600000000001E-6</v>
      </c>
      <c r="HN50">
        <v>3.0316300000000002E-11</v>
      </c>
      <c r="HO50">
        <v>3.5007200000000003E-6</v>
      </c>
      <c r="HP50">
        <v>7.9025599999999998E-5</v>
      </c>
      <c r="HS50">
        <v>9.4166666666666704E-2</v>
      </c>
      <c r="HT50">
        <v>0.11666666666666699</v>
      </c>
      <c r="HU50">
        <v>0.14249999999999999</v>
      </c>
      <c r="HV50">
        <v>0.10416666666666702</v>
      </c>
      <c r="HW50">
        <v>0.22166666666666701</v>
      </c>
      <c r="HX50">
        <v>8.3333333333333301E-2</v>
      </c>
      <c r="HZ50">
        <v>5.6419812103746317E-3</v>
      </c>
      <c r="IA50">
        <v>1.7418428925619778E-2</v>
      </c>
      <c r="IB50">
        <v>0.93040614973262192</v>
      </c>
      <c r="IC50">
        <v>0.58338352941176574</v>
      </c>
      <c r="ID50">
        <v>1.1225406753150485E-15</v>
      </c>
      <c r="IE50">
        <v>4.0043779850480572</v>
      </c>
      <c r="IF50">
        <v>7.6440482035928306E-2</v>
      </c>
      <c r="IG50">
        <v>2.6475692614770514E-2</v>
      </c>
      <c r="IH50">
        <v>5.5207879003558557E-4</v>
      </c>
      <c r="II50">
        <v>0.39607644787967411</v>
      </c>
      <c r="IJ50">
        <v>4.5931305378877064E-5</v>
      </c>
      <c r="IK50">
        <v>3.2566584615384577E-4</v>
      </c>
      <c r="IL50">
        <v>2.280267779395698E-2</v>
      </c>
      <c r="IM50">
        <v>2.0123946857654453</v>
      </c>
      <c r="IN50">
        <v>8.7550839522789522E-3</v>
      </c>
      <c r="IO50">
        <v>1.2915123003976707E-2</v>
      </c>
      <c r="IP50">
        <v>6.7037222375215247E-4</v>
      </c>
      <c r="IQ50">
        <v>4.7951739464139305E-3</v>
      </c>
      <c r="IR50">
        <v>9.6934487742524403E-4</v>
      </c>
      <c r="IS50">
        <v>3.2609907007532474E-5</v>
      </c>
      <c r="IT50">
        <v>8.4896230210324956E-9</v>
      </c>
      <c r="IU50">
        <v>2.2171225038368824E-5</v>
      </c>
      <c r="IV50">
        <v>8.5375684791734062E-4</v>
      </c>
      <c r="IW50">
        <v>4.5742281433746205E-5</v>
      </c>
      <c r="IX50">
        <v>6.6541058690744727E-5</v>
      </c>
      <c r="IY50">
        <v>2.2305205826656859E-2</v>
      </c>
      <c r="IZ50">
        <v>1.2746543844492425E-6</v>
      </c>
      <c r="JA50">
        <v>1.9539118208092479E-11</v>
      </c>
      <c r="JB50">
        <v>4.4147461096605914E-6</v>
      </c>
      <c r="JC50">
        <v>8.5127962934363147E-5</v>
      </c>
      <c r="JD50">
        <v>0</v>
      </c>
      <c r="JE50">
        <v>0</v>
      </c>
      <c r="JF50">
        <v>0.15610516934046378</v>
      </c>
      <c r="JG50">
        <v>0.22044724487274592</v>
      </c>
      <c r="JH50">
        <v>0.30478462086151631</v>
      </c>
      <c r="JI50">
        <v>0.12547953964194417</v>
      </c>
      <c r="JJ50">
        <v>0.36984576282988701</v>
      </c>
    </row>
    <row r="51" spans="1:270">
      <c r="A51" t="s">
        <v>64</v>
      </c>
      <c r="B51" t="s">
        <v>48</v>
      </c>
      <c r="D51">
        <v>160.05699999999999</v>
      </c>
      <c r="E51">
        <v>472.738</v>
      </c>
      <c r="F51">
        <v>35319.300000000003</v>
      </c>
      <c r="G51">
        <v>38220.1</v>
      </c>
      <c r="H51">
        <v>98900</v>
      </c>
      <c r="I51">
        <v>159771</v>
      </c>
      <c r="J51" s="17">
        <v>0</v>
      </c>
      <c r="K51" s="17">
        <v>209.577</v>
      </c>
      <c r="L51">
        <v>21.744299999999999</v>
      </c>
      <c r="M51">
        <v>10850.9</v>
      </c>
      <c r="N51">
        <v>3.3874300000000002</v>
      </c>
      <c r="O51" s="17">
        <v>0</v>
      </c>
      <c r="P51">
        <v>1558.31</v>
      </c>
      <c r="Q51">
        <v>111138</v>
      </c>
      <c r="R51">
        <v>499.00599999999997</v>
      </c>
      <c r="S51">
        <v>561.82500000000005</v>
      </c>
      <c r="T51">
        <v>36.715899999999998</v>
      </c>
      <c r="U51">
        <v>455.34899999999999</v>
      </c>
      <c r="V51" s="17">
        <v>0</v>
      </c>
      <c r="W51">
        <v>1.10016</v>
      </c>
      <c r="X51">
        <v>0.17278199999999999</v>
      </c>
      <c r="Y51" s="1">
        <v>2.0914300000000001E-12</v>
      </c>
      <c r="Z51">
        <v>31.286999999999999</v>
      </c>
      <c r="AA51">
        <v>2.5043700000000002</v>
      </c>
      <c r="AB51">
        <v>19.842700000000001</v>
      </c>
      <c r="AC51">
        <v>1090.8499999999999</v>
      </c>
      <c r="AD51">
        <v>5.2698500000000002E-2</v>
      </c>
      <c r="AE51" s="17">
        <v>0</v>
      </c>
      <c r="AF51">
        <v>3.4507500000000003E-2</v>
      </c>
      <c r="AG51">
        <v>4.1735800000000003</v>
      </c>
      <c r="AI51">
        <v>394900</v>
      </c>
      <c r="AJ51">
        <v>46500</v>
      </c>
      <c r="AK51">
        <v>98900</v>
      </c>
      <c r="AL51">
        <v>172000</v>
      </c>
      <c r="AM51">
        <v>82700</v>
      </c>
      <c r="AN51">
        <v>12400</v>
      </c>
      <c r="AO51">
        <v>192600.00000000003</v>
      </c>
      <c r="AP51">
        <v>1.6005699999999998E-2</v>
      </c>
      <c r="AQ51">
        <v>4.7273799999999998E-2</v>
      </c>
      <c r="AR51">
        <v>3.5319300000000005</v>
      </c>
      <c r="AS51">
        <v>3.8220099999999997</v>
      </c>
      <c r="AT51">
        <v>9.89</v>
      </c>
      <c r="AU51">
        <v>15.9771</v>
      </c>
      <c r="AV51">
        <v>0</v>
      </c>
      <c r="AW51">
        <v>0</v>
      </c>
      <c r="AX51">
        <v>2.1744299999999998E-3</v>
      </c>
      <c r="AY51">
        <v>1.0850899999999999</v>
      </c>
      <c r="AZ51">
        <v>3.3874300000000002E-4</v>
      </c>
      <c r="BA51">
        <v>0</v>
      </c>
      <c r="BB51">
        <v>0.155831</v>
      </c>
      <c r="BC51">
        <v>11.113799999999999</v>
      </c>
      <c r="BD51">
        <v>4.9900599999999996E-2</v>
      </c>
      <c r="BE51">
        <v>5.6182500000000003E-2</v>
      </c>
      <c r="BF51">
        <v>3.6715899999999997E-3</v>
      </c>
      <c r="BG51">
        <v>4.5534899999999996E-2</v>
      </c>
      <c r="BH51">
        <v>0</v>
      </c>
      <c r="BI51">
        <v>1.10016E-4</v>
      </c>
      <c r="BJ51">
        <v>1.72782E-5</v>
      </c>
      <c r="BK51">
        <v>2.0914300000000001E-16</v>
      </c>
      <c r="BL51">
        <v>3.1286999999999999E-3</v>
      </c>
      <c r="BM51">
        <v>2.50437E-4</v>
      </c>
      <c r="BN51">
        <v>1.9842700000000002E-3</v>
      </c>
      <c r="BO51">
        <v>0.10908499999999999</v>
      </c>
      <c r="BP51">
        <v>5.26985E-6</v>
      </c>
      <c r="BQ51">
        <v>0</v>
      </c>
      <c r="BR51">
        <v>3.4507500000000004E-6</v>
      </c>
      <c r="BS51">
        <v>4.1735800000000005E-4</v>
      </c>
      <c r="BU51">
        <v>39.49</v>
      </c>
      <c r="BV51">
        <v>4.6500000000000004</v>
      </c>
      <c r="BW51">
        <v>9.89</v>
      </c>
      <c r="BX51">
        <v>17.2</v>
      </c>
      <c r="BY51">
        <v>8.27</v>
      </c>
      <c r="BZ51">
        <v>1.24</v>
      </c>
      <c r="CA51">
        <v>19.260000000000002</v>
      </c>
      <c r="CB51">
        <f t="shared" si="0"/>
        <v>239100.00000000003</v>
      </c>
      <c r="CC51">
        <f t="shared" si="1"/>
        <v>157638</v>
      </c>
      <c r="CD51">
        <f t="shared" si="2"/>
        <v>0.19447929736511918</v>
      </c>
      <c r="CE51">
        <f t="shared" si="3"/>
        <v>0.29497963688958245</v>
      </c>
      <c r="CF51">
        <f t="shared" si="4"/>
        <v>0.80552070263488085</v>
      </c>
      <c r="CG51">
        <f t="shared" si="5"/>
        <v>0.70502036311041749</v>
      </c>
      <c r="CI51">
        <v>5.4525995227582227</v>
      </c>
      <c r="CJ51">
        <v>2.5474004772417778</v>
      </c>
      <c r="CL51">
        <v>0.71612644303129613</v>
      </c>
      <c r="CM51">
        <v>0.20182147666983402</v>
      </c>
      <c r="CN51">
        <v>3.070697485334791</v>
      </c>
      <c r="CO51">
        <v>2.5254004200758174E-2</v>
      </c>
      <c r="CP51">
        <v>1.7034224760248191</v>
      </c>
      <c r="CQ51">
        <v>2.0534316323362344E-2</v>
      </c>
      <c r="CR51">
        <v>0</v>
      </c>
      <c r="CS51">
        <v>5.9207460597724563E-5</v>
      </c>
      <c r="CT51">
        <v>7.651052641353664E-3</v>
      </c>
      <c r="CU51">
        <v>4.3061006282314935E-4</v>
      </c>
      <c r="CV51">
        <v>4.6888014828351722E-4</v>
      </c>
      <c r="CW51">
        <v>1.1179378174346782E-5</v>
      </c>
      <c r="CX51">
        <v>2.0413539395915663E-17</v>
      </c>
      <c r="CY51">
        <v>2.9982407874763344E-4</v>
      </c>
      <c r="CZ51">
        <v>1.7302662328457093E-6</v>
      </c>
      <c r="DA51">
        <v>0</v>
      </c>
      <c r="DB51">
        <v>1.8783487645484817E-5</v>
      </c>
      <c r="DC51">
        <v>3.3780109560055692E-7</v>
      </c>
      <c r="DD51">
        <v>0</v>
      </c>
      <c r="DE51">
        <v>1.6712388820773581E-7</v>
      </c>
      <c r="DF51">
        <v>1.7934283773699341E-5</v>
      </c>
      <c r="DH51">
        <v>3.6616479255250071E-2</v>
      </c>
      <c r="DI51">
        <v>1.8832848514860003</v>
      </c>
      <c r="DJ51">
        <v>4.7434653119225578E-3</v>
      </c>
      <c r="DK51">
        <v>1.3293545649421156E-4</v>
      </c>
      <c r="DL51">
        <v>0</v>
      </c>
      <c r="DM51">
        <v>7.0739102359250045E-3</v>
      </c>
      <c r="DN51">
        <v>5.208130866937756</v>
      </c>
      <c r="DP51">
        <v>3.4456074639769393E-2</v>
      </c>
      <c r="DQ51">
        <v>6.3724013136145938E-2</v>
      </c>
      <c r="DR51">
        <v>5.8562756222999299</v>
      </c>
      <c r="DS51">
        <v>6.3372558321332955</v>
      </c>
      <c r="DT51">
        <v>18.686242680305426</v>
      </c>
      <c r="DU51">
        <v>34.178139515841984</v>
      </c>
      <c r="DV51">
        <v>0</v>
      </c>
      <c r="DW51">
        <v>0</v>
      </c>
      <c r="DX51">
        <v>3.3351577580071072E-3</v>
      </c>
      <c r="DY51">
        <v>1.8104478441612697</v>
      </c>
      <c r="DZ51">
        <v>6.0473671809972446E-4</v>
      </c>
      <c r="EA51">
        <v>0</v>
      </c>
      <c r="EB51">
        <v>0.20121316235893644</v>
      </c>
      <c r="EC51">
        <v>14.296989739457395</v>
      </c>
      <c r="ED51">
        <v>6.2112432364637281E-2</v>
      </c>
      <c r="EE51">
        <v>6.9931658764147822E-2</v>
      </c>
      <c r="EF51">
        <v>4.9354764027538791E-3</v>
      </c>
      <c r="EG51">
        <v>4.9796970902070734E-2</v>
      </c>
      <c r="EH51">
        <v>0</v>
      </c>
      <c r="EI51">
        <v>1.3010565989500096E-4</v>
      </c>
      <c r="EJ51">
        <v>2.1942206298504082E-5</v>
      </c>
      <c r="EK51">
        <v>2.8251041942556515E-16</v>
      </c>
      <c r="EL51">
        <v>4.4756809493057869E-3</v>
      </c>
      <c r="EM51">
        <v>3.1794592089967149E-4</v>
      </c>
      <c r="EN51">
        <v>2.1037143942814083E-3</v>
      </c>
      <c r="EO51">
        <v>0.12179701747997032</v>
      </c>
      <c r="EP51">
        <v>6.1804072354211586E-6</v>
      </c>
      <c r="EQ51">
        <v>0</v>
      </c>
      <c r="ER51">
        <v>4.3517291122715409E-6</v>
      </c>
      <c r="ES51">
        <v>4.4958641698841816E-4</v>
      </c>
      <c r="EU51">
        <v>7.7101419461016132</v>
      </c>
      <c r="EV51">
        <v>18.686242680305426</v>
      </c>
      <c r="EW51">
        <v>36.793277789646034</v>
      </c>
      <c r="EX51">
        <v>9.96258120619982</v>
      </c>
      <c r="EY51">
        <v>2.0689116356799664</v>
      </c>
      <c r="EZ51">
        <v>24.77640612409342</v>
      </c>
      <c r="FB51">
        <v>20.545999999999999</v>
      </c>
      <c r="FC51">
        <v>64.489900000000006</v>
      </c>
      <c r="FD51">
        <v>3253.71</v>
      </c>
      <c r="FE51">
        <v>2472.25</v>
      </c>
      <c r="FF51">
        <v>3.4397100000000001E-12</v>
      </c>
      <c r="FG51">
        <v>11582.4</v>
      </c>
      <c r="FH51">
        <v>990.99300000000005</v>
      </c>
      <c r="FI51">
        <v>169.44200000000001</v>
      </c>
      <c r="FJ51">
        <v>3.4795500000000001</v>
      </c>
      <c r="FK51">
        <v>1324.6</v>
      </c>
      <c r="FL51">
        <v>0.848804</v>
      </c>
      <c r="FM51">
        <v>2.4959500000000001</v>
      </c>
      <c r="FN51">
        <v>147.239</v>
      </c>
      <c r="FO51">
        <v>9721.82</v>
      </c>
      <c r="FP51">
        <v>49.241</v>
      </c>
      <c r="FQ51">
        <v>86.874799999999993</v>
      </c>
      <c r="FR51">
        <v>3.8470200000000001</v>
      </c>
      <c r="FS51">
        <v>39.828299999999999</v>
      </c>
      <c r="FT51">
        <v>5.2806800000000003</v>
      </c>
      <c r="FU51">
        <v>0.30745899999999998</v>
      </c>
      <c r="FV51">
        <v>0.109504</v>
      </c>
      <c r="FW51">
        <v>2.0283499999999999E-13</v>
      </c>
      <c r="FX51">
        <v>3.2143899999999999</v>
      </c>
      <c r="FY51">
        <v>0.33712999999999999</v>
      </c>
      <c r="FZ51">
        <v>1.8744000000000001</v>
      </c>
      <c r="GA51">
        <v>126.614</v>
      </c>
      <c r="GB51">
        <v>2.24186E-2</v>
      </c>
      <c r="GC51">
        <v>1.3546699999999999E-6</v>
      </c>
      <c r="GD51">
        <v>2.7407600000000001E-2</v>
      </c>
      <c r="GE51">
        <v>0.37917099999999998</v>
      </c>
      <c r="GG51">
        <v>941.66666666666708</v>
      </c>
      <c r="GH51">
        <v>1166.6666666666699</v>
      </c>
      <c r="GI51">
        <v>1424.9999999999998</v>
      </c>
      <c r="GJ51">
        <v>1041.6666666666702</v>
      </c>
      <c r="GK51">
        <v>2216.6666666666702</v>
      </c>
      <c r="GL51">
        <v>833.33333333333303</v>
      </c>
      <c r="GM51">
        <v>2.0545999999999997E-3</v>
      </c>
      <c r="GN51">
        <v>6.4489900000000008E-3</v>
      </c>
      <c r="GO51">
        <v>0.32537100000000002</v>
      </c>
      <c r="GP51">
        <v>0.247225</v>
      </c>
      <c r="GQ51">
        <v>3.4397100000000001E-16</v>
      </c>
      <c r="GR51">
        <v>1.1582399999999999</v>
      </c>
      <c r="GS51">
        <v>9.9099300000000001E-2</v>
      </c>
      <c r="GT51">
        <v>1.69442E-2</v>
      </c>
      <c r="GU51">
        <v>3.47955E-4</v>
      </c>
      <c r="GV51">
        <v>0.13245999999999999</v>
      </c>
      <c r="GW51">
        <v>8.4880400000000001E-5</v>
      </c>
      <c r="GX51">
        <v>2.4959500000000003E-4</v>
      </c>
      <c r="GY51">
        <v>1.47239E-2</v>
      </c>
      <c r="GZ51">
        <v>0.97218199999999999</v>
      </c>
      <c r="HA51">
        <v>4.9240999999999998E-3</v>
      </c>
      <c r="HB51">
        <v>8.6874799999999992E-3</v>
      </c>
      <c r="HC51">
        <v>3.84702E-4</v>
      </c>
      <c r="HD51">
        <v>3.9828299999999997E-3</v>
      </c>
      <c r="HE51">
        <v>5.2806800000000003E-4</v>
      </c>
      <c r="HF51">
        <v>3.07459E-5</v>
      </c>
      <c r="HG51">
        <v>1.0950400000000001E-5</v>
      </c>
      <c r="HH51">
        <v>2.0283499999999998E-17</v>
      </c>
      <c r="HI51">
        <v>3.2143899999999997E-4</v>
      </c>
      <c r="HJ51">
        <v>3.3713000000000001E-5</v>
      </c>
      <c r="HK51">
        <v>1.8744000000000001E-4</v>
      </c>
      <c r="HL51">
        <v>1.26614E-2</v>
      </c>
      <c r="HM51">
        <v>2.2418599999999998E-6</v>
      </c>
      <c r="HN51">
        <v>1.35467E-10</v>
      </c>
      <c r="HO51">
        <v>2.7407600000000003E-6</v>
      </c>
      <c r="HP51">
        <v>3.7917099999999996E-5</v>
      </c>
      <c r="HS51">
        <v>9.4166666666666704E-2</v>
      </c>
      <c r="HT51">
        <v>0.11666666666666699</v>
      </c>
      <c r="HU51">
        <v>0.14249999999999999</v>
      </c>
      <c r="HV51">
        <v>0.10416666666666702</v>
      </c>
      <c r="HW51">
        <v>0.22166666666666701</v>
      </c>
      <c r="HX51">
        <v>8.3333333333333301E-2</v>
      </c>
      <c r="HZ51">
        <v>4.4230149855907707E-3</v>
      </c>
      <c r="IA51">
        <v>8.6930926533275062E-3</v>
      </c>
      <c r="IB51">
        <v>0.53938508021390474</v>
      </c>
      <c r="IC51">
        <v>0.40983823529411834</v>
      </c>
      <c r="ID51">
        <v>6.4994965085248363E-16</v>
      </c>
      <c r="IE51">
        <v>2.4772893983624047</v>
      </c>
      <c r="IF51">
        <v>0.13865989880239549</v>
      </c>
      <c r="IG51">
        <v>2.3708351696606834E-2</v>
      </c>
      <c r="IH51">
        <v>5.3369610320284542E-4</v>
      </c>
      <c r="II51">
        <v>0.22100648005013573</v>
      </c>
      <c r="IJ51">
        <v>1.5153167601099314E-4</v>
      </c>
      <c r="IK51">
        <v>3.6479269230769193E-4</v>
      </c>
      <c r="IL51">
        <v>1.9011894175464089E-2</v>
      </c>
      <c r="IM51">
        <v>1.2505202306177277</v>
      </c>
      <c r="IN51">
        <v>6.1291412970327103E-3</v>
      </c>
      <c r="IO51">
        <v>1.0813507531355116E-2</v>
      </c>
      <c r="IP51">
        <v>5.1712953872633466E-4</v>
      </c>
      <c r="IQ51">
        <v>4.3556232607932458E-3</v>
      </c>
      <c r="IR51">
        <v>6.2449676055694955E-4</v>
      </c>
      <c r="IS51">
        <v>3.6360307669481801E-5</v>
      </c>
      <c r="IT51">
        <v>1.3906305972331558E-5</v>
      </c>
      <c r="IU51">
        <v>2.7398957136592906E-17</v>
      </c>
      <c r="IV51">
        <v>4.5982625648477085E-4</v>
      </c>
      <c r="IW51">
        <v>4.280082747872978E-5</v>
      </c>
      <c r="IX51">
        <v>1.9872306997742602E-4</v>
      </c>
      <c r="IY51">
        <v>1.4136872687545458E-2</v>
      </c>
      <c r="IZ51">
        <v>2.6292224190064763E-6</v>
      </c>
      <c r="JA51">
        <v>8.7309656069364124E-11</v>
      </c>
      <c r="JB51">
        <v>3.4563631331592821E-6</v>
      </c>
      <c r="JC51">
        <v>4.0845061389961487E-5</v>
      </c>
      <c r="JD51">
        <v>0</v>
      </c>
      <c r="JE51">
        <v>0</v>
      </c>
      <c r="JF51">
        <v>0.15610516934046378</v>
      </c>
      <c r="JG51">
        <v>0.22044724487274592</v>
      </c>
      <c r="JH51">
        <v>0.30478462086151631</v>
      </c>
      <c r="JI51">
        <v>0.12547953964194417</v>
      </c>
      <c r="JJ51">
        <v>0.36984576282988701</v>
      </c>
    </row>
    <row r="52" spans="1:270">
      <c r="A52" t="s">
        <v>64</v>
      </c>
      <c r="B52" t="s">
        <v>49</v>
      </c>
      <c r="D52">
        <v>156.11799999999999</v>
      </c>
      <c r="E52">
        <v>315.44600000000003</v>
      </c>
      <c r="F52">
        <v>34921.599999999999</v>
      </c>
      <c r="G52">
        <v>36662.6</v>
      </c>
      <c r="H52">
        <v>99100</v>
      </c>
      <c r="I52">
        <v>152339</v>
      </c>
      <c r="J52" s="17">
        <v>0</v>
      </c>
      <c r="K52" s="17">
        <v>154.51499999999999</v>
      </c>
      <c r="L52">
        <v>20.340800000000002</v>
      </c>
      <c r="M52">
        <v>10228.700000000001</v>
      </c>
      <c r="N52">
        <v>2.98563</v>
      </c>
      <c r="O52" s="17">
        <v>0</v>
      </c>
      <c r="P52">
        <v>1668.35</v>
      </c>
      <c r="Q52">
        <v>115084</v>
      </c>
      <c r="R52">
        <v>561.55899999999997</v>
      </c>
      <c r="S52">
        <v>626.43700000000001</v>
      </c>
      <c r="T52">
        <v>37.6569</v>
      </c>
      <c r="U52">
        <v>491.91800000000001</v>
      </c>
      <c r="V52" s="17">
        <v>0</v>
      </c>
      <c r="W52">
        <v>0.74392800000000003</v>
      </c>
      <c r="X52">
        <v>0.124512</v>
      </c>
      <c r="Y52" s="1">
        <v>1.53404E-15</v>
      </c>
      <c r="Z52">
        <v>28.933</v>
      </c>
      <c r="AA52">
        <v>1.91961</v>
      </c>
      <c r="AB52">
        <v>20.424900000000001</v>
      </c>
      <c r="AC52">
        <v>872.80899999999997</v>
      </c>
      <c r="AD52">
        <v>1.3716000000000001E-2</v>
      </c>
      <c r="AE52">
        <v>6.4055199999999996E-3</v>
      </c>
      <c r="AF52">
        <v>5.1961899999999998E-2</v>
      </c>
      <c r="AG52">
        <v>4.21997</v>
      </c>
      <c r="AI52">
        <v>395000</v>
      </c>
      <c r="AJ52">
        <v>47100</v>
      </c>
      <c r="AK52">
        <v>99100</v>
      </c>
      <c r="AL52">
        <v>171900</v>
      </c>
      <c r="AM52">
        <v>82800</v>
      </c>
      <c r="AN52">
        <v>12300</v>
      </c>
      <c r="AO52">
        <v>191800</v>
      </c>
      <c r="AP52">
        <v>1.56118E-2</v>
      </c>
      <c r="AQ52">
        <v>3.1544600000000006E-2</v>
      </c>
      <c r="AR52">
        <v>3.4921599999999997</v>
      </c>
      <c r="AS52">
        <v>3.6662599999999999</v>
      </c>
      <c r="AT52">
        <v>9.91</v>
      </c>
      <c r="AU52">
        <v>15.2339</v>
      </c>
      <c r="AV52">
        <v>0</v>
      </c>
      <c r="AW52">
        <v>0</v>
      </c>
      <c r="AX52">
        <v>2.0340800000000002E-3</v>
      </c>
      <c r="AY52">
        <v>1.0228700000000002</v>
      </c>
      <c r="AZ52">
        <v>2.9856300000000001E-4</v>
      </c>
      <c r="BA52">
        <v>0</v>
      </c>
      <c r="BB52">
        <v>0.16683499999999998</v>
      </c>
      <c r="BC52">
        <v>11.5084</v>
      </c>
      <c r="BD52">
        <v>5.6155899999999995E-2</v>
      </c>
      <c r="BE52">
        <v>6.2643699999999997E-2</v>
      </c>
      <c r="BF52">
        <v>3.7656899999999999E-3</v>
      </c>
      <c r="BG52">
        <v>4.9191800000000001E-2</v>
      </c>
      <c r="BH52">
        <v>0</v>
      </c>
      <c r="BI52">
        <v>7.4392800000000004E-5</v>
      </c>
      <c r="BJ52">
        <v>1.24512E-5</v>
      </c>
      <c r="BK52">
        <v>1.5340399999999999E-19</v>
      </c>
      <c r="BL52">
        <v>2.8933000000000001E-3</v>
      </c>
      <c r="BM52">
        <v>1.9196100000000001E-4</v>
      </c>
      <c r="BN52">
        <v>2.0424900000000001E-3</v>
      </c>
      <c r="BO52">
        <v>8.7280899999999995E-2</v>
      </c>
      <c r="BP52">
        <v>1.3716000000000001E-6</v>
      </c>
      <c r="BQ52">
        <v>6.40552E-7</v>
      </c>
      <c r="BR52">
        <v>5.1961899999999996E-6</v>
      </c>
      <c r="BS52">
        <v>4.2199700000000002E-4</v>
      </c>
      <c r="BU52">
        <v>39.5</v>
      </c>
      <c r="BV52">
        <v>4.71</v>
      </c>
      <c r="BW52">
        <v>9.91</v>
      </c>
      <c r="BX52">
        <v>17.190000000000001</v>
      </c>
      <c r="BY52">
        <v>8.2799999999999994</v>
      </c>
      <c r="BZ52">
        <v>1.23</v>
      </c>
      <c r="CA52">
        <v>19.18</v>
      </c>
      <c r="CB52">
        <f t="shared" si="0"/>
        <v>238900</v>
      </c>
      <c r="CC52">
        <f t="shared" si="1"/>
        <v>162184</v>
      </c>
      <c r="CD52">
        <f t="shared" si="2"/>
        <v>0.19715362076182502</v>
      </c>
      <c r="CE52">
        <f t="shared" si="3"/>
        <v>0.29041089133330045</v>
      </c>
      <c r="CF52">
        <f t="shared" si="4"/>
        <v>0.80284637923817492</v>
      </c>
      <c r="CG52">
        <f t="shared" si="5"/>
        <v>0.70958910866669955</v>
      </c>
      <c r="CI52">
        <v>5.452746607681946</v>
      </c>
      <c r="CJ52">
        <v>2.5472533923180545</v>
      </c>
      <c r="CL52">
        <v>0.72486378394750695</v>
      </c>
      <c r="CM52">
        <v>0.19036466760572038</v>
      </c>
      <c r="CN52">
        <v>3.0598042154968939</v>
      </c>
      <c r="CO52">
        <v>2.7053772999068863E-2</v>
      </c>
      <c r="CP52">
        <v>1.7264524153359919</v>
      </c>
      <c r="CQ52">
        <v>2.0041159276058353E-2</v>
      </c>
      <c r="CR52">
        <v>0</v>
      </c>
      <c r="CS52">
        <v>5.2216333846511182E-5</v>
      </c>
      <c r="CT52">
        <v>8.5361456332731962E-3</v>
      </c>
      <c r="CU52">
        <v>4.0306125995468502E-4</v>
      </c>
      <c r="CV52">
        <v>4.811899161812862E-4</v>
      </c>
      <c r="CW52">
        <v>7.5640952190429461E-6</v>
      </c>
      <c r="CX52">
        <v>1.4982212311341643E-20</v>
      </c>
      <c r="CY52">
        <v>2.774344181099243E-4</v>
      </c>
      <c r="CZ52">
        <v>1.2476418383619758E-6</v>
      </c>
      <c r="DA52">
        <v>3.2986604958287584E-8</v>
      </c>
      <c r="DB52">
        <v>1.4406385429814427E-5</v>
      </c>
      <c r="DC52">
        <v>8.7974045143175549E-8</v>
      </c>
      <c r="DD52">
        <v>3.2986604958287584E-8</v>
      </c>
      <c r="DE52">
        <v>2.5181079403922662E-7</v>
      </c>
      <c r="DF52">
        <v>1.8144664548261558E-5</v>
      </c>
      <c r="DH52">
        <v>2.4448115024106855E-2</v>
      </c>
      <c r="DI52">
        <v>1.8867098881544151</v>
      </c>
      <c r="DJ52">
        <v>5.1275315516039789E-3</v>
      </c>
      <c r="DK52">
        <v>1.369191798477207E-4</v>
      </c>
      <c r="DL52">
        <v>0</v>
      </c>
      <c r="DM52">
        <v>5.663410082858476E-3</v>
      </c>
      <c r="DN52">
        <v>5.2213708699995127</v>
      </c>
      <c r="DP52">
        <v>3.360811123919303E-2</v>
      </c>
      <c r="DQ52">
        <v>4.2521407307524885E-2</v>
      </c>
      <c r="DR52">
        <v>5.7903331824727324</v>
      </c>
      <c r="DS52">
        <v>6.0790075293149464</v>
      </c>
      <c r="DT52">
        <v>18.724030835371767</v>
      </c>
      <c r="DU52">
        <v>32.588289462442198</v>
      </c>
      <c r="DV52">
        <v>0</v>
      </c>
      <c r="DW52">
        <v>0</v>
      </c>
      <c r="DX52">
        <v>3.1198878291814856E-3</v>
      </c>
      <c r="DY52">
        <v>1.7066351974096512</v>
      </c>
      <c r="DZ52">
        <v>5.3300587396937508E-4</v>
      </c>
      <c r="EA52">
        <v>0</v>
      </c>
      <c r="EB52">
        <v>0.21542182198762222</v>
      </c>
      <c r="EC52">
        <v>14.804610188915717</v>
      </c>
      <c r="ED52">
        <v>6.9898549128173504E-2</v>
      </c>
      <c r="EE52">
        <v>7.797406402569565E-2</v>
      </c>
      <c r="EF52">
        <v>5.061968829604138E-3</v>
      </c>
      <c r="EG52">
        <v>5.3796157084356908E-2</v>
      </c>
      <c r="EH52">
        <v>0</v>
      </c>
      <c r="EI52">
        <v>8.7977424514950795E-5</v>
      </c>
      <c r="EJ52">
        <v>1.5812225756382843E-5</v>
      </c>
      <c r="EK52">
        <v>2.0721816356062307E-19</v>
      </c>
      <c r="EL52">
        <v>4.1389355612958846E-3</v>
      </c>
      <c r="EM52">
        <v>2.4370686808188025E-4</v>
      </c>
      <c r="EN52">
        <v>2.1654389841986388E-3</v>
      </c>
      <c r="EO52">
        <v>9.7452017261470805E-2</v>
      </c>
      <c r="EP52">
        <v>1.6085935205183568E-6</v>
      </c>
      <c r="EQ52">
        <v>4.12841317919075E-7</v>
      </c>
      <c r="ER52">
        <v>6.5528975718015661E-6</v>
      </c>
      <c r="ES52">
        <v>4.545836409266421E-4</v>
      </c>
      <c r="EU52">
        <v>7.809627648631956</v>
      </c>
      <c r="EV52">
        <v>18.724030835371767</v>
      </c>
      <c r="EW52">
        <v>36.771886349070655</v>
      </c>
      <c r="EX52">
        <v>9.9746278582024797</v>
      </c>
      <c r="EY52">
        <v>2.0522268644244828</v>
      </c>
      <c r="EZ52">
        <v>24.673492703017224</v>
      </c>
      <c r="FB52">
        <v>17.970600000000001</v>
      </c>
      <c r="FC52">
        <v>115.26600000000001</v>
      </c>
      <c r="FD52">
        <v>3916.45</v>
      </c>
      <c r="FE52">
        <v>3520.5</v>
      </c>
      <c r="FF52">
        <v>3.9574299999999996E-12</v>
      </c>
      <c r="FG52">
        <v>15683.6</v>
      </c>
      <c r="FH52">
        <v>1019.28</v>
      </c>
      <c r="FI52">
        <v>166.51499999999999</v>
      </c>
      <c r="FJ52">
        <v>3.1048</v>
      </c>
      <c r="FK52">
        <v>1226.2</v>
      </c>
      <c r="FL52">
        <v>0.38430300000000001</v>
      </c>
      <c r="FM52">
        <v>1.59259</v>
      </c>
      <c r="FN52">
        <v>221.69200000000001</v>
      </c>
      <c r="FO52">
        <v>15205.3</v>
      </c>
      <c r="FP52">
        <v>73.515299999999996</v>
      </c>
      <c r="FQ52">
        <v>105.384</v>
      </c>
      <c r="FR52">
        <v>3.7195299999999998</v>
      </c>
      <c r="FS52">
        <v>53.866399999999999</v>
      </c>
      <c r="FT52">
        <v>5.5421899999999997</v>
      </c>
      <c r="FU52">
        <v>0.34726899999999999</v>
      </c>
      <c r="FV52">
        <v>9.1322399999999998E-2</v>
      </c>
      <c r="FW52">
        <v>1.7480900000000001E-16</v>
      </c>
      <c r="FX52">
        <v>2.7002299999999999</v>
      </c>
      <c r="FY52">
        <v>0.292296</v>
      </c>
      <c r="FZ52">
        <v>2.7252000000000001</v>
      </c>
      <c r="GA52">
        <v>113.871</v>
      </c>
      <c r="GB52">
        <v>1.01805E-2</v>
      </c>
      <c r="GC52">
        <v>1.18225E-2</v>
      </c>
      <c r="GD52">
        <v>3.9909500000000001E-2</v>
      </c>
      <c r="GE52">
        <v>0.54920599999999997</v>
      </c>
      <c r="GG52">
        <v>941.66666666666708</v>
      </c>
      <c r="GH52">
        <v>1166.6666666666699</v>
      </c>
      <c r="GI52">
        <v>1424.9999999999998</v>
      </c>
      <c r="GJ52">
        <v>1041.6666666666702</v>
      </c>
      <c r="GK52">
        <v>2216.6666666666702</v>
      </c>
      <c r="GL52">
        <v>833.33333333333303</v>
      </c>
      <c r="GM52">
        <v>1.7970600000000001E-3</v>
      </c>
      <c r="GN52">
        <v>1.15266E-2</v>
      </c>
      <c r="GO52">
        <v>0.39164499999999997</v>
      </c>
      <c r="GP52">
        <v>0.35204999999999997</v>
      </c>
      <c r="GQ52">
        <v>3.9574299999999995E-16</v>
      </c>
      <c r="GR52">
        <v>1.56836</v>
      </c>
      <c r="GS52">
        <v>0.10192799999999999</v>
      </c>
      <c r="GT52">
        <v>1.66515E-2</v>
      </c>
      <c r="GU52">
        <v>3.1048000000000002E-4</v>
      </c>
      <c r="GV52">
        <v>0.12262000000000001</v>
      </c>
      <c r="GW52">
        <v>3.8430300000000004E-5</v>
      </c>
      <c r="GX52">
        <v>1.59259E-4</v>
      </c>
      <c r="GY52">
        <v>2.21692E-2</v>
      </c>
      <c r="GZ52">
        <v>1.5205299999999999</v>
      </c>
      <c r="HA52">
        <v>7.3515299999999993E-3</v>
      </c>
      <c r="HB52">
        <v>1.05384E-2</v>
      </c>
      <c r="HC52">
        <v>3.7195299999999995E-4</v>
      </c>
      <c r="HD52">
        <v>5.3866399999999998E-3</v>
      </c>
      <c r="HE52">
        <v>5.54219E-4</v>
      </c>
      <c r="HF52">
        <v>3.4726900000000001E-5</v>
      </c>
      <c r="HG52">
        <v>9.1322399999999998E-6</v>
      </c>
      <c r="HH52">
        <v>1.74809E-20</v>
      </c>
      <c r="HI52">
        <v>2.7002299999999999E-4</v>
      </c>
      <c r="HJ52">
        <v>2.9229599999999999E-5</v>
      </c>
      <c r="HK52">
        <v>2.7252E-4</v>
      </c>
      <c r="HL52">
        <v>1.1387099999999999E-2</v>
      </c>
      <c r="HM52">
        <v>1.0180499999999999E-6</v>
      </c>
      <c r="HN52">
        <v>1.18225E-6</v>
      </c>
      <c r="HO52">
        <v>3.9909500000000003E-6</v>
      </c>
      <c r="HP52">
        <v>5.4920599999999997E-5</v>
      </c>
      <c r="HS52">
        <v>9.4166666666666704E-2</v>
      </c>
      <c r="HT52">
        <v>0.11666666666666699</v>
      </c>
      <c r="HU52">
        <v>0.14249999999999999</v>
      </c>
      <c r="HV52">
        <v>0.10416666666666702</v>
      </c>
      <c r="HW52">
        <v>0.22166666666666701</v>
      </c>
      <c r="HX52">
        <v>8.3333333333333301E-2</v>
      </c>
      <c r="HZ52">
        <v>3.8685989048991296E-3</v>
      </c>
      <c r="IA52">
        <v>1.5537596085254408E-2</v>
      </c>
      <c r="IB52">
        <v>0.64925106951871758</v>
      </c>
      <c r="IC52">
        <v>0.58361229946524162</v>
      </c>
      <c r="ID52">
        <v>7.4777532023721289E-16</v>
      </c>
      <c r="IE52">
        <v>3.354470231399072</v>
      </c>
      <c r="IF52">
        <v>0.14261782035928169</v>
      </c>
      <c r="IG52">
        <v>2.3298805389221602E-2</v>
      </c>
      <c r="IH52">
        <v>4.7621665480426908E-4</v>
      </c>
      <c r="II52">
        <v>0.20458866513473992</v>
      </c>
      <c r="IJ52">
        <v>6.8607214016489916E-5</v>
      </c>
      <c r="IK52">
        <v>2.327631538461536E-4</v>
      </c>
      <c r="IL52">
        <v>2.8625465016381427E-2</v>
      </c>
      <c r="IM52">
        <v>1.9558616866607006</v>
      </c>
      <c r="IN52">
        <v>9.150619629856192E-3</v>
      </c>
      <c r="IO52">
        <v>1.3117390516977624E-2</v>
      </c>
      <c r="IP52">
        <v>4.999918984509473E-4</v>
      </c>
      <c r="IQ52">
        <v>5.8908300081899892E-3</v>
      </c>
      <c r="IR52">
        <v>6.5542310865099199E-4</v>
      </c>
      <c r="IS52">
        <v>4.1068264985163146E-5</v>
      </c>
      <c r="IT52">
        <v>1.1597359334158126E-5</v>
      </c>
      <c r="IU52">
        <v>2.3613204319228288E-20</v>
      </c>
      <c r="IV52">
        <v>3.8627442611129109E-4</v>
      </c>
      <c r="IW52">
        <v>3.7108862067222726E-5</v>
      </c>
      <c r="IX52">
        <v>2.889245146726853E-4</v>
      </c>
      <c r="IY52">
        <v>1.2714074508375762E-2</v>
      </c>
      <c r="IZ52">
        <v>1.1939549676025902E-6</v>
      </c>
      <c r="JA52">
        <v>7.6197037572254311E-7</v>
      </c>
      <c r="JB52">
        <v>5.0329734986945358E-6</v>
      </c>
      <c r="JC52">
        <v>5.9161572972973122E-5</v>
      </c>
      <c r="JD52">
        <v>0</v>
      </c>
      <c r="JE52">
        <v>0</v>
      </c>
      <c r="JF52">
        <v>0.15610516934046378</v>
      </c>
      <c r="JG52">
        <v>0.22044724487274592</v>
      </c>
      <c r="JH52">
        <v>0.30478462086151631</v>
      </c>
      <c r="JI52">
        <v>0.12547953964194417</v>
      </c>
      <c r="JJ52">
        <v>0.36984576282988701</v>
      </c>
    </row>
    <row r="53" spans="1:270">
      <c r="A53" t="s">
        <v>64</v>
      </c>
      <c r="B53" t="s">
        <v>50</v>
      </c>
      <c r="D53">
        <v>154.322</v>
      </c>
      <c r="E53">
        <v>368.74099999999999</v>
      </c>
      <c r="F53">
        <v>35177.9</v>
      </c>
      <c r="G53">
        <v>37418</v>
      </c>
      <c r="H53">
        <v>98400</v>
      </c>
      <c r="I53">
        <v>154926</v>
      </c>
      <c r="J53" s="17">
        <v>0</v>
      </c>
      <c r="K53" s="17">
        <v>0</v>
      </c>
      <c r="L53">
        <v>19.265799999999999</v>
      </c>
      <c r="M53">
        <v>11211.4</v>
      </c>
      <c r="N53">
        <v>3.0272199999999998</v>
      </c>
      <c r="O53" s="17">
        <v>0</v>
      </c>
      <c r="P53">
        <v>1577.85</v>
      </c>
      <c r="Q53">
        <v>110797</v>
      </c>
      <c r="R53">
        <v>579.37599999999998</v>
      </c>
      <c r="S53">
        <v>591.197</v>
      </c>
      <c r="T53">
        <v>35.351799999999997</v>
      </c>
      <c r="U53">
        <v>451.28399999999999</v>
      </c>
      <c r="V53" s="17">
        <v>0</v>
      </c>
      <c r="W53">
        <v>0.72089099999999995</v>
      </c>
      <c r="X53">
        <v>4.5617600000000001E-2</v>
      </c>
      <c r="Y53" s="17">
        <v>0</v>
      </c>
      <c r="Z53">
        <v>33.1706</v>
      </c>
      <c r="AA53">
        <v>2.2545899999999999</v>
      </c>
      <c r="AB53">
        <v>19.267800000000001</v>
      </c>
      <c r="AC53">
        <v>927.98199999999997</v>
      </c>
      <c r="AD53">
        <v>2.7356100000000001E-2</v>
      </c>
      <c r="AE53">
        <v>1.3217E-2</v>
      </c>
      <c r="AF53">
        <v>6.80843E-2</v>
      </c>
      <c r="AG53">
        <v>3.51362</v>
      </c>
      <c r="AI53">
        <v>395900.00000000006</v>
      </c>
      <c r="AJ53">
        <v>46600</v>
      </c>
      <c r="AK53">
        <v>98400</v>
      </c>
      <c r="AL53">
        <v>173400</v>
      </c>
      <c r="AM53">
        <v>83100</v>
      </c>
      <c r="AN53">
        <v>13300</v>
      </c>
      <c r="AO53">
        <v>189300</v>
      </c>
      <c r="AP53">
        <v>1.54322E-2</v>
      </c>
      <c r="AQ53">
        <v>3.68741E-2</v>
      </c>
      <c r="AR53">
        <v>3.5177900000000002</v>
      </c>
      <c r="AS53">
        <v>3.7418</v>
      </c>
      <c r="AT53">
        <v>9.84</v>
      </c>
      <c r="AU53">
        <v>15.492599999999999</v>
      </c>
      <c r="AV53">
        <v>0</v>
      </c>
      <c r="AW53">
        <v>2.6688900000000002E-2</v>
      </c>
      <c r="AX53">
        <v>1.9265799999999998E-3</v>
      </c>
      <c r="AY53">
        <v>1.12114</v>
      </c>
      <c r="AZ53">
        <v>3.0272200000000001E-4</v>
      </c>
      <c r="BA53">
        <v>0</v>
      </c>
      <c r="BB53">
        <v>0.15778499999999998</v>
      </c>
      <c r="BC53">
        <v>11.079700000000001</v>
      </c>
      <c r="BD53">
        <v>5.7937599999999999E-2</v>
      </c>
      <c r="BE53">
        <v>5.9119699999999997E-2</v>
      </c>
      <c r="BF53">
        <v>3.5351799999999997E-3</v>
      </c>
      <c r="BG53">
        <v>4.5128399999999999E-2</v>
      </c>
      <c r="BH53">
        <v>0</v>
      </c>
      <c r="BI53">
        <v>7.2089100000000001E-5</v>
      </c>
      <c r="BJ53">
        <v>4.5617599999999998E-6</v>
      </c>
      <c r="BK53">
        <v>0</v>
      </c>
      <c r="BL53">
        <v>3.3170600000000001E-3</v>
      </c>
      <c r="BM53">
        <v>2.2545899999999998E-4</v>
      </c>
      <c r="BN53">
        <v>1.9267800000000001E-3</v>
      </c>
      <c r="BO53">
        <v>9.2798199999999997E-2</v>
      </c>
      <c r="BP53">
        <v>2.73561E-6</v>
      </c>
      <c r="BQ53">
        <v>1.3217E-6</v>
      </c>
      <c r="BR53">
        <v>6.8084300000000003E-6</v>
      </c>
      <c r="BS53">
        <v>3.5136199999999997E-4</v>
      </c>
      <c r="BU53">
        <v>39.590000000000003</v>
      </c>
      <c r="BV53">
        <v>4.66</v>
      </c>
      <c r="BW53">
        <v>9.84</v>
      </c>
      <c r="BX53">
        <v>17.34</v>
      </c>
      <c r="BY53">
        <v>8.31</v>
      </c>
      <c r="BZ53">
        <v>1.33</v>
      </c>
      <c r="CA53">
        <v>18.93</v>
      </c>
      <c r="CB53">
        <f t="shared" si="0"/>
        <v>235900</v>
      </c>
      <c r="CC53">
        <f t="shared" si="1"/>
        <v>157397</v>
      </c>
      <c r="CD53">
        <f t="shared" si="2"/>
        <v>0.19754133107248834</v>
      </c>
      <c r="CE53">
        <f t="shared" si="3"/>
        <v>0.29606663405274558</v>
      </c>
      <c r="CF53">
        <f t="shared" si="4"/>
        <v>0.80245866892751161</v>
      </c>
      <c r="CG53">
        <f t="shared" si="5"/>
        <v>0.70393336594725442</v>
      </c>
      <c r="CI53">
        <v>5.4881969776566519</v>
      </c>
      <c r="CJ53">
        <v>2.5118030223433485</v>
      </c>
      <c r="CL53">
        <v>0.73003602652305055</v>
      </c>
      <c r="CM53">
        <v>0.20819337655226752</v>
      </c>
      <c r="CN53">
        <v>3.0132613935577108</v>
      </c>
      <c r="CO53">
        <v>2.5529807947264456E-2</v>
      </c>
      <c r="CP53">
        <v>1.7043578292337966</v>
      </c>
      <c r="CQ53">
        <v>1.9766913477798513E-2</v>
      </c>
      <c r="CR53">
        <v>0</v>
      </c>
      <c r="CS53">
        <v>5.2826949381835346E-5</v>
      </c>
      <c r="CT53">
        <v>8.0381812370983515E-3</v>
      </c>
      <c r="CU53">
        <v>3.8091777039778131E-4</v>
      </c>
      <c r="CV53">
        <v>4.5073848622508727E-4</v>
      </c>
      <c r="CW53">
        <v>7.3136949703905687E-6</v>
      </c>
      <c r="CX53">
        <v>0</v>
      </c>
      <c r="CY53">
        <v>3.1736669984551772E-4</v>
      </c>
      <c r="CZ53">
        <v>4.56091849341391E-7</v>
      </c>
      <c r="DA53">
        <v>6.7913681809451316E-8</v>
      </c>
      <c r="DB53">
        <v>1.6883044302277427E-5</v>
      </c>
      <c r="DC53">
        <v>1.7507431087530416E-7</v>
      </c>
      <c r="DD53">
        <v>6.7913681809451316E-8</v>
      </c>
      <c r="DE53">
        <v>3.2921336208621201E-7</v>
      </c>
      <c r="DF53">
        <v>1.5074243562068634E-5</v>
      </c>
      <c r="DH53">
        <v>2.8515628111443037E-2</v>
      </c>
      <c r="DI53">
        <v>1.8893698040956286</v>
      </c>
      <c r="DJ53">
        <v>4.6936069778433058E-3</v>
      </c>
      <c r="DK53">
        <v>1.2887765860842887E-4</v>
      </c>
      <c r="DL53">
        <v>5.9193422378753628E-3</v>
      </c>
      <c r="DM53">
        <v>6.0081325272459702E-3</v>
      </c>
      <c r="DN53">
        <v>5.1464936975907349</v>
      </c>
      <c r="DP53">
        <v>3.322147953890485E-2</v>
      </c>
      <c r="DQ53">
        <v>4.9705452762070307E-2</v>
      </c>
      <c r="DR53">
        <v>5.8328301584036115</v>
      </c>
      <c r="DS53">
        <v>6.2042600288006486</v>
      </c>
      <c r="DT53">
        <v>18.591772292639575</v>
      </c>
      <c r="DU53">
        <v>33.141699323602751</v>
      </c>
      <c r="DV53">
        <v>0</v>
      </c>
      <c r="DW53">
        <v>3.7343151497006066E-2</v>
      </c>
      <c r="DX53">
        <v>2.9550034875444747E-3</v>
      </c>
      <c r="DY53">
        <v>1.8705964445372882</v>
      </c>
      <c r="DZ53">
        <v>5.40430676874754E-4</v>
      </c>
      <c r="EA53">
        <v>0</v>
      </c>
      <c r="EB53">
        <v>0.20373621951219451</v>
      </c>
      <c r="EC53">
        <v>14.253122893723669</v>
      </c>
      <c r="ED53">
        <v>7.2116272376873403E-2</v>
      </c>
      <c r="EE53">
        <v>7.3587659620678841E-2</v>
      </c>
      <c r="EF53">
        <v>4.7521094320137755E-3</v>
      </c>
      <c r="EG53">
        <v>4.93524224640223E-2</v>
      </c>
      <c r="EH53">
        <v>0</v>
      </c>
      <c r="EI53">
        <v>8.5253053435288629E-5</v>
      </c>
      <c r="EJ53">
        <v>5.7931427465976769E-6</v>
      </c>
      <c r="EK53">
        <v>0</v>
      </c>
      <c r="EL53">
        <v>4.7451344806802359E-3</v>
      </c>
      <c r="EM53">
        <v>2.8623473919636087E-4</v>
      </c>
      <c r="EN53">
        <v>2.0427637471783231E-3</v>
      </c>
      <c r="EO53">
        <v>0.1036122655498903</v>
      </c>
      <c r="EP53">
        <v>3.2082855939524801E-6</v>
      </c>
      <c r="EQ53">
        <v>8.5184710982658932E-7</v>
      </c>
      <c r="ER53">
        <v>8.5860879634464756E-6</v>
      </c>
      <c r="ES53">
        <v>3.7849420077220171E-4</v>
      </c>
      <c r="EU53">
        <v>7.726722896523337</v>
      </c>
      <c r="EV53">
        <v>18.591772292639575</v>
      </c>
      <c r="EW53">
        <v>37.092757957701288</v>
      </c>
      <c r="EX53">
        <v>10.010767814210462</v>
      </c>
      <c r="EY53">
        <v>2.219074576979319</v>
      </c>
      <c r="EZ53">
        <v>24.351888262154123</v>
      </c>
      <c r="FB53">
        <v>18.5656</v>
      </c>
      <c r="FC53">
        <v>76.735200000000006</v>
      </c>
      <c r="FD53">
        <v>3134.64</v>
      </c>
      <c r="FE53">
        <v>2453.0700000000002</v>
      </c>
      <c r="FF53">
        <v>5.6359299999999998E-12</v>
      </c>
      <c r="FG53">
        <v>10293.299999999999</v>
      </c>
      <c r="FH53">
        <v>1118.24</v>
      </c>
      <c r="FI53">
        <v>173.4</v>
      </c>
      <c r="FJ53">
        <v>3.6730200000000002</v>
      </c>
      <c r="FK53">
        <v>922.46799999999996</v>
      </c>
      <c r="FL53">
        <v>0.484209</v>
      </c>
      <c r="FM53">
        <v>2.0321400000000001</v>
      </c>
      <c r="FN53">
        <v>130.97200000000001</v>
      </c>
      <c r="FO53">
        <v>7957.31</v>
      </c>
      <c r="FP53">
        <v>42.785699999999999</v>
      </c>
      <c r="FQ53">
        <v>83.045100000000005</v>
      </c>
      <c r="FR53">
        <v>2.5986699999999998</v>
      </c>
      <c r="FS53">
        <v>38.883299999999998</v>
      </c>
      <c r="FT53">
        <v>5.1744599999999998</v>
      </c>
      <c r="FU53">
        <v>0.285472</v>
      </c>
      <c r="FV53">
        <v>5.9009399999999997E-2</v>
      </c>
      <c r="FW53">
        <v>3.2306999999999999E-16</v>
      </c>
      <c r="FX53">
        <v>2.2823899999999999</v>
      </c>
      <c r="FY53">
        <v>0.34656999999999999</v>
      </c>
      <c r="FZ53">
        <v>1.7907999999999999</v>
      </c>
      <c r="GA53">
        <v>86.082999999999998</v>
      </c>
      <c r="GB53">
        <v>1.64826E-2</v>
      </c>
      <c r="GC53">
        <v>1.7467E-2</v>
      </c>
      <c r="GD53">
        <v>3.9844299999999999E-2</v>
      </c>
      <c r="GE53">
        <v>0.477298</v>
      </c>
      <c r="GG53">
        <v>941.66666666666708</v>
      </c>
      <c r="GH53">
        <v>1166.6666666666699</v>
      </c>
      <c r="GI53">
        <v>1424.9999999999998</v>
      </c>
      <c r="GJ53">
        <v>1041.6666666666702</v>
      </c>
      <c r="GK53">
        <v>2216.6666666666702</v>
      </c>
      <c r="GL53">
        <v>833.33333333333303</v>
      </c>
      <c r="GM53">
        <v>1.8565599999999999E-3</v>
      </c>
      <c r="GN53">
        <v>7.6735200000000005E-3</v>
      </c>
      <c r="GO53">
        <v>0.31346399999999996</v>
      </c>
      <c r="GP53">
        <v>0.24530700000000003</v>
      </c>
      <c r="GQ53">
        <v>5.6359300000000001E-16</v>
      </c>
      <c r="GR53">
        <v>1.0293299999999999</v>
      </c>
      <c r="GS53">
        <v>0.11182400000000001</v>
      </c>
      <c r="GT53">
        <v>1.7340000000000001E-2</v>
      </c>
      <c r="GU53">
        <v>3.6730200000000001E-4</v>
      </c>
      <c r="GV53">
        <v>9.224679999999999E-2</v>
      </c>
      <c r="GW53">
        <v>4.8420900000000003E-5</v>
      </c>
      <c r="GX53">
        <v>2.0321400000000001E-4</v>
      </c>
      <c r="GY53">
        <v>1.3097200000000002E-2</v>
      </c>
      <c r="GZ53">
        <v>0.79573100000000008</v>
      </c>
      <c r="HA53">
        <v>4.2785699999999998E-3</v>
      </c>
      <c r="HB53">
        <v>8.3045100000000011E-3</v>
      </c>
      <c r="HC53">
        <v>2.59867E-4</v>
      </c>
      <c r="HD53">
        <v>3.8883299999999997E-3</v>
      </c>
      <c r="HE53">
        <v>5.1744599999999997E-4</v>
      </c>
      <c r="HF53">
        <v>2.85472E-5</v>
      </c>
      <c r="HG53">
        <v>5.90094E-6</v>
      </c>
      <c r="HH53">
        <v>3.2307000000000002E-20</v>
      </c>
      <c r="HI53">
        <v>2.2823899999999998E-4</v>
      </c>
      <c r="HJ53">
        <v>3.4656999999999997E-5</v>
      </c>
      <c r="HK53">
        <v>1.7908E-4</v>
      </c>
      <c r="HL53">
        <v>8.6082999999999993E-3</v>
      </c>
      <c r="HM53">
        <v>1.6482599999999999E-6</v>
      </c>
      <c r="HN53">
        <v>1.7466999999999999E-6</v>
      </c>
      <c r="HO53">
        <v>3.9844299999999999E-6</v>
      </c>
      <c r="HP53">
        <v>4.7729799999999998E-5</v>
      </c>
      <c r="HS53">
        <v>9.4166666666666704E-2</v>
      </c>
      <c r="HT53">
        <v>0.11666666666666699</v>
      </c>
      <c r="HU53">
        <v>0.14249999999999999</v>
      </c>
      <c r="HV53">
        <v>0.10416666666666702</v>
      </c>
      <c r="HW53">
        <v>0.22166666666666701</v>
      </c>
      <c r="HX53">
        <v>8.3333333333333301E-2</v>
      </c>
      <c r="HZ53">
        <v>3.9966868011527311E-3</v>
      </c>
      <c r="IA53">
        <v>1.034373139625921E-2</v>
      </c>
      <c r="IB53">
        <v>0.51964620320855703</v>
      </c>
      <c r="IC53">
        <v>0.40665866310160503</v>
      </c>
      <c r="ID53">
        <v>1.0649359206819871E-15</v>
      </c>
      <c r="IE53">
        <v>2.2015716055535757</v>
      </c>
      <c r="IF53">
        <v>0.15646431936127778</v>
      </c>
      <c r="IG53">
        <v>2.4262155688622805E-2</v>
      </c>
      <c r="IH53">
        <v>5.6337068327401972E-4</v>
      </c>
      <c r="II53">
        <v>0.15391167570503442</v>
      </c>
      <c r="IJ53">
        <v>8.6442808127208377E-5</v>
      </c>
      <c r="IK53">
        <v>2.9700507692307661E-4</v>
      </c>
      <c r="IL53">
        <v>1.6911455551510694E-2</v>
      </c>
      <c r="IM53">
        <v>1.0235508512085958</v>
      </c>
      <c r="IN53">
        <v>5.3256351575405132E-3</v>
      </c>
      <c r="IO53">
        <v>1.0336815903946125E-2</v>
      </c>
      <c r="IP53">
        <v>3.493220774526683E-4</v>
      </c>
      <c r="IQ53">
        <v>4.2522780519480378E-3</v>
      </c>
      <c r="IR53">
        <v>6.1193511207486781E-4</v>
      </c>
      <c r="IS53">
        <v>3.3760110294453274E-5</v>
      </c>
      <c r="IT53">
        <v>7.4938154920706256E-6</v>
      </c>
      <c r="IU53">
        <v>4.3640304099978166E-20</v>
      </c>
      <c r="IV53">
        <v>3.2650140447745179E-4</v>
      </c>
      <c r="IW53">
        <v>4.3999296352455661E-5</v>
      </c>
      <c r="IX53">
        <v>1.8985983446200089E-4</v>
      </c>
      <c r="IY53">
        <v>9.6114522214129222E-3</v>
      </c>
      <c r="IZ53">
        <v>1.9330565442764555E-6</v>
      </c>
      <c r="JA53">
        <v>1.1257632947976875E-6</v>
      </c>
      <c r="JB53">
        <v>5.0247511488250838E-6</v>
      </c>
      <c r="JC53">
        <v>5.1415498841698968E-5</v>
      </c>
      <c r="JD53">
        <v>0</v>
      </c>
      <c r="JE53">
        <v>0</v>
      </c>
      <c r="JF53">
        <v>0.15610516934046378</v>
      </c>
      <c r="JG53">
        <v>0.22044724487274592</v>
      </c>
      <c r="JH53">
        <v>0.30478462086151631</v>
      </c>
      <c r="JI53">
        <v>0.12547953964194417</v>
      </c>
      <c r="JJ53">
        <v>0.36984576282988701</v>
      </c>
    </row>
    <row r="54" spans="1:270">
      <c r="A54" t="s">
        <v>64</v>
      </c>
      <c r="B54" t="s">
        <v>51</v>
      </c>
      <c r="D54">
        <v>164.60900000000001</v>
      </c>
      <c r="E54">
        <v>176.74600000000001</v>
      </c>
      <c r="F54">
        <v>34210.800000000003</v>
      </c>
      <c r="G54">
        <v>38237.1</v>
      </c>
      <c r="H54">
        <v>99800</v>
      </c>
      <c r="I54">
        <v>169784</v>
      </c>
      <c r="J54" s="17">
        <v>0</v>
      </c>
      <c r="K54" s="17">
        <v>206.876</v>
      </c>
      <c r="L54">
        <v>24.829000000000001</v>
      </c>
      <c r="M54">
        <v>13270.5</v>
      </c>
      <c r="N54">
        <v>3.8286899999999999</v>
      </c>
      <c r="O54" s="17">
        <v>0</v>
      </c>
      <c r="P54">
        <v>1788.08</v>
      </c>
      <c r="Q54">
        <v>115492</v>
      </c>
      <c r="R54">
        <v>568.83199999999999</v>
      </c>
      <c r="S54">
        <v>675.06600000000003</v>
      </c>
      <c r="T54">
        <v>38.393799999999999</v>
      </c>
      <c r="U54">
        <v>477.05599999999998</v>
      </c>
      <c r="V54" s="17">
        <v>0</v>
      </c>
      <c r="W54">
        <v>0.98964099999999999</v>
      </c>
      <c r="X54">
        <v>0.15615799999999999</v>
      </c>
      <c r="Y54">
        <v>3.9724000000000002E-2</v>
      </c>
      <c r="Z54">
        <v>33.604599999999998</v>
      </c>
      <c r="AA54">
        <v>2.2681300000000002</v>
      </c>
      <c r="AB54">
        <v>22.884899999999998</v>
      </c>
      <c r="AC54">
        <v>1092.4000000000001</v>
      </c>
      <c r="AD54">
        <v>1.47356E-2</v>
      </c>
      <c r="AE54" s="17">
        <v>0</v>
      </c>
      <c r="AF54">
        <v>4.8601900000000003E-2</v>
      </c>
      <c r="AG54">
        <v>4.4626299999999999</v>
      </c>
      <c r="AI54">
        <v>396200</v>
      </c>
      <c r="AJ54">
        <v>45100</v>
      </c>
      <c r="AK54">
        <v>99800</v>
      </c>
      <c r="AL54">
        <v>173400</v>
      </c>
      <c r="AM54">
        <v>82100.000000000015</v>
      </c>
      <c r="AN54">
        <v>13700.000000000002</v>
      </c>
      <c r="AO54">
        <v>189700</v>
      </c>
      <c r="AP54">
        <v>1.6460900000000001E-2</v>
      </c>
      <c r="AQ54">
        <v>1.7674600000000002E-2</v>
      </c>
      <c r="AR54">
        <v>3.4210800000000003</v>
      </c>
      <c r="AS54">
        <v>3.8237099999999997</v>
      </c>
      <c r="AT54">
        <v>9.98</v>
      </c>
      <c r="AU54">
        <v>16.978400000000001</v>
      </c>
      <c r="AV54">
        <v>0</v>
      </c>
      <c r="AW54">
        <v>0</v>
      </c>
      <c r="AX54">
        <v>2.4829000000000001E-3</v>
      </c>
      <c r="AY54">
        <v>1.3270500000000001</v>
      </c>
      <c r="AZ54">
        <v>3.8286899999999998E-4</v>
      </c>
      <c r="BA54">
        <v>0</v>
      </c>
      <c r="BB54">
        <v>0.17880799999999999</v>
      </c>
      <c r="BC54">
        <v>11.549200000000001</v>
      </c>
      <c r="BD54">
        <v>5.6883200000000002E-2</v>
      </c>
      <c r="BE54">
        <v>6.75066E-2</v>
      </c>
      <c r="BF54">
        <v>3.8393799999999999E-3</v>
      </c>
      <c r="BG54">
        <v>4.7705600000000001E-2</v>
      </c>
      <c r="BH54">
        <v>0</v>
      </c>
      <c r="BI54">
        <v>9.8964100000000003E-5</v>
      </c>
      <c r="BJ54">
        <v>1.56158E-5</v>
      </c>
      <c r="BK54">
        <v>3.9724000000000003E-6</v>
      </c>
      <c r="BL54">
        <v>3.3604599999999996E-3</v>
      </c>
      <c r="BM54">
        <v>2.2681300000000003E-4</v>
      </c>
      <c r="BN54">
        <v>2.2884899999999998E-3</v>
      </c>
      <c r="BO54">
        <v>0.10924</v>
      </c>
      <c r="BP54">
        <v>1.4735599999999999E-6</v>
      </c>
      <c r="BQ54">
        <v>0</v>
      </c>
      <c r="BR54">
        <v>4.8601900000000006E-6</v>
      </c>
      <c r="BS54">
        <v>4.4626299999999997E-4</v>
      </c>
      <c r="BU54">
        <v>39.619999999999997</v>
      </c>
      <c r="BV54">
        <v>4.51</v>
      </c>
      <c r="BW54">
        <v>9.98</v>
      </c>
      <c r="BX54">
        <v>17.34</v>
      </c>
      <c r="BY54">
        <v>8.2100000000000009</v>
      </c>
      <c r="BZ54">
        <v>1.37</v>
      </c>
      <c r="CA54">
        <v>18.97</v>
      </c>
      <c r="CB54">
        <f t="shared" si="0"/>
        <v>234800</v>
      </c>
      <c r="CC54">
        <f t="shared" si="1"/>
        <v>160592</v>
      </c>
      <c r="CD54">
        <f t="shared" si="2"/>
        <v>0.19207836456558774</v>
      </c>
      <c r="CE54">
        <f t="shared" si="3"/>
        <v>0.28083590714356882</v>
      </c>
      <c r="CF54">
        <f t="shared" si="4"/>
        <v>0.80792163543441231</v>
      </c>
      <c r="CG54">
        <f t="shared" si="5"/>
        <v>0.71916409285643124</v>
      </c>
      <c r="CI54">
        <v>5.4685599092931527</v>
      </c>
      <c r="CJ54">
        <v>2.5314400907068477</v>
      </c>
      <c r="CL54">
        <v>0.7447581741790259</v>
      </c>
      <c r="CM54">
        <v>0.2455486956363527</v>
      </c>
      <c r="CN54">
        <v>3.0088241639198543</v>
      </c>
      <c r="CO54">
        <v>2.8827837353118911E-2</v>
      </c>
      <c r="CP54">
        <v>1.6435945371096357</v>
      </c>
      <c r="CQ54">
        <v>2.1009120826697762E-2</v>
      </c>
      <c r="CR54">
        <v>0</v>
      </c>
      <c r="CS54">
        <v>6.6574058911618263E-5</v>
      </c>
      <c r="CT54">
        <v>9.1456608324956487E-3</v>
      </c>
      <c r="CU54">
        <v>4.8915522689686232E-4</v>
      </c>
      <c r="CV54">
        <v>4.8777270301175599E-4</v>
      </c>
      <c r="CW54">
        <v>1.0004334479084908E-5</v>
      </c>
      <c r="CX54">
        <v>3.8572401435287551E-7</v>
      </c>
      <c r="CY54">
        <v>3.2036867338693559E-4</v>
      </c>
      <c r="CZ54">
        <v>1.5557055480054246E-6</v>
      </c>
      <c r="DA54">
        <v>0</v>
      </c>
      <c r="DB54">
        <v>1.6923664633638524E-5</v>
      </c>
      <c r="DC54">
        <v>9.3967863131350541E-8</v>
      </c>
      <c r="DD54">
        <v>0</v>
      </c>
      <c r="DE54">
        <v>2.3416770997751166E-7</v>
      </c>
      <c r="DF54">
        <v>1.9077211837014558E-5</v>
      </c>
      <c r="DH54">
        <v>1.3619287597635867E-2</v>
      </c>
      <c r="DI54">
        <v>1.8599547880806024</v>
      </c>
      <c r="DJ54">
        <v>4.9438971923642869E-3</v>
      </c>
      <c r="DK54">
        <v>1.5252386810432251E-4</v>
      </c>
      <c r="DL54">
        <v>0</v>
      </c>
      <c r="DM54">
        <v>7.0473351686207919E-3</v>
      </c>
      <c r="DN54">
        <v>5.0753658556685348</v>
      </c>
      <c r="DP54">
        <v>3.5436000864553258E-2</v>
      </c>
      <c r="DQ54">
        <v>2.3824961026533201E-2</v>
      </c>
      <c r="DR54">
        <v>5.6724757868751201</v>
      </c>
      <c r="DS54">
        <v>6.3400745937049887</v>
      </c>
      <c r="DT54">
        <v>18.856289378103959</v>
      </c>
      <c r="DU54">
        <v>36.320115913136398</v>
      </c>
      <c r="DV54">
        <v>0</v>
      </c>
      <c r="DW54">
        <v>0</v>
      </c>
      <c r="DX54">
        <v>3.8082914590747219E-3</v>
      </c>
      <c r="DY54">
        <v>2.214152569458951</v>
      </c>
      <c r="DZ54">
        <v>6.8351210954063519E-4</v>
      </c>
      <c r="EA54">
        <v>0</v>
      </c>
      <c r="EB54">
        <v>0.23088168037859416</v>
      </c>
      <c r="EC54">
        <v>14.857096033664575</v>
      </c>
      <c r="ED54">
        <v>7.0803836280207769E-2</v>
      </c>
      <c r="EE54">
        <v>8.4027028265524328E-2</v>
      </c>
      <c r="EF54">
        <v>5.161025438898458E-3</v>
      </c>
      <c r="EG54">
        <v>5.2170848625248456E-2</v>
      </c>
      <c r="EH54">
        <v>0</v>
      </c>
      <c r="EI54">
        <v>1.1703560878794779E-4</v>
      </c>
      <c r="EJ54">
        <v>1.9831064874592264E-5</v>
      </c>
      <c r="EK54">
        <v>5.3659189651392351E-6</v>
      </c>
      <c r="EL54">
        <v>4.807219229361755E-3</v>
      </c>
      <c r="EM54">
        <v>2.8795372950888724E-4</v>
      </c>
      <c r="EN54">
        <v>2.4262471106094728E-3</v>
      </c>
      <c r="EO54">
        <v>0.12197008011653261</v>
      </c>
      <c r="EP54">
        <v>1.7281707991360668E-6</v>
      </c>
      <c r="EQ54">
        <v>0</v>
      </c>
      <c r="ER54">
        <v>6.1291691122715413E-6</v>
      </c>
      <c r="ES54">
        <v>4.8072346332046453E-4</v>
      </c>
      <c r="EU54">
        <v>7.4780086401974781</v>
      </c>
      <c r="EV54">
        <v>18.856289378103959</v>
      </c>
      <c r="EW54">
        <v>37.092757957701288</v>
      </c>
      <c r="EX54">
        <v>9.8903012941838622</v>
      </c>
      <c r="EY54">
        <v>2.2858136620012535</v>
      </c>
      <c r="EZ54">
        <v>24.403344972692217</v>
      </c>
      <c r="FB54">
        <v>24.0975</v>
      </c>
      <c r="FC54">
        <v>107.08</v>
      </c>
      <c r="FD54">
        <v>4317.54</v>
      </c>
      <c r="FE54">
        <v>3164.92</v>
      </c>
      <c r="FF54">
        <v>4.5048300000000003E-12</v>
      </c>
      <c r="FG54">
        <v>19121.3</v>
      </c>
      <c r="FH54">
        <v>599.31500000000005</v>
      </c>
      <c r="FI54">
        <v>108.989</v>
      </c>
      <c r="FJ54">
        <v>4.63035</v>
      </c>
      <c r="FK54">
        <v>1727.51</v>
      </c>
      <c r="FL54">
        <v>0.58401599999999998</v>
      </c>
      <c r="FM54">
        <v>1.9550799999999999</v>
      </c>
      <c r="FN54">
        <v>203.08099999999999</v>
      </c>
      <c r="FO54">
        <v>15740.9</v>
      </c>
      <c r="FP54">
        <v>78.887900000000002</v>
      </c>
      <c r="FQ54">
        <v>107.622</v>
      </c>
      <c r="FR54">
        <v>4.3542100000000001</v>
      </c>
      <c r="FS54">
        <v>62.392299999999999</v>
      </c>
      <c r="FT54">
        <v>5.0124300000000002</v>
      </c>
      <c r="FU54">
        <v>0.29749500000000001</v>
      </c>
      <c r="FV54">
        <v>9.4085500000000002E-2</v>
      </c>
      <c r="FW54">
        <v>7.6925099999999996E-2</v>
      </c>
      <c r="FX54">
        <v>4.3210300000000004</v>
      </c>
      <c r="FY54">
        <v>0.482242</v>
      </c>
      <c r="FZ54">
        <v>2.9211499999999999</v>
      </c>
      <c r="GA54">
        <v>136.608</v>
      </c>
      <c r="GB54">
        <v>1.1406400000000001E-2</v>
      </c>
      <c r="GC54">
        <v>2.42116E-2</v>
      </c>
      <c r="GD54">
        <v>3.7715499999999999E-2</v>
      </c>
      <c r="GE54">
        <v>0.91298699999999999</v>
      </c>
      <c r="GG54">
        <v>941.66666666666708</v>
      </c>
      <c r="GH54">
        <v>1166.6666666666699</v>
      </c>
      <c r="GI54">
        <v>1424.9999999999998</v>
      </c>
      <c r="GJ54">
        <v>1041.6666666666702</v>
      </c>
      <c r="GK54">
        <v>2216.6666666666702</v>
      </c>
      <c r="GL54">
        <v>833.33333333333303</v>
      </c>
      <c r="GM54">
        <v>2.40975E-3</v>
      </c>
      <c r="GN54">
        <v>1.0708000000000001E-2</v>
      </c>
      <c r="GO54">
        <v>0.43175399999999997</v>
      </c>
      <c r="GP54">
        <v>0.316492</v>
      </c>
      <c r="GQ54">
        <v>4.5048300000000003E-16</v>
      </c>
      <c r="GR54">
        <v>1.9121299999999999</v>
      </c>
      <c r="GS54">
        <v>5.9931500000000006E-2</v>
      </c>
      <c r="GT54">
        <v>1.0898900000000001E-2</v>
      </c>
      <c r="GU54">
        <v>4.6303499999999999E-4</v>
      </c>
      <c r="GV54">
        <v>0.17275099999999999</v>
      </c>
      <c r="GW54">
        <v>5.84016E-5</v>
      </c>
      <c r="GX54">
        <v>1.95508E-4</v>
      </c>
      <c r="GY54">
        <v>2.0308099999999999E-2</v>
      </c>
      <c r="GZ54">
        <v>1.57409</v>
      </c>
      <c r="HA54">
        <v>7.8887899999999997E-3</v>
      </c>
      <c r="HB54">
        <v>1.07622E-2</v>
      </c>
      <c r="HC54">
        <v>4.3542100000000002E-4</v>
      </c>
      <c r="HD54">
        <v>6.2392300000000001E-3</v>
      </c>
      <c r="HE54">
        <v>5.0124300000000007E-4</v>
      </c>
      <c r="HF54">
        <v>2.97495E-5</v>
      </c>
      <c r="HG54">
        <v>9.4085499999999999E-6</v>
      </c>
      <c r="HH54">
        <v>7.6925100000000003E-6</v>
      </c>
      <c r="HI54">
        <v>4.3210300000000003E-4</v>
      </c>
      <c r="HJ54">
        <v>4.8224199999999998E-5</v>
      </c>
      <c r="HK54">
        <v>2.9211500000000002E-4</v>
      </c>
      <c r="HL54">
        <v>1.3660800000000001E-2</v>
      </c>
      <c r="HM54">
        <v>1.14064E-6</v>
      </c>
      <c r="HN54">
        <v>2.42116E-6</v>
      </c>
      <c r="HO54">
        <v>3.7715499999999999E-6</v>
      </c>
      <c r="HP54">
        <v>9.1298700000000001E-5</v>
      </c>
      <c r="HS54">
        <v>9.4166666666666704E-2</v>
      </c>
      <c r="HT54">
        <v>0.11666666666666699</v>
      </c>
      <c r="HU54">
        <v>0.14249999999999999</v>
      </c>
      <c r="HV54">
        <v>0.10416666666666702</v>
      </c>
      <c r="HW54">
        <v>0.22166666666666701</v>
      </c>
      <c r="HX54">
        <v>8.3333333333333301E-2</v>
      </c>
      <c r="HZ54">
        <v>5.1875597982708856E-3</v>
      </c>
      <c r="IA54">
        <v>1.4434141800782903E-2</v>
      </c>
      <c r="IB54">
        <v>0.71574192513369106</v>
      </c>
      <c r="IC54">
        <v>0.52466588235294209</v>
      </c>
      <c r="ID54">
        <v>8.5120916753150516E-16</v>
      </c>
      <c r="IE54">
        <v>4.0897390672837277</v>
      </c>
      <c r="IF54">
        <v>8.3856250499002166E-2</v>
      </c>
      <c r="IG54">
        <v>1.5249758283433166E-2</v>
      </c>
      <c r="IH54">
        <v>7.1020670818505119E-4</v>
      </c>
      <c r="II54">
        <v>0.2882310919156047</v>
      </c>
      <c r="IJ54">
        <v>1.0426072838633674E-4</v>
      </c>
      <c r="IK54">
        <v>2.8574246153846122E-4</v>
      </c>
      <c r="IL54">
        <v>2.6222362832180483E-2</v>
      </c>
      <c r="IM54">
        <v>2.0247560537153113</v>
      </c>
      <c r="IN54">
        <v>9.8193595931477164E-3</v>
      </c>
      <c r="IO54">
        <v>1.339595955949827E-2</v>
      </c>
      <c r="IP54">
        <v>5.8530774698795269E-4</v>
      </c>
      <c r="IQ54">
        <v>6.8232225119924895E-3</v>
      </c>
      <c r="IR54">
        <v>5.9277333553983029E-4</v>
      </c>
      <c r="IS54">
        <v>3.5181958342844047E-5</v>
      </c>
      <c r="IT54">
        <v>1.1948255319986492E-5</v>
      </c>
      <c r="IU54">
        <v>1.039104453190092E-5</v>
      </c>
      <c r="IV54">
        <v>6.1813378247766761E-4</v>
      </c>
      <c r="IW54">
        <v>6.1223731631707658E-5</v>
      </c>
      <c r="IX54">
        <v>3.0969904815650768E-4</v>
      </c>
      <c r="IY54">
        <v>1.5252735906773424E-2</v>
      </c>
      <c r="IZ54">
        <v>1.337726825053994E-6</v>
      </c>
      <c r="JA54">
        <v>1.5604586127167624E-6</v>
      </c>
      <c r="JB54">
        <v>4.7562889033942733E-6</v>
      </c>
      <c r="JC54">
        <v>9.834879266409292E-5</v>
      </c>
      <c r="JD54">
        <v>0</v>
      </c>
      <c r="JE54">
        <v>0</v>
      </c>
      <c r="JF54">
        <v>0.15610516934046378</v>
      </c>
      <c r="JG54">
        <v>0.22044724487274592</v>
      </c>
      <c r="JH54">
        <v>0.30478462086151631</v>
      </c>
      <c r="JI54">
        <v>0.12547953964194417</v>
      </c>
      <c r="JJ54">
        <v>0.36984576282988701</v>
      </c>
    </row>
    <row r="55" spans="1:270">
      <c r="A55" t="s">
        <v>64</v>
      </c>
      <c r="B55" t="s">
        <v>52</v>
      </c>
      <c r="D55">
        <v>179.06700000000001</v>
      </c>
      <c r="E55">
        <v>484.24299999999999</v>
      </c>
      <c r="F55">
        <v>35832.9</v>
      </c>
      <c r="G55">
        <v>37814.699999999997</v>
      </c>
      <c r="H55">
        <v>98200</v>
      </c>
      <c r="I55">
        <v>164173</v>
      </c>
      <c r="J55" s="17">
        <v>0</v>
      </c>
      <c r="K55" s="17">
        <v>112.309</v>
      </c>
      <c r="L55">
        <v>19.9605</v>
      </c>
      <c r="M55">
        <v>11753.6</v>
      </c>
      <c r="N55">
        <v>3.3056899999999998</v>
      </c>
      <c r="O55" s="17">
        <v>0</v>
      </c>
      <c r="P55">
        <v>1636.3</v>
      </c>
      <c r="Q55">
        <v>114045</v>
      </c>
      <c r="R55">
        <v>592.14599999999996</v>
      </c>
      <c r="S55">
        <v>695.78099999999995</v>
      </c>
      <c r="T55">
        <v>35.688499999999998</v>
      </c>
      <c r="U55">
        <v>474.61900000000003</v>
      </c>
      <c r="V55" s="17">
        <v>0</v>
      </c>
      <c r="W55">
        <v>0.33152900000000002</v>
      </c>
      <c r="X55" s="17">
        <v>0</v>
      </c>
      <c r="Y55">
        <v>0.33087800000000001</v>
      </c>
      <c r="Z55">
        <v>38.632100000000001</v>
      </c>
      <c r="AA55">
        <v>2.1695099999999998</v>
      </c>
      <c r="AB55">
        <v>10.6236</v>
      </c>
      <c r="AC55">
        <v>1153.8900000000001</v>
      </c>
      <c r="AD55">
        <v>9.4418200000000001E-3</v>
      </c>
      <c r="AE55" s="17">
        <v>0</v>
      </c>
      <c r="AF55" s="17">
        <v>0</v>
      </c>
      <c r="AG55">
        <v>3.2570899999999998</v>
      </c>
      <c r="AI55">
        <v>395400</v>
      </c>
      <c r="AJ55">
        <v>46400</v>
      </c>
      <c r="AK55">
        <v>98200</v>
      </c>
      <c r="AL55">
        <v>172900</v>
      </c>
      <c r="AM55">
        <v>83600</v>
      </c>
      <c r="AN55">
        <v>13600.000000000002</v>
      </c>
      <c r="AO55">
        <v>189800</v>
      </c>
      <c r="AP55">
        <v>1.7906700000000001E-2</v>
      </c>
      <c r="AQ55">
        <v>4.8424299999999997E-2</v>
      </c>
      <c r="AR55">
        <v>3.5832900000000003</v>
      </c>
      <c r="AS55">
        <v>3.7814699999999997</v>
      </c>
      <c r="AT55">
        <v>9.82</v>
      </c>
      <c r="AU55">
        <v>16.417300000000001</v>
      </c>
      <c r="AV55">
        <v>0</v>
      </c>
      <c r="AW55">
        <v>0</v>
      </c>
      <c r="AX55">
        <v>1.9960500000000001E-3</v>
      </c>
      <c r="AY55">
        <v>1.17536</v>
      </c>
      <c r="AZ55">
        <v>3.3056899999999996E-4</v>
      </c>
      <c r="BA55">
        <v>0</v>
      </c>
      <c r="BB55">
        <v>0.16363</v>
      </c>
      <c r="BC55">
        <v>11.404500000000001</v>
      </c>
      <c r="BD55">
        <v>5.9214599999999999E-2</v>
      </c>
      <c r="BE55">
        <v>6.957809999999999E-2</v>
      </c>
      <c r="BF55">
        <v>3.5688499999999997E-3</v>
      </c>
      <c r="BG55">
        <v>4.7461900000000001E-2</v>
      </c>
      <c r="BH55">
        <v>0</v>
      </c>
      <c r="BI55">
        <v>3.3152899999999999E-5</v>
      </c>
      <c r="BJ55">
        <v>0</v>
      </c>
      <c r="BK55">
        <v>3.3087799999999999E-5</v>
      </c>
      <c r="BL55">
        <v>3.8632100000000002E-3</v>
      </c>
      <c r="BM55">
        <v>2.1695099999999998E-4</v>
      </c>
      <c r="BN55">
        <v>1.06236E-3</v>
      </c>
      <c r="BO55">
        <v>0.11538900000000001</v>
      </c>
      <c r="BP55">
        <v>9.4418200000000003E-7</v>
      </c>
      <c r="BQ55">
        <v>0</v>
      </c>
      <c r="BR55">
        <v>0</v>
      </c>
      <c r="BS55">
        <v>3.2570899999999998E-4</v>
      </c>
      <c r="BU55">
        <v>39.54</v>
      </c>
      <c r="BV55">
        <v>4.6399999999999997</v>
      </c>
      <c r="BW55">
        <v>9.82</v>
      </c>
      <c r="BX55">
        <v>17.29</v>
      </c>
      <c r="BY55">
        <v>8.36</v>
      </c>
      <c r="BZ55">
        <v>1.36</v>
      </c>
      <c r="CA55">
        <v>18.98</v>
      </c>
      <c r="CB55">
        <f t="shared" si="0"/>
        <v>236200</v>
      </c>
      <c r="CC55">
        <f t="shared" si="1"/>
        <v>160445</v>
      </c>
      <c r="CD55">
        <f t="shared" si="2"/>
        <v>0.19644369178662149</v>
      </c>
      <c r="CE55">
        <f t="shared" si="3"/>
        <v>0.28919567453021283</v>
      </c>
      <c r="CF55">
        <f t="shared" si="4"/>
        <v>0.80355630821337853</v>
      </c>
      <c r="CG55">
        <f t="shared" si="5"/>
        <v>0.71080432546978711</v>
      </c>
      <c r="CI55">
        <v>5.4750278824445111</v>
      </c>
      <c r="CJ55">
        <v>2.5249721175554893</v>
      </c>
      <c r="CL55">
        <v>0.7118481388642639</v>
      </c>
      <c r="CM55">
        <v>0.21836785728828179</v>
      </c>
      <c r="CN55">
        <v>3.0226867778531905</v>
      </c>
      <c r="CO55">
        <v>2.6488386747570054E-2</v>
      </c>
      <c r="CP55">
        <v>1.697866691986089</v>
      </c>
      <c r="CQ55">
        <v>2.2947602623372081E-2</v>
      </c>
      <c r="CR55">
        <v>0</v>
      </c>
      <c r="CS55">
        <v>5.7714430799669026E-5</v>
      </c>
      <c r="CT55">
        <v>9.4647442300093126E-3</v>
      </c>
      <c r="CU55">
        <v>3.9484473090134822E-4</v>
      </c>
      <c r="CV55">
        <v>4.5525230129105261E-4</v>
      </c>
      <c r="CW55">
        <v>3.3651118837146055E-6</v>
      </c>
      <c r="CX55">
        <v>3.2259605901924417E-6</v>
      </c>
      <c r="CY55">
        <v>3.6980015594532153E-4</v>
      </c>
      <c r="CZ55">
        <v>0</v>
      </c>
      <c r="DA55">
        <v>0</v>
      </c>
      <c r="DB55">
        <v>1.6253825195973773E-5</v>
      </c>
      <c r="DC55">
        <v>6.0455345078765649E-8</v>
      </c>
      <c r="DD55">
        <v>0</v>
      </c>
      <c r="DE55">
        <v>0</v>
      </c>
      <c r="DF55">
        <v>1.3980452927527454E-5</v>
      </c>
      <c r="DH55">
        <v>3.7465851665489686E-2</v>
      </c>
      <c r="DI55">
        <v>1.9016604251921567</v>
      </c>
      <c r="DJ55">
        <v>4.9387000409531687E-3</v>
      </c>
      <c r="DK55">
        <v>7.1093183621863935E-5</v>
      </c>
      <c r="DL55">
        <v>0</v>
      </c>
      <c r="DM55">
        <v>7.4743788314869551E-3</v>
      </c>
      <c r="DN55">
        <v>5.1496946943701234</v>
      </c>
      <c r="DP55">
        <v>3.8548429106628188E-2</v>
      </c>
      <c r="DQ55">
        <v>6.5274861113527399E-2</v>
      </c>
      <c r="DR55">
        <v>5.9414353836659037</v>
      </c>
      <c r="DS55">
        <v>6.270036659123627</v>
      </c>
      <c r="DT55">
        <v>18.553984137573234</v>
      </c>
      <c r="DU55">
        <v>35.119813349946654</v>
      </c>
      <c r="DV55">
        <v>0</v>
      </c>
      <c r="DW55">
        <v>0</v>
      </c>
      <c r="DX55">
        <v>3.0615571174377135E-3</v>
      </c>
      <c r="DY55">
        <v>1.9610612742845202</v>
      </c>
      <c r="DZ55">
        <v>5.9014418649391365E-4</v>
      </c>
      <c r="EA55">
        <v>0</v>
      </c>
      <c r="EB55">
        <v>0.21128344011649011</v>
      </c>
      <c r="EC55">
        <v>14.670951383293012</v>
      </c>
      <c r="ED55">
        <v>7.3705783848271381E-2</v>
      </c>
      <c r="EE55">
        <v>8.6605472285102167E-2</v>
      </c>
      <c r="EF55">
        <v>4.7973697934595586E-3</v>
      </c>
      <c r="EG55">
        <v>5.1904338282438116E-2</v>
      </c>
      <c r="EH55">
        <v>0</v>
      </c>
      <c r="EI55">
        <v>3.9206842022369266E-5</v>
      </c>
      <c r="EJ55">
        <v>0</v>
      </c>
      <c r="EK55">
        <v>4.4695008945406798E-5</v>
      </c>
      <c r="EL55">
        <v>5.5264152523947993E-3</v>
      </c>
      <c r="EM55">
        <v>2.7543328455900933E-4</v>
      </c>
      <c r="EN55">
        <v>1.1263094356659107E-3</v>
      </c>
      <c r="EO55">
        <v>0.12883564238892881</v>
      </c>
      <c r="EP55">
        <v>1.1073235982721369E-6</v>
      </c>
      <c r="EQ55">
        <v>0</v>
      </c>
      <c r="ER55">
        <v>0</v>
      </c>
      <c r="ES55">
        <v>3.5086027413127501E-4</v>
      </c>
      <c r="EU55">
        <v>7.6935609956798885</v>
      </c>
      <c r="EV55">
        <v>18.553984137573234</v>
      </c>
      <c r="EW55">
        <v>36.98580075482441</v>
      </c>
      <c r="EX55">
        <v>10.07100107422376</v>
      </c>
      <c r="EY55">
        <v>2.2691288907457698</v>
      </c>
      <c r="EZ55">
        <v>24.416209150326743</v>
      </c>
      <c r="FB55">
        <v>27.1616</v>
      </c>
      <c r="FC55">
        <v>108.834</v>
      </c>
      <c r="FD55">
        <v>4202.26</v>
      </c>
      <c r="FE55">
        <v>2915.5</v>
      </c>
      <c r="FF55">
        <v>4.91945E-12</v>
      </c>
      <c r="FG55">
        <v>12430.4</v>
      </c>
      <c r="FH55">
        <v>700.18399999999997</v>
      </c>
      <c r="FI55">
        <v>144.333</v>
      </c>
      <c r="FJ55">
        <v>4.2341300000000004</v>
      </c>
      <c r="FK55">
        <v>1567.24</v>
      </c>
      <c r="FL55">
        <v>0.46049299999999999</v>
      </c>
      <c r="FM55">
        <v>1.93971</v>
      </c>
      <c r="FN55">
        <v>168.006</v>
      </c>
      <c r="FO55">
        <v>13956.9</v>
      </c>
      <c r="FP55">
        <v>95.586500000000001</v>
      </c>
      <c r="FQ55">
        <v>147.886</v>
      </c>
      <c r="FR55">
        <v>3.9024299999999998</v>
      </c>
      <c r="FS55">
        <v>54.626899999999999</v>
      </c>
      <c r="FT55">
        <v>5.64635</v>
      </c>
      <c r="FU55">
        <v>0.12906400000000001</v>
      </c>
      <c r="FV55">
        <v>1.8381000000000001E-3</v>
      </c>
      <c r="FW55">
        <v>0.37530999999999998</v>
      </c>
      <c r="FX55">
        <v>4.5673000000000004</v>
      </c>
      <c r="FY55">
        <v>0.318324</v>
      </c>
      <c r="FZ55">
        <v>1.20424</v>
      </c>
      <c r="GA55">
        <v>104.437</v>
      </c>
      <c r="GB55">
        <v>1.01814E-2</v>
      </c>
      <c r="GC55">
        <v>3.1403399999999998E-4</v>
      </c>
      <c r="GD55">
        <v>2.3909E-2</v>
      </c>
      <c r="GE55">
        <v>0.47026099999999998</v>
      </c>
      <c r="GG55">
        <v>941.66666666666708</v>
      </c>
      <c r="GH55">
        <v>1166.6666666666699</v>
      </c>
      <c r="GI55">
        <v>1424.9999999999998</v>
      </c>
      <c r="GJ55">
        <v>1041.6666666666702</v>
      </c>
      <c r="GK55">
        <v>2216.6666666666702</v>
      </c>
      <c r="GL55">
        <v>833.33333333333303</v>
      </c>
      <c r="GM55">
        <v>2.71616E-3</v>
      </c>
      <c r="GN55">
        <v>1.08834E-2</v>
      </c>
      <c r="GO55">
        <v>0.42022600000000004</v>
      </c>
      <c r="GP55">
        <v>0.29154999999999998</v>
      </c>
      <c r="GQ55">
        <v>4.9194500000000005E-16</v>
      </c>
      <c r="GR55">
        <v>1.2430399999999999</v>
      </c>
      <c r="GS55">
        <v>7.0018399999999995E-2</v>
      </c>
      <c r="GT55">
        <v>1.44333E-2</v>
      </c>
      <c r="GU55">
        <v>4.2341300000000003E-4</v>
      </c>
      <c r="GV55">
        <v>0.156724</v>
      </c>
      <c r="GW55">
        <v>4.60493E-5</v>
      </c>
      <c r="GX55">
        <v>1.93971E-4</v>
      </c>
      <c r="GY55">
        <v>1.6800599999999999E-2</v>
      </c>
      <c r="GZ55">
        <v>1.3956899999999999</v>
      </c>
      <c r="HA55">
        <v>9.5586500000000001E-3</v>
      </c>
      <c r="HB55">
        <v>1.4788599999999999E-2</v>
      </c>
      <c r="HC55">
        <v>3.9024299999999997E-4</v>
      </c>
      <c r="HD55">
        <v>5.4626900000000001E-3</v>
      </c>
      <c r="HE55">
        <v>5.6463499999999996E-4</v>
      </c>
      <c r="HF55">
        <v>1.2906400000000001E-5</v>
      </c>
      <c r="HG55">
        <v>1.8381E-7</v>
      </c>
      <c r="HH55">
        <v>3.7530999999999997E-5</v>
      </c>
      <c r="HI55">
        <v>4.5673000000000003E-4</v>
      </c>
      <c r="HJ55">
        <v>3.1832399999999997E-5</v>
      </c>
      <c r="HK55">
        <v>1.20424E-4</v>
      </c>
      <c r="HL55">
        <v>1.04437E-2</v>
      </c>
      <c r="HM55">
        <v>1.0181400000000001E-6</v>
      </c>
      <c r="HN55">
        <v>3.1403399999999995E-8</v>
      </c>
      <c r="HO55">
        <v>2.3908999999999998E-6</v>
      </c>
      <c r="HP55">
        <v>4.70261E-5</v>
      </c>
      <c r="HS55">
        <v>9.4166666666666704E-2</v>
      </c>
      <c r="HT55">
        <v>0.11666666666666699</v>
      </c>
      <c r="HU55">
        <v>0.14249999999999999</v>
      </c>
      <c r="HV55">
        <v>0.10416666666666702</v>
      </c>
      <c r="HW55">
        <v>0.22166666666666701</v>
      </c>
      <c r="HX55">
        <v>8.3333333333333301E-2</v>
      </c>
      <c r="HZ55">
        <v>5.8471801729106541E-3</v>
      </c>
      <c r="IA55">
        <v>1.4670577033492775E-2</v>
      </c>
      <c r="IB55">
        <v>0.69663133689839696</v>
      </c>
      <c r="IC55">
        <v>0.48331818181818259</v>
      </c>
      <c r="ID55">
        <v>9.2955359896219474E-16</v>
      </c>
      <c r="IE55">
        <v>2.6586629832680648</v>
      </c>
      <c r="IF55">
        <v>9.7969857085828532E-2</v>
      </c>
      <c r="IG55">
        <v>2.019509640718567E-2</v>
      </c>
      <c r="IH55">
        <v>6.4943417437722235E-4</v>
      </c>
      <c r="II55">
        <v>0.26149040902444115</v>
      </c>
      <c r="IJ55">
        <v>8.2208938790734098E-5</v>
      </c>
      <c r="IK55">
        <v>2.8349607692307663E-4</v>
      </c>
      <c r="IL55">
        <v>2.1693384856206709E-2</v>
      </c>
      <c r="IM55">
        <v>1.7952796705461076</v>
      </c>
      <c r="IN55">
        <v>1.1897873003976709E-2</v>
      </c>
      <c r="IO55">
        <v>1.8407712878556068E-2</v>
      </c>
      <c r="IP55">
        <v>5.2457793975903679E-4</v>
      </c>
      <c r="IQ55">
        <v>5.9739982953082756E-3</v>
      </c>
      <c r="IR55">
        <v>6.6774114015064957E-4</v>
      </c>
      <c r="IS55">
        <v>1.5263195252225496E-5</v>
      </c>
      <c r="IT55">
        <v>2.3342691598245393E-7</v>
      </c>
      <c r="IU55">
        <v>5.0696884674413604E-5</v>
      </c>
      <c r="IV55">
        <v>6.5336330104402219E-4</v>
      </c>
      <c r="IW55">
        <v>4.0413284508466097E-5</v>
      </c>
      <c r="IX55">
        <v>1.2767299924755415E-4</v>
      </c>
      <c r="IY55">
        <v>1.1660737144938042E-2</v>
      </c>
      <c r="IZ55">
        <v>1.1940605183585301E-6</v>
      </c>
      <c r="JA55">
        <v>2.0239763583815019E-8</v>
      </c>
      <c r="JB55">
        <v>3.01515587467364E-6</v>
      </c>
      <c r="JC55">
        <v>5.0657459073359201E-5</v>
      </c>
      <c r="JD55">
        <v>0</v>
      </c>
      <c r="JE55">
        <v>0</v>
      </c>
      <c r="JF55">
        <v>0.15610516934046378</v>
      </c>
      <c r="JG55">
        <v>0.22044724487274592</v>
      </c>
      <c r="JH55">
        <v>0.30478462086151631</v>
      </c>
      <c r="JI55">
        <v>0.12547953964194417</v>
      </c>
      <c r="JJ55">
        <v>0.36984576282988701</v>
      </c>
    </row>
    <row r="56" spans="1:270">
      <c r="A56" t="s">
        <v>64</v>
      </c>
      <c r="B56" t="s">
        <v>53</v>
      </c>
      <c r="D56">
        <v>183.41300000000001</v>
      </c>
      <c r="E56">
        <v>560.14</v>
      </c>
      <c r="F56">
        <v>33673.5</v>
      </c>
      <c r="G56">
        <v>37279.1</v>
      </c>
      <c r="H56">
        <v>97800</v>
      </c>
      <c r="I56">
        <v>156572</v>
      </c>
      <c r="J56" s="17">
        <v>0</v>
      </c>
      <c r="K56" s="17">
        <v>-24.9956</v>
      </c>
      <c r="L56">
        <v>21.372499999999999</v>
      </c>
      <c r="M56">
        <v>11956.1</v>
      </c>
      <c r="N56">
        <v>3.1814100000000001</v>
      </c>
      <c r="O56" s="17">
        <v>0</v>
      </c>
      <c r="P56">
        <v>1762.75</v>
      </c>
      <c r="Q56">
        <v>116322</v>
      </c>
      <c r="R56">
        <v>566.59799999999996</v>
      </c>
      <c r="S56">
        <v>615.18299999999999</v>
      </c>
      <c r="T56">
        <v>35.311</v>
      </c>
      <c r="U56">
        <v>449.73</v>
      </c>
      <c r="V56" s="17">
        <v>0</v>
      </c>
      <c r="W56">
        <v>0.74557899999999999</v>
      </c>
      <c r="X56" s="17">
        <v>0</v>
      </c>
      <c r="Y56" s="1">
        <v>1.65774E-13</v>
      </c>
      <c r="Z56">
        <v>47.716999999999999</v>
      </c>
      <c r="AA56">
        <v>2.1586599999999998</v>
      </c>
      <c r="AB56">
        <v>11.6126</v>
      </c>
      <c r="AC56">
        <v>1043.3</v>
      </c>
      <c r="AD56" s="17">
        <v>0</v>
      </c>
      <c r="AE56">
        <v>5.8003799999999995E-4</v>
      </c>
      <c r="AF56">
        <v>6.5202300000000005E-2</v>
      </c>
      <c r="AG56">
        <v>3.6216200000000001</v>
      </c>
      <c r="AI56">
        <v>395500</v>
      </c>
      <c r="AJ56">
        <v>45500</v>
      </c>
      <c r="AK56">
        <v>97800</v>
      </c>
      <c r="AL56">
        <v>172900</v>
      </c>
      <c r="AM56">
        <v>82899.999999999985</v>
      </c>
      <c r="AN56">
        <v>15100</v>
      </c>
      <c r="AO56">
        <v>190300</v>
      </c>
      <c r="AP56">
        <v>1.8341300000000001E-2</v>
      </c>
      <c r="AQ56">
        <v>5.6014000000000001E-2</v>
      </c>
      <c r="AR56">
        <v>3.3673500000000001</v>
      </c>
      <c r="AS56">
        <v>3.7279100000000001</v>
      </c>
      <c r="AT56">
        <v>9.7799999999999994</v>
      </c>
      <c r="AU56">
        <v>15.6572</v>
      </c>
      <c r="AV56">
        <v>0</v>
      </c>
      <c r="AW56">
        <v>0</v>
      </c>
      <c r="AX56">
        <v>2.1372499999999998E-3</v>
      </c>
      <c r="AY56">
        <v>1.1956100000000001</v>
      </c>
      <c r="AZ56">
        <v>3.1814100000000003E-4</v>
      </c>
      <c r="BA56">
        <v>0</v>
      </c>
      <c r="BB56">
        <v>0.17627499999999999</v>
      </c>
      <c r="BC56">
        <v>11.632199999999999</v>
      </c>
      <c r="BD56">
        <v>5.6659799999999996E-2</v>
      </c>
      <c r="BE56">
        <v>6.1518299999999998E-2</v>
      </c>
      <c r="BF56">
        <v>3.5311000000000001E-3</v>
      </c>
      <c r="BG56">
        <v>4.4972999999999999E-2</v>
      </c>
      <c r="BH56">
        <v>0</v>
      </c>
      <c r="BI56">
        <v>7.4557899999999993E-5</v>
      </c>
      <c r="BJ56">
        <v>0</v>
      </c>
      <c r="BK56">
        <v>1.6577399999999999E-17</v>
      </c>
      <c r="BL56">
        <v>4.7717000000000002E-3</v>
      </c>
      <c r="BM56">
        <v>2.1586599999999997E-4</v>
      </c>
      <c r="BN56">
        <v>1.1612600000000001E-3</v>
      </c>
      <c r="BO56">
        <v>0.10432999999999999</v>
      </c>
      <c r="BP56">
        <v>0</v>
      </c>
      <c r="BQ56">
        <v>5.8003799999999997E-8</v>
      </c>
      <c r="BR56">
        <v>6.5202300000000003E-6</v>
      </c>
      <c r="BS56">
        <v>3.6216200000000002E-4</v>
      </c>
      <c r="BU56">
        <v>39.549999999999997</v>
      </c>
      <c r="BV56">
        <v>4.55</v>
      </c>
      <c r="BW56">
        <v>9.7799999999999994</v>
      </c>
      <c r="BX56">
        <v>17.29</v>
      </c>
      <c r="BY56">
        <v>8.2899999999999991</v>
      </c>
      <c r="BZ56">
        <v>1.51</v>
      </c>
      <c r="CA56">
        <v>19.03</v>
      </c>
      <c r="CB56">
        <f t="shared" si="0"/>
        <v>235800</v>
      </c>
      <c r="CC56">
        <f t="shared" si="1"/>
        <v>161822</v>
      </c>
      <c r="CD56">
        <f t="shared" si="2"/>
        <v>0.19296013570822731</v>
      </c>
      <c r="CE56">
        <f t="shared" si="3"/>
        <v>0.28117314085847411</v>
      </c>
      <c r="CF56">
        <f t="shared" si="4"/>
        <v>0.80703986429177266</v>
      </c>
      <c r="CG56">
        <f t="shared" si="5"/>
        <v>0.71882685914152589</v>
      </c>
      <c r="CI56">
        <v>5.4854907536760988</v>
      </c>
      <c r="CJ56">
        <v>2.5145092463239016</v>
      </c>
      <c r="CL56">
        <v>0.71528682865891113</v>
      </c>
      <c r="CM56">
        <v>0.2225545598827888</v>
      </c>
      <c r="CN56">
        <v>3.0364412214925651</v>
      </c>
      <c r="CO56">
        <v>2.8589887988456044E-2</v>
      </c>
      <c r="CP56">
        <v>1.6681156498851968</v>
      </c>
      <c r="CQ56">
        <v>2.354946415366763E-2</v>
      </c>
      <c r="CR56">
        <v>0</v>
      </c>
      <c r="CS56">
        <v>5.5650758347372377E-5</v>
      </c>
      <c r="CT56">
        <v>8.3843576370573967E-3</v>
      </c>
      <c r="CU56">
        <v>4.2358386501256245E-4</v>
      </c>
      <c r="CV56">
        <v>4.5129760006645331E-4</v>
      </c>
      <c r="CW56">
        <v>7.5822972110954847E-6</v>
      </c>
      <c r="CX56">
        <v>1.6193351183347618E-18</v>
      </c>
      <c r="CY56">
        <v>4.5763692309720326E-4</v>
      </c>
      <c r="CZ56">
        <v>0</v>
      </c>
      <c r="DA56">
        <v>2.9875881547099964E-9</v>
      </c>
      <c r="DB56">
        <v>1.6203443708886406E-5</v>
      </c>
      <c r="DC56">
        <v>0</v>
      </c>
      <c r="DD56">
        <v>2.9875881547099964E-9</v>
      </c>
      <c r="DE56">
        <v>3.1603362299287716E-7</v>
      </c>
      <c r="DF56">
        <v>1.5574837148741455E-5</v>
      </c>
      <c r="DH56">
        <v>4.342081762176439E-2</v>
      </c>
      <c r="DI56">
        <v>1.8893411074460513</v>
      </c>
      <c r="DJ56">
        <v>4.6886578371363036E-3</v>
      </c>
      <c r="DK56">
        <v>7.7860084644043649E-5</v>
      </c>
      <c r="DL56">
        <v>0</v>
      </c>
      <c r="DM56">
        <v>6.7709414089865772E-3</v>
      </c>
      <c r="DN56">
        <v>5.1322438596848317</v>
      </c>
      <c r="DP56">
        <v>3.9484008933717521E-2</v>
      </c>
      <c r="DQ56">
        <v>7.5505605045671789E-2</v>
      </c>
      <c r="DR56">
        <v>5.5833863402591977</v>
      </c>
      <c r="DS56">
        <v>6.1812290886648737</v>
      </c>
      <c r="DT56">
        <v>18.478407827440552</v>
      </c>
      <c r="DU56">
        <v>33.493810893556471</v>
      </c>
      <c r="DV56">
        <v>0</v>
      </c>
      <c r="DW56">
        <v>0</v>
      </c>
      <c r="DX56">
        <v>3.2781307829181394E-3</v>
      </c>
      <c r="DY56">
        <v>1.9948479360768747</v>
      </c>
      <c r="DZ56">
        <v>5.6795725441696049E-4</v>
      </c>
      <c r="EA56">
        <v>0</v>
      </c>
      <c r="EB56">
        <v>0.22761100291226727</v>
      </c>
      <c r="EC56">
        <v>14.963868708031123</v>
      </c>
      <c r="ED56">
        <v>7.0525765126949885E-2</v>
      </c>
      <c r="EE56">
        <v>7.6573252584888077E-2</v>
      </c>
      <c r="EF56">
        <v>4.7466249569707471E-3</v>
      </c>
      <c r="EG56">
        <v>4.9182477009476845E-2</v>
      </c>
      <c r="EH56">
        <v>0</v>
      </c>
      <c r="EI56">
        <v>8.8172672882903309E-5</v>
      </c>
      <c r="EJ56">
        <v>0</v>
      </c>
      <c r="EK56">
        <v>2.2392756281517257E-17</v>
      </c>
      <c r="EL56">
        <v>6.8260321493918957E-3</v>
      </c>
      <c r="EM56">
        <v>2.7405580709291549E-4</v>
      </c>
      <c r="EN56">
        <v>1.2311627840481528E-3</v>
      </c>
      <c r="EO56">
        <v>0.11648790240349548</v>
      </c>
      <c r="EP56">
        <v>0</v>
      </c>
      <c r="EQ56">
        <v>3.7383952023121369E-8</v>
      </c>
      <c r="ER56">
        <v>8.2226399216710188E-6</v>
      </c>
      <c r="ES56">
        <v>3.9012817760617863E-4</v>
      </c>
      <c r="EU56">
        <v>7.5443324418843734</v>
      </c>
      <c r="EV56">
        <v>18.478407827440552</v>
      </c>
      <c r="EW56">
        <v>36.98580075482441</v>
      </c>
      <c r="EX56">
        <v>9.9866745102051393</v>
      </c>
      <c r="EY56">
        <v>2.5194004595780233</v>
      </c>
      <c r="EZ56">
        <v>24.480530038499367</v>
      </c>
      <c r="FB56">
        <v>25.758500000000002</v>
      </c>
      <c r="FC56">
        <v>131.786</v>
      </c>
      <c r="FD56">
        <v>3981.45</v>
      </c>
      <c r="FE56">
        <v>3644.63</v>
      </c>
      <c r="FF56">
        <v>5.6163300000000002E-12</v>
      </c>
      <c r="FG56">
        <v>18125</v>
      </c>
      <c r="FH56">
        <v>806.72500000000002</v>
      </c>
      <c r="FI56">
        <v>119.583</v>
      </c>
      <c r="FJ56">
        <v>4.8535599999999999</v>
      </c>
      <c r="FK56">
        <v>1745.38</v>
      </c>
      <c r="FL56">
        <v>0.56527000000000005</v>
      </c>
      <c r="FM56">
        <v>1.4106399999999999</v>
      </c>
      <c r="FN56">
        <v>182.98599999999999</v>
      </c>
      <c r="FO56">
        <v>15654</v>
      </c>
      <c r="FP56">
        <v>80.275199999999998</v>
      </c>
      <c r="FQ56">
        <v>102.883</v>
      </c>
      <c r="FR56">
        <v>5.0111800000000004</v>
      </c>
      <c r="FS56">
        <v>49.621699999999997</v>
      </c>
      <c r="FT56">
        <v>8.3133700000000008</v>
      </c>
      <c r="FU56">
        <v>0.262546</v>
      </c>
      <c r="FV56">
        <v>9.2018600000000003E-4</v>
      </c>
      <c r="FW56">
        <v>2.6997299999999999E-14</v>
      </c>
      <c r="FX56">
        <v>5.5234699999999997</v>
      </c>
      <c r="FY56">
        <v>0.407746</v>
      </c>
      <c r="FZ56">
        <v>1.87216</v>
      </c>
      <c r="GA56">
        <v>129.404</v>
      </c>
      <c r="GB56">
        <v>8.9202599999999993E-3</v>
      </c>
      <c r="GC56">
        <v>6.5440799999999999E-5</v>
      </c>
      <c r="GD56">
        <v>4.8492599999999997E-2</v>
      </c>
      <c r="GE56">
        <v>0.62538000000000005</v>
      </c>
      <c r="GG56">
        <v>941.66666666666708</v>
      </c>
      <c r="GH56">
        <v>1166.6666666666699</v>
      </c>
      <c r="GI56">
        <v>1424.9999999999998</v>
      </c>
      <c r="GJ56">
        <v>1041.6666666666702</v>
      </c>
      <c r="GK56">
        <v>2216.6666666666702</v>
      </c>
      <c r="GL56">
        <v>833.33333333333303</v>
      </c>
      <c r="GM56">
        <v>2.5758500000000002E-3</v>
      </c>
      <c r="GN56">
        <v>1.31786E-2</v>
      </c>
      <c r="GO56">
        <v>0.39814499999999997</v>
      </c>
      <c r="GP56">
        <v>0.36446300000000004</v>
      </c>
      <c r="GQ56">
        <v>5.6163299999999997E-16</v>
      </c>
      <c r="GR56">
        <v>1.8125</v>
      </c>
      <c r="GS56">
        <v>8.0672500000000008E-2</v>
      </c>
      <c r="GT56">
        <v>1.19583E-2</v>
      </c>
      <c r="GU56">
        <v>4.8535599999999999E-4</v>
      </c>
      <c r="GV56">
        <v>0.174538</v>
      </c>
      <c r="GW56">
        <v>5.6527000000000003E-5</v>
      </c>
      <c r="GX56">
        <v>1.4106399999999999E-4</v>
      </c>
      <c r="GY56">
        <v>1.8298599999999998E-2</v>
      </c>
      <c r="GZ56">
        <v>1.5653999999999999</v>
      </c>
      <c r="HA56">
        <v>8.0275199999999998E-3</v>
      </c>
      <c r="HB56">
        <v>1.02883E-2</v>
      </c>
      <c r="HC56">
        <v>5.0111800000000005E-4</v>
      </c>
      <c r="HD56">
        <v>4.9621700000000001E-3</v>
      </c>
      <c r="HE56">
        <v>8.3133700000000013E-4</v>
      </c>
      <c r="HF56">
        <v>2.6254600000000001E-5</v>
      </c>
      <c r="HG56">
        <v>9.2018600000000003E-8</v>
      </c>
      <c r="HH56">
        <v>2.69973E-18</v>
      </c>
      <c r="HI56">
        <v>5.5234700000000002E-4</v>
      </c>
      <c r="HJ56">
        <v>4.0774600000000001E-5</v>
      </c>
      <c r="HK56">
        <v>1.87216E-4</v>
      </c>
      <c r="HL56">
        <v>1.2940399999999999E-2</v>
      </c>
      <c r="HM56">
        <v>8.9202599999999997E-7</v>
      </c>
      <c r="HN56">
        <v>6.5440799999999996E-9</v>
      </c>
      <c r="HO56">
        <v>4.8492600000000001E-6</v>
      </c>
      <c r="HP56">
        <v>6.2538000000000003E-5</v>
      </c>
      <c r="HS56">
        <v>9.4166666666666704E-2</v>
      </c>
      <c r="HT56">
        <v>0.11666666666666699</v>
      </c>
      <c r="HU56">
        <v>0.14249999999999999</v>
      </c>
      <c r="HV56">
        <v>0.10416666666666702</v>
      </c>
      <c r="HW56">
        <v>0.22166666666666701</v>
      </c>
      <c r="HX56">
        <v>8.3333333333333301E-2</v>
      </c>
      <c r="HZ56">
        <v>5.5451295389048914E-3</v>
      </c>
      <c r="IA56">
        <v>1.7764454719443178E-2</v>
      </c>
      <c r="IB56">
        <v>0.66002647058823638</v>
      </c>
      <c r="IC56">
        <v>0.60419000000000112</v>
      </c>
      <c r="ID56">
        <v>1.0612324069681248E-15</v>
      </c>
      <c r="IE56">
        <v>3.8766464934140235</v>
      </c>
      <c r="IF56">
        <v>0.11287709081836352</v>
      </c>
      <c r="IG56">
        <v>1.6732072455089852E-2</v>
      </c>
      <c r="IH56">
        <v>7.4444283274021131E-4</v>
      </c>
      <c r="II56">
        <v>0.29121266053895967</v>
      </c>
      <c r="IJ56">
        <v>1.0091412210443648E-4</v>
      </c>
      <c r="IK56">
        <v>2.061704615384613E-4</v>
      </c>
      <c r="IL56">
        <v>2.3627642591918387E-2</v>
      </c>
      <c r="IM56">
        <v>2.0135780841539863</v>
      </c>
      <c r="IN56">
        <v>9.992040036708439E-3</v>
      </c>
      <c r="IO56">
        <v>1.280608525542975E-2</v>
      </c>
      <c r="IP56">
        <v>6.7361989328743651E-4</v>
      </c>
      <c r="IQ56">
        <v>5.4266295764595586E-3</v>
      </c>
      <c r="IR56">
        <v>9.831447151335299E-4</v>
      </c>
      <c r="IS56">
        <v>3.1048866149280945E-5</v>
      </c>
      <c r="IT56">
        <v>1.1685772270835664E-7</v>
      </c>
      <c r="IU56">
        <v>3.6467959942995033E-18</v>
      </c>
      <c r="IV56">
        <v>7.9014572995371988E-4</v>
      </c>
      <c r="IW56">
        <v>5.176598404515217E-5</v>
      </c>
      <c r="IX56">
        <v>1.9848558615500315E-4</v>
      </c>
      <c r="IY56">
        <v>1.4448385433357547E-2</v>
      </c>
      <c r="IZ56">
        <v>1.0461557624190053E-6</v>
      </c>
      <c r="JA56">
        <v>4.2177163005780328E-9</v>
      </c>
      <c r="JB56">
        <v>6.1153853263707796E-6</v>
      </c>
      <c r="JC56">
        <v>6.736718918918936E-5</v>
      </c>
      <c r="JD56">
        <v>0</v>
      </c>
      <c r="JE56">
        <v>0</v>
      </c>
      <c r="JF56">
        <v>0.15610516934046378</v>
      </c>
      <c r="JG56">
        <v>0.22044724487274592</v>
      </c>
      <c r="JH56">
        <v>0.30478462086151631</v>
      </c>
      <c r="JI56">
        <v>0.12547953964194417</v>
      </c>
      <c r="JJ56">
        <v>0.36984576282988701</v>
      </c>
    </row>
    <row r="57" spans="1:270">
      <c r="A57" t="s">
        <v>64</v>
      </c>
      <c r="B57" t="s">
        <v>54</v>
      </c>
      <c r="D57">
        <v>132.911</v>
      </c>
      <c r="E57">
        <v>428.23899999999998</v>
      </c>
      <c r="F57">
        <v>27757.1</v>
      </c>
      <c r="G57">
        <v>28536.7</v>
      </c>
      <c r="H57">
        <v>98800</v>
      </c>
      <c r="I57">
        <v>146202</v>
      </c>
      <c r="J57" s="17">
        <v>0</v>
      </c>
      <c r="K57" s="17">
        <v>93.334000000000003</v>
      </c>
      <c r="L57">
        <v>23.6813</v>
      </c>
      <c r="M57">
        <v>11753.9</v>
      </c>
      <c r="N57">
        <v>2.9794100000000001</v>
      </c>
      <c r="O57" s="17">
        <v>0</v>
      </c>
      <c r="P57">
        <v>1429.55</v>
      </c>
      <c r="Q57">
        <v>88453.1</v>
      </c>
      <c r="R57">
        <v>430.71499999999997</v>
      </c>
      <c r="S57">
        <v>486.12099999999998</v>
      </c>
      <c r="T57">
        <v>34.963299999999997</v>
      </c>
      <c r="U57">
        <v>405.26600000000002</v>
      </c>
      <c r="V57" s="17">
        <v>0</v>
      </c>
      <c r="W57">
        <v>3.0599799999999999</v>
      </c>
      <c r="X57">
        <v>0.110112</v>
      </c>
      <c r="Y57" s="17">
        <v>0</v>
      </c>
      <c r="Z57">
        <v>36.570999999999998</v>
      </c>
      <c r="AA57">
        <v>2.55158</v>
      </c>
      <c r="AB57">
        <v>12.129</v>
      </c>
      <c r="AC57">
        <v>1159.98</v>
      </c>
      <c r="AD57">
        <v>6.4544900000000002E-3</v>
      </c>
      <c r="AE57" s="17">
        <v>0</v>
      </c>
      <c r="AF57">
        <v>0.31104599999999999</v>
      </c>
      <c r="AG57">
        <v>5.0174599999999998</v>
      </c>
      <c r="AI57">
        <v>395000</v>
      </c>
      <c r="AJ57">
        <v>44900</v>
      </c>
      <c r="AK57">
        <v>98800.000000000015</v>
      </c>
      <c r="AL57">
        <v>171700.00000000003</v>
      </c>
      <c r="AM57">
        <v>82899.999999999985</v>
      </c>
      <c r="AN57">
        <v>15400</v>
      </c>
      <c r="AO57">
        <v>191300</v>
      </c>
      <c r="AP57">
        <v>1.32911E-2</v>
      </c>
      <c r="AQ57">
        <v>4.2823899999999998E-2</v>
      </c>
      <c r="AR57">
        <v>2.7757099999999997</v>
      </c>
      <c r="AS57">
        <v>2.8536700000000002</v>
      </c>
      <c r="AT57">
        <v>9.8800000000000008</v>
      </c>
      <c r="AU57">
        <v>14.620200000000001</v>
      </c>
      <c r="AV57">
        <v>0</v>
      </c>
      <c r="AW57">
        <v>0</v>
      </c>
      <c r="AX57">
        <v>2.36813E-3</v>
      </c>
      <c r="AY57">
        <v>1.1753899999999999</v>
      </c>
      <c r="AZ57">
        <v>2.9794100000000003E-4</v>
      </c>
      <c r="BA57">
        <v>0</v>
      </c>
      <c r="BB57">
        <v>0.142955</v>
      </c>
      <c r="BC57">
        <v>8.8453100000000013</v>
      </c>
      <c r="BD57">
        <v>4.3071499999999999E-2</v>
      </c>
      <c r="BE57">
        <v>4.8612099999999998E-2</v>
      </c>
      <c r="BF57">
        <v>3.4963299999999998E-3</v>
      </c>
      <c r="BG57">
        <v>4.0526600000000003E-2</v>
      </c>
      <c r="BH57">
        <v>0</v>
      </c>
      <c r="BI57">
        <v>3.0599799999999998E-4</v>
      </c>
      <c r="BJ57">
        <v>1.1011200000000001E-5</v>
      </c>
      <c r="BK57">
        <v>0</v>
      </c>
      <c r="BL57">
        <v>3.6570999999999999E-3</v>
      </c>
      <c r="BM57">
        <v>2.5515800000000001E-4</v>
      </c>
      <c r="BN57">
        <v>1.2129E-3</v>
      </c>
      <c r="BO57">
        <v>0.115998</v>
      </c>
      <c r="BP57">
        <v>6.4544899999999997E-7</v>
      </c>
      <c r="BQ57">
        <v>0</v>
      </c>
      <c r="BR57">
        <v>3.11046E-5</v>
      </c>
      <c r="BS57">
        <v>5.0174599999999996E-4</v>
      </c>
      <c r="BU57">
        <v>39.5</v>
      </c>
      <c r="BV57">
        <v>4.49</v>
      </c>
      <c r="BW57">
        <v>9.8800000000000008</v>
      </c>
      <c r="BX57">
        <v>17.170000000000002</v>
      </c>
      <c r="BY57">
        <v>8.2899999999999991</v>
      </c>
      <c r="BZ57">
        <v>1.54</v>
      </c>
      <c r="CA57">
        <v>19.13</v>
      </c>
      <c r="CB57">
        <f t="shared" si="0"/>
        <v>236200</v>
      </c>
      <c r="CC57">
        <f t="shared" si="1"/>
        <v>133353.1</v>
      </c>
      <c r="CD57">
        <f t="shared" si="2"/>
        <v>0.19009314140558847</v>
      </c>
      <c r="CE57">
        <f t="shared" si="3"/>
        <v>0.33670008421251546</v>
      </c>
      <c r="CF57">
        <f t="shared" si="4"/>
        <v>0.80990685859441147</v>
      </c>
      <c r="CG57">
        <f t="shared" si="5"/>
        <v>0.66329991578748448</v>
      </c>
      <c r="CI57">
        <v>5.461617063003005</v>
      </c>
      <c r="CJ57">
        <v>2.5383829369969946</v>
      </c>
      <c r="CL57">
        <v>0.73294173933276952</v>
      </c>
      <c r="CM57">
        <v>0.21936099482446064</v>
      </c>
      <c r="CN57">
        <v>3.0603529589962379</v>
      </c>
      <c r="CO57">
        <v>2.3246176867004587E-2</v>
      </c>
      <c r="CP57">
        <v>1.6504089062625815</v>
      </c>
      <c r="CQ57">
        <v>1.7109696194229775E-2</v>
      </c>
      <c r="CR57">
        <v>0</v>
      </c>
      <c r="CS57">
        <v>5.2253113558466778E-5</v>
      </c>
      <c r="CT57">
        <v>6.6426337752793115E-3</v>
      </c>
      <c r="CU57">
        <v>4.7056549649515054E-4</v>
      </c>
      <c r="CV57">
        <v>4.480184314471366E-4</v>
      </c>
      <c r="CW57">
        <v>3.1200114089635267E-5</v>
      </c>
      <c r="CX57">
        <v>0</v>
      </c>
      <c r="CY57">
        <v>3.5165372227598907E-4</v>
      </c>
      <c r="CZ57">
        <v>1.1064323970278492E-6</v>
      </c>
      <c r="DA57">
        <v>0</v>
      </c>
      <c r="DB57">
        <v>1.9202719026846181E-5</v>
      </c>
      <c r="DC57">
        <v>4.1514568624061509E-8</v>
      </c>
      <c r="DD57">
        <v>0</v>
      </c>
      <c r="DE57">
        <v>1.5115602145344904E-6</v>
      </c>
      <c r="DF57">
        <v>2.163390961082433E-5</v>
      </c>
      <c r="DH57">
        <v>3.3282664227588576E-2</v>
      </c>
      <c r="DI57">
        <v>1.8942654201295093</v>
      </c>
      <c r="DJ57">
        <v>4.2361107798671443E-3</v>
      </c>
      <c r="DK57">
        <v>8.1534395959376245E-5</v>
      </c>
      <c r="DL57">
        <v>0</v>
      </c>
      <c r="DM57">
        <v>7.5478073565788334E-3</v>
      </c>
      <c r="DN57">
        <v>5.1390129439187122</v>
      </c>
      <c r="DP57">
        <v>2.8612252737752118E-2</v>
      </c>
      <c r="DQ57">
        <v>5.7725648586341702E-2</v>
      </c>
      <c r="DR57">
        <v>4.6023909895083239</v>
      </c>
      <c r="DS57">
        <v>4.7316560789960844</v>
      </c>
      <c r="DT57">
        <v>18.667348602772257</v>
      </c>
      <c r="DU57">
        <v>31.275465218939168</v>
      </c>
      <c r="DV57">
        <v>0</v>
      </c>
      <c r="DW57">
        <v>0</v>
      </c>
      <c r="DX57">
        <v>3.6322563345195622E-3</v>
      </c>
      <c r="DY57">
        <v>1.9611113285982866</v>
      </c>
      <c r="DZ57">
        <v>5.3189545622300686E-4</v>
      </c>
      <c r="EA57">
        <v>0</v>
      </c>
      <c r="EB57">
        <v>0.18458732617400747</v>
      </c>
      <c r="EC57">
        <v>11.37876390724324</v>
      </c>
      <c r="ED57">
        <v>5.3612093453655363E-2</v>
      </c>
      <c r="EE57">
        <v>6.0508606576934632E-2</v>
      </c>
      <c r="EF57">
        <v>4.6998859380378722E-3</v>
      </c>
      <c r="EG57">
        <v>4.431989355329341E-2</v>
      </c>
      <c r="EH57">
        <v>0</v>
      </c>
      <c r="EI57">
        <v>3.6187528829034413E-4</v>
      </c>
      <c r="EJ57">
        <v>1.3983518074457303E-5</v>
      </c>
      <c r="EK57">
        <v>0</v>
      </c>
      <c r="EL57">
        <v>5.2315699171241068E-3</v>
      </c>
      <c r="EM57">
        <v>3.2393953483278578E-4</v>
      </c>
      <c r="EN57">
        <v>1.2859112866817116E-3</v>
      </c>
      <c r="EO57">
        <v>0.12951561107064766</v>
      </c>
      <c r="EP57">
        <v>7.5697366522678088E-7</v>
      </c>
      <c r="EQ57">
        <v>0</v>
      </c>
      <c r="ER57">
        <v>3.9225905483028717E-5</v>
      </c>
      <c r="ES57">
        <v>5.4049086486486616E-4</v>
      </c>
      <c r="EU57">
        <v>7.4448467393540314</v>
      </c>
      <c r="EV57">
        <v>18.667348602772257</v>
      </c>
      <c r="EW57">
        <v>36.729103467919906</v>
      </c>
      <c r="EX57">
        <v>9.9866745102051393</v>
      </c>
      <c r="EY57">
        <v>2.5694547733444741</v>
      </c>
      <c r="EZ57">
        <v>24.609171814844604</v>
      </c>
      <c r="FB57">
        <v>14.030900000000001</v>
      </c>
      <c r="FC57">
        <v>98.215199999999996</v>
      </c>
      <c r="FD57">
        <v>2070.38</v>
      </c>
      <c r="FE57">
        <v>1400.11</v>
      </c>
      <c r="FF57">
        <v>4.9481900000000001E-12</v>
      </c>
      <c r="FG57">
        <v>12301.3</v>
      </c>
      <c r="FH57">
        <v>623.93700000000001</v>
      </c>
      <c r="FI57">
        <v>151.691</v>
      </c>
      <c r="FJ57">
        <v>3.6841400000000002</v>
      </c>
      <c r="FK57">
        <v>1280.25</v>
      </c>
      <c r="FL57">
        <v>0.41814499999999999</v>
      </c>
      <c r="FM57">
        <v>1.44164</v>
      </c>
      <c r="FN57">
        <v>183.66399999999999</v>
      </c>
      <c r="FO57">
        <v>9182.7199999999993</v>
      </c>
      <c r="FP57">
        <v>40.094000000000001</v>
      </c>
      <c r="FQ57">
        <v>74.506100000000004</v>
      </c>
      <c r="FR57">
        <v>3.7818200000000002</v>
      </c>
      <c r="FS57">
        <v>38.055399999999999</v>
      </c>
      <c r="FT57">
        <v>4.8247200000000001</v>
      </c>
      <c r="FU57">
        <v>0.61150300000000002</v>
      </c>
      <c r="FV57">
        <v>9.9449999999999997E-2</v>
      </c>
      <c r="FW57">
        <v>4.68598E-14</v>
      </c>
      <c r="FX57">
        <v>3.3618999999999999</v>
      </c>
      <c r="FY57">
        <v>0.36072199999999999</v>
      </c>
      <c r="FZ57">
        <v>1.2490300000000001</v>
      </c>
      <c r="GA57">
        <v>130.71100000000001</v>
      </c>
      <c r="GB57">
        <v>7.9840099999999997E-3</v>
      </c>
      <c r="GC57">
        <v>2.4917800000000001E-5</v>
      </c>
      <c r="GD57">
        <v>9.6484500000000001E-2</v>
      </c>
      <c r="GE57">
        <v>0.68589599999999995</v>
      </c>
      <c r="GG57">
        <v>941.66666666666708</v>
      </c>
      <c r="GH57">
        <v>1166.6666666666699</v>
      </c>
      <c r="GI57">
        <v>1424.9999999999998</v>
      </c>
      <c r="GJ57">
        <v>1041.6666666666702</v>
      </c>
      <c r="GK57">
        <v>2216.6666666666702</v>
      </c>
      <c r="GL57">
        <v>833.33333333333303</v>
      </c>
      <c r="GM57">
        <v>1.4030900000000001E-3</v>
      </c>
      <c r="GN57">
        <v>9.8215200000000003E-3</v>
      </c>
      <c r="GO57">
        <v>0.207038</v>
      </c>
      <c r="GP57">
        <v>0.140011</v>
      </c>
      <c r="GQ57">
        <v>4.94819E-16</v>
      </c>
      <c r="GR57">
        <v>1.2301299999999999</v>
      </c>
      <c r="GS57">
        <v>6.2393700000000003E-2</v>
      </c>
      <c r="GT57">
        <v>1.51691E-2</v>
      </c>
      <c r="GU57">
        <v>3.6841400000000001E-4</v>
      </c>
      <c r="GV57">
        <v>0.128025</v>
      </c>
      <c r="GW57">
        <v>4.1814499999999998E-5</v>
      </c>
      <c r="GX57">
        <v>1.4416400000000001E-4</v>
      </c>
      <c r="GY57">
        <v>1.8366399999999998E-2</v>
      </c>
      <c r="GZ57">
        <v>0.91827199999999998</v>
      </c>
      <c r="HA57">
        <v>4.0093999999999998E-3</v>
      </c>
      <c r="HB57">
        <v>7.4506100000000007E-3</v>
      </c>
      <c r="HC57">
        <v>3.7818200000000002E-4</v>
      </c>
      <c r="HD57">
        <v>3.8055400000000001E-3</v>
      </c>
      <c r="HE57">
        <v>4.8247200000000001E-4</v>
      </c>
      <c r="HF57">
        <v>6.1150300000000003E-5</v>
      </c>
      <c r="HG57">
        <v>9.9450000000000005E-6</v>
      </c>
      <c r="HH57">
        <v>4.6859800000000001E-18</v>
      </c>
      <c r="HI57">
        <v>3.3618999999999999E-4</v>
      </c>
      <c r="HJ57">
        <v>3.6072199999999997E-5</v>
      </c>
      <c r="HK57">
        <v>1.2490300000000002E-4</v>
      </c>
      <c r="HL57">
        <v>1.30711E-2</v>
      </c>
      <c r="HM57">
        <v>7.9840099999999998E-7</v>
      </c>
      <c r="HN57">
        <v>2.4917799999999998E-9</v>
      </c>
      <c r="HO57">
        <v>9.6484500000000008E-6</v>
      </c>
      <c r="HP57">
        <v>6.8589599999999991E-5</v>
      </c>
      <c r="HS57">
        <v>9.4166666666666704E-2</v>
      </c>
      <c r="HT57">
        <v>0.11666666666666699</v>
      </c>
      <c r="HU57">
        <v>0.14249999999999999</v>
      </c>
      <c r="HV57">
        <v>0.10416666666666702</v>
      </c>
      <c r="HW57">
        <v>0.22166666666666701</v>
      </c>
      <c r="HX57">
        <v>8.3333333333333301E-2</v>
      </c>
      <c r="HZ57">
        <v>3.0204848126801106E-3</v>
      </c>
      <c r="IA57">
        <v>1.32391868116572E-2</v>
      </c>
      <c r="IB57">
        <v>0.34321807486631073</v>
      </c>
      <c r="IC57">
        <v>0.23210379679144424</v>
      </c>
      <c r="ID57">
        <v>9.3498415937731688E-16</v>
      </c>
      <c r="IE57">
        <v>2.6310505660377337</v>
      </c>
      <c r="IF57">
        <v>8.7301364670658854E-2</v>
      </c>
      <c r="IG57">
        <v>2.1224628942115811E-2</v>
      </c>
      <c r="IH57">
        <v>5.6507627758006947E-4</v>
      </c>
      <c r="II57">
        <v>0.21360678399832878</v>
      </c>
      <c r="IJ57">
        <v>7.4648814880251188E-5</v>
      </c>
      <c r="IK57">
        <v>2.1070123076923056E-4</v>
      </c>
      <c r="IL57">
        <v>2.371518776847463E-2</v>
      </c>
      <c r="IM57">
        <v>1.181175657654433</v>
      </c>
      <c r="IN57">
        <v>4.9905930253900102E-3</v>
      </c>
      <c r="IO57">
        <v>9.2739468002446916E-3</v>
      </c>
      <c r="IP57">
        <v>5.083651325301212E-4</v>
      </c>
      <c r="IQ57">
        <v>4.1617389001988867E-3</v>
      </c>
      <c r="IR57">
        <v>5.7057462497146685E-4</v>
      </c>
      <c r="IS57">
        <v>7.231675514722656E-5</v>
      </c>
      <c r="IT57">
        <v>1.2629512428298267E-5</v>
      </c>
      <c r="IU57">
        <v>6.3298230168822754E-18</v>
      </c>
      <c r="IV57">
        <v>4.8092791841567183E-4</v>
      </c>
      <c r="IW57">
        <v>4.5795984011456591E-5</v>
      </c>
      <c r="IX57">
        <v>1.3242161550037582E-4</v>
      </c>
      <c r="IY57">
        <v>1.4594316314639413E-2</v>
      </c>
      <c r="IZ57">
        <v>9.3635365658747184E-7</v>
      </c>
      <c r="JA57">
        <v>1.605973815028901E-9</v>
      </c>
      <c r="JB57">
        <v>1.2167627545691951E-5</v>
      </c>
      <c r="JC57">
        <v>7.3886094208494389E-5</v>
      </c>
      <c r="JD57">
        <v>0</v>
      </c>
      <c r="JE57">
        <v>0</v>
      </c>
      <c r="JF57">
        <v>0.15610516934046378</v>
      </c>
      <c r="JG57">
        <v>0.22044724487274592</v>
      </c>
      <c r="JH57">
        <v>0.30478462086151631</v>
      </c>
      <c r="JI57">
        <v>0.12547953964194417</v>
      </c>
      <c r="JJ57">
        <v>0.36984576282988701</v>
      </c>
    </row>
    <row r="58" spans="1:270">
      <c r="A58" t="s">
        <v>64</v>
      </c>
      <c r="B58" t="s">
        <v>55</v>
      </c>
      <c r="D58">
        <v>164.85900000000001</v>
      </c>
      <c r="E58">
        <v>301.74900000000002</v>
      </c>
      <c r="F58">
        <v>33055.5</v>
      </c>
      <c r="G58">
        <v>33462.9</v>
      </c>
      <c r="H58">
        <v>98100</v>
      </c>
      <c r="I58">
        <v>152917</v>
      </c>
      <c r="J58" s="17">
        <v>0</v>
      </c>
      <c r="K58" s="17">
        <v>234.21799999999999</v>
      </c>
      <c r="L58">
        <v>21.912700000000001</v>
      </c>
      <c r="M58">
        <v>14540.9</v>
      </c>
      <c r="N58">
        <v>3.66262</v>
      </c>
      <c r="O58" s="17">
        <v>0</v>
      </c>
      <c r="P58">
        <v>1625.92</v>
      </c>
      <c r="Q58">
        <v>103393</v>
      </c>
      <c r="R58">
        <v>479.863</v>
      </c>
      <c r="S58">
        <v>566.44299999999998</v>
      </c>
      <c r="T58">
        <v>30.936499999999999</v>
      </c>
      <c r="U58">
        <v>450.18799999999999</v>
      </c>
      <c r="V58" s="17">
        <v>0</v>
      </c>
      <c r="W58">
        <v>0.54551700000000003</v>
      </c>
      <c r="X58">
        <v>3.2486399999999999E-2</v>
      </c>
      <c r="Y58">
        <v>0.10174900000000001</v>
      </c>
      <c r="Z58">
        <v>41.453299999999999</v>
      </c>
      <c r="AA58">
        <v>2.0814400000000002</v>
      </c>
      <c r="AB58">
        <v>16.725899999999999</v>
      </c>
      <c r="AC58">
        <v>924.14400000000001</v>
      </c>
      <c r="AD58">
        <v>2.1448499999999999E-4</v>
      </c>
      <c r="AE58">
        <v>5.6253499999999997E-4</v>
      </c>
      <c r="AF58">
        <v>4.4550199999999998E-2</v>
      </c>
      <c r="AG58">
        <v>3.32077</v>
      </c>
      <c r="AI58">
        <v>395100</v>
      </c>
      <c r="AJ58">
        <v>43200</v>
      </c>
      <c r="AK58">
        <v>98100</v>
      </c>
      <c r="AL58">
        <v>172100</v>
      </c>
      <c r="AM58">
        <v>83200</v>
      </c>
      <c r="AN58">
        <v>17600</v>
      </c>
      <c r="AO58">
        <v>190900</v>
      </c>
      <c r="AP58">
        <v>1.6485900000000001E-2</v>
      </c>
      <c r="AQ58">
        <v>3.0174900000000001E-2</v>
      </c>
      <c r="AR58">
        <v>3.3055500000000002</v>
      </c>
      <c r="AS58">
        <v>3.3462900000000002</v>
      </c>
      <c r="AT58">
        <v>9.81</v>
      </c>
      <c r="AU58">
        <v>15.291700000000001</v>
      </c>
      <c r="AV58">
        <v>0</v>
      </c>
      <c r="AW58">
        <v>0</v>
      </c>
      <c r="AX58">
        <v>2.1912699999999999E-3</v>
      </c>
      <c r="AY58">
        <v>1.4540899999999999</v>
      </c>
      <c r="AZ58">
        <v>3.6626200000000001E-4</v>
      </c>
      <c r="BA58">
        <v>0</v>
      </c>
      <c r="BB58">
        <v>0.16259200000000001</v>
      </c>
      <c r="BC58">
        <v>10.3393</v>
      </c>
      <c r="BD58">
        <v>4.7986300000000003E-2</v>
      </c>
      <c r="BE58">
        <v>5.6644300000000002E-2</v>
      </c>
      <c r="BF58">
        <v>3.0936499999999999E-3</v>
      </c>
      <c r="BG58">
        <v>4.5018799999999998E-2</v>
      </c>
      <c r="BH58">
        <v>0</v>
      </c>
      <c r="BI58">
        <v>5.4551700000000002E-5</v>
      </c>
      <c r="BJ58">
        <v>3.24864E-6</v>
      </c>
      <c r="BK58">
        <v>1.01749E-5</v>
      </c>
      <c r="BL58">
        <v>4.14533E-3</v>
      </c>
      <c r="BM58">
        <v>2.08144E-4</v>
      </c>
      <c r="BN58">
        <v>1.6725899999999998E-3</v>
      </c>
      <c r="BO58">
        <v>9.2414399999999994E-2</v>
      </c>
      <c r="BP58">
        <v>2.1448499999999998E-8</v>
      </c>
      <c r="BQ58">
        <v>5.6253499999999995E-8</v>
      </c>
      <c r="BR58">
        <v>4.4550199999999994E-6</v>
      </c>
      <c r="BS58">
        <v>3.3207700000000001E-4</v>
      </c>
      <c r="BU58">
        <v>39.51</v>
      </c>
      <c r="BV58">
        <v>4.32</v>
      </c>
      <c r="BW58">
        <v>9.81</v>
      </c>
      <c r="BX58">
        <v>17.21</v>
      </c>
      <c r="BY58">
        <v>8.32</v>
      </c>
      <c r="BZ58">
        <v>1.76</v>
      </c>
      <c r="CA58">
        <v>19.09</v>
      </c>
      <c r="CB58">
        <f t="shared" si="0"/>
        <v>234100</v>
      </c>
      <c r="CC58">
        <f t="shared" si="1"/>
        <v>146593</v>
      </c>
      <c r="CD58">
        <f t="shared" si="2"/>
        <v>0.18453652285348141</v>
      </c>
      <c r="CE58">
        <f t="shared" si="3"/>
        <v>0.29469347103886268</v>
      </c>
      <c r="CF58">
        <f t="shared" si="4"/>
        <v>0.81546347714651857</v>
      </c>
      <c r="CG58">
        <f t="shared" si="5"/>
        <v>0.70530652896113732</v>
      </c>
      <c r="CI58">
        <v>5.46687552524509</v>
      </c>
      <c r="CJ58">
        <v>2.53312447475491</v>
      </c>
      <c r="CL58">
        <v>0.71059341623918648</v>
      </c>
      <c r="CM58">
        <v>0.27100422836410065</v>
      </c>
      <c r="CN58">
        <v>3.0497893246157735</v>
      </c>
      <c r="CO58">
        <v>2.6403331287824645E-2</v>
      </c>
      <c r="CP58">
        <v>1.5857558717561098</v>
      </c>
      <c r="CQ58">
        <v>2.1193437210144602E-2</v>
      </c>
      <c r="CR58">
        <v>0</v>
      </c>
      <c r="CS58">
        <v>6.4147705798320837E-5</v>
      </c>
      <c r="CT58">
        <v>7.7296442216406268E-3</v>
      </c>
      <c r="CU58">
        <v>4.3482829560199878E-4</v>
      </c>
      <c r="CV58">
        <v>3.9587858254399889E-4</v>
      </c>
      <c r="CW58">
        <v>5.5546058477273394E-6</v>
      </c>
      <c r="CX58">
        <v>9.951494068869628E-7</v>
      </c>
      <c r="CY58">
        <v>3.9805662472071232E-4</v>
      </c>
      <c r="CZ58">
        <v>3.2598617636036744E-7</v>
      </c>
      <c r="DA58">
        <v>2.9010262086988686E-9</v>
      </c>
      <c r="DB58">
        <v>1.5643171194900343E-5</v>
      </c>
      <c r="DC58">
        <v>1.3776626560497616E-9</v>
      </c>
      <c r="DD58">
        <v>2.9010262086988686E-9</v>
      </c>
      <c r="DE58">
        <v>2.1620107722337329E-7</v>
      </c>
      <c r="DF58">
        <v>1.4298722990908781E-5</v>
      </c>
      <c r="DH58">
        <v>2.3419901851295045E-2</v>
      </c>
      <c r="DI58">
        <v>1.8985279308382574</v>
      </c>
      <c r="DJ58">
        <v>4.6992485629838519E-3</v>
      </c>
      <c r="DK58">
        <v>1.1228266753424844E-4</v>
      </c>
      <c r="DL58">
        <v>0</v>
      </c>
      <c r="DM58">
        <v>6.0050595395545652E-3</v>
      </c>
      <c r="DN58">
        <v>5.056958396042055</v>
      </c>
      <c r="DP58">
        <v>3.5489819308357297E-2</v>
      </c>
      <c r="DQ58">
        <v>4.0675082688125141E-2</v>
      </c>
      <c r="DR58">
        <v>5.4809160666529442</v>
      </c>
      <c r="DS58">
        <v>5.5484668586710466</v>
      </c>
      <c r="DT58">
        <v>18.535090060040066</v>
      </c>
      <c r="DU58">
        <v>32.711934959060208</v>
      </c>
      <c r="DV58">
        <v>0</v>
      </c>
      <c r="DW58">
        <v>0</v>
      </c>
      <c r="DX58">
        <v>3.3609870818505235E-3</v>
      </c>
      <c r="DY58">
        <v>2.4261159034886144</v>
      </c>
      <c r="DZ58">
        <v>6.5386466980761604E-4</v>
      </c>
      <c r="EA58">
        <v>0</v>
      </c>
      <c r="EB58">
        <v>0.20994314670549633</v>
      </c>
      <c r="EC58">
        <v>13.300659181663503</v>
      </c>
      <c r="ED58">
        <v>5.9729658825328644E-2</v>
      </c>
      <c r="EE58">
        <v>7.0506471918017496E-2</v>
      </c>
      <c r="EF58">
        <v>4.1585897590361498E-3</v>
      </c>
      <c r="EG58">
        <v>4.923256389376373E-2</v>
      </c>
      <c r="EH58">
        <v>0</v>
      </c>
      <c r="EI58">
        <v>6.4513206505363981E-5</v>
      </c>
      <c r="EJ58">
        <v>4.1255645304240203E-6</v>
      </c>
      <c r="EK58">
        <v>1.3744257597018226E-5</v>
      </c>
      <c r="EL58">
        <v>5.9299947293079414E-3</v>
      </c>
      <c r="EM58">
        <v>2.6425223014067901E-4</v>
      </c>
      <c r="EN58">
        <v>1.7732726185101522E-3</v>
      </c>
      <c r="EO58">
        <v>0.10318374013109932</v>
      </c>
      <c r="EP58">
        <v>2.5154504319654395E-8</v>
      </c>
      <c r="EQ58">
        <v>3.6255868497109808E-8</v>
      </c>
      <c r="ER58">
        <v>5.6182106005221926E-6</v>
      </c>
      <c r="ES58">
        <v>3.577200115830125E-4</v>
      </c>
      <c r="EU58">
        <v>7.1629705821847249</v>
      </c>
      <c r="EV58">
        <v>18.535090060040066</v>
      </c>
      <c r="EW58">
        <v>36.814669230221412</v>
      </c>
      <c r="EX58">
        <v>10.022814466213122</v>
      </c>
      <c r="EY58">
        <v>2.9365197409651134</v>
      </c>
      <c r="EZ58">
        <v>24.55771510430651</v>
      </c>
      <c r="FB58">
        <v>30.598299999999998</v>
      </c>
      <c r="FC58">
        <v>73.191599999999994</v>
      </c>
      <c r="FD58">
        <v>4849.6499999999996</v>
      </c>
      <c r="FE58">
        <v>3599.95</v>
      </c>
      <c r="FF58">
        <v>4.4607800000000003E-12</v>
      </c>
      <c r="FG58">
        <v>15165.2</v>
      </c>
      <c r="FH58">
        <v>817.41800000000001</v>
      </c>
      <c r="FI58">
        <v>160.51599999999999</v>
      </c>
      <c r="FJ58">
        <v>5.4679500000000001</v>
      </c>
      <c r="FK58">
        <v>2381.86</v>
      </c>
      <c r="FL58">
        <v>0.78897499999999998</v>
      </c>
      <c r="FM58">
        <v>1.04755</v>
      </c>
      <c r="FN58">
        <v>292.41399999999999</v>
      </c>
      <c r="FO58">
        <v>19306.3</v>
      </c>
      <c r="FP58">
        <v>86.513800000000003</v>
      </c>
      <c r="FQ58">
        <v>66.312600000000003</v>
      </c>
      <c r="FR58">
        <v>4.4711999999999996</v>
      </c>
      <c r="FS58">
        <v>77.706599999999995</v>
      </c>
      <c r="FT58">
        <v>4.8066399999999998</v>
      </c>
      <c r="FU58">
        <v>0.16606499999999999</v>
      </c>
      <c r="FV58">
        <v>6.3585600000000006E-2</v>
      </c>
      <c r="FW58">
        <v>0.142239</v>
      </c>
      <c r="FX58">
        <v>6.3108199999999997</v>
      </c>
      <c r="FY58">
        <v>0.38681300000000002</v>
      </c>
      <c r="FZ58">
        <v>3.0458099999999999</v>
      </c>
      <c r="GA58">
        <v>154.83500000000001</v>
      </c>
      <c r="GB58">
        <v>3.2529E-5</v>
      </c>
      <c r="GC58">
        <v>8.0094100000000003E-5</v>
      </c>
      <c r="GD58">
        <v>4.1409899999999999E-2</v>
      </c>
      <c r="GE58">
        <v>0.526559</v>
      </c>
      <c r="GG58">
        <v>941.66666666666708</v>
      </c>
      <c r="GH58">
        <v>1166.6666666666699</v>
      </c>
      <c r="GI58">
        <v>1424.9999999999998</v>
      </c>
      <c r="GJ58">
        <v>1041.6666666666702</v>
      </c>
      <c r="GK58">
        <v>2216.6666666666702</v>
      </c>
      <c r="GL58">
        <v>833.33333333333303</v>
      </c>
      <c r="GM58">
        <v>3.0598299999999999E-3</v>
      </c>
      <c r="GN58">
        <v>7.319159999999999E-3</v>
      </c>
      <c r="GO58">
        <v>0.48496499999999998</v>
      </c>
      <c r="GP58">
        <v>0.35999500000000001</v>
      </c>
      <c r="GQ58">
        <v>4.4607800000000001E-16</v>
      </c>
      <c r="GR58">
        <v>1.5165200000000001</v>
      </c>
      <c r="GS58">
        <v>8.1741800000000003E-2</v>
      </c>
      <c r="GT58">
        <v>1.6051599999999999E-2</v>
      </c>
      <c r="GU58">
        <v>5.4679499999999999E-4</v>
      </c>
      <c r="GV58">
        <v>0.23818600000000001</v>
      </c>
      <c r="GW58">
        <v>7.8897499999999995E-5</v>
      </c>
      <c r="GX58">
        <v>1.04755E-4</v>
      </c>
      <c r="GY58">
        <v>2.9241399999999997E-2</v>
      </c>
      <c r="GZ58">
        <v>1.9306299999999998</v>
      </c>
      <c r="HA58">
        <v>8.6513800000000002E-3</v>
      </c>
      <c r="HB58">
        <v>6.6312599999999999E-3</v>
      </c>
      <c r="HC58">
        <v>4.4711999999999996E-4</v>
      </c>
      <c r="HD58">
        <v>7.7706599999999995E-3</v>
      </c>
      <c r="HE58">
        <v>4.80664E-4</v>
      </c>
      <c r="HF58">
        <v>1.6606499999999998E-5</v>
      </c>
      <c r="HG58">
        <v>6.358560000000001E-6</v>
      </c>
      <c r="HH58">
        <v>1.4223900000000001E-5</v>
      </c>
      <c r="HI58">
        <v>6.3108199999999993E-4</v>
      </c>
      <c r="HJ58">
        <v>3.8681299999999998E-5</v>
      </c>
      <c r="HK58">
        <v>3.04581E-4</v>
      </c>
      <c r="HL58">
        <v>1.5483500000000001E-2</v>
      </c>
      <c r="HM58">
        <v>3.2528999999999998E-9</v>
      </c>
      <c r="HN58">
        <v>8.0094100000000008E-9</v>
      </c>
      <c r="HO58">
        <v>4.14099E-6</v>
      </c>
      <c r="HP58">
        <v>5.2655899999999998E-5</v>
      </c>
      <c r="HS58">
        <v>9.4166666666666704E-2</v>
      </c>
      <c r="HT58">
        <v>0.11666666666666699</v>
      </c>
      <c r="HU58">
        <v>0.14249999999999999</v>
      </c>
      <c r="HV58">
        <v>0.10416666666666702</v>
      </c>
      <c r="HW58">
        <v>0.22166666666666701</v>
      </c>
      <c r="HX58">
        <v>8.3333333333333301E-2</v>
      </c>
      <c r="HZ58">
        <v>6.587011556195955E-3</v>
      </c>
      <c r="IA58">
        <v>9.8660621313614288E-3</v>
      </c>
      <c r="IB58">
        <v>0.8039526737967928</v>
      </c>
      <c r="IC58">
        <v>0.59678315508021496</v>
      </c>
      <c r="ID58">
        <v>8.4288570941438138E-16</v>
      </c>
      <c r="IE58">
        <v>3.2435927945888197</v>
      </c>
      <c r="IF58">
        <v>0.11437325708582857</v>
      </c>
      <c r="IG58">
        <v>2.2459424351297448E-2</v>
      </c>
      <c r="IH58">
        <v>8.3867845195729281E-4</v>
      </c>
      <c r="II58">
        <v>0.39740789262586168</v>
      </c>
      <c r="IJ58">
        <v>1.4085077836670576E-4</v>
      </c>
      <c r="IK58">
        <v>1.5310346153846137E-4</v>
      </c>
      <c r="IL58">
        <v>3.7757279140880853E-2</v>
      </c>
      <c r="IM58">
        <v>2.4833743813786957</v>
      </c>
      <c r="IN58">
        <v>1.076857302538999E-2</v>
      </c>
      <c r="IO58">
        <v>8.2540828816151431E-3</v>
      </c>
      <c r="IP58">
        <v>6.0103394148020733E-4</v>
      </c>
      <c r="IQ58">
        <v>8.4979945033344748E-3</v>
      </c>
      <c r="IR58">
        <v>5.6843647203834663E-4</v>
      </c>
      <c r="IS58">
        <v>1.9638958342844068E-5</v>
      </c>
      <c r="IT58">
        <v>8.0749635541558815E-6</v>
      </c>
      <c r="IU58">
        <v>1.9213647862310939E-5</v>
      </c>
      <c r="IV58">
        <v>9.0277804994080423E-4</v>
      </c>
      <c r="IW58">
        <v>4.9108404708954708E-5</v>
      </c>
      <c r="IX58">
        <v>3.229154469525949E-4</v>
      </c>
      <c r="IY58">
        <v>1.7287840859431827E-2</v>
      </c>
      <c r="IZ58">
        <v>3.8149561555075545E-9</v>
      </c>
      <c r="JA58">
        <v>5.162134190751444E-9</v>
      </c>
      <c r="JB58">
        <v>5.2221884334203846E-6</v>
      </c>
      <c r="JC58">
        <v>5.6721992664092806E-5</v>
      </c>
      <c r="JD58">
        <v>0</v>
      </c>
      <c r="JE58">
        <v>0</v>
      </c>
      <c r="JF58">
        <v>0.15610516934046378</v>
      </c>
      <c r="JG58">
        <v>0.22044724487274592</v>
      </c>
      <c r="JH58">
        <v>0.30478462086151631</v>
      </c>
      <c r="JI58">
        <v>0.12547953964194417</v>
      </c>
      <c r="JJ58">
        <v>0.36984576282988701</v>
      </c>
    </row>
    <row r="59" spans="1:270">
      <c r="A59" t="s">
        <v>64</v>
      </c>
      <c r="B59" t="s">
        <v>56</v>
      </c>
      <c r="D59">
        <v>167.88200000000001</v>
      </c>
      <c r="E59">
        <v>509.23500000000001</v>
      </c>
      <c r="F59">
        <v>32508.1</v>
      </c>
      <c r="G59">
        <v>34448.300000000003</v>
      </c>
      <c r="H59">
        <v>98400</v>
      </c>
      <c r="I59">
        <v>145716</v>
      </c>
      <c r="J59" s="17">
        <v>0</v>
      </c>
      <c r="K59" s="17">
        <v>0</v>
      </c>
      <c r="L59">
        <v>20.007200000000001</v>
      </c>
      <c r="M59">
        <v>11421.7</v>
      </c>
      <c r="N59">
        <v>2.8181500000000002</v>
      </c>
      <c r="O59" s="17">
        <v>0</v>
      </c>
      <c r="P59">
        <v>1669.55</v>
      </c>
      <c r="Q59">
        <v>108144</v>
      </c>
      <c r="R59">
        <v>524.029</v>
      </c>
      <c r="S59">
        <v>611.20000000000005</v>
      </c>
      <c r="T59">
        <v>33.077500000000001</v>
      </c>
      <c r="U59">
        <v>439.33</v>
      </c>
      <c r="V59" s="17">
        <v>0</v>
      </c>
      <c r="W59">
        <v>0.449293</v>
      </c>
      <c r="X59">
        <v>8.3520800000000006E-2</v>
      </c>
      <c r="Y59" s="17">
        <v>0</v>
      </c>
      <c r="Z59">
        <v>43.919800000000002</v>
      </c>
      <c r="AA59">
        <v>2.1122800000000002</v>
      </c>
      <c r="AB59">
        <v>15.723000000000001</v>
      </c>
      <c r="AC59">
        <v>943.06399999999996</v>
      </c>
      <c r="AD59">
        <v>9.3220999999999998E-3</v>
      </c>
      <c r="AE59" s="17">
        <v>0</v>
      </c>
      <c r="AF59">
        <v>5.4824499999999998E-2</v>
      </c>
      <c r="AG59">
        <v>3.8287800000000001</v>
      </c>
      <c r="AI59">
        <v>395500</v>
      </c>
      <c r="AJ59">
        <v>45700</v>
      </c>
      <c r="AK59">
        <v>98400</v>
      </c>
      <c r="AL59">
        <v>172600.00000000003</v>
      </c>
      <c r="AM59">
        <v>82300</v>
      </c>
      <c r="AN59">
        <v>14700</v>
      </c>
      <c r="AO59">
        <v>190799.99999999997</v>
      </c>
      <c r="AP59">
        <v>1.67882E-2</v>
      </c>
      <c r="AQ59">
        <v>5.0923500000000003E-2</v>
      </c>
      <c r="AR59">
        <v>3.25081</v>
      </c>
      <c r="AS59">
        <v>3.4448300000000005</v>
      </c>
      <c r="AT59">
        <v>9.84</v>
      </c>
      <c r="AU59">
        <v>14.5716</v>
      </c>
      <c r="AV59">
        <v>0</v>
      </c>
      <c r="AW59">
        <v>3.3498699999999999E-2</v>
      </c>
      <c r="AX59">
        <v>2.0007200000000001E-3</v>
      </c>
      <c r="AY59">
        <v>1.1421700000000001</v>
      </c>
      <c r="AZ59">
        <v>2.8181500000000004E-4</v>
      </c>
      <c r="BA59">
        <v>0</v>
      </c>
      <c r="BB59">
        <v>0.16695499999999999</v>
      </c>
      <c r="BC59">
        <v>10.814399999999999</v>
      </c>
      <c r="BD59">
        <v>5.2402900000000002E-2</v>
      </c>
      <c r="BE59">
        <v>6.1120000000000008E-2</v>
      </c>
      <c r="BF59">
        <v>3.3077499999999999E-3</v>
      </c>
      <c r="BG59">
        <v>4.3933E-2</v>
      </c>
      <c r="BH59">
        <v>0</v>
      </c>
      <c r="BI59">
        <v>4.4929299999999997E-5</v>
      </c>
      <c r="BJ59">
        <v>8.3520800000000012E-6</v>
      </c>
      <c r="BK59">
        <v>0</v>
      </c>
      <c r="BL59">
        <v>4.3919800000000002E-3</v>
      </c>
      <c r="BM59">
        <v>2.1122800000000002E-4</v>
      </c>
      <c r="BN59">
        <v>1.5723E-3</v>
      </c>
      <c r="BO59">
        <v>9.4306399999999999E-2</v>
      </c>
      <c r="BP59">
        <v>9.3221000000000001E-7</v>
      </c>
      <c r="BQ59">
        <v>0</v>
      </c>
      <c r="BR59">
        <v>5.4824499999999995E-6</v>
      </c>
      <c r="BS59">
        <v>3.8287800000000002E-4</v>
      </c>
      <c r="BU59">
        <v>39.549999999999997</v>
      </c>
      <c r="BV59">
        <v>4.57</v>
      </c>
      <c r="BW59">
        <v>9.84</v>
      </c>
      <c r="BX59">
        <v>17.260000000000002</v>
      </c>
      <c r="BY59">
        <v>8.23</v>
      </c>
      <c r="BZ59">
        <v>1.47</v>
      </c>
      <c r="CA59">
        <v>19.079999999999998</v>
      </c>
      <c r="CB59">
        <f t="shared" si="0"/>
        <v>236499.99999999997</v>
      </c>
      <c r="CC59">
        <f t="shared" si="1"/>
        <v>153844</v>
      </c>
      <c r="CD59">
        <f t="shared" si="2"/>
        <v>0.19323467230443978</v>
      </c>
      <c r="CE59">
        <f t="shared" si="3"/>
        <v>0.29705415875822261</v>
      </c>
      <c r="CF59">
        <f t="shared" si="4"/>
        <v>0.8067653276955602</v>
      </c>
      <c r="CG59">
        <f t="shared" si="5"/>
        <v>0.70294584124177739</v>
      </c>
      <c r="CI59">
        <v>5.4757953949821037</v>
      </c>
      <c r="CJ59">
        <v>2.5242046050178963</v>
      </c>
      <c r="CL59">
        <v>0.72530086831152829</v>
      </c>
      <c r="CM59">
        <v>0.21260018286476529</v>
      </c>
      <c r="CN59">
        <v>3.0443206069802278</v>
      </c>
      <c r="CO59">
        <v>2.7077407890534706E-2</v>
      </c>
      <c r="CP59">
        <v>1.6753937345768468</v>
      </c>
      <c r="CQ59">
        <v>2.1554650049176543E-2</v>
      </c>
      <c r="CR59">
        <v>0</v>
      </c>
      <c r="CS59">
        <v>4.9294841781742042E-5</v>
      </c>
      <c r="CT59">
        <v>8.3298032147980129E-3</v>
      </c>
      <c r="CU59">
        <v>3.9651198905702703E-4</v>
      </c>
      <c r="CV59">
        <v>4.2273831499461311E-4</v>
      </c>
      <c r="CW59">
        <v>4.5690163884239429E-6</v>
      </c>
      <c r="CX59">
        <v>0</v>
      </c>
      <c r="CY59">
        <v>4.2120566736655624E-4</v>
      </c>
      <c r="CZ59">
        <v>8.370286967539254E-7</v>
      </c>
      <c r="DA59">
        <v>0</v>
      </c>
      <c r="DB59">
        <v>1.5854790008421614E-5</v>
      </c>
      <c r="DC59">
        <v>5.9800914297546832E-8</v>
      </c>
      <c r="DD59">
        <v>0</v>
      </c>
      <c r="DE59">
        <v>2.6572412190445336E-7</v>
      </c>
      <c r="DF59">
        <v>1.646519861895116E-5</v>
      </c>
      <c r="DH59">
        <v>3.9473495119510711E-2</v>
      </c>
      <c r="DI59">
        <v>1.8756059650393613</v>
      </c>
      <c r="DJ59">
        <v>4.5800842703839486E-3</v>
      </c>
      <c r="DK59">
        <v>1.0541605167260398E-4</v>
      </c>
      <c r="DL59">
        <v>7.4472606292049041E-3</v>
      </c>
      <c r="DM59">
        <v>6.1202187033736607E-3</v>
      </c>
      <c r="DN59">
        <v>5.1487792816986273</v>
      </c>
      <c r="DP59">
        <v>3.6140591930835679E-2</v>
      </c>
      <c r="DQ59">
        <v>6.8643726185297738E-2</v>
      </c>
      <c r="DR59">
        <v>5.390151944044427</v>
      </c>
      <c r="DS59">
        <v>5.7118555441267151</v>
      </c>
      <c r="DT59">
        <v>18.591772292639575</v>
      </c>
      <c r="DU59">
        <v>31.17150032039876</v>
      </c>
      <c r="DV59">
        <v>0</v>
      </c>
      <c r="DW59">
        <v>4.6871434530938214E-2</v>
      </c>
      <c r="DX59">
        <v>3.0687199999999909E-3</v>
      </c>
      <c r="DY59">
        <v>1.9056845184875704</v>
      </c>
      <c r="DZ59">
        <v>5.0310671574401204E-4</v>
      </c>
      <c r="EA59">
        <v>0</v>
      </c>
      <c r="EB59">
        <v>0.21557676920276603</v>
      </c>
      <c r="EC59">
        <v>13.911836261079742</v>
      </c>
      <c r="ED59">
        <v>6.5227103120220023E-2</v>
      </c>
      <c r="EE59">
        <v>7.6077479351483374E-2</v>
      </c>
      <c r="EF59">
        <v>4.4463902753872691E-3</v>
      </c>
      <c r="EG59">
        <v>4.8045132912132756E-2</v>
      </c>
      <c r="EH59">
        <v>0</v>
      </c>
      <c r="EI59">
        <v>5.3133691691394578E-5</v>
      </c>
      <c r="EJ59">
        <v>1.0606606150039356E-5</v>
      </c>
      <c r="EK59">
        <v>0</v>
      </c>
      <c r="EL59">
        <v>6.2828335141534922E-3</v>
      </c>
      <c r="EM59">
        <v>2.6816756701204618E-4</v>
      </c>
      <c r="EN59">
        <v>1.6669455981941257E-3</v>
      </c>
      <c r="EO59">
        <v>0.10529622083029816</v>
      </c>
      <c r="EP59">
        <v>1.0932830021598259E-6</v>
      </c>
      <c r="EQ59">
        <v>0</v>
      </c>
      <c r="ER59">
        <v>6.9138990861618793E-6</v>
      </c>
      <c r="ES59">
        <v>4.124438687258698E-4</v>
      </c>
      <c r="EU59">
        <v>7.5774943427278227</v>
      </c>
      <c r="EV59">
        <v>18.591772292639575</v>
      </c>
      <c r="EW59">
        <v>36.92162643309829</v>
      </c>
      <c r="EX59">
        <v>9.9143945981891815</v>
      </c>
      <c r="EY59">
        <v>2.4526613745560892</v>
      </c>
      <c r="EZ59">
        <v>24.544850926671984</v>
      </c>
      <c r="FB59">
        <v>16.288699999999999</v>
      </c>
      <c r="FC59">
        <v>103.377</v>
      </c>
      <c r="FD59">
        <v>2625.65</v>
      </c>
      <c r="FE59">
        <v>1715.81</v>
      </c>
      <c r="FF59">
        <v>5.0807799999999997E-12</v>
      </c>
      <c r="FG59">
        <v>11024.7</v>
      </c>
      <c r="FH59">
        <v>684.22500000000002</v>
      </c>
      <c r="FI59">
        <v>191.261</v>
      </c>
      <c r="FJ59">
        <v>3.1387399999999999</v>
      </c>
      <c r="FK59">
        <v>1158.54</v>
      </c>
      <c r="FL59">
        <v>0.454984</v>
      </c>
      <c r="FM59">
        <v>1.92947</v>
      </c>
      <c r="FN59">
        <v>161.66800000000001</v>
      </c>
      <c r="FO59">
        <v>13261.7</v>
      </c>
      <c r="FP59">
        <v>63.456899999999997</v>
      </c>
      <c r="FQ59">
        <v>87.046400000000006</v>
      </c>
      <c r="FR59">
        <v>3.1451600000000002</v>
      </c>
      <c r="FS59">
        <v>50.965600000000002</v>
      </c>
      <c r="FT59">
        <v>5.4778900000000004</v>
      </c>
      <c r="FU59">
        <v>0.23061300000000001</v>
      </c>
      <c r="FV59">
        <v>9.0261099999999997E-2</v>
      </c>
      <c r="FW59">
        <v>7.33085E-13</v>
      </c>
      <c r="FX59">
        <v>3.9525899999999998</v>
      </c>
      <c r="FY59">
        <v>0.35428300000000001</v>
      </c>
      <c r="FZ59">
        <v>1.90771</v>
      </c>
      <c r="GA59">
        <v>100.848</v>
      </c>
      <c r="GB59">
        <v>8.4196400000000008E-3</v>
      </c>
      <c r="GC59">
        <v>3.8561900000000002E-4</v>
      </c>
      <c r="GD59">
        <v>3.9956499999999999E-2</v>
      </c>
      <c r="GE59">
        <v>0.70397799999999999</v>
      </c>
      <c r="GG59">
        <v>941.66666666666708</v>
      </c>
      <c r="GH59">
        <v>1166.6666666666699</v>
      </c>
      <c r="GI59">
        <v>1424.9999999999998</v>
      </c>
      <c r="GJ59">
        <v>1041.6666666666702</v>
      </c>
      <c r="GK59">
        <v>2216.6666666666702</v>
      </c>
      <c r="GL59">
        <v>833.33333333333303</v>
      </c>
      <c r="GM59">
        <v>1.6288699999999999E-3</v>
      </c>
      <c r="GN59">
        <v>1.03377E-2</v>
      </c>
      <c r="GO59">
        <v>0.26256499999999999</v>
      </c>
      <c r="GP59">
        <v>0.17158099999999998</v>
      </c>
      <c r="GQ59">
        <v>5.0807799999999993E-16</v>
      </c>
      <c r="GR59">
        <v>1.1024700000000001</v>
      </c>
      <c r="GS59">
        <v>6.8422499999999997E-2</v>
      </c>
      <c r="GT59">
        <v>1.91261E-2</v>
      </c>
      <c r="GU59">
        <v>3.1387400000000001E-4</v>
      </c>
      <c r="GV59">
        <v>0.115854</v>
      </c>
      <c r="GW59">
        <v>4.5498399999999998E-5</v>
      </c>
      <c r="GX59">
        <v>1.9294700000000001E-4</v>
      </c>
      <c r="GY59">
        <v>1.6166800000000002E-2</v>
      </c>
      <c r="GZ59">
        <v>1.3261700000000001</v>
      </c>
      <c r="HA59">
        <v>6.3456899999999993E-3</v>
      </c>
      <c r="HB59">
        <v>8.7046400000000013E-3</v>
      </c>
      <c r="HC59">
        <v>3.1451600000000004E-4</v>
      </c>
      <c r="HD59">
        <v>5.09656E-3</v>
      </c>
      <c r="HE59">
        <v>5.4778900000000002E-4</v>
      </c>
      <c r="HF59">
        <v>2.3061300000000002E-5</v>
      </c>
      <c r="HG59">
        <v>9.0261099999999989E-6</v>
      </c>
      <c r="HH59">
        <v>7.3308500000000001E-17</v>
      </c>
      <c r="HI59">
        <v>3.9525899999999996E-4</v>
      </c>
      <c r="HJ59">
        <v>3.5428300000000001E-5</v>
      </c>
      <c r="HK59">
        <v>1.9077100000000001E-4</v>
      </c>
      <c r="HL59">
        <v>1.00848E-2</v>
      </c>
      <c r="HM59">
        <v>8.4196400000000011E-7</v>
      </c>
      <c r="HN59">
        <v>3.8561899999999999E-8</v>
      </c>
      <c r="HO59">
        <v>3.9956499999999996E-6</v>
      </c>
      <c r="HP59">
        <v>7.0397799999999999E-5</v>
      </c>
      <c r="HS59">
        <v>9.4166666666666704E-2</v>
      </c>
      <c r="HT59">
        <v>0.11666666666666699</v>
      </c>
      <c r="HU59">
        <v>0.14249999999999999</v>
      </c>
      <c r="HV59">
        <v>0.10416666666666702</v>
      </c>
      <c r="HW59">
        <v>0.22166666666666701</v>
      </c>
      <c r="HX59">
        <v>8.3333333333333301E-2</v>
      </c>
      <c r="HZ59">
        <v>3.5065299423631068E-3</v>
      </c>
      <c r="IA59">
        <v>1.3934985776424488E-2</v>
      </c>
      <c r="IB59">
        <v>0.43526818181818255</v>
      </c>
      <c r="IC59">
        <v>0.28443909090909136</v>
      </c>
      <c r="ID59">
        <v>9.6003767383246864E-16</v>
      </c>
      <c r="IE59">
        <v>2.3580063225347083</v>
      </c>
      <c r="IF59">
        <v>9.5736871257485215E-2</v>
      </c>
      <c r="IG59">
        <v>2.6761269660678697E-2</v>
      </c>
      <c r="IH59">
        <v>4.81422398576511E-4</v>
      </c>
      <c r="II59">
        <v>0.19329974890327969</v>
      </c>
      <c r="IJ59">
        <v>8.1225451433058397E-5</v>
      </c>
      <c r="IK59">
        <v>2.8199946153846121E-4</v>
      </c>
      <c r="IL59">
        <v>2.0875005314888912E-2</v>
      </c>
      <c r="IM59">
        <v>1.7058559140555081</v>
      </c>
      <c r="IN59">
        <v>7.8986272896910091E-3</v>
      </c>
      <c r="IO59">
        <v>1.0834866980728015E-2</v>
      </c>
      <c r="IP59">
        <v>4.2278312564543951E-4</v>
      </c>
      <c r="IQ59">
        <v>5.5735984930384746E-3</v>
      </c>
      <c r="IR59">
        <v>6.4781894750056974E-4</v>
      </c>
      <c r="IS59">
        <v>2.7272448139694098E-5</v>
      </c>
      <c r="IT59">
        <v>1.1462581038128432E-5</v>
      </c>
      <c r="IU59">
        <v>9.9025141087481012E-17</v>
      </c>
      <c r="IV59">
        <v>5.6542755020988131E-4</v>
      </c>
      <c r="IW59">
        <v>4.497851143964293E-5</v>
      </c>
      <c r="IX59">
        <v>2.0225458164033045E-4</v>
      </c>
      <c r="IY59">
        <v>1.1260013401310949E-2</v>
      </c>
      <c r="IZ59">
        <v>9.8744374082073334E-7</v>
      </c>
      <c r="JA59">
        <v>2.4853478901734095E-8</v>
      </c>
      <c r="JB59">
        <v>5.038900652741532E-6</v>
      </c>
      <c r="JC59">
        <v>7.5833923552123738E-5</v>
      </c>
      <c r="JD59">
        <v>0</v>
      </c>
      <c r="JE59">
        <v>0</v>
      </c>
      <c r="JF59">
        <v>0.15610516934046378</v>
      </c>
      <c r="JG59">
        <v>0.22044724487274592</v>
      </c>
      <c r="JH59">
        <v>0.30478462086151631</v>
      </c>
      <c r="JI59">
        <v>0.12547953964194417</v>
      </c>
      <c r="JJ59">
        <v>0.36984576282988701</v>
      </c>
    </row>
    <row r="60" spans="1:270">
      <c r="A60" t="s">
        <v>64</v>
      </c>
      <c r="B60" t="s">
        <v>57</v>
      </c>
      <c r="D60">
        <v>148.72800000000001</v>
      </c>
      <c r="E60">
        <v>286.74200000000002</v>
      </c>
      <c r="F60">
        <v>29975.9</v>
      </c>
      <c r="G60">
        <v>32963.1</v>
      </c>
      <c r="H60">
        <v>99500</v>
      </c>
      <c r="I60">
        <v>134563</v>
      </c>
      <c r="J60" s="17">
        <v>0</v>
      </c>
      <c r="K60" s="17">
        <v>210.221</v>
      </c>
      <c r="L60">
        <v>16.953299999999999</v>
      </c>
      <c r="M60">
        <v>10466.6</v>
      </c>
      <c r="N60">
        <v>3.3808400000000001</v>
      </c>
      <c r="O60" s="17">
        <v>0</v>
      </c>
      <c r="P60">
        <v>1485.91</v>
      </c>
      <c r="Q60">
        <v>94302.3</v>
      </c>
      <c r="R60">
        <v>432.28300000000002</v>
      </c>
      <c r="S60">
        <v>532.91399999999999</v>
      </c>
      <c r="T60">
        <v>29.349599999999999</v>
      </c>
      <c r="U60">
        <v>400.36799999999999</v>
      </c>
      <c r="V60" s="17">
        <v>0</v>
      </c>
      <c r="W60">
        <v>0.80467599999999995</v>
      </c>
      <c r="X60">
        <v>0.100398</v>
      </c>
      <c r="Y60" s="1">
        <v>2.4583700000000001E-11</v>
      </c>
      <c r="Z60">
        <v>35.518900000000002</v>
      </c>
      <c r="AA60">
        <v>1.8582000000000001</v>
      </c>
      <c r="AB60">
        <v>18.809899999999999</v>
      </c>
      <c r="AC60">
        <v>817.91300000000001</v>
      </c>
      <c r="AD60">
        <v>1.40573E-2</v>
      </c>
      <c r="AE60">
        <v>2.8924100000000001E-2</v>
      </c>
      <c r="AF60">
        <v>5.15474E-2</v>
      </c>
      <c r="AG60">
        <v>3.60955</v>
      </c>
      <c r="AI60">
        <v>394900</v>
      </c>
      <c r="AJ60">
        <v>45900</v>
      </c>
      <c r="AK60">
        <v>99500</v>
      </c>
      <c r="AL60">
        <v>171000</v>
      </c>
      <c r="AM60">
        <v>83000</v>
      </c>
      <c r="AN60">
        <v>14200</v>
      </c>
      <c r="AO60">
        <v>191400</v>
      </c>
      <c r="AP60">
        <v>1.48728E-2</v>
      </c>
      <c r="AQ60">
        <v>2.86742E-2</v>
      </c>
      <c r="AR60">
        <v>2.9975900000000002</v>
      </c>
      <c r="AS60">
        <v>3.2963100000000001</v>
      </c>
      <c r="AT60">
        <v>9.9499999999999993</v>
      </c>
      <c r="AU60">
        <v>13.456300000000001</v>
      </c>
      <c r="AV60">
        <v>0</v>
      </c>
      <c r="AW60">
        <v>0</v>
      </c>
      <c r="AX60">
        <v>1.6953299999999999E-3</v>
      </c>
      <c r="AY60">
        <v>1.0466600000000001</v>
      </c>
      <c r="AZ60">
        <v>3.38084E-4</v>
      </c>
      <c r="BA60">
        <v>0</v>
      </c>
      <c r="BB60">
        <v>0.148591</v>
      </c>
      <c r="BC60">
        <v>9.4302299999999999</v>
      </c>
      <c r="BD60">
        <v>4.3228300000000004E-2</v>
      </c>
      <c r="BE60">
        <v>5.3291399999999996E-2</v>
      </c>
      <c r="BF60">
        <v>2.9349599999999999E-3</v>
      </c>
      <c r="BG60">
        <v>4.0036799999999997E-2</v>
      </c>
      <c r="BH60">
        <v>0</v>
      </c>
      <c r="BI60">
        <v>8.0467599999999988E-5</v>
      </c>
      <c r="BJ60">
        <v>1.00398E-5</v>
      </c>
      <c r="BK60">
        <v>2.4583700000000001E-15</v>
      </c>
      <c r="BL60">
        <v>3.5518900000000003E-3</v>
      </c>
      <c r="BM60">
        <v>1.8582000000000001E-4</v>
      </c>
      <c r="BN60">
        <v>1.8809899999999999E-3</v>
      </c>
      <c r="BO60">
        <v>8.1791299999999997E-2</v>
      </c>
      <c r="BP60">
        <v>1.4057299999999999E-6</v>
      </c>
      <c r="BQ60">
        <v>2.8924100000000003E-6</v>
      </c>
      <c r="BR60">
        <v>5.1547400000000002E-6</v>
      </c>
      <c r="BS60">
        <v>3.6095499999999999E-4</v>
      </c>
      <c r="BU60">
        <v>39.49</v>
      </c>
      <c r="BV60">
        <v>4.59</v>
      </c>
      <c r="BW60">
        <v>9.9499999999999993</v>
      </c>
      <c r="BX60">
        <v>17.100000000000001</v>
      </c>
      <c r="BY60">
        <v>8.3000000000000007</v>
      </c>
      <c r="BZ60">
        <v>1.42</v>
      </c>
      <c r="CA60">
        <v>19.14</v>
      </c>
      <c r="CB60">
        <f t="shared" si="0"/>
        <v>237300</v>
      </c>
      <c r="CC60">
        <f t="shared" si="1"/>
        <v>140202.29999999999</v>
      </c>
      <c r="CD60">
        <f t="shared" si="2"/>
        <v>0.19342604298356511</v>
      </c>
      <c r="CE60">
        <f t="shared" si="3"/>
        <v>0.32738407287184307</v>
      </c>
      <c r="CF60">
        <f t="shared" si="4"/>
        <v>0.80657395701643486</v>
      </c>
      <c r="CG60">
        <f t="shared" si="5"/>
        <v>0.67261592712815699</v>
      </c>
      <c r="CI60">
        <v>5.445243351582473</v>
      </c>
      <c r="CJ60">
        <v>2.5547566484175266</v>
      </c>
      <c r="CL60">
        <v>0.74331447737703904</v>
      </c>
      <c r="CM60">
        <v>0.19554795304685146</v>
      </c>
      <c r="CN60">
        <v>3.0652698444750381</v>
      </c>
      <c r="CO60">
        <v>2.4188833489013267E-2</v>
      </c>
      <c r="CP60">
        <v>1.6889941085113116</v>
      </c>
      <c r="CQ60">
        <v>1.9166567455896927E-2</v>
      </c>
      <c r="CR60">
        <v>0</v>
      </c>
      <c r="CS60">
        <v>5.9357657285054124E-5</v>
      </c>
      <c r="CT60">
        <v>7.2899288214071994E-3</v>
      </c>
      <c r="CU60">
        <v>3.3723995230853523E-4</v>
      </c>
      <c r="CV60">
        <v>3.7649211306649391E-4</v>
      </c>
      <c r="CW60">
        <v>8.2135115863125506E-6</v>
      </c>
      <c r="CX60">
        <v>2.4102842015491348E-16</v>
      </c>
      <c r="CY60">
        <v>3.4190710200625378E-4</v>
      </c>
      <c r="CZ60">
        <v>1.0099166348619844E-6</v>
      </c>
      <c r="DA60">
        <v>1.4952879234531937E-7</v>
      </c>
      <c r="DB60">
        <v>1.3999619283927176E-5</v>
      </c>
      <c r="DC60">
        <v>9.0512954682324442E-8</v>
      </c>
      <c r="DD60">
        <v>1.4952879234531937E-7</v>
      </c>
      <c r="DE60">
        <v>2.5077129806977827E-7</v>
      </c>
      <c r="DF60">
        <v>1.5580248691315655E-5</v>
      </c>
      <c r="DH60">
        <v>2.2309683494572581E-2</v>
      </c>
      <c r="DI60">
        <v>1.8986050192246418</v>
      </c>
      <c r="DJ60">
        <v>4.1894472755444655E-3</v>
      </c>
      <c r="DK60">
        <v>1.265821827633271E-4</v>
      </c>
      <c r="DL60">
        <v>0</v>
      </c>
      <c r="DM60">
        <v>5.3277967463498848E-3</v>
      </c>
      <c r="DN60">
        <v>5.1864697668941986</v>
      </c>
      <c r="DP60">
        <v>3.2017238040345772E-2</v>
      </c>
      <c r="DQ60">
        <v>3.8652173031752814E-2</v>
      </c>
      <c r="DR60">
        <v>4.9702891174655344</v>
      </c>
      <c r="DS60">
        <v>5.4655952684632707</v>
      </c>
      <c r="DT60">
        <v>18.799607145504446</v>
      </c>
      <c r="DU60">
        <v>28.785655642577471</v>
      </c>
      <c r="DV60">
        <v>0</v>
      </c>
      <c r="DW60">
        <v>0</v>
      </c>
      <c r="DX60">
        <v>2.6003104270462553E-3</v>
      </c>
      <c r="DY60">
        <v>1.7463282682264467</v>
      </c>
      <c r="DZ60">
        <v>6.035602465645851E-4</v>
      </c>
      <c r="EA60">
        <v>0</v>
      </c>
      <c r="EB60">
        <v>0.19186468037859428</v>
      </c>
      <c r="EC60">
        <v>12.131215385441822</v>
      </c>
      <c r="ED60">
        <v>5.3807266044661795E-2</v>
      </c>
      <c r="EE60">
        <v>6.6333039645151193E-2</v>
      </c>
      <c r="EF60">
        <v>3.9452732530120532E-3</v>
      </c>
      <c r="EG60">
        <v>4.3784248227448079E-2</v>
      </c>
      <c r="EH60">
        <v>0</v>
      </c>
      <c r="EI60">
        <v>9.5161523761698094E-5</v>
      </c>
      <c r="EJ60">
        <v>1.2749902350691698E-5</v>
      </c>
      <c r="EK60">
        <v>3.3207668427976391E-15</v>
      </c>
      <c r="EL60">
        <v>5.0810644699171327E-3</v>
      </c>
      <c r="EM60">
        <v>2.3591047258023757E-4</v>
      </c>
      <c r="EN60">
        <v>1.9942173890142899E-3</v>
      </c>
      <c r="EO60">
        <v>9.13226969410047E-2</v>
      </c>
      <c r="EP60">
        <v>1.6486207127429785E-6</v>
      </c>
      <c r="EQ60">
        <v>1.8641833236994214E-6</v>
      </c>
      <c r="ER60">
        <v>6.5006251174934725E-6</v>
      </c>
      <c r="ES60">
        <v>3.8882797297297395E-4</v>
      </c>
      <c r="EU60">
        <v>7.6106562435712695</v>
      </c>
      <c r="EV60">
        <v>18.799607145504446</v>
      </c>
      <c r="EW60">
        <v>36.579363383892279</v>
      </c>
      <c r="EX60">
        <v>9.9987211622078025</v>
      </c>
      <c r="EY60">
        <v>2.3692375182786711</v>
      </c>
      <c r="EZ60">
        <v>24.62203599247913</v>
      </c>
      <c r="FB60">
        <v>12.754300000000001</v>
      </c>
      <c r="FC60">
        <v>63.166899999999998</v>
      </c>
      <c r="FD60">
        <v>2919.48</v>
      </c>
      <c r="FE60">
        <v>2132.1999999999998</v>
      </c>
      <c r="FF60">
        <v>2.4852100000000001E-12</v>
      </c>
      <c r="FG60">
        <v>9536.6</v>
      </c>
      <c r="FH60">
        <v>1156.0999999999999</v>
      </c>
      <c r="FI60">
        <v>143.929</v>
      </c>
      <c r="FJ60">
        <v>2.1913299999999998</v>
      </c>
      <c r="FK60">
        <v>774.52499999999998</v>
      </c>
      <c r="FL60">
        <v>0.46553099999999997</v>
      </c>
      <c r="FM60">
        <v>1.8992</v>
      </c>
      <c r="FN60">
        <v>119.715</v>
      </c>
      <c r="FO60">
        <v>6403.96</v>
      </c>
      <c r="FP60">
        <v>38.296399999999998</v>
      </c>
      <c r="FQ60">
        <v>50.523400000000002</v>
      </c>
      <c r="FR60">
        <v>2.8815499999999998</v>
      </c>
      <c r="FS60">
        <v>37.643799999999999</v>
      </c>
      <c r="FT60">
        <v>4.3766400000000001</v>
      </c>
      <c r="FU60">
        <v>0.2286</v>
      </c>
      <c r="FV60">
        <v>7.7755699999999997E-2</v>
      </c>
      <c r="FW60">
        <v>2.0124000000000002E-12</v>
      </c>
      <c r="FX60">
        <v>2.0690599999999999</v>
      </c>
      <c r="FY60">
        <v>0.28258100000000003</v>
      </c>
      <c r="FZ60">
        <v>1.8339300000000001</v>
      </c>
      <c r="GA60">
        <v>92.977500000000006</v>
      </c>
      <c r="GB60">
        <v>1.0560099999999999E-2</v>
      </c>
      <c r="GC60">
        <v>3.3677699999999998E-2</v>
      </c>
      <c r="GD60">
        <v>3.3233600000000002E-2</v>
      </c>
      <c r="GE60">
        <v>0.48701800000000001</v>
      </c>
      <c r="GG60">
        <v>941.66666666666708</v>
      </c>
      <c r="GH60">
        <v>1166.6666666666699</v>
      </c>
      <c r="GI60">
        <v>1424.9999999999998</v>
      </c>
      <c r="GJ60">
        <v>1041.6666666666702</v>
      </c>
      <c r="GK60">
        <v>2216.6666666666702</v>
      </c>
      <c r="GL60">
        <v>833.33333333333303</v>
      </c>
      <c r="GM60">
        <v>1.2754300000000001E-3</v>
      </c>
      <c r="GN60">
        <v>6.3166899999999998E-3</v>
      </c>
      <c r="GO60">
        <v>0.29194799999999999</v>
      </c>
      <c r="GP60">
        <v>0.21321999999999999</v>
      </c>
      <c r="GQ60">
        <v>2.4852100000000001E-16</v>
      </c>
      <c r="GR60">
        <v>0.95366000000000006</v>
      </c>
      <c r="GS60">
        <v>0.11560999999999999</v>
      </c>
      <c r="GT60">
        <v>1.43929E-2</v>
      </c>
      <c r="GU60">
        <v>2.1913299999999999E-4</v>
      </c>
      <c r="GV60">
        <v>7.7452499999999994E-2</v>
      </c>
      <c r="GW60">
        <v>4.65531E-5</v>
      </c>
      <c r="GX60">
        <v>1.8992E-4</v>
      </c>
      <c r="GY60">
        <v>1.19715E-2</v>
      </c>
      <c r="GZ60">
        <v>0.64039599999999997</v>
      </c>
      <c r="HA60">
        <v>3.82964E-3</v>
      </c>
      <c r="HB60">
        <v>5.0523400000000006E-3</v>
      </c>
      <c r="HC60">
        <v>2.8815500000000001E-4</v>
      </c>
      <c r="HD60">
        <v>3.7643799999999999E-3</v>
      </c>
      <c r="HE60">
        <v>4.3766399999999999E-4</v>
      </c>
      <c r="HF60">
        <v>2.2860000000000001E-5</v>
      </c>
      <c r="HG60">
        <v>7.7755700000000002E-6</v>
      </c>
      <c r="HH60">
        <v>2.0124000000000002E-16</v>
      </c>
      <c r="HI60">
        <v>2.06906E-4</v>
      </c>
      <c r="HJ60">
        <v>2.8258100000000003E-5</v>
      </c>
      <c r="HK60">
        <v>1.8339300000000001E-4</v>
      </c>
      <c r="HL60">
        <v>9.2977500000000005E-3</v>
      </c>
      <c r="HM60">
        <v>1.05601E-6</v>
      </c>
      <c r="HN60">
        <v>3.3677699999999998E-6</v>
      </c>
      <c r="HO60">
        <v>3.3233600000000004E-6</v>
      </c>
      <c r="HP60">
        <v>4.8701800000000002E-5</v>
      </c>
      <c r="HS60">
        <v>9.4166666666666704E-2</v>
      </c>
      <c r="HT60">
        <v>0.11666666666666699</v>
      </c>
      <c r="HU60">
        <v>0.14249999999999999</v>
      </c>
      <c r="HV60">
        <v>0.10416666666666702</v>
      </c>
      <c r="HW60">
        <v>0.22166666666666701</v>
      </c>
      <c r="HX60">
        <v>8.3333333333333301E-2</v>
      </c>
      <c r="HZ60">
        <v>2.7456663112391893E-3</v>
      </c>
      <c r="IA60">
        <v>8.5147552457589971E-3</v>
      </c>
      <c r="IB60">
        <v>0.48397796791443931</v>
      </c>
      <c r="IC60">
        <v>0.3534663101604284</v>
      </c>
      <c r="ID60">
        <v>4.6959231208302467E-16</v>
      </c>
      <c r="IE60">
        <v>2.0397256247774997</v>
      </c>
      <c r="IF60">
        <v>0.16176169660678674</v>
      </c>
      <c r="IG60">
        <v>2.0138568662674692E-2</v>
      </c>
      <c r="IH60">
        <v>3.3610791103202747E-4</v>
      </c>
      <c r="II60">
        <v>0.12922772456653434</v>
      </c>
      <c r="IJ60">
        <v>8.3108341460541718E-5</v>
      </c>
      <c r="IK60">
        <v>2.7757538461538431E-4</v>
      </c>
      <c r="IL60">
        <v>1.5457921550782627E-2</v>
      </c>
      <c r="IM60">
        <v>0.8237430374216661</v>
      </c>
      <c r="IN60">
        <v>4.7668415907005032E-3</v>
      </c>
      <c r="IO60">
        <v>6.2887645946772507E-3</v>
      </c>
      <c r="IP60">
        <v>3.8734777108433789E-4</v>
      </c>
      <c r="IQ60">
        <v>4.116726320346307E-3</v>
      </c>
      <c r="IR60">
        <v>5.1758438347409186E-4</v>
      </c>
      <c r="IS60">
        <v>2.7034389408810735E-5</v>
      </c>
      <c r="IT60">
        <v>9.8744754099651239E-6</v>
      </c>
      <c r="IU60">
        <v>2.7183504494628429E-16</v>
      </c>
      <c r="IV60">
        <v>2.9598403250457477E-4</v>
      </c>
      <c r="IW60">
        <v>3.5875480170162669E-5</v>
      </c>
      <c r="IX60">
        <v>1.9443245823927706E-4</v>
      </c>
      <c r="IY60">
        <v>1.0381245994173298E-2</v>
      </c>
      <c r="IZ60">
        <v>1.2384739308855276E-6</v>
      </c>
      <c r="JA60">
        <v>2.1705569653179182E-6</v>
      </c>
      <c r="JB60">
        <v>4.1910780156658119E-6</v>
      </c>
      <c r="JC60">
        <v>5.2462556756756895E-5</v>
      </c>
      <c r="JD60">
        <v>0</v>
      </c>
      <c r="JE60">
        <v>0</v>
      </c>
      <c r="JF60">
        <v>0.15610516934046378</v>
      </c>
      <c r="JG60">
        <v>0.22044724487274592</v>
      </c>
      <c r="JH60">
        <v>0.30478462086151631</v>
      </c>
      <c r="JI60">
        <v>0.12547953964194417</v>
      </c>
      <c r="JJ60">
        <v>0.36984576282988701</v>
      </c>
    </row>
    <row r="61" spans="1:270">
      <c r="A61" t="s">
        <v>64</v>
      </c>
      <c r="B61" t="s">
        <v>58</v>
      </c>
      <c r="D61">
        <v>165.55699999999999</v>
      </c>
      <c r="E61">
        <v>312.32</v>
      </c>
      <c r="F61">
        <v>32978.800000000003</v>
      </c>
      <c r="G61">
        <v>34936.9</v>
      </c>
      <c r="H61">
        <v>97700</v>
      </c>
      <c r="I61">
        <v>154665</v>
      </c>
      <c r="J61" s="17">
        <v>0</v>
      </c>
      <c r="K61" s="17">
        <v>8.8679699999999997</v>
      </c>
      <c r="L61">
        <v>19.686199999999999</v>
      </c>
      <c r="M61">
        <v>12767.4</v>
      </c>
      <c r="N61">
        <v>3.3827099999999999</v>
      </c>
      <c r="O61" s="17">
        <v>0</v>
      </c>
      <c r="P61">
        <v>1827.58</v>
      </c>
      <c r="Q61">
        <v>116400</v>
      </c>
      <c r="R61">
        <v>564.29100000000005</v>
      </c>
      <c r="S61">
        <v>559.43100000000004</v>
      </c>
      <c r="T61">
        <v>35.682299999999998</v>
      </c>
      <c r="U61">
        <v>470.86200000000002</v>
      </c>
      <c r="V61" s="17">
        <v>0</v>
      </c>
      <c r="W61">
        <v>0.80661499999999997</v>
      </c>
      <c r="X61" s="17">
        <v>0</v>
      </c>
      <c r="Y61">
        <v>0.113862</v>
      </c>
      <c r="Z61">
        <v>43.002899999999997</v>
      </c>
      <c r="AA61">
        <v>2.0406399999999998</v>
      </c>
      <c r="AB61">
        <v>19.763400000000001</v>
      </c>
      <c r="AC61">
        <v>960.72699999999998</v>
      </c>
      <c r="AD61" s="1">
        <v>2.1500200000000001E-5</v>
      </c>
      <c r="AE61" s="17">
        <v>0</v>
      </c>
      <c r="AF61">
        <v>3.0631100000000001E-2</v>
      </c>
      <c r="AG61">
        <v>3.8963000000000001</v>
      </c>
      <c r="AI61">
        <v>394400</v>
      </c>
      <c r="AJ61">
        <v>45700</v>
      </c>
      <c r="AK61">
        <v>97700</v>
      </c>
      <c r="AL61">
        <v>171500</v>
      </c>
      <c r="AM61">
        <v>83100</v>
      </c>
      <c r="AN61">
        <v>14600</v>
      </c>
      <c r="AO61">
        <v>193100</v>
      </c>
      <c r="AP61">
        <v>1.65557E-2</v>
      </c>
      <c r="AQ61">
        <v>3.1231999999999999E-2</v>
      </c>
      <c r="AR61">
        <v>3.2978800000000001</v>
      </c>
      <c r="AS61">
        <v>3.49369</v>
      </c>
      <c r="AT61">
        <v>9.77</v>
      </c>
      <c r="AU61">
        <v>15.4665</v>
      </c>
      <c r="AV61">
        <v>0</v>
      </c>
      <c r="AW61">
        <v>0</v>
      </c>
      <c r="AX61">
        <v>1.9686199999999999E-3</v>
      </c>
      <c r="AY61">
        <v>1.27674</v>
      </c>
      <c r="AZ61">
        <v>3.3827100000000001E-4</v>
      </c>
      <c r="BA61">
        <v>0</v>
      </c>
      <c r="BB61">
        <v>0.182758</v>
      </c>
      <c r="BC61">
        <v>11.64</v>
      </c>
      <c r="BD61">
        <v>5.6429100000000003E-2</v>
      </c>
      <c r="BE61">
        <v>5.5943100000000003E-2</v>
      </c>
      <c r="BF61">
        <v>3.5682299999999999E-3</v>
      </c>
      <c r="BG61">
        <v>4.7086200000000002E-2</v>
      </c>
      <c r="BH61">
        <v>0</v>
      </c>
      <c r="BI61">
        <v>8.06615E-5</v>
      </c>
      <c r="BJ61">
        <v>0</v>
      </c>
      <c r="BK61">
        <v>1.1386200000000001E-5</v>
      </c>
      <c r="BL61">
        <v>4.30029E-3</v>
      </c>
      <c r="BM61">
        <v>2.0406399999999998E-4</v>
      </c>
      <c r="BN61">
        <v>1.97634E-3</v>
      </c>
      <c r="BO61">
        <v>9.6072699999999997E-2</v>
      </c>
      <c r="BP61">
        <v>2.15002E-9</v>
      </c>
      <c r="BQ61">
        <v>0</v>
      </c>
      <c r="BR61">
        <v>3.0631100000000002E-6</v>
      </c>
      <c r="BS61">
        <v>3.8963000000000002E-4</v>
      </c>
      <c r="BU61">
        <v>39.44</v>
      </c>
      <c r="BV61">
        <v>4.57</v>
      </c>
      <c r="BW61">
        <v>9.77</v>
      </c>
      <c r="BX61">
        <v>17.149999999999999</v>
      </c>
      <c r="BY61">
        <v>8.31</v>
      </c>
      <c r="BZ61">
        <v>1.46</v>
      </c>
      <c r="CA61">
        <v>19.309999999999999</v>
      </c>
      <c r="CB61">
        <f t="shared" si="0"/>
        <v>238800</v>
      </c>
      <c r="CC61">
        <f t="shared" si="1"/>
        <v>162100</v>
      </c>
      <c r="CD61">
        <f t="shared" si="2"/>
        <v>0.19137353433835846</v>
      </c>
      <c r="CE61">
        <f t="shared" si="3"/>
        <v>0.28192473781616284</v>
      </c>
      <c r="CF61">
        <f t="shared" si="4"/>
        <v>0.80862646566164154</v>
      </c>
      <c r="CG61">
        <f t="shared" si="5"/>
        <v>0.7180752621838371</v>
      </c>
      <c r="CI61">
        <v>5.4461067131216891</v>
      </c>
      <c r="CJ61">
        <v>2.55389328687831</v>
      </c>
      <c r="CL61">
        <v>0.67558478266956357</v>
      </c>
      <c r="CM61">
        <v>0.23787617768727401</v>
      </c>
      <c r="CN61">
        <v>3.0839682087836779</v>
      </c>
      <c r="CO61">
        <v>2.9668777772970018E-2</v>
      </c>
      <c r="CP61">
        <v>1.6769977835642944</v>
      </c>
      <c r="CQ61">
        <v>2.127649039126122E-2</v>
      </c>
      <c r="CR61">
        <v>0</v>
      </c>
      <c r="CS61">
        <v>5.9226728006335613E-5</v>
      </c>
      <c r="CT61">
        <v>7.6315635695255917E-3</v>
      </c>
      <c r="CU61">
        <v>3.9052379800871167E-4</v>
      </c>
      <c r="CV61">
        <v>4.5646488718024302E-4</v>
      </c>
      <c r="CW61">
        <v>8.2106012137517374E-6</v>
      </c>
      <c r="CX61">
        <v>1.1132703794156675E-6</v>
      </c>
      <c r="CY61">
        <v>4.128071378739687E-4</v>
      </c>
      <c r="CZ61">
        <v>0</v>
      </c>
      <c r="DA61">
        <v>0</v>
      </c>
      <c r="DB61">
        <v>1.5331724414583793E-5</v>
      </c>
      <c r="DC61">
        <v>1.3805500882537927E-10</v>
      </c>
      <c r="DD61">
        <v>0</v>
      </c>
      <c r="DE61">
        <v>1.4860536739108047E-7</v>
      </c>
      <c r="DF61">
        <v>1.6771602138124781E-5</v>
      </c>
      <c r="DH61">
        <v>2.4232751810795563E-2</v>
      </c>
      <c r="DI61">
        <v>1.8956510486883869</v>
      </c>
      <c r="DJ61">
        <v>4.9135100983678619E-3</v>
      </c>
      <c r="DK61">
        <v>1.3263208400804069E-4</v>
      </c>
      <c r="DL61">
        <v>0</v>
      </c>
      <c r="DM61">
        <v>6.2408159217513144E-3</v>
      </c>
      <c r="DN61">
        <v>5.1937810825614239</v>
      </c>
      <c r="DP61">
        <v>3.564008040345816E-2</v>
      </c>
      <c r="DQ61">
        <v>4.2100029578077285E-2</v>
      </c>
      <c r="DR61">
        <v>5.4681984776794819</v>
      </c>
      <c r="DS61">
        <v>5.7928700678872564</v>
      </c>
      <c r="DT61">
        <v>18.45951374990738</v>
      </c>
      <c r="DU61">
        <v>33.085866322534756</v>
      </c>
      <c r="DV61">
        <v>0</v>
      </c>
      <c r="DW61">
        <v>0</v>
      </c>
      <c r="DX61">
        <v>3.0194847686832648E-3</v>
      </c>
      <c r="DY61">
        <v>2.1302114852726128</v>
      </c>
      <c r="DZ61">
        <v>6.0389408598350927E-4</v>
      </c>
      <c r="EA61">
        <v>0</v>
      </c>
      <c r="EB61">
        <v>0.2359820262104107</v>
      </c>
      <c r="EC61">
        <v>14.973902766586054</v>
      </c>
      <c r="ED61">
        <v>7.0238607494646443E-2</v>
      </c>
      <c r="EE61">
        <v>6.9633672040379083E-2</v>
      </c>
      <c r="EF61">
        <v>4.7965363683304717E-3</v>
      </c>
      <c r="EG61">
        <v>5.149347272727256E-2</v>
      </c>
      <c r="EH61">
        <v>0</v>
      </c>
      <c r="EI61">
        <v>9.5390831202921562E-5</v>
      </c>
      <c r="EJ61">
        <v>0</v>
      </c>
      <c r="EK61">
        <v>1.53804819557115E-5</v>
      </c>
      <c r="EL61">
        <v>6.1516687536325573E-3</v>
      </c>
      <c r="EM61">
        <v>2.5907240704237214E-4</v>
      </c>
      <c r="EN61">
        <v>2.0953070428893841E-3</v>
      </c>
      <c r="EO61">
        <v>0.10726835331391067</v>
      </c>
      <c r="EP61">
        <v>2.5215137365010769E-9</v>
      </c>
      <c r="EQ61">
        <v>0</v>
      </c>
      <c r="ER61">
        <v>3.8628776240208879E-6</v>
      </c>
      <c r="ES61">
        <v>4.1971725868725977E-4</v>
      </c>
      <c r="EU61">
        <v>7.5774943427278227</v>
      </c>
      <c r="EV61">
        <v>18.45951374990738</v>
      </c>
      <c r="EW61">
        <v>36.686320586769149</v>
      </c>
      <c r="EX61">
        <v>10.010767814210462</v>
      </c>
      <c r="EY61">
        <v>2.4359766033006056</v>
      </c>
      <c r="EZ61">
        <v>24.840727012266036</v>
      </c>
      <c r="FB61">
        <v>19.407599999999999</v>
      </c>
      <c r="FC61">
        <v>65.221199999999996</v>
      </c>
      <c r="FD61">
        <v>3213.58</v>
      </c>
      <c r="FE61">
        <v>2426.9499999999998</v>
      </c>
      <c r="FF61">
        <v>4.9704300000000003E-12</v>
      </c>
      <c r="FG61">
        <v>7779.11</v>
      </c>
      <c r="FH61">
        <v>647.55799999999999</v>
      </c>
      <c r="FI61">
        <v>144.28800000000001</v>
      </c>
      <c r="FJ61">
        <v>2.6175099999999998</v>
      </c>
      <c r="FK61">
        <v>1254.9100000000001</v>
      </c>
      <c r="FL61">
        <v>0.37222499999999997</v>
      </c>
      <c r="FM61">
        <v>2.08534</v>
      </c>
      <c r="FN61">
        <v>199.53</v>
      </c>
      <c r="FO61">
        <v>12739.5</v>
      </c>
      <c r="FP61">
        <v>46.396599999999999</v>
      </c>
      <c r="FQ61">
        <v>67.827399999999997</v>
      </c>
      <c r="FR61">
        <v>3.4377</v>
      </c>
      <c r="FS61">
        <v>38.5792</v>
      </c>
      <c r="FT61">
        <v>6.8145699999999998</v>
      </c>
      <c r="FU61">
        <v>0.24620800000000001</v>
      </c>
      <c r="FV61">
        <v>1.09702E-3</v>
      </c>
      <c r="FW61">
        <v>0.155749</v>
      </c>
      <c r="FX61">
        <v>4.1152100000000003</v>
      </c>
      <c r="FY61">
        <v>0.301398</v>
      </c>
      <c r="FZ61">
        <v>1.64879</v>
      </c>
      <c r="GA61">
        <v>112.003</v>
      </c>
      <c r="GB61">
        <v>1.62327E-6</v>
      </c>
      <c r="GC61">
        <v>1.2526399999999999E-5</v>
      </c>
      <c r="GD61">
        <v>2.3699600000000001E-2</v>
      </c>
      <c r="GE61">
        <v>0.61196200000000001</v>
      </c>
      <c r="GG61">
        <v>941.66666666666708</v>
      </c>
      <c r="GH61">
        <v>1166.6666666666699</v>
      </c>
      <c r="GI61">
        <v>1424.9999999999998</v>
      </c>
      <c r="GJ61">
        <v>1041.6666666666702</v>
      </c>
      <c r="GK61">
        <v>2216.6666666666702</v>
      </c>
      <c r="GL61">
        <v>833.33333333333303</v>
      </c>
      <c r="GM61">
        <v>1.9407599999999999E-3</v>
      </c>
      <c r="GN61">
        <v>6.5221199999999993E-3</v>
      </c>
      <c r="GO61">
        <v>0.32135799999999998</v>
      </c>
      <c r="GP61">
        <v>0.24269499999999999</v>
      </c>
      <c r="GQ61">
        <v>4.9704300000000004E-16</v>
      </c>
      <c r="GR61">
        <v>0.77791100000000002</v>
      </c>
      <c r="GS61">
        <v>6.4755800000000002E-2</v>
      </c>
      <c r="GT61">
        <v>1.44288E-2</v>
      </c>
      <c r="GU61">
        <v>2.6175099999999995E-4</v>
      </c>
      <c r="GV61">
        <v>0.12549100000000002</v>
      </c>
      <c r="GW61">
        <v>3.7222499999999998E-5</v>
      </c>
      <c r="GX61">
        <v>2.0853399999999999E-4</v>
      </c>
      <c r="GY61">
        <v>1.9952999999999999E-2</v>
      </c>
      <c r="GZ61">
        <v>1.2739499999999999</v>
      </c>
      <c r="HA61">
        <v>4.6396600000000003E-3</v>
      </c>
      <c r="HB61">
        <v>6.7827399999999998E-3</v>
      </c>
      <c r="HC61">
        <v>3.4377000000000002E-4</v>
      </c>
      <c r="HD61">
        <v>3.8579199999999999E-3</v>
      </c>
      <c r="HE61">
        <v>6.81457E-4</v>
      </c>
      <c r="HF61">
        <v>2.46208E-5</v>
      </c>
      <c r="HG61">
        <v>1.09702E-7</v>
      </c>
      <c r="HH61">
        <v>1.5574899999999999E-5</v>
      </c>
      <c r="HI61">
        <v>4.1152100000000003E-4</v>
      </c>
      <c r="HJ61">
        <v>3.0139799999999999E-5</v>
      </c>
      <c r="HK61">
        <v>1.6487899999999999E-4</v>
      </c>
      <c r="HL61">
        <v>1.12003E-2</v>
      </c>
      <c r="HM61">
        <v>1.62327E-10</v>
      </c>
      <c r="HN61">
        <v>1.2526399999999999E-9</v>
      </c>
      <c r="HO61">
        <v>2.3699599999999999E-6</v>
      </c>
      <c r="HP61">
        <v>6.1196200000000002E-5</v>
      </c>
      <c r="HS61">
        <v>9.4166666666666704E-2</v>
      </c>
      <c r="HT61">
        <v>0.11666666666666699</v>
      </c>
      <c r="HU61">
        <v>0.14249999999999999</v>
      </c>
      <c r="HV61">
        <v>0.10416666666666702</v>
      </c>
      <c r="HW61">
        <v>0.22166666666666701</v>
      </c>
      <c r="HX61">
        <v>8.3333333333333301E-2</v>
      </c>
      <c r="HZ61">
        <v>4.1779473198847198E-3</v>
      </c>
      <c r="IA61">
        <v>8.7916702392344202E-3</v>
      </c>
      <c r="IB61">
        <v>0.53273251336898486</v>
      </c>
      <c r="IC61">
        <v>0.40232860962566913</v>
      </c>
      <c r="ID61">
        <v>9.391865137138625E-16</v>
      </c>
      <c r="IE61">
        <v>1.6638267312210739</v>
      </c>
      <c r="IF61">
        <v>9.060641876247523E-2</v>
      </c>
      <c r="IG61">
        <v>2.0188800000000041E-2</v>
      </c>
      <c r="IH61">
        <v>4.0147573309608415E-4</v>
      </c>
      <c r="II61">
        <v>0.20937886296218927</v>
      </c>
      <c r="IJ61">
        <v>6.6451004122496972E-5</v>
      </c>
      <c r="IK61">
        <v>3.047804615384612E-4</v>
      </c>
      <c r="IL61">
        <v>2.5763848198034144E-2</v>
      </c>
      <c r="IM61">
        <v>1.6386851924798587</v>
      </c>
      <c r="IN61">
        <v>5.7750922422759058E-3</v>
      </c>
      <c r="IO61">
        <v>8.442633545426707E-3</v>
      </c>
      <c r="IP61">
        <v>4.6210734939759106E-4</v>
      </c>
      <c r="IQ61">
        <v>4.2190216731016594E-3</v>
      </c>
      <c r="IR61">
        <v>8.058956213193323E-4</v>
      </c>
      <c r="IS61">
        <v>2.9116723305181422E-5</v>
      </c>
      <c r="IT61">
        <v>1.3931450702958033E-7</v>
      </c>
      <c r="IU61">
        <v>2.1038579017759304E-5</v>
      </c>
      <c r="IV61">
        <v>5.8869073415133023E-4</v>
      </c>
      <c r="IW61">
        <v>3.8264419661359704E-5</v>
      </c>
      <c r="IX61">
        <v>1.748039962377722E-4</v>
      </c>
      <c r="IY61">
        <v>1.2505506117989748E-2</v>
      </c>
      <c r="IZ61">
        <v>1.9037486177105808E-10</v>
      </c>
      <c r="JA61">
        <v>8.0733734104046207E-10</v>
      </c>
      <c r="JB61">
        <v>2.9887485117493579E-6</v>
      </c>
      <c r="JC61">
        <v>6.5921775289575453E-5</v>
      </c>
      <c r="JD61">
        <v>0</v>
      </c>
      <c r="JE61">
        <v>0</v>
      </c>
      <c r="JF61">
        <v>0.15610516934046378</v>
      </c>
      <c r="JG61">
        <v>0.22044724487274592</v>
      </c>
      <c r="JH61">
        <v>0.30478462086151631</v>
      </c>
      <c r="JI61">
        <v>0.12547953964194417</v>
      </c>
      <c r="JJ61">
        <v>0.36984576282988701</v>
      </c>
    </row>
    <row r="62" spans="1:270">
      <c r="A62" t="s">
        <v>64</v>
      </c>
      <c r="B62" t="s">
        <v>59</v>
      </c>
      <c r="D62">
        <v>166.28299999999999</v>
      </c>
      <c r="E62">
        <v>301.71100000000001</v>
      </c>
      <c r="F62">
        <v>32702.3</v>
      </c>
      <c r="G62">
        <v>35120.300000000003</v>
      </c>
      <c r="H62">
        <v>98100</v>
      </c>
      <c r="I62">
        <v>143182</v>
      </c>
      <c r="J62" s="17">
        <v>0</v>
      </c>
      <c r="K62" s="17">
        <v>211.095</v>
      </c>
      <c r="L62">
        <v>20.2318</v>
      </c>
      <c r="M62">
        <v>12931.2</v>
      </c>
      <c r="N62">
        <v>3.7094999999999998</v>
      </c>
      <c r="O62" s="17">
        <v>0</v>
      </c>
      <c r="P62">
        <v>1821.68</v>
      </c>
      <c r="Q62">
        <v>111990</v>
      </c>
      <c r="R62">
        <v>509.745</v>
      </c>
      <c r="S62">
        <v>555.07399999999996</v>
      </c>
      <c r="T62">
        <v>32.319699999999997</v>
      </c>
      <c r="U62">
        <v>446.87299999999999</v>
      </c>
      <c r="V62" s="17">
        <v>0</v>
      </c>
      <c r="W62">
        <v>0.83336900000000003</v>
      </c>
      <c r="X62">
        <v>1.9598299999999999E-2</v>
      </c>
      <c r="Y62">
        <v>9.5239000000000004E-2</v>
      </c>
      <c r="Z62">
        <v>39.203400000000002</v>
      </c>
      <c r="AA62">
        <v>2.1341899999999998</v>
      </c>
      <c r="AB62">
        <v>19.232099999999999</v>
      </c>
      <c r="AC62">
        <v>1051.3800000000001</v>
      </c>
      <c r="AD62">
        <v>1.0315599999999999E-2</v>
      </c>
      <c r="AE62">
        <v>4.7937199999999996E-3</v>
      </c>
      <c r="AF62">
        <v>4.8202299999999997E-2</v>
      </c>
      <c r="AG62">
        <v>3.3429000000000002</v>
      </c>
      <c r="AI62">
        <v>395500</v>
      </c>
      <c r="AJ62">
        <v>45100</v>
      </c>
      <c r="AK62">
        <v>98100</v>
      </c>
      <c r="AL62">
        <v>172500</v>
      </c>
      <c r="AM62">
        <v>82000</v>
      </c>
      <c r="AN62">
        <v>15700</v>
      </c>
      <c r="AO62">
        <v>191000</v>
      </c>
      <c r="AP62">
        <v>1.6628299999999999E-2</v>
      </c>
      <c r="AQ62">
        <v>3.0171100000000003E-2</v>
      </c>
      <c r="AR62">
        <v>3.2702299999999997</v>
      </c>
      <c r="AS62">
        <v>3.5120300000000002</v>
      </c>
      <c r="AT62">
        <v>9.81</v>
      </c>
      <c r="AU62">
        <v>14.318199999999999</v>
      </c>
      <c r="AV62">
        <v>0</v>
      </c>
      <c r="AW62">
        <v>0</v>
      </c>
      <c r="AX62">
        <v>2.0231799999999999E-3</v>
      </c>
      <c r="AY62">
        <v>1.29312</v>
      </c>
      <c r="AZ62">
        <v>3.7094999999999999E-4</v>
      </c>
      <c r="BA62">
        <v>0</v>
      </c>
      <c r="BB62">
        <v>0.182168</v>
      </c>
      <c r="BC62">
        <v>11.199</v>
      </c>
      <c r="BD62">
        <v>5.0974499999999999E-2</v>
      </c>
      <c r="BE62">
        <v>5.5507399999999998E-2</v>
      </c>
      <c r="BF62">
        <v>3.2319699999999998E-3</v>
      </c>
      <c r="BG62">
        <v>4.4687299999999999E-2</v>
      </c>
      <c r="BH62">
        <v>0</v>
      </c>
      <c r="BI62">
        <v>8.3336899999999998E-5</v>
      </c>
      <c r="BJ62">
        <v>1.9598299999999998E-6</v>
      </c>
      <c r="BK62">
        <v>9.5239000000000004E-6</v>
      </c>
      <c r="BL62">
        <v>3.9203400000000005E-3</v>
      </c>
      <c r="BM62">
        <v>2.1341899999999998E-4</v>
      </c>
      <c r="BN62">
        <v>1.9232099999999999E-3</v>
      </c>
      <c r="BO62">
        <v>0.10513800000000001</v>
      </c>
      <c r="BP62">
        <v>1.03156E-6</v>
      </c>
      <c r="BQ62">
        <v>4.7937199999999999E-7</v>
      </c>
      <c r="BR62">
        <v>4.8202299999999996E-6</v>
      </c>
      <c r="BS62">
        <v>3.3429E-4</v>
      </c>
      <c r="BU62">
        <v>39.549999999999997</v>
      </c>
      <c r="BV62">
        <v>4.51</v>
      </c>
      <c r="BW62">
        <v>9.81</v>
      </c>
      <c r="BX62">
        <v>17.25</v>
      </c>
      <c r="BY62">
        <v>8.1999999999999993</v>
      </c>
      <c r="BZ62">
        <v>1.57</v>
      </c>
      <c r="CA62">
        <v>19.100000000000001</v>
      </c>
      <c r="CB62">
        <f t="shared" si="0"/>
        <v>236100</v>
      </c>
      <c r="CC62">
        <f t="shared" si="1"/>
        <v>157090</v>
      </c>
      <c r="CD62">
        <f t="shared" si="2"/>
        <v>0.19102075391783144</v>
      </c>
      <c r="CE62">
        <f t="shared" si="3"/>
        <v>0.28709656884588453</v>
      </c>
      <c r="CF62">
        <f t="shared" si="4"/>
        <v>0.80897924608216853</v>
      </c>
      <c r="CG62">
        <f t="shared" si="5"/>
        <v>0.71290343115411547</v>
      </c>
      <c r="CI62">
        <v>5.472783283869223</v>
      </c>
      <c r="CJ62">
        <v>2.5272167161307766</v>
      </c>
      <c r="CL62">
        <v>0.71247669355721222</v>
      </c>
      <c r="CM62">
        <v>0.24070463010721502</v>
      </c>
      <c r="CN62">
        <v>3.0476010531586182</v>
      </c>
      <c r="CO62">
        <v>2.9545577163911992E-2</v>
      </c>
      <c r="CP62">
        <v>1.6534457854416238</v>
      </c>
      <c r="CQ62">
        <v>2.1349977604248088E-2</v>
      </c>
      <c r="CR62">
        <v>0</v>
      </c>
      <c r="CS62">
        <v>6.4888162768045508E-5</v>
      </c>
      <c r="CT62">
        <v>7.5651059015719594E-3</v>
      </c>
      <c r="CU62">
        <v>4.0097497004498001E-4</v>
      </c>
      <c r="CV62">
        <v>4.1306555901336972E-4</v>
      </c>
      <c r="CW62">
        <v>8.4750669082930075E-6</v>
      </c>
      <c r="CX62">
        <v>9.3032309389592711E-7</v>
      </c>
      <c r="CY62">
        <v>3.7598482487131318E-4</v>
      </c>
      <c r="CZ62">
        <v>1.9641598718687959E-7</v>
      </c>
      <c r="DA62">
        <v>2.4690825109765405E-8</v>
      </c>
      <c r="DB62">
        <v>1.6019716224265548E-5</v>
      </c>
      <c r="DC62">
        <v>6.6176118551567011E-8</v>
      </c>
      <c r="DD62">
        <v>2.4690825109765405E-8</v>
      </c>
      <c r="DE62">
        <v>2.3363440266073278E-7</v>
      </c>
      <c r="DF62">
        <v>1.4376152702498787E-5</v>
      </c>
      <c r="DH62">
        <v>2.3387899108223701E-2</v>
      </c>
      <c r="DI62">
        <v>1.8688237861578034</v>
      </c>
      <c r="DJ62">
        <v>4.6588577956709351E-3</v>
      </c>
      <c r="DK62">
        <v>1.289468598574711E-4</v>
      </c>
      <c r="DL62">
        <v>0</v>
      </c>
      <c r="DM62">
        <v>6.823358929765432E-3</v>
      </c>
      <c r="DN62">
        <v>5.1284147330184453</v>
      </c>
      <c r="DP62">
        <v>3.5796369164265068E-2</v>
      </c>
      <c r="DQ62">
        <v>4.066996037407556E-2</v>
      </c>
      <c r="DR62">
        <v>5.4223521497634142</v>
      </c>
      <c r="DS62">
        <v>5.8232795309606988</v>
      </c>
      <c r="DT62">
        <v>18.535090060040066</v>
      </c>
      <c r="DU62">
        <v>30.629428195087261</v>
      </c>
      <c r="DV62">
        <v>0</v>
      </c>
      <c r="DW62">
        <v>0</v>
      </c>
      <c r="DX62">
        <v>3.1031693238434068E-3</v>
      </c>
      <c r="DY62">
        <v>2.1575411405890952</v>
      </c>
      <c r="DZ62">
        <v>6.6223386336866825E-4</v>
      </c>
      <c r="EA62">
        <v>0</v>
      </c>
      <c r="EB62">
        <v>0.23522020240262037</v>
      </c>
      <c r="EC62">
        <v>14.40659253290354</v>
      </c>
      <c r="ED62">
        <v>6.3449140562863035E-2</v>
      </c>
      <c r="EE62">
        <v>6.9091346160905232E-2</v>
      </c>
      <c r="EF62">
        <v>4.344524216867476E-3</v>
      </c>
      <c r="EG62">
        <v>4.8870035462735301E-2</v>
      </c>
      <c r="EH62">
        <v>0</v>
      </c>
      <c r="EI62">
        <v>9.855477719698684E-5</v>
      </c>
      <c r="EJ62">
        <v>2.4888584557417584E-6</v>
      </c>
      <c r="EK62">
        <v>1.2864886625739995E-5</v>
      </c>
      <c r="EL62">
        <v>5.6081410978366256E-3</v>
      </c>
      <c r="EM62">
        <v>2.7094918279841631E-4</v>
      </c>
      <c r="EN62">
        <v>2.0389788487584584E-3</v>
      </c>
      <c r="EO62">
        <v>0.11739006117989753</v>
      </c>
      <c r="EP62">
        <v>1.2097993088552901E-6</v>
      </c>
      <c r="EQ62">
        <v>3.0895941040462416E-7</v>
      </c>
      <c r="ER62">
        <v>6.0787756919060044E-6</v>
      </c>
      <c r="ES62">
        <v>3.6010389961390054E-4</v>
      </c>
      <c r="EU62">
        <v>7.4780086401974781</v>
      </c>
      <c r="EV62">
        <v>18.535090060040066</v>
      </c>
      <c r="EW62">
        <v>36.900234992522911</v>
      </c>
      <c r="EX62">
        <v>9.8782546421812008</v>
      </c>
      <c r="EY62">
        <v>2.619509087110925</v>
      </c>
      <c r="EZ62">
        <v>24.570579281941036</v>
      </c>
      <c r="FB62">
        <v>32.7637</v>
      </c>
      <c r="FC62">
        <v>74.494</v>
      </c>
      <c r="FD62">
        <v>5387.81</v>
      </c>
      <c r="FE62">
        <v>4389.8</v>
      </c>
      <c r="FF62">
        <v>4.5048300000000003E-12</v>
      </c>
      <c r="FG62">
        <v>14793.1</v>
      </c>
      <c r="FH62">
        <v>935.35599999999999</v>
      </c>
      <c r="FI62">
        <v>145.053</v>
      </c>
      <c r="FJ62">
        <v>4.5356500000000004</v>
      </c>
      <c r="FK62">
        <v>2237.16</v>
      </c>
      <c r="FL62">
        <v>0.62683699999999998</v>
      </c>
      <c r="FM62">
        <v>2.0794899999999998</v>
      </c>
      <c r="FN62">
        <v>300.92200000000003</v>
      </c>
      <c r="FO62">
        <v>15070.8</v>
      </c>
      <c r="FP62">
        <v>100.262</v>
      </c>
      <c r="FQ62">
        <v>94.567599999999999</v>
      </c>
      <c r="FR62">
        <v>4.8375700000000004</v>
      </c>
      <c r="FS62">
        <v>56.191099999999999</v>
      </c>
      <c r="FT62">
        <v>5.2130700000000001</v>
      </c>
      <c r="FU62">
        <v>0.306058</v>
      </c>
      <c r="FV62">
        <v>3.44316E-2</v>
      </c>
      <c r="FW62">
        <v>0.13201599999999999</v>
      </c>
      <c r="FX62">
        <v>5.9467600000000003</v>
      </c>
      <c r="FY62">
        <v>0.41206100000000001</v>
      </c>
      <c r="FZ62">
        <v>2.7259600000000002</v>
      </c>
      <c r="GA62">
        <v>171.89699999999999</v>
      </c>
      <c r="GB62">
        <v>8.6236000000000004E-3</v>
      </c>
      <c r="GC62">
        <v>9.2239000000000002E-3</v>
      </c>
      <c r="GD62">
        <v>2.9532599999999999E-2</v>
      </c>
      <c r="GE62">
        <v>0.49355700000000002</v>
      </c>
      <c r="GG62">
        <v>941.66666666666708</v>
      </c>
      <c r="GH62">
        <v>1166.6666666666699</v>
      </c>
      <c r="GI62">
        <v>1424.9999999999998</v>
      </c>
      <c r="GJ62">
        <v>1041.6666666666702</v>
      </c>
      <c r="GK62">
        <v>2216.6666666666702</v>
      </c>
      <c r="GL62">
        <v>833.33333333333303</v>
      </c>
      <c r="GM62">
        <v>3.2763699999999998E-3</v>
      </c>
      <c r="GN62">
        <v>7.4494000000000001E-3</v>
      </c>
      <c r="GO62">
        <v>0.53878100000000007</v>
      </c>
      <c r="GP62">
        <v>0.43898000000000004</v>
      </c>
      <c r="GQ62">
        <v>4.5048300000000003E-16</v>
      </c>
      <c r="GR62">
        <v>1.4793100000000001</v>
      </c>
      <c r="GS62">
        <v>9.3535599999999997E-2</v>
      </c>
      <c r="GT62">
        <v>1.45053E-2</v>
      </c>
      <c r="GU62">
        <v>4.5356500000000007E-4</v>
      </c>
      <c r="GV62">
        <v>0.223716</v>
      </c>
      <c r="GW62">
        <v>6.2683700000000004E-5</v>
      </c>
      <c r="GX62">
        <v>2.07949E-4</v>
      </c>
      <c r="GY62">
        <v>3.0092200000000003E-2</v>
      </c>
      <c r="GZ62">
        <v>1.50708</v>
      </c>
      <c r="HA62">
        <v>1.0026200000000001E-2</v>
      </c>
      <c r="HB62">
        <v>9.4567599999999998E-3</v>
      </c>
      <c r="HC62">
        <v>4.8375700000000002E-4</v>
      </c>
      <c r="HD62">
        <v>5.6191100000000001E-3</v>
      </c>
      <c r="HE62">
        <v>5.2130700000000004E-4</v>
      </c>
      <c r="HF62">
        <v>3.0605799999999998E-5</v>
      </c>
      <c r="HG62">
        <v>3.4431600000000001E-6</v>
      </c>
      <c r="HH62">
        <v>1.3201599999999999E-5</v>
      </c>
      <c r="HI62">
        <v>5.9467600000000004E-4</v>
      </c>
      <c r="HJ62">
        <v>4.1206099999999998E-5</v>
      </c>
      <c r="HK62">
        <v>2.72596E-4</v>
      </c>
      <c r="HL62">
        <v>1.7189699999999999E-2</v>
      </c>
      <c r="HM62">
        <v>8.6236000000000005E-7</v>
      </c>
      <c r="HN62">
        <v>9.2238999999999999E-7</v>
      </c>
      <c r="HO62">
        <v>2.9532599999999999E-6</v>
      </c>
      <c r="HP62">
        <v>4.9355699999999999E-5</v>
      </c>
      <c r="HS62">
        <v>9.4166666666666704E-2</v>
      </c>
      <c r="HT62">
        <v>0.11666666666666699</v>
      </c>
      <c r="HU62">
        <v>0.14249999999999999</v>
      </c>
      <c r="HV62">
        <v>0.10416666666666702</v>
      </c>
      <c r="HW62">
        <v>0.22166666666666701</v>
      </c>
      <c r="HX62">
        <v>8.3333333333333301E-2</v>
      </c>
      <c r="HZ62">
        <v>7.0531653890489798E-3</v>
      </c>
      <c r="IA62">
        <v>1.0041622705524108E-2</v>
      </c>
      <c r="IB62">
        <v>0.89316636363636526</v>
      </c>
      <c r="IC62">
        <v>0.72772085561497457</v>
      </c>
      <c r="ID62">
        <v>8.5120916753150516E-16</v>
      </c>
      <c r="IE62">
        <v>3.1640065788536824</v>
      </c>
      <c r="IF62">
        <v>0.13087516087824377</v>
      </c>
      <c r="IG62">
        <v>2.029583892215573E-2</v>
      </c>
      <c r="IH62">
        <v>6.9568154804270266E-4</v>
      </c>
      <c r="II62">
        <v>0.37326502861917688</v>
      </c>
      <c r="IJ62">
        <v>1.1190529403219461E-4</v>
      </c>
      <c r="IK62">
        <v>3.0392546153846118E-4</v>
      </c>
      <c r="IL62">
        <v>3.8855854896250347E-2</v>
      </c>
      <c r="IM62">
        <v>1.9385609167412736</v>
      </c>
      <c r="IN62">
        <v>1.2479843315998733E-2</v>
      </c>
      <c r="IO62">
        <v>1.1771048161517242E-2</v>
      </c>
      <c r="IP62">
        <v>6.5028264543889934E-4</v>
      </c>
      <c r="IQ62">
        <v>6.1450592219492017E-3</v>
      </c>
      <c r="IR62">
        <v>6.1650115658525365E-4</v>
      </c>
      <c r="IS62">
        <v>3.6194624469299194E-5</v>
      </c>
      <c r="IT62">
        <v>4.3725924597907952E-6</v>
      </c>
      <c r="IU62">
        <v>1.78327247533436E-5</v>
      </c>
      <c r="IV62">
        <v>8.5069838725648609E-4</v>
      </c>
      <c r="IW62">
        <v>5.2313801120377507E-5</v>
      </c>
      <c r="IX62">
        <v>2.8900508954100737E-4</v>
      </c>
      <c r="IY62">
        <v>1.9192869701383744E-2</v>
      </c>
      <c r="IZ62">
        <v>1.0113638876889837E-6</v>
      </c>
      <c r="JA62">
        <v>5.9448835260115588E-7</v>
      </c>
      <c r="JB62">
        <v>3.724346161879909E-6</v>
      </c>
      <c r="JC62">
        <v>5.3166950965251097E-5</v>
      </c>
      <c r="JD62">
        <v>0</v>
      </c>
      <c r="JE62">
        <v>0</v>
      </c>
      <c r="JF62">
        <v>0.15610516934046378</v>
      </c>
      <c r="JG62">
        <v>0.22044724487274592</v>
      </c>
      <c r="JH62">
        <v>0.30478462086151631</v>
      </c>
      <c r="JI62">
        <v>0.12547953964194417</v>
      </c>
      <c r="JJ62">
        <v>0.36984576282988701</v>
      </c>
    </row>
    <row r="63" spans="1:270">
      <c r="A63" t="s">
        <v>64</v>
      </c>
      <c r="B63" t="s">
        <v>60</v>
      </c>
      <c r="D63">
        <v>151.96199999999999</v>
      </c>
      <c r="E63">
        <v>274.483</v>
      </c>
      <c r="F63">
        <v>31051.3</v>
      </c>
      <c r="G63">
        <v>32769.1</v>
      </c>
      <c r="H63">
        <v>97700</v>
      </c>
      <c r="I63">
        <v>139046</v>
      </c>
      <c r="J63" s="17">
        <v>0</v>
      </c>
      <c r="K63" s="17">
        <v>0</v>
      </c>
      <c r="L63">
        <v>18.6234</v>
      </c>
      <c r="M63">
        <v>12189.1</v>
      </c>
      <c r="N63">
        <v>3.5292599999999998</v>
      </c>
      <c r="O63" s="17">
        <v>0</v>
      </c>
      <c r="P63">
        <v>1518.03</v>
      </c>
      <c r="Q63">
        <v>94841.600000000006</v>
      </c>
      <c r="R63">
        <v>460.59</v>
      </c>
      <c r="S63">
        <v>523.21900000000005</v>
      </c>
      <c r="T63">
        <v>31.666799999999999</v>
      </c>
      <c r="U63">
        <v>423.85700000000003</v>
      </c>
      <c r="V63" s="17">
        <v>0</v>
      </c>
      <c r="W63">
        <v>0.70343900000000004</v>
      </c>
      <c r="X63">
        <v>0.12138699999999999</v>
      </c>
      <c r="Y63" s="1">
        <v>1.03473E-6</v>
      </c>
      <c r="Z63">
        <v>35.3688</v>
      </c>
      <c r="AA63">
        <v>1.79637</v>
      </c>
      <c r="AB63">
        <v>19.704999999999998</v>
      </c>
      <c r="AC63">
        <v>899.67700000000002</v>
      </c>
      <c r="AD63">
        <v>1.74168E-2</v>
      </c>
      <c r="AE63" s="17">
        <v>0</v>
      </c>
      <c r="AF63">
        <v>4.2568500000000002E-2</v>
      </c>
      <c r="AG63">
        <v>2.6103299999999998</v>
      </c>
      <c r="AI63">
        <v>394400</v>
      </c>
      <c r="AJ63">
        <v>44800.000000000007</v>
      </c>
      <c r="AK63">
        <v>97700</v>
      </c>
      <c r="AL63">
        <v>171000</v>
      </c>
      <c r="AM63">
        <v>82600</v>
      </c>
      <c r="AN63">
        <v>16400</v>
      </c>
      <c r="AO63">
        <v>193000</v>
      </c>
      <c r="AP63">
        <v>1.5196199999999998E-2</v>
      </c>
      <c r="AQ63">
        <v>2.7448300000000002E-2</v>
      </c>
      <c r="AR63">
        <v>3.1051299999999999</v>
      </c>
      <c r="AS63">
        <v>3.27691</v>
      </c>
      <c r="AT63">
        <v>9.77</v>
      </c>
      <c r="AU63">
        <v>13.9046</v>
      </c>
      <c r="AV63">
        <v>0</v>
      </c>
      <c r="AW63">
        <v>2.9424200000000001E-2</v>
      </c>
      <c r="AX63">
        <v>1.8623400000000001E-3</v>
      </c>
      <c r="AY63">
        <v>1.2189099999999999</v>
      </c>
      <c r="AZ63">
        <v>3.5292599999999999E-4</v>
      </c>
      <c r="BA63">
        <v>0</v>
      </c>
      <c r="BB63">
        <v>0.15180299999999999</v>
      </c>
      <c r="BC63">
        <v>9.484160000000001</v>
      </c>
      <c r="BD63">
        <v>4.6058999999999996E-2</v>
      </c>
      <c r="BE63">
        <v>5.2321900000000005E-2</v>
      </c>
      <c r="BF63">
        <v>3.1666799999999998E-3</v>
      </c>
      <c r="BG63">
        <v>4.2385700000000005E-2</v>
      </c>
      <c r="BH63">
        <v>0</v>
      </c>
      <c r="BI63">
        <v>7.0343900000000009E-5</v>
      </c>
      <c r="BJ63">
        <v>1.21387E-5</v>
      </c>
      <c r="BK63">
        <v>1.0347300000000001E-10</v>
      </c>
      <c r="BL63">
        <v>3.5368800000000001E-3</v>
      </c>
      <c r="BM63">
        <v>1.7963700000000001E-4</v>
      </c>
      <c r="BN63">
        <v>1.9705E-3</v>
      </c>
      <c r="BO63">
        <v>8.9967699999999998E-2</v>
      </c>
      <c r="BP63">
        <v>1.7416800000000001E-6</v>
      </c>
      <c r="BQ63">
        <v>0</v>
      </c>
      <c r="BR63">
        <v>4.2568500000000006E-6</v>
      </c>
      <c r="BS63">
        <v>2.6103299999999998E-4</v>
      </c>
      <c r="BU63">
        <v>39.44</v>
      </c>
      <c r="BV63">
        <v>4.4800000000000004</v>
      </c>
      <c r="BW63">
        <v>9.77</v>
      </c>
      <c r="BX63">
        <v>17.100000000000001</v>
      </c>
      <c r="BY63">
        <v>8.26</v>
      </c>
      <c r="BZ63">
        <v>1.64</v>
      </c>
      <c r="CA63">
        <v>19.3</v>
      </c>
      <c r="CB63">
        <f t="shared" si="0"/>
        <v>237800</v>
      </c>
      <c r="CC63">
        <f t="shared" si="1"/>
        <v>139641.60000000001</v>
      </c>
      <c r="CD63">
        <f t="shared" si="2"/>
        <v>0.18839360807401181</v>
      </c>
      <c r="CE63">
        <f t="shared" si="3"/>
        <v>0.32082130253448832</v>
      </c>
      <c r="CF63">
        <f t="shared" si="4"/>
        <v>0.81160639192598827</v>
      </c>
      <c r="CG63">
        <f t="shared" si="5"/>
        <v>0.67917869746551174</v>
      </c>
      <c r="CI63">
        <v>5.454351112174697</v>
      </c>
      <c r="CJ63">
        <v>2.5456488878253025</v>
      </c>
      <c r="CL63">
        <v>0.69817522783592167</v>
      </c>
      <c r="CM63">
        <v>0.22811039941723307</v>
      </c>
      <c r="CN63">
        <v>3.0960636902738754</v>
      </c>
      <c r="CO63">
        <v>2.4753041598599354E-2</v>
      </c>
      <c r="CP63">
        <v>1.6512744493593061</v>
      </c>
      <c r="CQ63">
        <v>1.9616088070471258E-2</v>
      </c>
      <c r="CR63">
        <v>0</v>
      </c>
      <c r="CS63">
        <v>6.2067118817463505E-5</v>
      </c>
      <c r="CT63">
        <v>7.1692786837971277E-3</v>
      </c>
      <c r="CU63">
        <v>3.7108170309209067E-4</v>
      </c>
      <c r="CV63">
        <v>4.0689623666857175E-4</v>
      </c>
      <c r="CW63">
        <v>7.192172022664947E-6</v>
      </c>
      <c r="CX63">
        <v>1.0161874927325437E-11</v>
      </c>
      <c r="CY63">
        <v>3.4103169027103396E-4</v>
      </c>
      <c r="CZ63">
        <v>1.2230900704560571E-6</v>
      </c>
      <c r="DA63">
        <v>0</v>
      </c>
      <c r="DB63">
        <v>1.3556430783919245E-5</v>
      </c>
      <c r="DC63">
        <v>1.1233187071625536E-7</v>
      </c>
      <c r="DD63">
        <v>0</v>
      </c>
      <c r="DE63">
        <v>2.074365152833907E-7</v>
      </c>
      <c r="DF63">
        <v>1.1286064709271156E-5</v>
      </c>
      <c r="DH63">
        <v>2.1391603910924425E-2</v>
      </c>
      <c r="DI63">
        <v>1.8926154343005117</v>
      </c>
      <c r="DJ63">
        <v>4.4426543811911107E-3</v>
      </c>
      <c r="DK63">
        <v>1.3282760153201796E-4</v>
      </c>
      <c r="DL63">
        <v>6.5767877064633789E-3</v>
      </c>
      <c r="DM63">
        <v>5.8702007445368947E-3</v>
      </c>
      <c r="DN63">
        <v>5.1789143341452881</v>
      </c>
      <c r="DP63">
        <v>3.2713433429394756E-2</v>
      </c>
      <c r="DQ63">
        <v>3.6999687559808495E-2</v>
      </c>
      <c r="DR63">
        <v>5.1486006583007526</v>
      </c>
      <c r="DS63">
        <v>5.4334282246451258</v>
      </c>
      <c r="DT63">
        <v>18.45951374990738</v>
      </c>
      <c r="DU63">
        <v>29.744656959772204</v>
      </c>
      <c r="DV63">
        <v>0</v>
      </c>
      <c r="DW63">
        <v>4.117038762475058E-2</v>
      </c>
      <c r="DX63">
        <v>2.8564716725978565E-3</v>
      </c>
      <c r="DY63">
        <v>2.0337234531021511</v>
      </c>
      <c r="DZ63">
        <v>6.3005674204946922E-4</v>
      </c>
      <c r="EA63">
        <v>0</v>
      </c>
      <c r="EB63">
        <v>0.19601210083727647</v>
      </c>
      <c r="EC63">
        <v>12.200591895424811</v>
      </c>
      <c r="ED63">
        <v>5.7330703884979912E-2</v>
      </c>
      <c r="EE63">
        <v>6.5126280544508808E-2</v>
      </c>
      <c r="EF63">
        <v>4.2567591738382161E-3</v>
      </c>
      <c r="EG63">
        <v>4.6353005487305345E-2</v>
      </c>
      <c r="EH63">
        <v>0</v>
      </c>
      <c r="EI63">
        <v>8.3189168203606377E-5</v>
      </c>
      <c r="EJ63">
        <v>1.5415370790687197E-5</v>
      </c>
      <c r="EK63">
        <v>1.3977135562376701E-10</v>
      </c>
      <c r="EL63">
        <v>5.0595923022279709E-3</v>
      </c>
      <c r="EM63">
        <v>2.2806075537023E-4</v>
      </c>
      <c r="EN63">
        <v>2.0891155003762161E-3</v>
      </c>
      <c r="EO63">
        <v>0.10045191849963539</v>
      </c>
      <c r="EP63">
        <v>2.0426182289416823E-6</v>
      </c>
      <c r="EQ63">
        <v>0</v>
      </c>
      <c r="ER63">
        <v>5.3682990861618809E-6</v>
      </c>
      <c r="ES63">
        <v>2.8118998841698909E-4</v>
      </c>
      <c r="EU63">
        <v>7.4282657889323076</v>
      </c>
      <c r="EV63">
        <v>18.45951374990738</v>
      </c>
      <c r="EW63">
        <v>36.579363383892279</v>
      </c>
      <c r="EX63">
        <v>9.9505345541971604</v>
      </c>
      <c r="EY63">
        <v>2.7363024858993099</v>
      </c>
      <c r="EZ63">
        <v>24.827862834631517</v>
      </c>
      <c r="FB63">
        <v>16.057500000000001</v>
      </c>
      <c r="FC63">
        <v>59.477499999999999</v>
      </c>
      <c r="FD63">
        <v>2298.94</v>
      </c>
      <c r="FE63">
        <v>1991.09</v>
      </c>
      <c r="FF63">
        <v>4.1744400000000001E-12</v>
      </c>
      <c r="FG63">
        <v>9509.1</v>
      </c>
      <c r="FH63">
        <v>835.245</v>
      </c>
      <c r="FI63">
        <v>108.592</v>
      </c>
      <c r="FJ63">
        <v>3.0651299999999999</v>
      </c>
      <c r="FK63">
        <v>966.81100000000004</v>
      </c>
      <c r="FL63">
        <v>0.57476300000000002</v>
      </c>
      <c r="FM63">
        <v>2.0099300000000002</v>
      </c>
      <c r="FN63">
        <v>154.19300000000001</v>
      </c>
      <c r="FO63">
        <v>7424.25</v>
      </c>
      <c r="FP63">
        <v>44.391199999999998</v>
      </c>
      <c r="FQ63">
        <v>64.307900000000004</v>
      </c>
      <c r="FR63">
        <v>2.28729</v>
      </c>
      <c r="FS63">
        <v>40.844700000000003</v>
      </c>
      <c r="FT63">
        <v>4.9545899999999996</v>
      </c>
      <c r="FU63">
        <v>0.227908</v>
      </c>
      <c r="FV63">
        <v>0.11329599999999999</v>
      </c>
      <c r="FW63">
        <v>1.14359E-7</v>
      </c>
      <c r="FX63">
        <v>2.38246</v>
      </c>
      <c r="FY63">
        <v>0.259106</v>
      </c>
      <c r="FZ63">
        <v>1.9975000000000001</v>
      </c>
      <c r="GA63">
        <v>76.595399999999998</v>
      </c>
      <c r="GB63">
        <v>1.2233900000000001E-2</v>
      </c>
      <c r="GC63">
        <v>6.0753900000000002E-7</v>
      </c>
      <c r="GD63">
        <v>2.6383199999999999E-2</v>
      </c>
      <c r="GE63">
        <v>0.35678100000000001</v>
      </c>
      <c r="GG63">
        <v>941.66666666666708</v>
      </c>
      <c r="GH63">
        <v>1166.6666666666699</v>
      </c>
      <c r="GI63">
        <v>1424.9999999999998</v>
      </c>
      <c r="GJ63">
        <v>1041.6666666666702</v>
      </c>
      <c r="GK63">
        <v>2216.6666666666702</v>
      </c>
      <c r="GL63">
        <v>833.33333333333303</v>
      </c>
      <c r="GM63">
        <v>1.6057500000000002E-3</v>
      </c>
      <c r="GN63">
        <v>5.9477499999999999E-3</v>
      </c>
      <c r="GO63">
        <v>0.22989400000000002</v>
      </c>
      <c r="GP63">
        <v>0.19910899999999998</v>
      </c>
      <c r="GQ63">
        <v>4.17444E-16</v>
      </c>
      <c r="GR63">
        <v>0.95091000000000003</v>
      </c>
      <c r="GS63">
        <v>8.3524500000000002E-2</v>
      </c>
      <c r="GT63">
        <v>1.0859199999999999E-2</v>
      </c>
      <c r="GU63">
        <v>3.0651300000000001E-4</v>
      </c>
      <c r="GV63">
        <v>9.6681100000000006E-2</v>
      </c>
      <c r="GW63">
        <v>5.7476300000000004E-5</v>
      </c>
      <c r="GX63">
        <v>2.0099300000000003E-4</v>
      </c>
      <c r="GY63">
        <v>1.54193E-2</v>
      </c>
      <c r="GZ63">
        <v>0.742425</v>
      </c>
      <c r="HA63">
        <v>4.4391199999999995E-3</v>
      </c>
      <c r="HB63">
        <v>6.4307900000000005E-3</v>
      </c>
      <c r="HC63">
        <v>2.28729E-4</v>
      </c>
      <c r="HD63">
        <v>4.0844700000000006E-3</v>
      </c>
      <c r="HE63">
        <v>4.9545899999999996E-4</v>
      </c>
      <c r="HF63">
        <v>2.2790799999999999E-5</v>
      </c>
      <c r="HG63">
        <v>1.1329599999999999E-5</v>
      </c>
      <c r="HH63">
        <v>1.14359E-11</v>
      </c>
      <c r="HI63">
        <v>2.3824600000000001E-4</v>
      </c>
      <c r="HJ63">
        <v>2.5910599999999999E-5</v>
      </c>
      <c r="HK63">
        <v>1.9975E-4</v>
      </c>
      <c r="HL63">
        <v>7.6595399999999994E-3</v>
      </c>
      <c r="HM63">
        <v>1.2233900000000002E-6</v>
      </c>
      <c r="HN63">
        <v>6.0753899999999999E-11</v>
      </c>
      <c r="HO63">
        <v>2.6383199999999999E-6</v>
      </c>
      <c r="HP63">
        <v>3.56781E-5</v>
      </c>
      <c r="HS63">
        <v>9.4166666666666704E-2</v>
      </c>
      <c r="HT63">
        <v>0.11666666666666699</v>
      </c>
      <c r="HU63">
        <v>0.14249999999999999</v>
      </c>
      <c r="HV63">
        <v>0.10416666666666702</v>
      </c>
      <c r="HW63">
        <v>0.22166666666666701</v>
      </c>
      <c r="HX63">
        <v>8.3333333333333301E-2</v>
      </c>
      <c r="HZ63">
        <v>3.4567586455331364E-3</v>
      </c>
      <c r="IA63">
        <v>8.0174324706393831E-3</v>
      </c>
      <c r="IB63">
        <v>0.38110770053476006</v>
      </c>
      <c r="IC63">
        <v>0.33007374331550854</v>
      </c>
      <c r="ID63">
        <v>7.8878039733135682E-16</v>
      </c>
      <c r="IE63">
        <v>2.0338438163047332</v>
      </c>
      <c r="IF63">
        <v>0.11686761377245532</v>
      </c>
      <c r="IG63">
        <v>1.5194209980039949E-2</v>
      </c>
      <c r="IH63">
        <v>4.7013203914590608E-4</v>
      </c>
      <c r="II63">
        <v>0.16131020382285355</v>
      </c>
      <c r="IJ63">
        <v>1.0260884809579886E-4</v>
      </c>
      <c r="IK63">
        <v>2.9375899999999972E-4</v>
      </c>
      <c r="IL63">
        <v>1.9909813287222369E-2</v>
      </c>
      <c r="IM63">
        <v>0.95498320501342993</v>
      </c>
      <c r="IN63">
        <v>5.5254754603854192E-3</v>
      </c>
      <c r="IO63">
        <v>8.0045532303456447E-3</v>
      </c>
      <c r="IP63">
        <v>3.0746531669535325E-4</v>
      </c>
      <c r="IQ63">
        <v>4.4667767743067606E-3</v>
      </c>
      <c r="IR63">
        <v>5.8593313832458254E-4</v>
      </c>
      <c r="IS63">
        <v>2.6952553024423607E-5</v>
      </c>
      <c r="IT63">
        <v>1.4387865661905281E-5</v>
      </c>
      <c r="IU63">
        <v>1.5447616728787578E-11</v>
      </c>
      <c r="IV63">
        <v>3.4081665977828059E-4</v>
      </c>
      <c r="IW63">
        <v>3.2895177541908925E-5</v>
      </c>
      <c r="IX63">
        <v>2.1177407825432589E-4</v>
      </c>
      <c r="IY63">
        <v>8.5521302403495612E-3</v>
      </c>
      <c r="IZ63">
        <v>1.4347748812095016E-6</v>
      </c>
      <c r="JA63">
        <v>3.9156415317919057E-11</v>
      </c>
      <c r="JB63">
        <v>3.3271763968668527E-6</v>
      </c>
      <c r="JC63">
        <v>3.8433165637065732E-5</v>
      </c>
      <c r="JD63">
        <v>0</v>
      </c>
      <c r="JE63">
        <v>0</v>
      </c>
      <c r="JF63">
        <v>0.15610516934046378</v>
      </c>
      <c r="JG63">
        <v>0.22044724487274592</v>
      </c>
      <c r="JH63">
        <v>0.30478462086151631</v>
      </c>
      <c r="JI63">
        <v>0.12547953964194417</v>
      </c>
      <c r="JJ63">
        <v>0.36984576282988701</v>
      </c>
    </row>
    <row r="64" spans="1:270">
      <c r="A64" t="s">
        <v>64</v>
      </c>
      <c r="B64" t="s">
        <v>61</v>
      </c>
      <c r="D64">
        <v>172.916</v>
      </c>
      <c r="E64">
        <v>528.33199999999999</v>
      </c>
      <c r="F64">
        <v>35852.699999999997</v>
      </c>
      <c r="G64">
        <v>37829.5</v>
      </c>
      <c r="H64">
        <v>98100</v>
      </c>
      <c r="I64">
        <v>167595</v>
      </c>
      <c r="J64" s="17">
        <v>0</v>
      </c>
      <c r="K64" s="17">
        <v>238.149</v>
      </c>
      <c r="L64">
        <v>17.511700000000001</v>
      </c>
      <c r="M64">
        <v>12160.2</v>
      </c>
      <c r="N64">
        <v>21.2529</v>
      </c>
      <c r="O64" s="17">
        <v>0</v>
      </c>
      <c r="P64">
        <v>1766.25</v>
      </c>
      <c r="Q64">
        <v>112787</v>
      </c>
      <c r="R64">
        <v>513.38400000000001</v>
      </c>
      <c r="S64">
        <v>554.56500000000005</v>
      </c>
      <c r="T64">
        <v>37.348199999999999</v>
      </c>
      <c r="U64">
        <v>460.30500000000001</v>
      </c>
      <c r="V64" s="17">
        <v>0</v>
      </c>
      <c r="W64">
        <v>0.51500400000000002</v>
      </c>
      <c r="X64">
        <v>1.4357000000000001E-4</v>
      </c>
      <c r="Y64">
        <v>3.9661500000000002E-2</v>
      </c>
      <c r="Z64">
        <v>48.584400000000002</v>
      </c>
      <c r="AA64">
        <v>2.0024000000000002</v>
      </c>
      <c r="AB64">
        <v>7.5369000000000002</v>
      </c>
      <c r="AC64">
        <v>877.69100000000003</v>
      </c>
      <c r="AD64" s="17">
        <v>0</v>
      </c>
      <c r="AE64" s="1">
        <v>2.40964E-6</v>
      </c>
      <c r="AF64">
        <v>3.7725399999999999E-2</v>
      </c>
      <c r="AG64">
        <v>3.6244900000000002</v>
      </c>
      <c r="AI64">
        <v>396000</v>
      </c>
      <c r="AJ64">
        <v>46700</v>
      </c>
      <c r="AK64">
        <v>98100</v>
      </c>
      <c r="AL64">
        <v>173299.99999999997</v>
      </c>
      <c r="AM64">
        <v>83300</v>
      </c>
      <c r="AN64">
        <v>14300</v>
      </c>
      <c r="AO64">
        <v>188299.99999999997</v>
      </c>
      <c r="AP64">
        <v>1.7291600000000001E-2</v>
      </c>
      <c r="AQ64">
        <v>5.2833199999999997E-2</v>
      </c>
      <c r="AR64">
        <v>3.5852699999999995</v>
      </c>
      <c r="AS64">
        <v>3.78295</v>
      </c>
      <c r="AT64">
        <v>9.81</v>
      </c>
      <c r="AU64">
        <v>16.759499999999999</v>
      </c>
      <c r="AV64">
        <v>0</v>
      </c>
      <c r="AW64">
        <v>0</v>
      </c>
      <c r="AX64">
        <v>1.75117E-3</v>
      </c>
      <c r="AY64">
        <v>1.2160200000000001</v>
      </c>
      <c r="AZ64">
        <v>2.1252900000000002E-3</v>
      </c>
      <c r="BA64">
        <v>0</v>
      </c>
      <c r="BB64">
        <v>0.176625</v>
      </c>
      <c r="BC64">
        <v>11.278700000000001</v>
      </c>
      <c r="BD64">
        <v>5.1338399999999999E-2</v>
      </c>
      <c r="BE64">
        <v>5.5456500000000006E-2</v>
      </c>
      <c r="BF64">
        <v>3.7348199999999998E-3</v>
      </c>
      <c r="BG64">
        <v>4.6030500000000002E-2</v>
      </c>
      <c r="BH64">
        <v>0</v>
      </c>
      <c r="BI64">
        <v>5.1500399999999999E-5</v>
      </c>
      <c r="BJ64">
        <v>1.4357000000000001E-8</v>
      </c>
      <c r="BK64">
        <v>3.9661500000000001E-6</v>
      </c>
      <c r="BL64">
        <v>4.8584400000000003E-3</v>
      </c>
      <c r="BM64">
        <v>2.0024000000000002E-4</v>
      </c>
      <c r="BN64">
        <v>7.5369E-4</v>
      </c>
      <c r="BO64">
        <v>8.7769100000000003E-2</v>
      </c>
      <c r="BP64">
        <v>0</v>
      </c>
      <c r="BQ64">
        <v>2.40964E-10</v>
      </c>
      <c r="BR64">
        <v>3.7725399999999997E-6</v>
      </c>
      <c r="BS64">
        <v>3.6244900000000004E-4</v>
      </c>
      <c r="BU64">
        <v>39.6</v>
      </c>
      <c r="BV64">
        <v>4.67</v>
      </c>
      <c r="BW64">
        <v>9.81</v>
      </c>
      <c r="BX64">
        <v>17.329999999999998</v>
      </c>
      <c r="BY64">
        <v>8.33</v>
      </c>
      <c r="BZ64">
        <v>1.43</v>
      </c>
      <c r="CA64">
        <v>18.829999999999998</v>
      </c>
      <c r="CB64">
        <f t="shared" si="0"/>
        <v>234999.99999999997</v>
      </c>
      <c r="CC64">
        <f t="shared" si="1"/>
        <v>159487</v>
      </c>
      <c r="CD64">
        <f t="shared" si="2"/>
        <v>0.19872340425531917</v>
      </c>
      <c r="CE64">
        <f t="shared" si="3"/>
        <v>0.29281383435640523</v>
      </c>
      <c r="CF64">
        <f t="shared" si="4"/>
        <v>0.8012765957446808</v>
      </c>
      <c r="CG64">
        <f t="shared" si="5"/>
        <v>0.70718616564359482</v>
      </c>
      <c r="CI64">
        <v>5.4830339095589746</v>
      </c>
      <c r="CJ64">
        <v>2.5169660904410249</v>
      </c>
      <c r="CL64">
        <v>0.71381200702542635</v>
      </c>
      <c r="CM64">
        <v>0.22573014001374658</v>
      </c>
      <c r="CN64">
        <v>2.9962516438065125</v>
      </c>
      <c r="CO64">
        <v>2.8567733140608724E-2</v>
      </c>
      <c r="CP64">
        <v>1.7073930753129469</v>
      </c>
      <c r="CQ64">
        <v>2.2140527854129993E-2</v>
      </c>
      <c r="CR64">
        <v>0</v>
      </c>
      <c r="CS64">
        <v>3.707417697295942E-4</v>
      </c>
      <c r="CT64">
        <v>7.5373694140300103E-3</v>
      </c>
      <c r="CU64">
        <v>3.4611009499695969E-4</v>
      </c>
      <c r="CV64">
        <v>4.7601929622330695E-4</v>
      </c>
      <c r="CW64">
        <v>5.2229950459932303E-6</v>
      </c>
      <c r="CX64">
        <v>3.8635926203911862E-7</v>
      </c>
      <c r="CY64">
        <v>4.6467215028537015E-4</v>
      </c>
      <c r="CZ64">
        <v>1.4349122746916162E-9</v>
      </c>
      <c r="DA64">
        <v>1.2377083512789712E-11</v>
      </c>
      <c r="DB64">
        <v>1.4989108116360735E-5</v>
      </c>
      <c r="DC64">
        <v>0</v>
      </c>
      <c r="DD64">
        <v>1.2377083512789712E-11</v>
      </c>
      <c r="DE64">
        <v>1.8235014059014489E-7</v>
      </c>
      <c r="DF64">
        <v>1.5544237218680519E-5</v>
      </c>
      <c r="DH64">
        <v>4.0842300916348363E-2</v>
      </c>
      <c r="DI64">
        <v>1.8932271317424145</v>
      </c>
      <c r="DJ64">
        <v>4.7856865382655345E-3</v>
      </c>
      <c r="DK64">
        <v>5.0394139364976562E-5</v>
      </c>
      <c r="DL64">
        <v>0</v>
      </c>
      <c r="DM64">
        <v>5.6804581995576137E-3</v>
      </c>
      <c r="DN64">
        <v>5.1312487844939563</v>
      </c>
      <c r="DP64">
        <v>3.722428011527372E-2</v>
      </c>
      <c r="DQ64">
        <v>7.1217958590691369E-2</v>
      </c>
      <c r="DR64">
        <v>5.9447184118494034</v>
      </c>
      <c r="DS64">
        <v>6.2724906397860423</v>
      </c>
      <c r="DT64">
        <v>18.535090060040066</v>
      </c>
      <c r="DU64">
        <v>35.851846030615924</v>
      </c>
      <c r="DV64">
        <v>0</v>
      </c>
      <c r="DW64">
        <v>0</v>
      </c>
      <c r="DX64">
        <v>2.68595825622775E-3</v>
      </c>
      <c r="DY64">
        <v>2.0289015542093169</v>
      </c>
      <c r="DZ64">
        <v>3.7941474793875105E-3</v>
      </c>
      <c r="EA64">
        <v>0</v>
      </c>
      <c r="EB64">
        <v>0.22806293228977001</v>
      </c>
      <c r="EC64">
        <v>14.509120028650699</v>
      </c>
      <c r="ED64">
        <v>6.3902095319669394E-2</v>
      </c>
      <c r="EE64">
        <v>6.9027989752217564E-2</v>
      </c>
      <c r="EF64">
        <v>5.020472323580041E-3</v>
      </c>
      <c r="EG64">
        <v>5.0338959108458946E-2</v>
      </c>
      <c r="EH64">
        <v>0</v>
      </c>
      <c r="EI64">
        <v>6.0904718648710248E-5</v>
      </c>
      <c r="EJ64">
        <v>1.8232469575975689E-8</v>
      </c>
      <c r="EK64">
        <v>5.3574764634948585E-6</v>
      </c>
      <c r="EL64">
        <v>6.9501158153051452E-3</v>
      </c>
      <c r="EM64">
        <v>2.5421759245219445E-4</v>
      </c>
      <c r="EN64">
        <v>7.9905884875846244E-4</v>
      </c>
      <c r="EO64">
        <v>9.7997108739985003E-2</v>
      </c>
      <c r="EP64">
        <v>0</v>
      </c>
      <c r="EQ64">
        <v>1.5530338728323692E-10</v>
      </c>
      <c r="ER64">
        <v>4.7575373890339421E-6</v>
      </c>
      <c r="ES64">
        <v>3.9043733976834078E-4</v>
      </c>
      <c r="EU64">
        <v>7.7433038469450608</v>
      </c>
      <c r="EV64">
        <v>18.535090060040066</v>
      </c>
      <c r="EW64">
        <v>37.071366517125909</v>
      </c>
      <c r="EX64">
        <v>10.034861118215781</v>
      </c>
      <c r="EY64">
        <v>2.3859222895341547</v>
      </c>
      <c r="EZ64">
        <v>24.223246485808879</v>
      </c>
      <c r="FB64">
        <v>23.415900000000001</v>
      </c>
      <c r="FC64">
        <v>143.14699999999999</v>
      </c>
      <c r="FD64">
        <v>4943.3</v>
      </c>
      <c r="FE64">
        <v>3142.57</v>
      </c>
      <c r="FF64">
        <v>4.6017199999999999E-12</v>
      </c>
      <c r="FG64">
        <v>19089.400000000001</v>
      </c>
      <c r="FH64">
        <v>839.58799999999997</v>
      </c>
      <c r="FI64">
        <v>138.05199999999999</v>
      </c>
      <c r="FJ64">
        <v>3.2672500000000002</v>
      </c>
      <c r="FK64">
        <v>1591.81</v>
      </c>
      <c r="FL64">
        <v>2.7266300000000001</v>
      </c>
      <c r="FM64">
        <v>1.3442700000000001</v>
      </c>
      <c r="FN64">
        <v>271.44499999999999</v>
      </c>
      <c r="FO64">
        <v>12319.4</v>
      </c>
      <c r="FP64">
        <v>54.072899999999997</v>
      </c>
      <c r="FQ64">
        <v>62.959899999999998</v>
      </c>
      <c r="FR64">
        <v>4.0097800000000001</v>
      </c>
      <c r="FS64">
        <v>56.212899999999998</v>
      </c>
      <c r="FT64">
        <v>3.8434300000000001</v>
      </c>
      <c r="FU64">
        <v>0.176511</v>
      </c>
      <c r="FV64">
        <v>1.8310700000000001E-5</v>
      </c>
      <c r="FW64">
        <v>7.6812599999999995E-2</v>
      </c>
      <c r="FX64">
        <v>5.3563799999999997</v>
      </c>
      <c r="FY64">
        <v>0.34438600000000003</v>
      </c>
      <c r="FZ64">
        <v>0.864923</v>
      </c>
      <c r="GA64">
        <v>116.622</v>
      </c>
      <c r="GB64">
        <v>2.15054E-4</v>
      </c>
      <c r="GC64">
        <v>2.9643400000000002E-7</v>
      </c>
      <c r="GD64">
        <v>2.90377E-2</v>
      </c>
      <c r="GE64">
        <v>0.60765599999999997</v>
      </c>
      <c r="GG64">
        <v>941.66666666666708</v>
      </c>
      <c r="GH64">
        <v>1166.6666666666699</v>
      </c>
      <c r="GI64">
        <v>1424.9999999999998</v>
      </c>
      <c r="GJ64">
        <v>1041.6666666666702</v>
      </c>
      <c r="GK64">
        <v>2216.6666666666702</v>
      </c>
      <c r="GL64">
        <v>833.33333333333303</v>
      </c>
      <c r="GM64">
        <v>2.3415900000000002E-3</v>
      </c>
      <c r="GN64">
        <v>1.43147E-2</v>
      </c>
      <c r="GO64">
        <v>0.49432999999999999</v>
      </c>
      <c r="GP64">
        <v>0.31425700000000001</v>
      </c>
      <c r="GQ64">
        <v>4.6017199999999998E-16</v>
      </c>
      <c r="GR64">
        <v>1.9089400000000001</v>
      </c>
      <c r="GS64">
        <v>8.39588E-2</v>
      </c>
      <c r="GT64">
        <v>1.38052E-2</v>
      </c>
      <c r="GU64">
        <v>3.2672500000000004E-4</v>
      </c>
      <c r="GV64">
        <v>0.15918099999999999</v>
      </c>
      <c r="GW64">
        <v>2.7266300000000003E-4</v>
      </c>
      <c r="GX64">
        <v>1.3442700000000001E-4</v>
      </c>
      <c r="GY64">
        <v>2.7144499999999998E-2</v>
      </c>
      <c r="GZ64">
        <v>1.23194</v>
      </c>
      <c r="HA64">
        <v>5.4072899999999995E-3</v>
      </c>
      <c r="HB64">
        <v>6.2959899999999996E-3</v>
      </c>
      <c r="HC64">
        <v>4.0097800000000002E-4</v>
      </c>
      <c r="HD64">
        <v>5.6212900000000001E-3</v>
      </c>
      <c r="HE64">
        <v>3.8434299999999999E-4</v>
      </c>
      <c r="HF64">
        <v>1.7651100000000001E-5</v>
      </c>
      <c r="HG64">
        <v>1.8310700000000002E-9</v>
      </c>
      <c r="HH64">
        <v>7.6812599999999994E-6</v>
      </c>
      <c r="HI64">
        <v>5.3563799999999996E-4</v>
      </c>
      <c r="HJ64">
        <v>3.4438599999999999E-5</v>
      </c>
      <c r="HK64">
        <v>8.6492300000000005E-5</v>
      </c>
      <c r="HL64">
        <v>1.1662199999999999E-2</v>
      </c>
      <c r="HM64">
        <v>2.1505400000000001E-8</v>
      </c>
      <c r="HN64">
        <v>2.9643400000000005E-11</v>
      </c>
      <c r="HO64">
        <v>2.9037700000000001E-6</v>
      </c>
      <c r="HP64">
        <v>6.07656E-5</v>
      </c>
      <c r="HS64">
        <v>9.4166666666666704E-2</v>
      </c>
      <c r="HT64">
        <v>0.11666666666666699</v>
      </c>
      <c r="HU64">
        <v>0.14249999999999999</v>
      </c>
      <c r="HV64">
        <v>0.10416666666666702</v>
      </c>
      <c r="HW64">
        <v>0.22166666666666701</v>
      </c>
      <c r="HX64">
        <v>8.3333333333333301E-2</v>
      </c>
      <c r="HZ64">
        <v>5.0408291930835658E-3</v>
      </c>
      <c r="IA64">
        <v>1.9295891822531473E-2</v>
      </c>
      <c r="IB64">
        <v>0.81947754010695328</v>
      </c>
      <c r="IC64">
        <v>0.52096080213903839</v>
      </c>
      <c r="ID64">
        <v>8.6951699629355106E-16</v>
      </c>
      <c r="IE64">
        <v>4.0829161694553191</v>
      </c>
      <c r="IF64">
        <v>0.11747528702594834</v>
      </c>
      <c r="IG64">
        <v>1.9316257884231577E-2</v>
      </c>
      <c r="IH64">
        <v>5.0113336298932237E-4</v>
      </c>
      <c r="II64">
        <v>0.26558985732191348</v>
      </c>
      <c r="IJ64">
        <v>4.8676822182960292E-4</v>
      </c>
      <c r="IK64">
        <v>1.9647023076923057E-4</v>
      </c>
      <c r="IL64">
        <v>3.5049705678922356E-2</v>
      </c>
      <c r="IM64">
        <v>1.5846476204118194</v>
      </c>
      <c r="IN64">
        <v>6.7305790792290977E-3</v>
      </c>
      <c r="IO64">
        <v>7.8367645487916523E-3</v>
      </c>
      <c r="IP64">
        <v>5.3900829259896806E-4</v>
      </c>
      <c r="IQ64">
        <v>6.1474432701532503E-3</v>
      </c>
      <c r="IR64">
        <v>4.5452661104770535E-4</v>
      </c>
      <c r="IS64">
        <v>2.087430931294222E-5</v>
      </c>
      <c r="IT64">
        <v>2.3253415105162501E-9</v>
      </c>
      <c r="IU64">
        <v>1.0375848028941042E-5</v>
      </c>
      <c r="IV64">
        <v>7.6624310171133467E-4</v>
      </c>
      <c r="IW64">
        <v>4.3722023468958065E-5</v>
      </c>
      <c r="IX64">
        <v>9.1698758991722812E-5</v>
      </c>
      <c r="IY64">
        <v>1.3021232774945317E-2</v>
      </c>
      <c r="IZ64">
        <v>2.522123585313172E-8</v>
      </c>
      <c r="JA64">
        <v>1.9105428323699419E-11</v>
      </c>
      <c r="JB64">
        <v>3.6619344908616324E-6</v>
      </c>
      <c r="JC64">
        <v>6.5457924324324485E-5</v>
      </c>
      <c r="JD64">
        <v>0</v>
      </c>
      <c r="JE64">
        <v>0</v>
      </c>
      <c r="JF64">
        <v>0.15610516934046378</v>
      </c>
      <c r="JG64">
        <v>0.22044724487274592</v>
      </c>
      <c r="JH64">
        <v>0.30478462086151631</v>
      </c>
      <c r="JI64">
        <v>0.12547953964194417</v>
      </c>
      <c r="JJ64">
        <v>0.36984576282988701</v>
      </c>
    </row>
    <row r="65" spans="1:270">
      <c r="A65" t="s">
        <v>64</v>
      </c>
      <c r="B65" t="s">
        <v>62</v>
      </c>
      <c r="D65">
        <v>162.994</v>
      </c>
      <c r="E65">
        <v>482.15499999999997</v>
      </c>
      <c r="F65">
        <v>36132.1</v>
      </c>
      <c r="G65">
        <v>38566.1</v>
      </c>
      <c r="H65">
        <v>98500</v>
      </c>
      <c r="I65">
        <v>162042</v>
      </c>
      <c r="J65" s="17">
        <v>0</v>
      </c>
      <c r="K65" s="17">
        <v>0</v>
      </c>
      <c r="L65">
        <v>15.2639</v>
      </c>
      <c r="M65">
        <v>12332.4</v>
      </c>
      <c r="N65">
        <v>21.098800000000001</v>
      </c>
      <c r="O65" s="17">
        <v>0</v>
      </c>
      <c r="P65">
        <v>1545.23</v>
      </c>
      <c r="Q65">
        <v>101901</v>
      </c>
      <c r="R65">
        <v>543.91099999999994</v>
      </c>
      <c r="S65">
        <v>526.65200000000004</v>
      </c>
      <c r="T65">
        <v>36.004800000000003</v>
      </c>
      <c r="U65">
        <v>473.83699999999999</v>
      </c>
      <c r="V65" s="17">
        <v>0</v>
      </c>
      <c r="W65">
        <v>0.37094100000000002</v>
      </c>
      <c r="X65" s="17">
        <v>0</v>
      </c>
      <c r="Y65" s="1">
        <v>1.6577799999999999E-5</v>
      </c>
      <c r="Z65">
        <v>47.133899999999997</v>
      </c>
      <c r="AA65">
        <v>2.1471900000000002</v>
      </c>
      <c r="AB65">
        <v>12.6409</v>
      </c>
      <c r="AC65">
        <v>1004.33</v>
      </c>
      <c r="AD65">
        <v>5.0488599999999996E-3</v>
      </c>
      <c r="AE65" s="17">
        <v>0</v>
      </c>
      <c r="AF65">
        <v>3.8675099999999997E-2</v>
      </c>
      <c r="AG65">
        <v>3.0743999999999998</v>
      </c>
      <c r="AI65">
        <v>396200</v>
      </c>
      <c r="AJ65">
        <v>47200</v>
      </c>
      <c r="AK65">
        <v>98500</v>
      </c>
      <c r="AL65">
        <v>173200</v>
      </c>
      <c r="AM65">
        <v>82600</v>
      </c>
      <c r="AN65">
        <v>14100</v>
      </c>
      <c r="AO65">
        <v>188200</v>
      </c>
      <c r="AP65">
        <v>1.6299399999999999E-2</v>
      </c>
      <c r="AQ65">
        <v>4.8215499999999994E-2</v>
      </c>
      <c r="AR65">
        <v>3.61321</v>
      </c>
      <c r="AS65">
        <v>3.8566099999999999</v>
      </c>
      <c r="AT65">
        <v>9.85</v>
      </c>
      <c r="AU65">
        <v>16.2042</v>
      </c>
      <c r="AV65">
        <v>0</v>
      </c>
      <c r="AW65">
        <v>3.1249400000000004E-2</v>
      </c>
      <c r="AX65">
        <v>1.5263899999999999E-3</v>
      </c>
      <c r="AY65">
        <v>1.2332399999999999</v>
      </c>
      <c r="AZ65">
        <v>2.1098800000000002E-3</v>
      </c>
      <c r="BA65">
        <v>0</v>
      </c>
      <c r="BB65">
        <v>0.15452299999999999</v>
      </c>
      <c r="BC65">
        <v>10.190099999999999</v>
      </c>
      <c r="BD65">
        <v>5.4391099999999998E-2</v>
      </c>
      <c r="BE65">
        <v>5.2665200000000002E-2</v>
      </c>
      <c r="BF65">
        <v>3.6004800000000001E-3</v>
      </c>
      <c r="BG65">
        <v>4.7383700000000001E-2</v>
      </c>
      <c r="BH65">
        <v>0</v>
      </c>
      <c r="BI65">
        <v>3.7094100000000001E-5</v>
      </c>
      <c r="BJ65">
        <v>0</v>
      </c>
      <c r="BK65">
        <v>1.6577799999999998E-9</v>
      </c>
      <c r="BL65">
        <v>4.7133899999999996E-3</v>
      </c>
      <c r="BM65">
        <v>2.1471900000000002E-4</v>
      </c>
      <c r="BN65">
        <v>1.26409E-3</v>
      </c>
      <c r="BO65">
        <v>0.10043300000000001</v>
      </c>
      <c r="BP65">
        <v>5.0488599999999996E-7</v>
      </c>
      <c r="BQ65">
        <v>0</v>
      </c>
      <c r="BR65">
        <v>3.8675099999999997E-6</v>
      </c>
      <c r="BS65">
        <v>3.0743999999999997E-4</v>
      </c>
      <c r="BU65">
        <v>39.619999999999997</v>
      </c>
      <c r="BV65">
        <v>4.72</v>
      </c>
      <c r="BW65">
        <v>9.85</v>
      </c>
      <c r="BX65">
        <v>17.32</v>
      </c>
      <c r="BY65">
        <v>8.26</v>
      </c>
      <c r="BZ65">
        <v>1.41</v>
      </c>
      <c r="CA65">
        <v>18.82</v>
      </c>
      <c r="CB65">
        <f t="shared" si="0"/>
        <v>235400</v>
      </c>
      <c r="CC65">
        <f t="shared" si="1"/>
        <v>149101</v>
      </c>
      <c r="CD65">
        <f t="shared" si="2"/>
        <v>0.20050977060322855</v>
      </c>
      <c r="CE65">
        <f t="shared" si="3"/>
        <v>0.3165639398796789</v>
      </c>
      <c r="CF65">
        <f t="shared" si="4"/>
        <v>0.7994902293967715</v>
      </c>
      <c r="CG65">
        <f t="shared" si="5"/>
        <v>0.6834360601203211</v>
      </c>
      <c r="CI65">
        <v>5.4723331709810585</v>
      </c>
      <c r="CJ65">
        <v>2.5276668290189424</v>
      </c>
      <c r="CL65">
        <v>0.71182304641790139</v>
      </c>
      <c r="CM65">
        <v>0.22861183493931606</v>
      </c>
      <c r="CN65">
        <v>2.990541670067155</v>
      </c>
      <c r="CO65">
        <v>2.4958530443187629E-2</v>
      </c>
      <c r="CP65">
        <v>1.7233000778634995</v>
      </c>
      <c r="CQ65">
        <v>2.0841390059842962E-2</v>
      </c>
      <c r="CR65">
        <v>0</v>
      </c>
      <c r="CS65">
        <v>3.675473951205041E-4</v>
      </c>
      <c r="CT65">
        <v>7.1481450391428442E-3</v>
      </c>
      <c r="CU65">
        <v>3.0126851307652841E-4</v>
      </c>
      <c r="CV65">
        <v>4.5826591754709317E-4</v>
      </c>
      <c r="CW65">
        <v>3.7567831211413917E-6</v>
      </c>
      <c r="CX65">
        <v>1.612691743021924E-10</v>
      </c>
      <c r="CY65">
        <v>4.501792262719068E-4</v>
      </c>
      <c r="CZ65">
        <v>0</v>
      </c>
      <c r="DA65">
        <v>0</v>
      </c>
      <c r="DB65">
        <v>1.6050837772336673E-5</v>
      </c>
      <c r="DC65">
        <v>3.2255636554224183E-8</v>
      </c>
      <c r="DD65">
        <v>0</v>
      </c>
      <c r="DE65">
        <v>1.8668351452669212E-7</v>
      </c>
      <c r="DF65">
        <v>1.3166949042296965E-5</v>
      </c>
      <c r="DH65">
        <v>3.7221359674568306E-2</v>
      </c>
      <c r="DI65">
        <v>1.8747356562183961</v>
      </c>
      <c r="DJ65">
        <v>4.91960008622906E-3</v>
      </c>
      <c r="DK65">
        <v>8.440487852603637E-5</v>
      </c>
      <c r="DL65">
        <v>6.9187638038527323E-3</v>
      </c>
      <c r="DM65">
        <v>6.4911318794690035E-3</v>
      </c>
      <c r="DN65">
        <v>5.1423728159243502</v>
      </c>
      <c r="DP65">
        <v>3.5088333717579197E-2</v>
      </c>
      <c r="DQ65">
        <v>6.4993403436276423E-2</v>
      </c>
      <c r="DR65">
        <v>5.9910455873277009</v>
      </c>
      <c r="DS65">
        <v>6.3946259205924605</v>
      </c>
      <c r="DT65">
        <v>18.610666370172744</v>
      </c>
      <c r="DU65">
        <v>34.663950800996844</v>
      </c>
      <c r="DV65">
        <v>0</v>
      </c>
      <c r="DW65">
        <v>4.372421037924161E-2</v>
      </c>
      <c r="DX65">
        <v>2.3411889323843344E-3</v>
      </c>
      <c r="DY65">
        <v>2.0576327303112594</v>
      </c>
      <c r="DZ65">
        <v>3.7666369689831132E-3</v>
      </c>
      <c r="EA65">
        <v>0</v>
      </c>
      <c r="EB65">
        <v>0.1995242377138691</v>
      </c>
      <c r="EC65">
        <v>13.108725651356403</v>
      </c>
      <c r="ED65">
        <v>6.7701861700825705E-2</v>
      </c>
      <c r="EE65">
        <v>6.5553594004282428E-2</v>
      </c>
      <c r="EF65">
        <v>4.8398879173838279E-3</v>
      </c>
      <c r="EG65">
        <v>5.1818818755118588E-2</v>
      </c>
      <c r="EH65">
        <v>0</v>
      </c>
      <c r="EI65">
        <v>4.3867731590960906E-5</v>
      </c>
      <c r="EJ65">
        <v>0</v>
      </c>
      <c r="EK65">
        <v>2.2393296601622495E-9</v>
      </c>
      <c r="EL65">
        <v>6.7426182854375301E-3</v>
      </c>
      <c r="EM65">
        <v>2.7259961662875917E-4</v>
      </c>
      <c r="EN65">
        <v>1.3401827012791531E-3</v>
      </c>
      <c r="EO65">
        <v>0.11213677276037826</v>
      </c>
      <c r="EP65">
        <v>5.9212332181425406E-7</v>
      </c>
      <c r="EQ65">
        <v>0</v>
      </c>
      <c r="ER65">
        <v>4.8773037336814615E-6</v>
      </c>
      <c r="ES65">
        <v>3.3118054054054135E-4</v>
      </c>
      <c r="EU65">
        <v>7.8262085990536798</v>
      </c>
      <c r="EV65">
        <v>18.610666370172744</v>
      </c>
      <c r="EW65">
        <v>37.049975076550538</v>
      </c>
      <c r="EX65">
        <v>9.9505345541971604</v>
      </c>
      <c r="EY65">
        <v>2.3525527470231875</v>
      </c>
      <c r="EZ65">
        <v>24.21038230817436</v>
      </c>
      <c r="FB65">
        <v>18.482500000000002</v>
      </c>
      <c r="FC65">
        <v>70.833600000000004</v>
      </c>
      <c r="FD65">
        <v>4084.55</v>
      </c>
      <c r="FE65">
        <v>3166.25</v>
      </c>
      <c r="FF65">
        <v>3.6379800000000002E-12</v>
      </c>
      <c r="FG65">
        <v>10820.5</v>
      </c>
      <c r="FH65">
        <v>664.48599999999999</v>
      </c>
      <c r="FI65">
        <v>200.73400000000001</v>
      </c>
      <c r="FJ65">
        <v>2.5704199999999999</v>
      </c>
      <c r="FK65">
        <v>1102.69</v>
      </c>
      <c r="FL65">
        <v>2.00101</v>
      </c>
      <c r="FM65">
        <v>1.91947</v>
      </c>
      <c r="FN65">
        <v>177.59200000000001</v>
      </c>
      <c r="FO65">
        <v>10299.5</v>
      </c>
      <c r="FP65">
        <v>69.848100000000002</v>
      </c>
      <c r="FQ65">
        <v>73.038200000000003</v>
      </c>
      <c r="FR65">
        <v>3.2701699999999998</v>
      </c>
      <c r="FS65">
        <v>65.886499999999998</v>
      </c>
      <c r="FT65">
        <v>7.5030999999999999</v>
      </c>
      <c r="FU65">
        <v>0.172765</v>
      </c>
      <c r="FV65">
        <v>3.65159E-6</v>
      </c>
      <c r="FW65">
        <v>1.7979E-6</v>
      </c>
      <c r="FX65">
        <v>5.0483000000000002</v>
      </c>
      <c r="FY65">
        <v>0.32336599999999999</v>
      </c>
      <c r="FZ65">
        <v>1.6071500000000001</v>
      </c>
      <c r="GA65">
        <v>121.452</v>
      </c>
      <c r="GB65">
        <v>8.6338100000000004E-3</v>
      </c>
      <c r="GC65">
        <v>6.2839899999999993E-8</v>
      </c>
      <c r="GD65">
        <v>2.82635E-2</v>
      </c>
      <c r="GE65">
        <v>0.66761800000000004</v>
      </c>
      <c r="GG65">
        <v>941.66666666666708</v>
      </c>
      <c r="GH65">
        <v>1166.6666666666699</v>
      </c>
      <c r="GI65">
        <v>1424.9999999999998</v>
      </c>
      <c r="GJ65">
        <v>1041.6666666666702</v>
      </c>
      <c r="GK65">
        <v>2216.6666666666702</v>
      </c>
      <c r="GL65">
        <v>833.33333333333303</v>
      </c>
      <c r="GM65">
        <v>1.8482500000000001E-3</v>
      </c>
      <c r="GN65">
        <v>7.0833600000000004E-3</v>
      </c>
      <c r="GO65">
        <v>0.40845500000000001</v>
      </c>
      <c r="GP65">
        <v>0.31662499999999999</v>
      </c>
      <c r="GQ65">
        <v>3.6379800000000003E-16</v>
      </c>
      <c r="GR65">
        <v>1.08205</v>
      </c>
      <c r="GS65">
        <v>6.6448599999999997E-2</v>
      </c>
      <c r="GT65">
        <v>2.0073400000000002E-2</v>
      </c>
      <c r="GU65">
        <v>2.5704199999999997E-4</v>
      </c>
      <c r="GV65">
        <v>0.11026900000000001</v>
      </c>
      <c r="GW65">
        <v>2.00101E-4</v>
      </c>
      <c r="GX65">
        <v>1.9194700000000001E-4</v>
      </c>
      <c r="GY65">
        <v>1.7759200000000003E-2</v>
      </c>
      <c r="GZ65">
        <v>1.0299499999999999</v>
      </c>
      <c r="HA65">
        <v>6.9848100000000002E-3</v>
      </c>
      <c r="HB65">
        <v>7.3038199999999999E-3</v>
      </c>
      <c r="HC65">
        <v>3.2701699999999998E-4</v>
      </c>
      <c r="HD65">
        <v>6.5886499999999997E-3</v>
      </c>
      <c r="HE65">
        <v>7.5031000000000002E-4</v>
      </c>
      <c r="HF65">
        <v>1.72765E-5</v>
      </c>
      <c r="HG65">
        <v>3.65159E-10</v>
      </c>
      <c r="HH65">
        <v>1.7979000000000001E-10</v>
      </c>
      <c r="HI65">
        <v>5.0483000000000006E-4</v>
      </c>
      <c r="HJ65">
        <v>3.2336599999999998E-5</v>
      </c>
      <c r="HK65">
        <v>1.60715E-4</v>
      </c>
      <c r="HL65">
        <v>1.21452E-2</v>
      </c>
      <c r="HM65">
        <v>8.6338100000000007E-7</v>
      </c>
      <c r="HN65">
        <v>6.2839899999999994E-12</v>
      </c>
      <c r="HO65">
        <v>2.8263500000000001E-6</v>
      </c>
      <c r="HP65">
        <v>6.6761800000000009E-5</v>
      </c>
      <c r="HS65">
        <v>9.4166666666666704E-2</v>
      </c>
      <c r="HT65">
        <v>0.11666666666666699</v>
      </c>
      <c r="HU65">
        <v>0.14249999999999999</v>
      </c>
      <c r="HV65">
        <v>0.10416666666666702</v>
      </c>
      <c r="HW65">
        <v>0.22166666666666701</v>
      </c>
      <c r="HX65">
        <v>8.3333333333333301E-2</v>
      </c>
      <c r="HZ65">
        <v>3.978797550432271E-3</v>
      </c>
      <c r="IA65">
        <v>9.5482090648107577E-3</v>
      </c>
      <c r="IB65">
        <v>0.67711791443850389</v>
      </c>
      <c r="IC65">
        <v>0.52488636363636454</v>
      </c>
      <c r="ID65">
        <v>6.8741371534470005E-16</v>
      </c>
      <c r="IE65">
        <v>2.3143312210751139</v>
      </c>
      <c r="IF65">
        <v>9.2974987225549088E-2</v>
      </c>
      <c r="IG65">
        <v>2.8086733333333391E-2</v>
      </c>
      <c r="IH65">
        <v>3.9425303202846854E-4</v>
      </c>
      <c r="II65">
        <v>0.1839813041570921</v>
      </c>
      <c r="IJ65">
        <v>3.5722781586179777E-4</v>
      </c>
      <c r="IK65">
        <v>2.8053792307692276E-4</v>
      </c>
      <c r="IL65">
        <v>2.2931154859847043E-2</v>
      </c>
      <c r="IM65">
        <v>1.3248273589973156</v>
      </c>
      <c r="IN65">
        <v>8.6941547537472928E-3</v>
      </c>
      <c r="IO65">
        <v>9.0912338880391238E-3</v>
      </c>
      <c r="IP65">
        <v>4.3958739586919161E-4</v>
      </c>
      <c r="IQ65">
        <v>7.2053482566982324E-3</v>
      </c>
      <c r="IR65">
        <v>8.8732164117781196E-4</v>
      </c>
      <c r="IS65">
        <v>2.0431304839077807E-5</v>
      </c>
      <c r="IT65">
        <v>4.6372851973906152E-10</v>
      </c>
      <c r="IU65">
        <v>2.4286037930278499E-10</v>
      </c>
      <c r="IV65">
        <v>7.2217151329243478E-4</v>
      </c>
      <c r="IW65">
        <v>4.1053398921742151E-5</v>
      </c>
      <c r="IX65">
        <v>1.7038934161023271E-4</v>
      </c>
      <c r="IY65">
        <v>1.3560518281136139E-2</v>
      </c>
      <c r="IZ65">
        <v>1.0125613023758087E-6</v>
      </c>
      <c r="JA65">
        <v>4.0500860404624261E-12</v>
      </c>
      <c r="JB65">
        <v>3.5643003916449217E-6</v>
      </c>
      <c r="JC65">
        <v>7.1917151351351546E-5</v>
      </c>
      <c r="JD65">
        <v>0</v>
      </c>
      <c r="JE65">
        <v>0</v>
      </c>
      <c r="JF65">
        <v>0.15610516934046378</v>
      </c>
      <c r="JG65">
        <v>0.22044724487274592</v>
      </c>
      <c r="JH65">
        <v>0.30478462086151631</v>
      </c>
      <c r="JI65">
        <v>0.12547953964194417</v>
      </c>
      <c r="JJ65">
        <v>0.36984576282988701</v>
      </c>
    </row>
    <row r="66" spans="1:270">
      <c r="A66" t="s">
        <v>64</v>
      </c>
      <c r="B66" t="s">
        <v>63</v>
      </c>
      <c r="D66">
        <v>179.76900000000001</v>
      </c>
      <c r="E66">
        <v>449.03699999999998</v>
      </c>
      <c r="F66">
        <v>37670.6</v>
      </c>
      <c r="G66">
        <v>42069</v>
      </c>
      <c r="H66">
        <v>98900</v>
      </c>
      <c r="I66">
        <v>166037</v>
      </c>
      <c r="J66" s="17">
        <v>0</v>
      </c>
      <c r="K66" s="17">
        <v>0</v>
      </c>
      <c r="L66">
        <v>15.3972</v>
      </c>
      <c r="M66">
        <v>12574.2</v>
      </c>
      <c r="N66">
        <v>23.888000000000002</v>
      </c>
      <c r="O66" s="17">
        <v>0</v>
      </c>
      <c r="P66">
        <v>1832.3</v>
      </c>
      <c r="Q66">
        <v>114356</v>
      </c>
      <c r="R66">
        <v>580.721</v>
      </c>
      <c r="S66">
        <v>610.25300000000004</v>
      </c>
      <c r="T66">
        <v>41.247799999999998</v>
      </c>
      <c r="U66">
        <v>513.24599999999998</v>
      </c>
      <c r="V66" s="17">
        <v>0</v>
      </c>
      <c r="W66">
        <v>1.10486</v>
      </c>
      <c r="X66">
        <v>7.2577100000000005E-2</v>
      </c>
      <c r="Y66">
        <v>0.20785200000000001</v>
      </c>
      <c r="Z66">
        <v>51.631799999999998</v>
      </c>
      <c r="AA66">
        <v>2.0704600000000002</v>
      </c>
      <c r="AB66">
        <v>17.542999999999999</v>
      </c>
      <c r="AC66">
        <v>867.38400000000001</v>
      </c>
      <c r="AD66">
        <v>1.6472000000000001E-2</v>
      </c>
      <c r="AE66">
        <v>1.5181200000000001E-2</v>
      </c>
      <c r="AF66">
        <v>6.7399399999999998E-2</v>
      </c>
      <c r="AG66">
        <v>4.4833299999999996</v>
      </c>
      <c r="AI66">
        <v>396500</v>
      </c>
      <c r="AJ66">
        <v>46600</v>
      </c>
      <c r="AK66">
        <v>98900</v>
      </c>
      <c r="AL66">
        <v>173600</v>
      </c>
      <c r="AM66">
        <v>82800</v>
      </c>
      <c r="AN66">
        <v>14000</v>
      </c>
      <c r="AO66">
        <v>186200</v>
      </c>
      <c r="AP66">
        <v>1.7976900000000001E-2</v>
      </c>
      <c r="AQ66">
        <v>4.4903699999999998E-2</v>
      </c>
      <c r="AR66">
        <v>3.7670599999999999</v>
      </c>
      <c r="AS66">
        <v>4.2069000000000001</v>
      </c>
      <c r="AT66">
        <v>9.89</v>
      </c>
      <c r="AU66">
        <v>16.6037</v>
      </c>
      <c r="AV66">
        <v>0</v>
      </c>
      <c r="AW66">
        <v>3.9574999999999999E-2</v>
      </c>
      <c r="AX66">
        <v>1.5397200000000001E-3</v>
      </c>
      <c r="AY66">
        <v>1.25742</v>
      </c>
      <c r="AZ66">
        <v>2.3888E-3</v>
      </c>
      <c r="BA66">
        <v>0</v>
      </c>
      <c r="BB66">
        <v>0.18323</v>
      </c>
      <c r="BC66">
        <v>11.435600000000001</v>
      </c>
      <c r="BD66">
        <v>5.8072100000000001E-2</v>
      </c>
      <c r="BE66">
        <v>6.1025300000000005E-2</v>
      </c>
      <c r="BF66">
        <v>4.1247799999999998E-3</v>
      </c>
      <c r="BG66">
        <v>5.1324599999999998E-2</v>
      </c>
      <c r="BH66">
        <v>0</v>
      </c>
      <c r="BI66">
        <v>1.10486E-4</v>
      </c>
      <c r="BJ66">
        <v>7.2577100000000007E-6</v>
      </c>
      <c r="BK66">
        <v>2.0785200000000002E-5</v>
      </c>
      <c r="BL66">
        <v>5.1631799999999999E-3</v>
      </c>
      <c r="BM66">
        <v>2.0704600000000001E-4</v>
      </c>
      <c r="BN66">
        <v>1.7542999999999999E-3</v>
      </c>
      <c r="BO66">
        <v>8.6738400000000007E-2</v>
      </c>
      <c r="BP66">
        <v>1.6472000000000001E-6</v>
      </c>
      <c r="BQ66">
        <v>1.51812E-6</v>
      </c>
      <c r="BR66">
        <v>6.7399399999999999E-6</v>
      </c>
      <c r="BS66">
        <v>4.4833299999999998E-4</v>
      </c>
      <c r="BU66">
        <v>39.65</v>
      </c>
      <c r="BV66">
        <v>4.66</v>
      </c>
      <c r="BW66">
        <v>9.89</v>
      </c>
      <c r="BX66">
        <v>17.36</v>
      </c>
      <c r="BY66">
        <v>8.2799999999999994</v>
      </c>
      <c r="BZ66">
        <v>1.4</v>
      </c>
      <c r="CA66">
        <v>18.62</v>
      </c>
      <c r="CB66">
        <f t="shared" si="0"/>
        <v>232800</v>
      </c>
      <c r="CC66">
        <f t="shared" si="1"/>
        <v>160956</v>
      </c>
      <c r="CD66">
        <f t="shared" si="2"/>
        <v>0.20017182130584193</v>
      </c>
      <c r="CE66">
        <f t="shared" si="3"/>
        <v>0.28952011729913762</v>
      </c>
      <c r="CF66">
        <f t="shared" si="4"/>
        <v>0.79982817869415812</v>
      </c>
      <c r="CG66">
        <f t="shared" si="5"/>
        <v>0.71047988270086238</v>
      </c>
      <c r="CI66" s="15">
        <v>5.48244138920378</v>
      </c>
      <c r="CJ66" s="15">
        <v>2.5175586107962205</v>
      </c>
      <c r="CK66" s="15"/>
      <c r="CL66" s="15">
        <v>0.7335862580937782</v>
      </c>
      <c r="CM66" s="15">
        <v>0.23298668623209581</v>
      </c>
      <c r="CN66" s="15">
        <v>2.9573964657367564</v>
      </c>
      <c r="CO66" s="15">
        <v>2.9581629588898584E-2</v>
      </c>
      <c r="CP66" s="15">
        <v>1.7006089463927756</v>
      </c>
      <c r="CQ66" s="15">
        <v>2.2975739592496176E-2</v>
      </c>
      <c r="CR66" s="15">
        <v>0</v>
      </c>
      <c r="CS66" s="15">
        <v>4.1594414743606538E-4</v>
      </c>
      <c r="CT66" s="15">
        <v>8.2790246373063685E-3</v>
      </c>
      <c r="CU66" s="15">
        <v>3.0375932329296902E-4</v>
      </c>
      <c r="CV66" s="15">
        <v>5.2475620137653136E-4</v>
      </c>
      <c r="CW66" s="15">
        <v>1.1184541109147808E-5</v>
      </c>
      <c r="CX66" s="15">
        <v>2.0210558173953121E-6</v>
      </c>
      <c r="CY66" s="15">
        <v>4.9291152630636769E-4</v>
      </c>
      <c r="CZ66" s="15">
        <v>7.2404101546353867E-7</v>
      </c>
      <c r="DA66" s="15">
        <v>7.7834863265182843E-8</v>
      </c>
      <c r="DB66" s="15">
        <v>1.5470120901497546E-5</v>
      </c>
      <c r="DC66" s="15">
        <v>1.0518607651193819E-7</v>
      </c>
      <c r="DD66" s="15">
        <v>7.7834863265182843E-8</v>
      </c>
      <c r="DE66" s="15">
        <v>3.2518476247955969E-7</v>
      </c>
      <c r="DF66" s="15">
        <v>1.919221604543051E-5</v>
      </c>
      <c r="DG66" s="15"/>
      <c r="DH66" s="15">
        <v>3.4648729958367111E-2</v>
      </c>
      <c r="DI66" s="15">
        <v>1.8784081447608907</v>
      </c>
      <c r="DJ66" s="15">
        <v>5.3263050706981773E-3</v>
      </c>
      <c r="DK66" s="15">
        <v>1.1708278670518432E-4</v>
      </c>
      <c r="DL66" s="15">
        <v>8.7580491645206354E-3</v>
      </c>
      <c r="DM66">
        <v>5.6034440216827137E-3</v>
      </c>
      <c r="DN66">
        <v>5.0814604495958537</v>
      </c>
      <c r="DP66">
        <v>3.8699551296829914E-2</v>
      </c>
      <c r="DQ66">
        <v>6.0529171944323418E-2</v>
      </c>
      <c r="DR66">
        <v>6.2461435095659228</v>
      </c>
      <c r="DS66">
        <v>6.975440032915027</v>
      </c>
      <c r="DT66">
        <v>18.686242680305426</v>
      </c>
      <c r="DU66">
        <v>35.518559380562529</v>
      </c>
      <c r="DV66">
        <v>0</v>
      </c>
      <c r="DW66">
        <v>5.5373403193612884E-2</v>
      </c>
      <c r="DX66">
        <v>2.3616345907473239E-3</v>
      </c>
      <c r="DY66">
        <v>2.0979765072070187</v>
      </c>
      <c r="DZ66">
        <v>4.2645754220651698E-3</v>
      </c>
      <c r="EA66">
        <v>0</v>
      </c>
      <c r="EB66">
        <v>0.23659148525664295</v>
      </c>
      <c r="EC66">
        <v>14.710958975736382</v>
      </c>
      <c r="ED66">
        <v>7.2283687641480326E-2</v>
      </c>
      <c r="EE66">
        <v>7.595960406852223E-2</v>
      </c>
      <c r="EF66">
        <v>5.5446698450946717E-3</v>
      </c>
      <c r="EG66">
        <v>5.6128587363987181E-2</v>
      </c>
      <c r="EH66">
        <v>0</v>
      </c>
      <c r="EI66">
        <v>1.3066148504907536E-4</v>
      </c>
      <c r="EJ66">
        <v>9.2168264098526521E-6</v>
      </c>
      <c r="EK66">
        <v>2.8076653628590282E-5</v>
      </c>
      <c r="EL66">
        <v>7.3860537487891618E-3</v>
      </c>
      <c r="EM66">
        <v>2.628582483362817E-4</v>
      </c>
      <c r="EN66">
        <v>1.8599012039127102E-3</v>
      </c>
      <c r="EO66">
        <v>9.6846298033502864E-2</v>
      </c>
      <c r="EP66">
        <v>1.9318133909287233E-6</v>
      </c>
      <c r="EQ66">
        <v>9.7844150289017298E-7</v>
      </c>
      <c r="ER66">
        <v>8.499715456919059E-6</v>
      </c>
      <c r="ES66">
        <v>4.8295330888031011E-4</v>
      </c>
      <c r="EU66">
        <v>7.726722896523337</v>
      </c>
      <c r="EV66">
        <v>18.686242680305426</v>
      </c>
      <c r="EW66">
        <v>37.135540838852037</v>
      </c>
      <c r="EX66">
        <v>9.9746278582024797</v>
      </c>
      <c r="EY66">
        <v>2.3358679757677039</v>
      </c>
      <c r="EZ66">
        <v>23.953098755483879</v>
      </c>
      <c r="FB66">
        <v>25.189599999999999</v>
      </c>
      <c r="FC66">
        <v>65.2072</v>
      </c>
      <c r="FD66">
        <v>4593.1899999999996</v>
      </c>
      <c r="FE66">
        <v>3583.03</v>
      </c>
      <c r="FF66">
        <v>4.3225599999999997E-12</v>
      </c>
      <c r="FG66">
        <v>15335.2</v>
      </c>
      <c r="FH66">
        <v>874.49800000000005</v>
      </c>
      <c r="FI66">
        <v>194.08500000000001</v>
      </c>
      <c r="FJ66">
        <v>2.0077699999999998</v>
      </c>
      <c r="FK66">
        <v>1475.89</v>
      </c>
      <c r="FL66">
        <v>3.2360099999999998</v>
      </c>
      <c r="FM66">
        <v>2.0581800000000001</v>
      </c>
      <c r="FN66">
        <v>238.33</v>
      </c>
      <c r="FO66">
        <v>13575.9</v>
      </c>
      <c r="FP66">
        <v>77.503100000000003</v>
      </c>
      <c r="FQ66">
        <v>65.963399999999993</v>
      </c>
      <c r="FR66">
        <v>4.3557899999999998</v>
      </c>
      <c r="FS66">
        <v>44.5199</v>
      </c>
      <c r="FT66">
        <v>5.5833199999999996</v>
      </c>
      <c r="FU66">
        <v>0.32977200000000001</v>
      </c>
      <c r="FV66">
        <v>7.8721399999999997E-2</v>
      </c>
      <c r="FW66">
        <v>0.28494199999999997</v>
      </c>
      <c r="FX66">
        <v>5.4305300000000001</v>
      </c>
      <c r="FY66">
        <v>0.381073</v>
      </c>
      <c r="FZ66">
        <v>2.8060700000000001</v>
      </c>
      <c r="GA66">
        <v>109.158</v>
      </c>
      <c r="GB66">
        <v>1.1183200000000001E-2</v>
      </c>
      <c r="GC66">
        <v>2.0817100000000002E-2</v>
      </c>
      <c r="GD66">
        <v>4.3174499999999998E-2</v>
      </c>
      <c r="GE66">
        <v>0.68988400000000005</v>
      </c>
      <c r="GG66">
        <v>941.66666666666708</v>
      </c>
      <c r="GH66">
        <v>1166.6666666666699</v>
      </c>
      <c r="GI66">
        <v>1424.9999999999998</v>
      </c>
      <c r="GJ66">
        <v>1041.6666666666702</v>
      </c>
      <c r="GK66">
        <v>2216.6666666666702</v>
      </c>
      <c r="GL66">
        <v>833.33333333333303</v>
      </c>
      <c r="GM66">
        <v>2.5189599999999998E-3</v>
      </c>
      <c r="GN66">
        <v>6.5207199999999998E-3</v>
      </c>
      <c r="GO66">
        <v>0.45931899999999998</v>
      </c>
      <c r="GP66">
        <v>0.35830300000000004</v>
      </c>
      <c r="GQ66">
        <v>4.3225599999999998E-16</v>
      </c>
      <c r="GR66">
        <v>1.53352</v>
      </c>
      <c r="GS66">
        <v>8.7449800000000008E-2</v>
      </c>
      <c r="GT66">
        <v>1.9408500000000002E-2</v>
      </c>
      <c r="GU66">
        <v>2.0077699999999999E-4</v>
      </c>
      <c r="GV66">
        <v>0.147589</v>
      </c>
      <c r="GW66">
        <v>3.2360099999999997E-4</v>
      </c>
      <c r="GX66">
        <v>2.05818E-4</v>
      </c>
      <c r="GY66">
        <v>2.3833E-2</v>
      </c>
      <c r="GZ66">
        <v>1.3575900000000001</v>
      </c>
      <c r="HA66">
        <v>7.7503100000000007E-3</v>
      </c>
      <c r="HB66">
        <v>6.5963399999999991E-3</v>
      </c>
      <c r="HC66">
        <v>4.3557899999999996E-4</v>
      </c>
      <c r="HD66">
        <v>4.4519900000000003E-3</v>
      </c>
      <c r="HE66">
        <v>5.5833199999999993E-4</v>
      </c>
      <c r="HF66">
        <v>3.29772E-5</v>
      </c>
      <c r="HG66">
        <v>7.8721399999999998E-6</v>
      </c>
      <c r="HH66">
        <v>2.8494199999999996E-5</v>
      </c>
      <c r="HI66">
        <v>5.4305300000000005E-4</v>
      </c>
      <c r="HJ66">
        <v>3.81073E-5</v>
      </c>
      <c r="HK66">
        <v>2.8060699999999999E-4</v>
      </c>
      <c r="HL66">
        <v>1.09158E-2</v>
      </c>
      <c r="HM66">
        <v>1.1183200000000001E-6</v>
      </c>
      <c r="HN66">
        <v>2.0817100000000002E-6</v>
      </c>
      <c r="HO66">
        <v>4.3174499999999996E-6</v>
      </c>
      <c r="HP66">
        <v>6.8988400000000012E-5</v>
      </c>
      <c r="HS66">
        <v>9.4166666666666704E-2</v>
      </c>
      <c r="HT66">
        <v>0.11666666666666699</v>
      </c>
      <c r="HU66">
        <v>0.14249999999999999</v>
      </c>
      <c r="HV66">
        <v>0.10416666666666702</v>
      </c>
      <c r="HW66">
        <v>0.22166666666666701</v>
      </c>
      <c r="HX66">
        <v>8.3333333333333301E-2</v>
      </c>
      <c r="HZ66">
        <v>5.4226602881844296E-3</v>
      </c>
      <c r="IA66">
        <v>8.7897830709003626E-3</v>
      </c>
      <c r="IB66">
        <v>0.76143791443850395</v>
      </c>
      <c r="IC66">
        <v>0.59397823529411875</v>
      </c>
      <c r="ID66">
        <v>8.1676837954040052E-16</v>
      </c>
      <c r="IE66">
        <v>3.2799530651477369</v>
      </c>
      <c r="IF66">
        <v>0.12235989980039945</v>
      </c>
      <c r="IG66">
        <v>2.7156404191616822E-2</v>
      </c>
      <c r="IH66">
        <v>3.0795333451957201E-4</v>
      </c>
      <c r="II66">
        <v>0.24624887048255689</v>
      </c>
      <c r="IJ66">
        <v>5.7770465135453396E-4</v>
      </c>
      <c r="IK66">
        <v>3.0081092307692272E-4</v>
      </c>
      <c r="IL66">
        <v>3.0773808154350112E-2</v>
      </c>
      <c r="IM66">
        <v>1.7462715416293666</v>
      </c>
      <c r="IN66">
        <v>9.6469903303762292E-3</v>
      </c>
      <c r="IO66">
        <v>8.2106171489751915E-3</v>
      </c>
      <c r="IP66">
        <v>5.8552013597246199E-4</v>
      </c>
      <c r="IQ66">
        <v>4.8686966807066651E-3</v>
      </c>
      <c r="IR66">
        <v>6.6028717005249841E-4</v>
      </c>
      <c r="IS66">
        <v>3.8999058023282295E-5</v>
      </c>
      <c r="IT66">
        <v>9.997113118884254E-6</v>
      </c>
      <c r="IU66">
        <v>3.8489972856829713E-5</v>
      </c>
      <c r="IV66">
        <v>7.7685043838123045E-4</v>
      </c>
      <c r="IW66">
        <v>4.8379674694634091E-5</v>
      </c>
      <c r="IX66">
        <v>2.9749831677953255E-4</v>
      </c>
      <c r="IY66">
        <v>1.2187852439912546E-2</v>
      </c>
      <c r="IZ66">
        <v>1.311550237580992E-6</v>
      </c>
      <c r="JA66">
        <v>1.3416801445086702E-6</v>
      </c>
      <c r="JB66">
        <v>5.4447215404699935E-6</v>
      </c>
      <c r="JC66">
        <v>7.4315689575289782E-5</v>
      </c>
      <c r="JD66">
        <v>0</v>
      </c>
      <c r="JE66">
        <v>0</v>
      </c>
      <c r="JF66">
        <v>0.15610516934046378</v>
      </c>
      <c r="JG66">
        <v>0.22044724487274592</v>
      </c>
      <c r="JH66">
        <v>0.30478462086151631</v>
      </c>
      <c r="JI66">
        <v>0.12547953964194417</v>
      </c>
      <c r="JJ66">
        <v>0.36984576282988701</v>
      </c>
    </row>
    <row r="67" spans="1:270" s="54" customFormat="1">
      <c r="A67" s="54" t="s">
        <v>306</v>
      </c>
      <c r="B67" s="54" t="s">
        <v>99</v>
      </c>
      <c r="D67" s="54">
        <v>246.75700000000001</v>
      </c>
      <c r="E67" s="54">
        <v>504.78100000000001</v>
      </c>
      <c r="F67" s="54">
        <v>52656.2</v>
      </c>
      <c r="G67" s="54">
        <v>61779.8</v>
      </c>
      <c r="H67" s="54">
        <v>107200</v>
      </c>
      <c r="I67" s="54">
        <v>160231</v>
      </c>
      <c r="J67" s="54">
        <v>0</v>
      </c>
      <c r="K67" s="54">
        <v>345.79500000000002</v>
      </c>
      <c r="L67" s="54">
        <v>37.300899999999999</v>
      </c>
      <c r="M67" s="54">
        <v>9408.5499999999993</v>
      </c>
      <c r="N67" s="54">
        <v>481.30700000000002</v>
      </c>
      <c r="O67" s="54">
        <v>204.125</v>
      </c>
      <c r="P67" s="54">
        <v>267.18799999999999</v>
      </c>
      <c r="Q67" s="54">
        <v>86339.4</v>
      </c>
      <c r="R67" s="54">
        <v>506.43700000000001</v>
      </c>
      <c r="S67" s="54">
        <v>475.52100000000002</v>
      </c>
      <c r="T67" s="54">
        <v>44.030099999999997</v>
      </c>
      <c r="U67" s="54">
        <v>414.358</v>
      </c>
      <c r="V67" s="54">
        <v>0</v>
      </c>
      <c r="W67" s="54">
        <v>0.89898100000000003</v>
      </c>
      <c r="X67" s="54">
        <v>0.118864</v>
      </c>
      <c r="Y67" s="54">
        <v>0</v>
      </c>
      <c r="Z67" s="54">
        <v>34.715600000000002</v>
      </c>
      <c r="AA67" s="54">
        <v>6.7004700000000001</v>
      </c>
      <c r="AB67" s="54">
        <v>21.972300000000001</v>
      </c>
      <c r="AC67" s="54">
        <v>969.80899999999997</v>
      </c>
      <c r="AD67" s="54">
        <v>2.42465E-4</v>
      </c>
      <c r="AE67" s="55">
        <v>2.8552599999999999E-7</v>
      </c>
      <c r="AF67" s="54">
        <v>0.28083000000000002</v>
      </c>
      <c r="AG67" s="54">
        <v>4.7562899999999999</v>
      </c>
      <c r="AI67" s="54">
        <v>417800</v>
      </c>
      <c r="AJ67" s="54">
        <v>72300</v>
      </c>
      <c r="AK67" s="54">
        <v>107200</v>
      </c>
      <c r="AL67" s="54">
        <v>189200.00000000003</v>
      </c>
      <c r="AM67" s="54">
        <v>74600</v>
      </c>
      <c r="AN67" s="54">
        <v>11299.999999999998</v>
      </c>
      <c r="AO67" s="54">
        <v>127600</v>
      </c>
      <c r="AP67" s="54">
        <v>2.4675700000000002E-2</v>
      </c>
      <c r="AQ67" s="54">
        <v>5.0478099999999998E-2</v>
      </c>
      <c r="AR67" s="54">
        <v>5.2656199999999993</v>
      </c>
      <c r="AS67" s="54">
        <v>6.1779800000000007</v>
      </c>
      <c r="AT67" s="54">
        <v>10.72</v>
      </c>
      <c r="AU67" s="54">
        <v>16.023099999999999</v>
      </c>
      <c r="AV67" s="54">
        <v>0</v>
      </c>
      <c r="AW67" s="54">
        <v>3.4579499999999999E-2</v>
      </c>
      <c r="AX67" s="54">
        <v>3.7300899999999997E-3</v>
      </c>
      <c r="AY67" s="54">
        <v>0.94085499999999989</v>
      </c>
      <c r="AZ67" s="54">
        <v>4.8130699999999998E-2</v>
      </c>
      <c r="BA67" s="54">
        <v>2.04125E-2</v>
      </c>
      <c r="BB67" s="54">
        <v>2.6718799999999997E-2</v>
      </c>
      <c r="BC67" s="54">
        <v>8.6339399999999991</v>
      </c>
      <c r="BD67" s="54">
        <v>5.06437E-2</v>
      </c>
      <c r="BE67" s="54">
        <v>4.75521E-2</v>
      </c>
      <c r="BF67" s="54">
        <v>4.4030099999999997E-3</v>
      </c>
      <c r="BG67" s="54">
        <v>4.1435800000000002E-2</v>
      </c>
      <c r="BH67" s="54">
        <v>0</v>
      </c>
      <c r="BI67" s="54">
        <v>8.9898100000000006E-5</v>
      </c>
      <c r="BJ67" s="54">
        <v>1.18864E-5</v>
      </c>
      <c r="BK67" s="54">
        <v>0</v>
      </c>
      <c r="BL67" s="54">
        <v>3.4715600000000003E-3</v>
      </c>
      <c r="BM67" s="54">
        <v>6.70047E-4</v>
      </c>
      <c r="BN67" s="54">
        <v>2.1972300000000001E-3</v>
      </c>
      <c r="BO67" s="54">
        <v>9.6980899999999995E-2</v>
      </c>
      <c r="BP67" s="54">
        <v>2.4246500000000001E-8</v>
      </c>
      <c r="BQ67" s="54">
        <v>2.8552599999999999E-11</v>
      </c>
      <c r="BR67" s="54">
        <v>2.8083000000000002E-5</v>
      </c>
      <c r="BS67" s="54">
        <v>4.7562899999999998E-4</v>
      </c>
      <c r="BU67" s="54">
        <v>41.78</v>
      </c>
      <c r="BV67" s="54">
        <v>7.23</v>
      </c>
      <c r="BW67" s="54">
        <v>10.72</v>
      </c>
      <c r="BX67" s="54">
        <v>18.920000000000002</v>
      </c>
      <c r="BY67" s="54">
        <v>7.46</v>
      </c>
      <c r="BZ67" s="54">
        <v>1.1299999999999999</v>
      </c>
      <c r="CA67" s="54">
        <v>12.76</v>
      </c>
      <c r="CB67" s="54">
        <f t="shared" ref="CB67:CB107" si="6">AJ67+AO67</f>
        <v>199900</v>
      </c>
      <c r="CC67" s="54">
        <f t="shared" ref="CC67:CC107" si="7">AJ67+Q67</f>
        <v>158639.4</v>
      </c>
      <c r="CD67" s="54">
        <f t="shared" ref="CD67:CD107" si="8">AJ67/CB67</f>
        <v>0.36168084042021009</v>
      </c>
      <c r="CE67" s="54">
        <f t="shared" ref="CE67:CE107" si="9">AJ67/CC67</f>
        <v>0.45575058907181948</v>
      </c>
      <c r="CF67" s="54">
        <f t="shared" ref="CF67:CF107" si="10">AO67/CB67</f>
        <v>0.63831915957978991</v>
      </c>
      <c r="CG67" s="54">
        <f t="shared" ref="CG67:CG107" si="11">Q67/CC67</f>
        <v>0.54424941092818047</v>
      </c>
      <c r="CI67" s="44">
        <v>5.6674374231492548</v>
      </c>
      <c r="CJ67" s="44">
        <v>2.3325625768507448</v>
      </c>
      <c r="CK67" s="44"/>
      <c r="CL67" s="44">
        <v>1.0099737848769585</v>
      </c>
      <c r="CM67" s="44">
        <v>0.16535402192287835</v>
      </c>
      <c r="CN67" s="44">
        <v>1.9223031257740084</v>
      </c>
      <c r="CO67" s="44">
        <v>4.0915116024417457E-3</v>
      </c>
      <c r="CP67" s="44">
        <v>2.5026387508971411</v>
      </c>
      <c r="CQ67" s="44">
        <v>2.9913381111664163E-2</v>
      </c>
      <c r="CR67" s="44">
        <v>3.3025419823460717E-3</v>
      </c>
      <c r="CS67" s="44">
        <v>7.9491140921907448E-3</v>
      </c>
      <c r="CT67" s="44">
        <v>6.1189975290779188E-3</v>
      </c>
      <c r="CU67" s="44">
        <v>6.9798887578079486E-4</v>
      </c>
      <c r="CV67" s="44">
        <v>5.3130975089711173E-4</v>
      </c>
      <c r="CW67" s="44">
        <v>8.6318275881355191E-6</v>
      </c>
      <c r="CX67" s="44">
        <v>0</v>
      </c>
      <c r="CY67" s="44">
        <v>3.1435307186445272E-4</v>
      </c>
      <c r="CZ67" s="44">
        <v>1.1247479849605843E-6</v>
      </c>
      <c r="DA67" s="44">
        <v>1.388529308635687E-12</v>
      </c>
      <c r="DB67" s="44">
        <v>4.7486860181959941E-5</v>
      </c>
      <c r="DC67" s="44">
        <v>1.468595874980475E-9</v>
      </c>
      <c r="DD67" s="44">
        <v>1.388529308635687E-12</v>
      </c>
      <c r="DE67" s="44">
        <v>1.2851652725769914E-6</v>
      </c>
      <c r="DF67" s="44">
        <v>1.9312303079843704E-5</v>
      </c>
      <c r="DG67" s="44"/>
      <c r="DH67" s="44">
        <v>3.6944476504548192E-2</v>
      </c>
      <c r="DI67" s="44">
        <v>1.6052392796090584</v>
      </c>
      <c r="DJ67" s="44">
        <v>4.0786601268395671E-3</v>
      </c>
      <c r="DK67" s="44">
        <v>1.3909324273881057E-4</v>
      </c>
      <c r="DL67" s="44">
        <v>7.2584934538563678E-3</v>
      </c>
      <c r="DM67" s="44">
        <v>5.9425270312038246E-3</v>
      </c>
      <c r="DN67" s="54">
        <v>4.82720932000489</v>
      </c>
      <c r="DP67" s="54">
        <v>5.3120310951008658E-2</v>
      </c>
      <c r="DQ67" s="54">
        <v>6.8043337059591133E-2</v>
      </c>
      <c r="DR67" s="54">
        <v>8.7308984159637912</v>
      </c>
      <c r="DS67" s="54">
        <v>10.243678008640197</v>
      </c>
      <c r="DT67" s="54">
        <v>20.254451115558521</v>
      </c>
      <c r="DU67" s="54">
        <v>34.27654250622998</v>
      </c>
      <c r="DV67" s="54">
        <v>0</v>
      </c>
      <c r="DW67" s="54">
        <v>4.8383691616766471E-2</v>
      </c>
      <c r="DX67" s="54">
        <v>5.7212412455516009E-3</v>
      </c>
      <c r="DY67" s="54">
        <v>1.5697950459578025</v>
      </c>
      <c r="DZ67" s="54">
        <v>8.5924732194738909E-2</v>
      </c>
      <c r="EA67" s="54">
        <v>2.9833653846153843E-2</v>
      </c>
      <c r="EB67" s="54">
        <v>3.4500030433199852E-2</v>
      </c>
      <c r="EC67" s="54">
        <v>11.106853784582325</v>
      </c>
      <c r="ED67" s="54">
        <v>6.3037386142551249E-2</v>
      </c>
      <c r="EE67" s="54">
        <v>5.9189200030590403E-2</v>
      </c>
      <c r="EF67" s="54">
        <v>5.9186760929432012E-3</v>
      </c>
      <c r="EG67" s="54">
        <v>4.5314194758394759E-2</v>
      </c>
      <c r="EH67" s="54">
        <v>0</v>
      </c>
      <c r="EI67" s="54">
        <v>1.063140963478658E-4</v>
      </c>
      <c r="EJ67" s="54">
        <v>1.5094965965583175E-5</v>
      </c>
      <c r="EK67" s="54">
        <v>0</v>
      </c>
      <c r="EL67" s="54">
        <v>4.9661504638897859E-3</v>
      </c>
      <c r="EM67" s="54">
        <v>8.5066787439979784E-4</v>
      </c>
      <c r="EN67" s="54">
        <v>2.3294936568848761E-3</v>
      </c>
      <c r="EO67" s="54">
        <v>0.10828238871085215</v>
      </c>
      <c r="EP67" s="54">
        <v>2.8435960043196544E-8</v>
      </c>
      <c r="EQ67" s="54">
        <v>1.8402398265895951E-11</v>
      </c>
      <c r="ER67" s="54">
        <v>3.541537597911227E-5</v>
      </c>
      <c r="ES67" s="54">
        <v>5.1235710810810815E-4</v>
      </c>
      <c r="EU67" s="54">
        <v>11.988027154906398</v>
      </c>
      <c r="EV67" s="54">
        <v>20.254451115558521</v>
      </c>
      <c r="EW67" s="54">
        <v>40.472605568610696</v>
      </c>
      <c r="EX67" s="54">
        <v>8.9868023939843482</v>
      </c>
      <c r="EY67" s="54">
        <v>1.885379151869647</v>
      </c>
      <c r="EZ67" s="54">
        <v>16.414690661652788</v>
      </c>
      <c r="FB67" s="54">
        <v>23.6099</v>
      </c>
      <c r="FC67" s="54">
        <v>68.224599999999995</v>
      </c>
      <c r="FD67" s="54">
        <v>5440.98</v>
      </c>
      <c r="FE67" s="54">
        <v>4085.84</v>
      </c>
      <c r="FF67" s="54">
        <v>6.6407399999999998E-12</v>
      </c>
      <c r="FG67" s="54">
        <v>10850.6</v>
      </c>
      <c r="FH67" s="54">
        <v>1114.81</v>
      </c>
      <c r="FI67" s="54">
        <v>204.68700000000001</v>
      </c>
      <c r="FJ67" s="54">
        <v>5.9653799999999997</v>
      </c>
      <c r="FK67" s="54">
        <v>805.97</v>
      </c>
      <c r="FL67" s="54">
        <v>40.706099999999999</v>
      </c>
      <c r="FM67" s="54">
        <v>19.327500000000001</v>
      </c>
      <c r="FN67" s="54">
        <v>26.011199999999999</v>
      </c>
      <c r="FO67" s="54">
        <v>8114.12</v>
      </c>
      <c r="FP67" s="54">
        <v>45.961300000000001</v>
      </c>
      <c r="FQ67" s="54">
        <v>42.613900000000001</v>
      </c>
      <c r="FR67" s="54">
        <v>2.4242499999999998</v>
      </c>
      <c r="FS67" s="54">
        <v>26.171399999999998</v>
      </c>
      <c r="FT67" s="54">
        <v>4.23942</v>
      </c>
      <c r="FU67" s="54">
        <v>0.190694</v>
      </c>
      <c r="FV67" s="54">
        <v>8.9791700000000002E-2</v>
      </c>
      <c r="FW67" s="54">
        <v>3.8436E-32</v>
      </c>
      <c r="FX67" s="54">
        <v>1.9559599999999999</v>
      </c>
      <c r="FY67" s="54">
        <v>0.49670399999999998</v>
      </c>
      <c r="FZ67" s="54">
        <v>2.3064900000000002</v>
      </c>
      <c r="GA67" s="54">
        <v>93.305400000000006</v>
      </c>
      <c r="GB67" s="54">
        <v>2.3503299999999999E-5</v>
      </c>
      <c r="GC67" s="54">
        <v>1.7193500000000001E-8</v>
      </c>
      <c r="GD67" s="54">
        <v>9.6600400000000003E-2</v>
      </c>
      <c r="GE67" s="54">
        <v>0.637625</v>
      </c>
      <c r="GG67" s="54">
        <v>600.00000000000023</v>
      </c>
      <c r="GH67" s="54">
        <v>700.00000000000023</v>
      </c>
      <c r="GI67" s="54">
        <v>799.99999999999989</v>
      </c>
      <c r="GJ67" s="54">
        <v>499.99999999999994</v>
      </c>
      <c r="GK67" s="54">
        <v>899.99999999999977</v>
      </c>
      <c r="GL67" s="54">
        <v>383.33333333333326</v>
      </c>
      <c r="GM67" s="54">
        <v>2.3609899999999999E-3</v>
      </c>
      <c r="GN67" s="54">
        <v>6.8224599999999998E-3</v>
      </c>
      <c r="GO67" s="54">
        <v>0.54409799999999997</v>
      </c>
      <c r="GP67" s="54">
        <v>0.408584</v>
      </c>
      <c r="GQ67" s="54">
        <v>6.6407400000000003E-16</v>
      </c>
      <c r="GR67" s="54">
        <v>1.0850600000000001</v>
      </c>
      <c r="GS67" s="54">
        <v>0.111481</v>
      </c>
      <c r="GT67" s="54">
        <v>2.0468700000000003E-2</v>
      </c>
      <c r="GU67" s="54">
        <v>5.9653799999999997E-4</v>
      </c>
      <c r="GV67" s="54">
        <v>8.0597000000000002E-2</v>
      </c>
      <c r="GW67" s="54">
        <v>4.0706099999999997E-3</v>
      </c>
      <c r="GX67" s="54">
        <v>1.93275E-3</v>
      </c>
      <c r="GY67" s="54">
        <v>2.6011199999999997E-3</v>
      </c>
      <c r="GZ67" s="54">
        <v>0.81141200000000002</v>
      </c>
      <c r="HA67" s="54">
        <v>4.5961300000000004E-3</v>
      </c>
      <c r="HB67" s="54">
        <v>4.2613900000000003E-3</v>
      </c>
      <c r="HC67" s="54">
        <v>2.4242499999999997E-4</v>
      </c>
      <c r="HD67" s="54">
        <v>2.61714E-3</v>
      </c>
      <c r="HE67" s="54">
        <v>4.2394200000000001E-4</v>
      </c>
      <c r="HF67" s="54">
        <v>1.9069400000000001E-5</v>
      </c>
      <c r="HG67" s="54">
        <v>8.97917E-6</v>
      </c>
      <c r="HH67" s="54">
        <v>3.8436000000000001E-36</v>
      </c>
      <c r="HI67" s="54">
        <v>1.95596E-4</v>
      </c>
      <c r="HJ67" s="54">
        <v>4.9670399999999998E-5</v>
      </c>
      <c r="HK67" s="54">
        <v>2.3064900000000001E-4</v>
      </c>
      <c r="HL67" s="54">
        <v>9.33054E-3</v>
      </c>
      <c r="HM67" s="54">
        <v>2.3503300000000001E-9</v>
      </c>
      <c r="HN67" s="54">
        <v>1.7193500000000001E-12</v>
      </c>
      <c r="HO67" s="54">
        <v>9.6600400000000001E-6</v>
      </c>
      <c r="HP67" s="54">
        <v>6.3762499999999998E-5</v>
      </c>
      <c r="HS67" s="54">
        <v>6.0000000000000026E-2</v>
      </c>
      <c r="HT67" s="54">
        <v>7.0000000000000021E-2</v>
      </c>
      <c r="HU67" s="54">
        <v>7.9999999999999988E-2</v>
      </c>
      <c r="HV67" s="54">
        <v>4.9999999999999996E-2</v>
      </c>
      <c r="HW67" s="54">
        <v>8.9999999999999983E-2</v>
      </c>
      <c r="HX67" s="54">
        <v>3.8333333333333323E-2</v>
      </c>
      <c r="HZ67" s="54">
        <v>5.082592305475496E-3</v>
      </c>
      <c r="IA67" s="54">
        <v>9.1965217659851807E-3</v>
      </c>
      <c r="IB67" s="54">
        <v>0.90198064171123149</v>
      </c>
      <c r="IC67" s="54">
        <v>0.67733176470588352</v>
      </c>
      <c r="ID67" s="54">
        <v>1.2547995744996299E-15</v>
      </c>
      <c r="IE67" s="54">
        <v>2.3207691278034872</v>
      </c>
      <c r="IF67" s="54">
        <v>0.15598439321357316</v>
      </c>
      <c r="IG67" s="54">
        <v>2.8639837724550959E-2</v>
      </c>
      <c r="IH67" s="54">
        <v>9.149746548042677E-4</v>
      </c>
      <c r="II67" s="54">
        <v>0.13447425088782117</v>
      </c>
      <c r="IJ67" s="54">
        <v>7.2670057597173056E-3</v>
      </c>
      <c r="IK67" s="54">
        <v>2.8247884615384584E-3</v>
      </c>
      <c r="IL67" s="54">
        <v>3.3586358354568521E-3</v>
      </c>
      <c r="IM67" s="54">
        <v>1.0437213622202342</v>
      </c>
      <c r="IN67" s="54">
        <v>5.7209094432547989E-3</v>
      </c>
      <c r="IO67" s="54">
        <v>5.3042508137044787E-3</v>
      </c>
      <c r="IP67" s="54">
        <v>3.2587594664371816E-4</v>
      </c>
      <c r="IQ67" s="54">
        <v>2.8621045489645395E-3</v>
      </c>
      <c r="IR67" s="54">
        <v>5.0135665418854069E-4</v>
      </c>
      <c r="IS67" s="54">
        <v>2.2551600410865067E-5</v>
      </c>
      <c r="IT67" s="54">
        <v>1.1402970247441221E-5</v>
      </c>
      <c r="IU67" s="54">
        <v>5.1919358912519293E-36</v>
      </c>
      <c r="IV67" s="54">
        <v>2.7980480421913723E-4</v>
      </c>
      <c r="IW67" s="54">
        <v>6.3059775789739843E-5</v>
      </c>
      <c r="IX67" s="54">
        <v>2.4453306320541682E-4</v>
      </c>
      <c r="IY67" s="54">
        <v>1.0417857115804761E-2</v>
      </c>
      <c r="IZ67" s="54">
        <v>2.7564345356371456E-9</v>
      </c>
      <c r="JA67" s="54">
        <v>1.1081359826589593E-12</v>
      </c>
      <c r="JB67" s="54">
        <v>1.2182243655352525E-5</v>
      </c>
      <c r="JC67" s="54">
        <v>6.8686245173745346E-5</v>
      </c>
      <c r="JD67" s="54">
        <v>0</v>
      </c>
      <c r="JE67" s="54">
        <v>0</v>
      </c>
      <c r="JF67" s="54">
        <v>9.9465240641711444E-2</v>
      </c>
      <c r="JG67" s="54">
        <v>0.13226834692364722</v>
      </c>
      <c r="JH67" s="54">
        <v>0.17110715557137757</v>
      </c>
      <c r="JI67" s="54">
        <v>6.0230179028132998E-2</v>
      </c>
      <c r="JJ67" s="54">
        <v>0.15016294129935237</v>
      </c>
    </row>
    <row r="68" spans="1:270">
      <c r="A68" t="s">
        <v>306</v>
      </c>
      <c r="B68" t="s">
        <v>100</v>
      </c>
      <c r="D68">
        <v>262.27100000000002</v>
      </c>
      <c r="E68">
        <v>919.221</v>
      </c>
      <c r="F68">
        <v>51060.800000000003</v>
      </c>
      <c r="G68">
        <v>58448.5</v>
      </c>
      <c r="H68">
        <v>107700</v>
      </c>
      <c r="I68">
        <v>151082</v>
      </c>
      <c r="J68" s="17">
        <v>0</v>
      </c>
      <c r="K68" s="17">
        <v>304.93099999999998</v>
      </c>
      <c r="L68">
        <v>58.270400000000002</v>
      </c>
      <c r="M68">
        <v>8363.2099999999991</v>
      </c>
      <c r="N68">
        <v>325.53100000000001</v>
      </c>
      <c r="O68">
        <v>68.564999999999998</v>
      </c>
      <c r="P68">
        <v>287.22300000000001</v>
      </c>
      <c r="Q68">
        <v>91843.3</v>
      </c>
      <c r="R68">
        <v>452.62799999999999</v>
      </c>
      <c r="S68">
        <v>457.53199999999998</v>
      </c>
      <c r="T68">
        <v>32.430599999999998</v>
      </c>
      <c r="U68">
        <v>401.91199999999998</v>
      </c>
      <c r="V68" s="17">
        <v>0</v>
      </c>
      <c r="W68">
        <v>1.2521800000000001</v>
      </c>
      <c r="X68">
        <v>0.20272200000000001</v>
      </c>
      <c r="Y68">
        <v>43.692100000000003</v>
      </c>
      <c r="Z68">
        <v>26.020199999999999</v>
      </c>
      <c r="AA68">
        <v>6.5317400000000001</v>
      </c>
      <c r="AB68">
        <v>21.811399999999999</v>
      </c>
      <c r="AC68">
        <v>922.00099999999998</v>
      </c>
      <c r="AD68" s="17">
        <v>0</v>
      </c>
      <c r="AE68">
        <v>0.190798</v>
      </c>
      <c r="AF68">
        <v>0.30379</v>
      </c>
      <c r="AG68">
        <v>5.7308300000000001</v>
      </c>
      <c r="AI68">
        <v>419200</v>
      </c>
      <c r="AJ68">
        <v>72700</v>
      </c>
      <c r="AK68">
        <v>107700</v>
      </c>
      <c r="AL68">
        <v>191500</v>
      </c>
      <c r="AM68">
        <v>72200</v>
      </c>
      <c r="AN68">
        <v>9200</v>
      </c>
      <c r="AO68">
        <v>127500</v>
      </c>
      <c r="AP68">
        <v>2.6227100000000003E-2</v>
      </c>
      <c r="AQ68">
        <v>9.1922100000000007E-2</v>
      </c>
      <c r="AR68">
        <v>5.1060800000000004</v>
      </c>
      <c r="AS68">
        <v>5.8448500000000001</v>
      </c>
      <c r="AT68">
        <v>10.77</v>
      </c>
      <c r="AU68">
        <v>15.1082</v>
      </c>
      <c r="AV68">
        <v>0</v>
      </c>
      <c r="AW68">
        <v>3.0493099999999999E-2</v>
      </c>
      <c r="AX68">
        <v>5.8270400000000003E-3</v>
      </c>
      <c r="AY68">
        <v>0.83632099999999987</v>
      </c>
      <c r="AZ68">
        <v>3.2553100000000001E-2</v>
      </c>
      <c r="BA68">
        <v>6.8564999999999997E-3</v>
      </c>
      <c r="BB68">
        <v>2.8722300000000003E-2</v>
      </c>
      <c r="BC68">
        <v>9.184330000000001</v>
      </c>
      <c r="BD68">
        <v>4.5262799999999999E-2</v>
      </c>
      <c r="BE68">
        <v>4.5753200000000001E-2</v>
      </c>
      <c r="BF68">
        <v>3.2430599999999999E-3</v>
      </c>
      <c r="BG68">
        <v>4.0191199999999996E-2</v>
      </c>
      <c r="BH68">
        <v>0</v>
      </c>
      <c r="BI68">
        <v>1.2521800000000002E-4</v>
      </c>
      <c r="BJ68">
        <v>2.0272200000000002E-5</v>
      </c>
      <c r="BK68">
        <v>4.3692100000000001E-3</v>
      </c>
      <c r="BL68">
        <v>2.60202E-3</v>
      </c>
      <c r="BM68">
        <v>6.5317399999999996E-4</v>
      </c>
      <c r="BN68">
        <v>2.1811399999999998E-3</v>
      </c>
      <c r="BO68">
        <v>9.2200099999999993E-2</v>
      </c>
      <c r="BP68">
        <v>0</v>
      </c>
      <c r="BQ68">
        <v>1.90798E-5</v>
      </c>
      <c r="BR68">
        <v>3.0379000000000002E-5</v>
      </c>
      <c r="BS68">
        <v>5.7308300000000006E-4</v>
      </c>
      <c r="BU68">
        <v>41.92</v>
      </c>
      <c r="BV68">
        <v>7.27</v>
      </c>
      <c r="BW68">
        <v>10.77</v>
      </c>
      <c r="BX68">
        <v>19.149999999999999</v>
      </c>
      <c r="BY68">
        <v>7.22</v>
      </c>
      <c r="BZ68">
        <v>0.92</v>
      </c>
      <c r="CA68">
        <v>12.75</v>
      </c>
      <c r="CB68">
        <f t="shared" si="6"/>
        <v>200200</v>
      </c>
      <c r="CC68">
        <f t="shared" si="7"/>
        <v>164543.29999999999</v>
      </c>
      <c r="CD68">
        <f t="shared" si="8"/>
        <v>0.36313686313686316</v>
      </c>
      <c r="CE68">
        <f t="shared" si="9"/>
        <v>0.44182898969450596</v>
      </c>
      <c r="CF68">
        <f t="shared" si="10"/>
        <v>0.63686313686313689</v>
      </c>
      <c r="CG68">
        <f t="shared" si="11"/>
        <v>0.5581710103054941</v>
      </c>
      <c r="CI68">
        <v>5.7061162381892716</v>
      </c>
      <c r="CJ68">
        <v>2.293883761810728</v>
      </c>
      <c r="CL68">
        <v>1.0465532953870458</v>
      </c>
      <c r="CM68">
        <v>0.14620805579557458</v>
      </c>
      <c r="CN68">
        <v>1.9106785014459735</v>
      </c>
      <c r="CO68">
        <v>4.3751433439155043E-3</v>
      </c>
      <c r="CP68">
        <v>2.5032286052311683</v>
      </c>
      <c r="CQ68">
        <v>3.1626601704423461E-2</v>
      </c>
      <c r="CR68">
        <v>1.1034708479965331E-3</v>
      </c>
      <c r="CS68">
        <v>5.3480460633165226E-3</v>
      </c>
      <c r="CT68">
        <v>5.8565018596226327E-3</v>
      </c>
      <c r="CU68">
        <v>1.0846345249374547E-3</v>
      </c>
      <c r="CV68">
        <v>3.8927752713051171E-4</v>
      </c>
      <c r="CW68">
        <v>1.1959836473430625E-5</v>
      </c>
      <c r="CX68">
        <v>4.0084325361791384E-4</v>
      </c>
      <c r="CY68">
        <v>2.3437425135697064E-4</v>
      </c>
      <c r="CZ68">
        <v>1.9081477496402797E-6</v>
      </c>
      <c r="DA68">
        <v>9.2297394729984578E-7</v>
      </c>
      <c r="DB68">
        <v>4.6047208958177138E-5</v>
      </c>
      <c r="DC68">
        <v>0</v>
      </c>
      <c r="DD68">
        <v>9.2297394729984578E-7</v>
      </c>
      <c r="DE68">
        <v>1.3829140536116799E-6</v>
      </c>
      <c r="DF68">
        <v>2.3146722346918119E-5</v>
      </c>
      <c r="DH68">
        <v>6.6922582132807246E-2</v>
      </c>
      <c r="DI68">
        <v>1.5454123652955878</v>
      </c>
      <c r="DJ68">
        <v>3.9353104320631977E-3</v>
      </c>
      <c r="DK68">
        <v>1.3734735141535104E-4</v>
      </c>
      <c r="DL68">
        <v>6.3670108902818589E-3</v>
      </c>
      <c r="DM68">
        <v>5.6198222883257071E-3</v>
      </c>
      <c r="DN68">
        <v>4.8151713891023364</v>
      </c>
      <c r="DP68">
        <v>5.6460068299711827E-2</v>
      </c>
      <c r="DQ68">
        <v>0.1239089116572423</v>
      </c>
      <c r="DR68">
        <v>8.4663659329356094</v>
      </c>
      <c r="DS68">
        <v>9.6913168072413072</v>
      </c>
      <c r="DT68">
        <v>20.348921503224371</v>
      </c>
      <c r="DU68">
        <v>32.319392595229623</v>
      </c>
      <c r="DV68">
        <v>0</v>
      </c>
      <c r="DW68">
        <v>4.2665994211576845E-2</v>
      </c>
      <c r="DX68">
        <v>8.9375595729537377E-3</v>
      </c>
      <c r="DY68">
        <v>1.3953824581157301</v>
      </c>
      <c r="DZ68">
        <v>5.811501597958383E-2</v>
      </c>
      <c r="EA68">
        <v>1.0021038461538461E-2</v>
      </c>
      <c r="EB68">
        <v>3.7087003312704772E-2</v>
      </c>
      <c r="EC68">
        <v>11.814885257408902</v>
      </c>
      <c r="ED68">
        <v>5.633965530743347E-2</v>
      </c>
      <c r="EE68">
        <v>5.6950067543591318E-2</v>
      </c>
      <c r="EF68">
        <v>4.3594317728055075E-3</v>
      </c>
      <c r="EG68">
        <v>4.3953100081900079E-2</v>
      </c>
      <c r="EH68">
        <v>0</v>
      </c>
      <c r="EI68">
        <v>1.4808364711253142E-4</v>
      </c>
      <c r="EJ68">
        <v>2.5744394353840967E-5</v>
      </c>
      <c r="EK68">
        <v>5.9019300175400134E-3</v>
      </c>
      <c r="EL68">
        <v>3.7222524830481112E-3</v>
      </c>
      <c r="EM68">
        <v>8.2924651284643248E-4</v>
      </c>
      <c r="EN68">
        <v>2.3124351091045898E-3</v>
      </c>
      <c r="EO68">
        <v>0.10294446707938819</v>
      </c>
      <c r="EP68">
        <v>0</v>
      </c>
      <c r="EQ68">
        <v>1.2297096531791908E-5</v>
      </c>
      <c r="ER68">
        <v>3.8310853785900781E-5</v>
      </c>
      <c r="ES68">
        <v>6.1733651351351363E-4</v>
      </c>
      <c r="EU68">
        <v>12.054350956593291</v>
      </c>
      <c r="EV68">
        <v>20.348921503224371</v>
      </c>
      <c r="EW68">
        <v>40.964608701844327</v>
      </c>
      <c r="EX68">
        <v>8.6976827459205079</v>
      </c>
      <c r="EY68">
        <v>1.5349989555044916</v>
      </c>
      <c r="EZ68">
        <v>16.401826484018265</v>
      </c>
      <c r="FB68">
        <v>27.1892</v>
      </c>
      <c r="FC68">
        <v>117.994</v>
      </c>
      <c r="FD68">
        <v>3736.16</v>
      </c>
      <c r="FE68">
        <v>3479.79</v>
      </c>
      <c r="FF68">
        <v>4.9704300000000003E-12</v>
      </c>
      <c r="FG68">
        <v>10470.4</v>
      </c>
      <c r="FH68">
        <v>1246.04</v>
      </c>
      <c r="FI68">
        <v>202.935</v>
      </c>
      <c r="FJ68">
        <v>5.8851899999999997</v>
      </c>
      <c r="FK68">
        <v>707.45299999999997</v>
      </c>
      <c r="FL68">
        <v>25.096900000000002</v>
      </c>
      <c r="FM68">
        <v>4.9619299999999997</v>
      </c>
      <c r="FN68">
        <v>24.1935</v>
      </c>
      <c r="FO68">
        <v>10170.5</v>
      </c>
      <c r="FP68">
        <v>49.351700000000001</v>
      </c>
      <c r="FQ68">
        <v>65.392099999999999</v>
      </c>
      <c r="FR68">
        <v>2.5020699999999998</v>
      </c>
      <c r="FS68">
        <v>32.825600000000001</v>
      </c>
      <c r="FT68">
        <v>5.5667400000000002</v>
      </c>
      <c r="FU68">
        <v>0.30374400000000001</v>
      </c>
      <c r="FV68">
        <v>0.18942300000000001</v>
      </c>
      <c r="FW68">
        <v>28.889399999999998</v>
      </c>
      <c r="FX68">
        <v>1.4823500000000001</v>
      </c>
      <c r="FY68">
        <v>0.56221500000000002</v>
      </c>
      <c r="FZ68">
        <v>2.2306599999999999</v>
      </c>
      <c r="GA68">
        <v>72.806299999999993</v>
      </c>
      <c r="GB68">
        <v>8.3301499999999997E-3</v>
      </c>
      <c r="GC68">
        <v>0.10444299999999999</v>
      </c>
      <c r="GD68">
        <v>0.11455</v>
      </c>
      <c r="GE68">
        <v>0.68289299999999997</v>
      </c>
      <c r="GG68">
        <v>600.00000000000023</v>
      </c>
      <c r="GH68">
        <v>700.00000000000023</v>
      </c>
      <c r="GI68">
        <v>799.99999999999989</v>
      </c>
      <c r="GJ68">
        <v>499.99999999999994</v>
      </c>
      <c r="GK68">
        <v>899.99999999999977</v>
      </c>
      <c r="GL68">
        <v>383.33333333333326</v>
      </c>
      <c r="GM68">
        <v>2.7189200000000001E-3</v>
      </c>
      <c r="GN68">
        <v>1.17994E-2</v>
      </c>
      <c r="GO68">
        <v>0.373616</v>
      </c>
      <c r="GP68">
        <v>0.34797899999999998</v>
      </c>
      <c r="GQ68">
        <v>4.9704300000000004E-16</v>
      </c>
      <c r="GR68">
        <v>1.04704</v>
      </c>
      <c r="GS68">
        <v>0.12460399999999999</v>
      </c>
      <c r="GT68">
        <v>2.0293499999999999E-2</v>
      </c>
      <c r="GU68">
        <v>5.8851900000000002E-4</v>
      </c>
      <c r="GV68">
        <v>7.0745299999999997E-2</v>
      </c>
      <c r="GW68">
        <v>2.5096900000000002E-3</v>
      </c>
      <c r="GX68">
        <v>4.9619300000000002E-4</v>
      </c>
      <c r="GY68">
        <v>2.4193500000000002E-3</v>
      </c>
      <c r="GZ68">
        <v>1.01705</v>
      </c>
      <c r="HA68">
        <v>4.93517E-3</v>
      </c>
      <c r="HB68">
        <v>6.5392100000000002E-3</v>
      </c>
      <c r="HC68">
        <v>2.5020699999999996E-4</v>
      </c>
      <c r="HD68">
        <v>3.2825600000000003E-3</v>
      </c>
      <c r="HE68">
        <v>5.5667400000000006E-4</v>
      </c>
      <c r="HF68">
        <v>3.0374400000000002E-5</v>
      </c>
      <c r="HG68">
        <v>1.89423E-5</v>
      </c>
      <c r="HH68">
        <v>2.88894E-3</v>
      </c>
      <c r="HI68">
        <v>1.4823500000000001E-4</v>
      </c>
      <c r="HJ68">
        <v>5.6221500000000004E-5</v>
      </c>
      <c r="HK68">
        <v>2.2306599999999998E-4</v>
      </c>
      <c r="HL68">
        <v>7.2806299999999997E-3</v>
      </c>
      <c r="HM68">
        <v>8.33015E-7</v>
      </c>
      <c r="HN68">
        <v>1.0444299999999999E-5</v>
      </c>
      <c r="HO68">
        <v>1.1455E-5</v>
      </c>
      <c r="HP68">
        <v>6.8289300000000004E-5</v>
      </c>
      <c r="HS68">
        <v>6.0000000000000026E-2</v>
      </c>
      <c r="HT68">
        <v>7.0000000000000021E-2</v>
      </c>
      <c r="HU68">
        <v>7.9999999999999988E-2</v>
      </c>
      <c r="HV68">
        <v>4.9999999999999996E-2</v>
      </c>
      <c r="HW68">
        <v>8.9999999999999983E-2</v>
      </c>
      <c r="HX68">
        <v>3.8333333333333323E-2</v>
      </c>
      <c r="HZ68">
        <v>5.853121729106619E-3</v>
      </c>
      <c r="IA68">
        <v>1.5905324314919478E-2</v>
      </c>
      <c r="IB68">
        <v>0.61936342245989406</v>
      </c>
      <c r="IC68">
        <v>0.57686358288770145</v>
      </c>
      <c r="ID68">
        <v>9.391865137138625E-16</v>
      </c>
      <c r="IE68">
        <v>2.2394504521181897</v>
      </c>
      <c r="IF68">
        <v>0.1743461157684634</v>
      </c>
      <c r="IG68">
        <v>2.8394697604790475E-2</v>
      </c>
      <c r="IH68">
        <v>9.0267504982206133E-4</v>
      </c>
      <c r="II68">
        <v>0.11803691479005639</v>
      </c>
      <c r="IJ68">
        <v>4.4803927875932421E-3</v>
      </c>
      <c r="IK68">
        <v>7.2520515384615308E-4</v>
      </c>
      <c r="IL68">
        <v>3.1239295413177928E-3</v>
      </c>
      <c r="IM68">
        <v>1.3082340555058207</v>
      </c>
      <c r="IN68">
        <v>6.1429203823799112E-3</v>
      </c>
      <c r="IO68">
        <v>8.139506115019856E-3</v>
      </c>
      <c r="IP68">
        <v>3.3633677624784894E-4</v>
      </c>
      <c r="IQ68">
        <v>3.5898079232479117E-3</v>
      </c>
      <c r="IR68">
        <v>6.5832640812599772E-4</v>
      </c>
      <c r="IS68">
        <v>3.592096927642086E-5</v>
      </c>
      <c r="IT68">
        <v>2.4055506613429287E-5</v>
      </c>
      <c r="IU68">
        <v>3.9023809120806918E-3</v>
      </c>
      <c r="IV68">
        <v>2.1205374932730634E-4</v>
      </c>
      <c r="IW68">
        <v>7.1376819686631452E-5</v>
      </c>
      <c r="IX68">
        <v>2.3649359969902105E-4</v>
      </c>
      <c r="IY68">
        <v>8.1290646686088507E-3</v>
      </c>
      <c r="IZ68">
        <v>9.7694847732181313E-7</v>
      </c>
      <c r="JA68">
        <v>6.7314419075144481E-6</v>
      </c>
      <c r="JB68">
        <v>1.4445861618799008E-5</v>
      </c>
      <c r="JC68">
        <v>7.3562605019305216E-5</v>
      </c>
      <c r="JD68">
        <v>0</v>
      </c>
      <c r="JE68">
        <v>0</v>
      </c>
      <c r="JF68">
        <v>9.9465240641711444E-2</v>
      </c>
      <c r="JG68">
        <v>0.13226834692364722</v>
      </c>
      <c r="JH68">
        <v>0.17110715557137757</v>
      </c>
      <c r="JI68">
        <v>6.0230179028132998E-2</v>
      </c>
      <c r="JJ68">
        <v>0.15016294129935237</v>
      </c>
    </row>
    <row r="69" spans="1:270">
      <c r="A69" t="s">
        <v>306</v>
      </c>
      <c r="B69" t="s">
        <v>101</v>
      </c>
      <c r="D69">
        <v>238.08799999999999</v>
      </c>
      <c r="E69">
        <v>464.94099999999997</v>
      </c>
      <c r="F69">
        <v>53735.9</v>
      </c>
      <c r="G69">
        <v>62606.400000000001</v>
      </c>
      <c r="H69">
        <v>114400</v>
      </c>
      <c r="I69">
        <v>150548</v>
      </c>
      <c r="J69" s="17">
        <v>0</v>
      </c>
      <c r="K69" s="17">
        <v>0</v>
      </c>
      <c r="L69">
        <v>53.215499999999999</v>
      </c>
      <c r="M69">
        <v>3148.86</v>
      </c>
      <c r="N69">
        <v>179.233</v>
      </c>
      <c r="O69">
        <v>47.687600000000003</v>
      </c>
      <c r="P69">
        <v>288.30700000000002</v>
      </c>
      <c r="Q69">
        <v>84313.3</v>
      </c>
      <c r="R69">
        <v>483.63600000000002</v>
      </c>
      <c r="S69">
        <v>473.911</v>
      </c>
      <c r="T69">
        <v>38.770299999999999</v>
      </c>
      <c r="U69">
        <v>383.86399999999998</v>
      </c>
      <c r="V69" s="17">
        <v>0</v>
      </c>
      <c r="W69">
        <v>0.73458400000000001</v>
      </c>
      <c r="X69">
        <v>2.3668499999999999E-2</v>
      </c>
      <c r="Y69">
        <v>0.101451</v>
      </c>
      <c r="Z69">
        <v>13.8264</v>
      </c>
      <c r="AA69">
        <v>7.3837700000000002</v>
      </c>
      <c r="AB69">
        <v>23.690300000000001</v>
      </c>
      <c r="AC69">
        <v>589.11</v>
      </c>
      <c r="AD69">
        <v>7.99009E-3</v>
      </c>
      <c r="AE69">
        <v>4.04698E-2</v>
      </c>
      <c r="AF69">
        <v>0.46331499999999998</v>
      </c>
      <c r="AG69">
        <v>4.7732099999999997</v>
      </c>
      <c r="AI69">
        <v>418800</v>
      </c>
      <c r="AJ69">
        <v>75100</v>
      </c>
      <c r="AK69">
        <v>114400</v>
      </c>
      <c r="AL69">
        <v>189200.00000000003</v>
      </c>
      <c r="AM69">
        <v>73300</v>
      </c>
      <c r="AN69">
        <v>0</v>
      </c>
      <c r="AO69">
        <v>129200</v>
      </c>
      <c r="AP69">
        <v>2.3808799999999998E-2</v>
      </c>
      <c r="AQ69">
        <v>4.6494099999999997E-2</v>
      </c>
      <c r="AR69">
        <v>5.3735900000000001</v>
      </c>
      <c r="AS69">
        <v>6.2606400000000004</v>
      </c>
      <c r="AT69">
        <v>11.44</v>
      </c>
      <c r="AU69">
        <v>15.0548</v>
      </c>
      <c r="AV69">
        <v>0</v>
      </c>
      <c r="AW69">
        <v>0</v>
      </c>
      <c r="AX69">
        <v>5.3215499999999995E-3</v>
      </c>
      <c r="AY69">
        <v>0.314886</v>
      </c>
      <c r="AZ69">
        <v>1.79233E-2</v>
      </c>
      <c r="BA69">
        <v>4.7687600000000004E-3</v>
      </c>
      <c r="BB69">
        <v>2.8830700000000001E-2</v>
      </c>
      <c r="BC69">
        <v>8.4313300000000009</v>
      </c>
      <c r="BD69">
        <v>4.83636E-2</v>
      </c>
      <c r="BE69">
        <v>4.7391099999999999E-2</v>
      </c>
      <c r="BF69">
        <v>3.8770300000000001E-3</v>
      </c>
      <c r="BG69">
        <v>3.8386399999999994E-2</v>
      </c>
      <c r="BH69">
        <v>0</v>
      </c>
      <c r="BI69">
        <v>7.3458400000000001E-5</v>
      </c>
      <c r="BJ69">
        <v>2.36685E-6</v>
      </c>
      <c r="BK69">
        <v>1.01451E-5</v>
      </c>
      <c r="BL69">
        <v>1.3826399999999999E-3</v>
      </c>
      <c r="BM69">
        <v>7.3837700000000002E-4</v>
      </c>
      <c r="BN69">
        <v>2.3690300000000003E-3</v>
      </c>
      <c r="BO69">
        <v>5.8910999999999998E-2</v>
      </c>
      <c r="BP69">
        <v>7.9900900000000003E-7</v>
      </c>
      <c r="BQ69">
        <v>4.0469799999999998E-6</v>
      </c>
      <c r="BR69">
        <v>4.6331499999999995E-5</v>
      </c>
      <c r="BS69">
        <v>4.7732099999999995E-4</v>
      </c>
      <c r="BU69">
        <v>41.88</v>
      </c>
      <c r="BV69">
        <v>7.51</v>
      </c>
      <c r="BW69">
        <v>11.44</v>
      </c>
      <c r="BX69">
        <v>18.920000000000002</v>
      </c>
      <c r="BY69">
        <v>7.33</v>
      </c>
      <c r="BZ69">
        <v>0</v>
      </c>
      <c r="CA69">
        <v>12.92</v>
      </c>
      <c r="CB69">
        <f t="shared" si="6"/>
        <v>204300</v>
      </c>
      <c r="CC69">
        <f t="shared" si="7"/>
        <v>159413.29999999999</v>
      </c>
      <c r="CD69">
        <f t="shared" si="8"/>
        <v>0.36759667156142928</v>
      </c>
      <c r="CE69">
        <f t="shared" si="9"/>
        <v>0.47110247388392312</v>
      </c>
      <c r="CF69">
        <f t="shared" si="10"/>
        <v>0.63240332843857072</v>
      </c>
      <c r="CG69">
        <f t="shared" si="11"/>
        <v>0.52889752611607699</v>
      </c>
      <c r="CI69">
        <v>5.6174747443491002</v>
      </c>
      <c r="CJ69">
        <v>2.3825252556508993</v>
      </c>
      <c r="CL69">
        <v>1.1530637480557271</v>
      </c>
      <c r="CM69">
        <v>5.4852927726295811E-2</v>
      </c>
      <c r="CN69">
        <v>1.9292482117936198</v>
      </c>
      <c r="CO69">
        <v>4.3759909982877612E-3</v>
      </c>
      <c r="CP69">
        <v>2.5766426997814378</v>
      </c>
      <c r="CQ69">
        <v>2.8608028145375292E-2</v>
      </c>
      <c r="CR69">
        <v>7.6473683685788693E-4</v>
      </c>
      <c r="CS69">
        <v>2.9340595320743084E-3</v>
      </c>
      <c r="CT69">
        <v>6.0445191943622988E-3</v>
      </c>
      <c r="CU69">
        <v>9.8701040833167855E-4</v>
      </c>
      <c r="CV69">
        <v>4.6371556232756636E-4</v>
      </c>
      <c r="CW69">
        <v>6.9911416864902598E-6</v>
      </c>
      <c r="CX69">
        <v>9.2741934868191329E-7</v>
      </c>
      <c r="CY69">
        <v>1.2409564619292007E-4</v>
      </c>
      <c r="CZ69">
        <v>2.2198826300287527E-7</v>
      </c>
      <c r="DA69">
        <v>1.9507195793292197E-7</v>
      </c>
      <c r="DB69">
        <v>5.1868148219447782E-5</v>
      </c>
      <c r="DC69">
        <v>4.7968850729806409E-8</v>
      </c>
      <c r="DD69">
        <v>1.9507195793292197E-7</v>
      </c>
      <c r="DE69">
        <v>2.1015815037868528E-6</v>
      </c>
      <c r="DF69">
        <v>1.9210146581802313E-5</v>
      </c>
      <c r="DH69">
        <v>3.3728634388840432E-2</v>
      </c>
      <c r="DI69">
        <v>1.5633611678275823</v>
      </c>
      <c r="DJ69">
        <v>3.745187528640163E-3</v>
      </c>
      <c r="DK69">
        <v>1.4864676683640454E-4</v>
      </c>
      <c r="DL69">
        <v>0</v>
      </c>
      <c r="DM69">
        <v>3.577962179585044E-3</v>
      </c>
      <c r="DN69">
        <v>4.9155173580818809</v>
      </c>
      <c r="DP69">
        <v>5.1254102593659943E-2</v>
      </c>
      <c r="DQ69">
        <v>6.2672995171813628E-2</v>
      </c>
      <c r="DR69">
        <v>8.9099229376671332</v>
      </c>
      <c r="DS69">
        <v>10.380736144826152</v>
      </c>
      <c r="DT69">
        <v>21.614824697946823</v>
      </c>
      <c r="DU69">
        <v>32.205159558561768</v>
      </c>
      <c r="DV69">
        <v>0</v>
      </c>
      <c r="DW69">
        <v>0</v>
      </c>
      <c r="DX69">
        <v>8.1622350533807828E-3</v>
      </c>
      <c r="DY69">
        <v>0.52538008815542103</v>
      </c>
      <c r="DZ69">
        <v>3.1997347899489596E-2</v>
      </c>
      <c r="EA69">
        <v>6.9697261538461536E-3</v>
      </c>
      <c r="EB69">
        <v>3.7226972297051332E-2</v>
      </c>
      <c r="EC69">
        <v>10.846212681529209</v>
      </c>
      <c r="ED69">
        <v>6.0199292872438061E-2</v>
      </c>
      <c r="EE69">
        <v>5.8988799602324872E-2</v>
      </c>
      <c r="EF69">
        <v>5.2116358519793465E-3</v>
      </c>
      <c r="EG69">
        <v>4.1979370632970629E-2</v>
      </c>
      <c r="EH69">
        <v>0</v>
      </c>
      <c r="EI69">
        <v>8.6872396804382569E-5</v>
      </c>
      <c r="EJ69">
        <v>3.005747761781577E-6</v>
      </c>
      <c r="EK69">
        <v>1.3704003749177814E-5</v>
      </c>
      <c r="EL69">
        <v>1.9778999289635129E-3</v>
      </c>
      <c r="EM69">
        <v>9.3741721565158791E-4</v>
      </c>
      <c r="EN69">
        <v>2.5116352671181344E-3</v>
      </c>
      <c r="EO69">
        <v>6.5776083758193729E-2</v>
      </c>
      <c r="EP69">
        <v>9.3706671058315332E-7</v>
      </c>
      <c r="EQ69">
        <v>2.608313699421965E-6</v>
      </c>
      <c r="ER69">
        <v>5.8428497389033935E-5</v>
      </c>
      <c r="ES69">
        <v>5.141797644787645E-4</v>
      </c>
      <c r="EU69">
        <v>12.452293766714648</v>
      </c>
      <c r="EV69">
        <v>21.614824697946823</v>
      </c>
      <c r="EW69">
        <v>40.472605568610639</v>
      </c>
      <c r="EX69">
        <v>8.83019591794978</v>
      </c>
      <c r="EY69">
        <v>0</v>
      </c>
      <c r="EZ69">
        <v>16.620517503805139</v>
      </c>
      <c r="FB69">
        <v>18.612100000000002</v>
      </c>
      <c r="FC69">
        <v>112.84</v>
      </c>
      <c r="FD69">
        <v>3092.89</v>
      </c>
      <c r="FE69">
        <v>2744.78</v>
      </c>
      <c r="FF69">
        <v>4.2007800000000002E-12</v>
      </c>
      <c r="FG69">
        <v>8573.58</v>
      </c>
      <c r="FH69">
        <v>915.34400000000005</v>
      </c>
      <c r="FI69">
        <v>128.73400000000001</v>
      </c>
      <c r="FJ69">
        <v>5.1493700000000002</v>
      </c>
      <c r="FK69">
        <v>315.71800000000002</v>
      </c>
      <c r="FL69">
        <v>17.1036</v>
      </c>
      <c r="FM69">
        <v>4.18241</v>
      </c>
      <c r="FN69">
        <v>29.325299999999999</v>
      </c>
      <c r="FO69">
        <v>8777.81</v>
      </c>
      <c r="FP69">
        <v>38.109200000000001</v>
      </c>
      <c r="FQ69">
        <v>64.615200000000002</v>
      </c>
      <c r="FR69">
        <v>2.38801</v>
      </c>
      <c r="FS69">
        <v>31.317799999999998</v>
      </c>
      <c r="FT69">
        <v>6.4614200000000004</v>
      </c>
      <c r="FU69">
        <v>0.224492</v>
      </c>
      <c r="FV69">
        <v>4.0762600000000003E-2</v>
      </c>
      <c r="FW69">
        <v>0.13860800000000001</v>
      </c>
      <c r="FX69">
        <v>1.2638400000000001</v>
      </c>
      <c r="FY69">
        <v>0.69553399999999999</v>
      </c>
      <c r="FZ69">
        <v>2.2962500000000001</v>
      </c>
      <c r="GA69">
        <v>55.699300000000001</v>
      </c>
      <c r="GB69">
        <v>9.8508199999999997E-3</v>
      </c>
      <c r="GC69">
        <v>3.2954799999999999E-2</v>
      </c>
      <c r="GD69">
        <v>0.125752</v>
      </c>
      <c r="GE69">
        <v>0.918466</v>
      </c>
      <c r="GG69">
        <v>600</v>
      </c>
      <c r="GH69">
        <v>700.00000000000011</v>
      </c>
      <c r="GI69">
        <v>800</v>
      </c>
      <c r="GJ69">
        <v>500</v>
      </c>
      <c r="GK69">
        <v>900</v>
      </c>
      <c r="GL69">
        <v>383.33333333333303</v>
      </c>
      <c r="GM69">
        <v>1.8612100000000001E-3</v>
      </c>
      <c r="GN69">
        <v>1.1284000000000001E-2</v>
      </c>
      <c r="GO69">
        <v>0.30928899999999998</v>
      </c>
      <c r="GP69">
        <v>0.274478</v>
      </c>
      <c r="GQ69">
        <v>4.2007800000000003E-16</v>
      </c>
      <c r="GR69">
        <v>0.85735799999999995</v>
      </c>
      <c r="GS69">
        <v>9.1534400000000002E-2</v>
      </c>
      <c r="GT69">
        <v>1.28734E-2</v>
      </c>
      <c r="GU69">
        <v>5.1493700000000003E-4</v>
      </c>
      <c r="GV69">
        <v>3.1571800000000004E-2</v>
      </c>
      <c r="GW69">
        <v>1.71036E-3</v>
      </c>
      <c r="GX69">
        <v>4.1824100000000002E-4</v>
      </c>
      <c r="GY69">
        <v>2.93253E-3</v>
      </c>
      <c r="GZ69">
        <v>0.87778099999999992</v>
      </c>
      <c r="HA69">
        <v>3.8109200000000002E-3</v>
      </c>
      <c r="HB69">
        <v>6.4615200000000001E-3</v>
      </c>
      <c r="HC69">
        <v>2.3880099999999999E-4</v>
      </c>
      <c r="HD69">
        <v>3.1317799999999998E-3</v>
      </c>
      <c r="HE69">
        <v>6.4614200000000005E-4</v>
      </c>
      <c r="HF69">
        <v>2.2449199999999998E-5</v>
      </c>
      <c r="HG69">
        <v>4.07626E-6</v>
      </c>
      <c r="HH69">
        <v>1.3860800000000001E-5</v>
      </c>
      <c r="HI69">
        <v>1.26384E-4</v>
      </c>
      <c r="HJ69">
        <v>6.9553400000000004E-5</v>
      </c>
      <c r="HK69">
        <v>2.2962500000000001E-4</v>
      </c>
      <c r="HL69">
        <v>5.5699299999999998E-3</v>
      </c>
      <c r="HM69">
        <v>9.8508200000000003E-7</v>
      </c>
      <c r="HN69">
        <v>3.2954799999999999E-6</v>
      </c>
      <c r="HO69">
        <v>1.2575199999999999E-5</v>
      </c>
      <c r="HP69">
        <v>9.1846600000000003E-5</v>
      </c>
      <c r="HS69">
        <v>0.06</v>
      </c>
      <c r="HT69">
        <v>7.0000000000000007E-2</v>
      </c>
      <c r="HU69">
        <v>0.08</v>
      </c>
      <c r="HV69">
        <v>0.05</v>
      </c>
      <c r="HW69">
        <v>0.09</v>
      </c>
      <c r="HX69">
        <v>3.8333333333333303E-2</v>
      </c>
      <c r="HZ69">
        <v>4.0066970317002822E-3</v>
      </c>
      <c r="IA69">
        <v>1.5210576772509738E-2</v>
      </c>
      <c r="IB69">
        <v>0.51272508021390462</v>
      </c>
      <c r="IC69">
        <v>0.45501700534759437</v>
      </c>
      <c r="ID69">
        <v>7.9375746627131243E-16</v>
      </c>
      <c r="IE69">
        <v>1.8337511085795641</v>
      </c>
      <c r="IF69">
        <v>0.12807507864271483</v>
      </c>
      <c r="IG69">
        <v>1.8012481836327383E-2</v>
      </c>
      <c r="IH69">
        <v>7.8981440213522899E-4</v>
      </c>
      <c r="II69">
        <v>5.2676826112387713E-2</v>
      </c>
      <c r="IJ69">
        <v>3.053398869257947E-3</v>
      </c>
      <c r="IK69">
        <v>6.1127530769230706E-4</v>
      </c>
      <c r="IL69">
        <v>3.7865613068802221E-3</v>
      </c>
      <c r="IM69">
        <v>1.1290919792300818</v>
      </c>
      <c r="IN69">
        <v>4.7435403732027977E-3</v>
      </c>
      <c r="IO69">
        <v>8.0428035729580641E-3</v>
      </c>
      <c r="IP69">
        <v>3.210044423407922E-4</v>
      </c>
      <c r="IQ69">
        <v>3.4249149011348896E-3</v>
      </c>
      <c r="IR69">
        <v>7.6413186532754977E-4</v>
      </c>
      <c r="IS69">
        <v>2.6548574572015482E-5</v>
      </c>
      <c r="IT69">
        <v>5.1765888718929198E-6</v>
      </c>
      <c r="IU69">
        <v>1.8723172286779254E-5</v>
      </c>
      <c r="IV69">
        <v>1.8079536583790793E-4</v>
      </c>
      <c r="IW69">
        <v>8.8302526442591393E-5</v>
      </c>
      <c r="IX69">
        <v>2.4344742287434087E-4</v>
      </c>
      <c r="IY69">
        <v>6.2190114275309264E-3</v>
      </c>
      <c r="IZ69">
        <v>1.1552905529157654E-6</v>
      </c>
      <c r="JA69">
        <v>2.1239654335260106E-6</v>
      </c>
      <c r="JB69">
        <v>1.5858542036553584E-5</v>
      </c>
      <c r="JC69">
        <v>9.8939001544401796E-5</v>
      </c>
      <c r="JD69">
        <v>0</v>
      </c>
      <c r="JE69">
        <v>0</v>
      </c>
      <c r="JF69">
        <v>9.9465240641711403E-2</v>
      </c>
      <c r="JG69">
        <v>0.1322683469236472</v>
      </c>
      <c r="JH69">
        <v>0.17110715557137759</v>
      </c>
      <c r="JI69">
        <v>6.0230179028133005E-2</v>
      </c>
      <c r="JJ69">
        <v>0.1501629412993524</v>
      </c>
    </row>
    <row r="70" spans="1:270">
      <c r="A70" t="s">
        <v>306</v>
      </c>
      <c r="B70" s="24" t="s">
        <v>102</v>
      </c>
      <c r="C70" s="24"/>
      <c r="D70">
        <v>232.869</v>
      </c>
      <c r="E70">
        <v>735.72299999999996</v>
      </c>
      <c r="F70">
        <v>52107.7</v>
      </c>
      <c r="G70">
        <v>60333.8</v>
      </c>
      <c r="H70">
        <v>107600</v>
      </c>
      <c r="I70">
        <v>159495</v>
      </c>
      <c r="J70" s="17">
        <v>0</v>
      </c>
      <c r="K70" s="17">
        <v>0</v>
      </c>
      <c r="L70">
        <v>51.383699999999997</v>
      </c>
      <c r="M70">
        <v>9613.1</v>
      </c>
      <c r="N70">
        <v>355.50900000000001</v>
      </c>
      <c r="O70">
        <v>57.702399999999997</v>
      </c>
      <c r="P70">
        <v>233.971</v>
      </c>
      <c r="Q70">
        <v>89281.8</v>
      </c>
      <c r="R70">
        <v>440.11799999999999</v>
      </c>
      <c r="S70">
        <v>470.39100000000002</v>
      </c>
      <c r="T70">
        <v>36.619100000000003</v>
      </c>
      <c r="U70">
        <v>414.03500000000003</v>
      </c>
      <c r="V70" s="17">
        <v>0</v>
      </c>
      <c r="W70">
        <v>0.92591199999999996</v>
      </c>
      <c r="X70" s="17">
        <v>0</v>
      </c>
      <c r="Y70" s="1">
        <v>2.3092899999999999E-29</v>
      </c>
      <c r="Z70">
        <v>32.868400000000001</v>
      </c>
      <c r="AA70">
        <v>6.3233300000000003</v>
      </c>
      <c r="AB70">
        <v>26.525700000000001</v>
      </c>
      <c r="AC70">
        <v>887.87699999999995</v>
      </c>
      <c r="AD70">
        <v>2.3202499999999999E-4</v>
      </c>
      <c r="AE70" s="17">
        <v>0</v>
      </c>
      <c r="AF70">
        <v>0.31392399999999998</v>
      </c>
      <c r="AG70">
        <v>5.5965400000000001</v>
      </c>
      <c r="AH70" s="24"/>
      <c r="AI70" s="24">
        <v>418900</v>
      </c>
      <c r="AJ70" s="24">
        <v>73400</v>
      </c>
      <c r="AK70" s="24">
        <v>107600</v>
      </c>
      <c r="AL70" s="24">
        <v>190600</v>
      </c>
      <c r="AM70" s="24">
        <v>73500</v>
      </c>
      <c r="AN70" s="24">
        <v>10100</v>
      </c>
      <c r="AO70" s="24">
        <v>126000</v>
      </c>
      <c r="AP70">
        <v>2.3286899999999999E-2</v>
      </c>
      <c r="AQ70">
        <v>7.3572299999999993E-2</v>
      </c>
      <c r="AR70">
        <v>5.2107700000000001</v>
      </c>
      <c r="AS70">
        <v>6.0333800000000002</v>
      </c>
      <c r="AT70">
        <v>10.76</v>
      </c>
      <c r="AU70">
        <v>15.9495</v>
      </c>
      <c r="AV70">
        <v>0</v>
      </c>
      <c r="AW70">
        <v>0</v>
      </c>
      <c r="AX70">
        <v>5.1383699999999997E-3</v>
      </c>
      <c r="AY70">
        <v>0.96131</v>
      </c>
      <c r="AZ70">
        <v>3.5550900000000003E-2</v>
      </c>
      <c r="BA70">
        <v>5.7702399999999994E-3</v>
      </c>
      <c r="BB70">
        <v>2.3397100000000001E-2</v>
      </c>
      <c r="BC70">
        <v>8.9281800000000011</v>
      </c>
      <c r="BD70">
        <v>4.4011799999999997E-2</v>
      </c>
      <c r="BE70">
        <v>4.70391E-2</v>
      </c>
      <c r="BF70">
        <v>3.6619100000000004E-3</v>
      </c>
      <c r="BG70">
        <v>4.1403500000000003E-2</v>
      </c>
      <c r="BH70">
        <v>0</v>
      </c>
      <c r="BI70">
        <v>9.2591199999999995E-5</v>
      </c>
      <c r="BJ70">
        <v>0</v>
      </c>
      <c r="BK70">
        <v>2.3092899999999998E-33</v>
      </c>
      <c r="BL70">
        <v>3.2868400000000001E-3</v>
      </c>
      <c r="BM70">
        <v>6.3233300000000001E-4</v>
      </c>
      <c r="BN70">
        <v>2.6525699999999999E-3</v>
      </c>
      <c r="BO70">
        <v>8.8787699999999997E-2</v>
      </c>
      <c r="BP70">
        <v>2.3202499999999999E-8</v>
      </c>
      <c r="BQ70">
        <v>0</v>
      </c>
      <c r="BR70">
        <v>3.1392400000000001E-5</v>
      </c>
      <c r="BS70">
        <v>5.5965400000000003E-4</v>
      </c>
      <c r="BU70">
        <v>41.89</v>
      </c>
      <c r="BV70">
        <v>7.34</v>
      </c>
      <c r="BW70">
        <v>10.76</v>
      </c>
      <c r="BX70">
        <v>19.059999999999999</v>
      </c>
      <c r="BY70">
        <v>7.35</v>
      </c>
      <c r="BZ70">
        <v>1.01</v>
      </c>
      <c r="CA70">
        <v>12.6</v>
      </c>
      <c r="CB70">
        <f t="shared" si="6"/>
        <v>199400</v>
      </c>
      <c r="CC70">
        <f t="shared" si="7"/>
        <v>162681.79999999999</v>
      </c>
      <c r="CD70">
        <f t="shared" si="8"/>
        <v>0.36810431293881646</v>
      </c>
      <c r="CE70">
        <f t="shared" si="9"/>
        <v>0.45118753296312192</v>
      </c>
      <c r="CF70">
        <f t="shared" si="10"/>
        <v>0.6318956870611836</v>
      </c>
      <c r="CG70">
        <f t="shared" si="11"/>
        <v>0.54881246703687814</v>
      </c>
      <c r="CI70">
        <v>5.6830740850188146</v>
      </c>
      <c r="CJ70">
        <v>2.3169259149811858</v>
      </c>
      <c r="CL70">
        <v>1.0226278992747364</v>
      </c>
      <c r="CM70">
        <v>0.16817070521567135</v>
      </c>
      <c r="CN70">
        <v>1.8894550416943112</v>
      </c>
      <c r="CO70">
        <v>3.5663477545652533E-3</v>
      </c>
      <c r="CP70">
        <v>2.5290111687029406</v>
      </c>
      <c r="CQ70">
        <v>2.809975417226494E-2</v>
      </c>
      <c r="CR70">
        <v>9.2926770901062279E-4</v>
      </c>
      <c r="CS70">
        <v>5.8444274501540357E-3</v>
      </c>
      <c r="CT70">
        <v>6.0251019552089759E-3</v>
      </c>
      <c r="CU70">
        <v>9.5708251829524423E-4</v>
      </c>
      <c r="CV70">
        <v>4.3984595324450749E-4</v>
      </c>
      <c r="CW70">
        <v>8.8494601234123543E-6</v>
      </c>
      <c r="CX70">
        <v>2.1200139556033041E-34</v>
      </c>
      <c r="CY70">
        <v>2.9625549625098056E-4</v>
      </c>
      <c r="CZ70">
        <v>0</v>
      </c>
      <c r="DA70">
        <v>0</v>
      </c>
      <c r="DB70">
        <v>4.460759972158133E-5</v>
      </c>
      <c r="DC70">
        <v>1.398887689774148E-9</v>
      </c>
      <c r="DD70">
        <v>0</v>
      </c>
      <c r="DE70">
        <v>1.4299959943341229E-6</v>
      </c>
      <c r="DF70">
        <v>2.2619352768776753E-5</v>
      </c>
      <c r="DH70">
        <v>5.3598874503380779E-2</v>
      </c>
      <c r="DI70">
        <v>1.5742841015395812</v>
      </c>
      <c r="DJ70">
        <v>4.0567072116832479E-3</v>
      </c>
      <c r="DK70">
        <v>1.6714453654988499E-4</v>
      </c>
      <c r="DL70">
        <v>0</v>
      </c>
      <c r="DM70">
        <v>5.4154254487085909E-3</v>
      </c>
      <c r="DN70">
        <v>4.8201449567970016</v>
      </c>
      <c r="DP70">
        <v>5.0130588760806838E-2</v>
      </c>
      <c r="DQ70">
        <v>9.9173796302739994E-2</v>
      </c>
      <c r="DR70">
        <v>8.6399519029006235</v>
      </c>
      <c r="DS70">
        <v>10.003917465542054</v>
      </c>
      <c r="DT70">
        <v>20.330027425691242</v>
      </c>
      <c r="DU70">
        <v>34.119097721609158</v>
      </c>
      <c r="DV70">
        <v>0</v>
      </c>
      <c r="DW70">
        <v>0</v>
      </c>
      <c r="DX70">
        <v>7.8812721352312931E-3</v>
      </c>
      <c r="DY70">
        <v>1.6039237455608939</v>
      </c>
      <c r="DZ70">
        <v>6.3466801060070605E-2</v>
      </c>
      <c r="EA70">
        <v>8.433427692307682E-3</v>
      </c>
      <c r="EB70">
        <v>3.0210962395340286E-2</v>
      </c>
      <c r="EC70">
        <v>11.485369347300541</v>
      </c>
      <c r="ED70">
        <v>5.4782506638115437E-2</v>
      </c>
      <c r="EE70">
        <v>5.8550657051085753E-2</v>
      </c>
      <c r="EF70">
        <v>4.9224642168674776E-3</v>
      </c>
      <c r="EG70">
        <v>4.5278871475371331E-2</v>
      </c>
      <c r="EH70">
        <v>0</v>
      </c>
      <c r="EI70">
        <v>1.09498974480712E-4</v>
      </c>
      <c r="EJ70">
        <v>0</v>
      </c>
      <c r="EK70">
        <v>3.1193895395746607E-33</v>
      </c>
      <c r="EL70">
        <v>4.7019040404692788E-3</v>
      </c>
      <c r="EM70">
        <v>8.0278751941706688E-4</v>
      </c>
      <c r="EN70">
        <v>2.8122431376975082E-3</v>
      </c>
      <c r="EO70">
        <v>9.9134409395483902E-2</v>
      </c>
      <c r="EP70">
        <v>2.7211571274298022E-8</v>
      </c>
      <c r="EQ70">
        <v>0</v>
      </c>
      <c r="ER70">
        <v>3.9588849086161882E-5</v>
      </c>
      <c r="ES70">
        <v>6.0287052509652662E-4</v>
      </c>
      <c r="EU70">
        <v>12.170417609545341</v>
      </c>
      <c r="EV70">
        <v>20.330027425691242</v>
      </c>
      <c r="EW70">
        <v>40.772085736665893</v>
      </c>
      <c r="EX70">
        <v>8.854289221955101</v>
      </c>
      <c r="EY70">
        <v>1.6851618968038435</v>
      </c>
      <c r="EZ70">
        <v>16.208863819500365</v>
      </c>
      <c r="FB70">
        <v>18.116599999999998</v>
      </c>
      <c r="FC70">
        <v>111.331</v>
      </c>
      <c r="FD70">
        <v>3952.36</v>
      </c>
      <c r="FE70">
        <v>3497.76</v>
      </c>
      <c r="FF70">
        <v>4.5048300000000003E-12</v>
      </c>
      <c r="FG70">
        <v>13960.6</v>
      </c>
      <c r="FH70">
        <v>945.45399999999995</v>
      </c>
      <c r="FI70">
        <v>149.386</v>
      </c>
      <c r="FJ70">
        <v>4.7920299999999996</v>
      </c>
      <c r="FK70">
        <v>785.55200000000002</v>
      </c>
      <c r="FL70">
        <v>19.340699999999998</v>
      </c>
      <c r="FM70">
        <v>4.1328399999999998</v>
      </c>
      <c r="FN70">
        <v>20.165199999999999</v>
      </c>
      <c r="FO70">
        <v>9211.6</v>
      </c>
      <c r="FP70">
        <v>47.441499999999998</v>
      </c>
      <c r="FQ70">
        <v>51.420699999999997</v>
      </c>
      <c r="FR70">
        <v>2.8849800000000001</v>
      </c>
      <c r="FS70">
        <v>28.429600000000001</v>
      </c>
      <c r="FT70">
        <v>5.9674300000000002</v>
      </c>
      <c r="FU70">
        <v>0.28840399999999999</v>
      </c>
      <c r="FV70">
        <v>6.8773600000000002E-5</v>
      </c>
      <c r="FW70">
        <v>1.4544200000000001E-30</v>
      </c>
      <c r="FX70">
        <v>1.92218</v>
      </c>
      <c r="FY70">
        <v>0.70782299999999998</v>
      </c>
      <c r="FZ70">
        <v>2.0786799999999999</v>
      </c>
      <c r="GA70">
        <v>79.203800000000001</v>
      </c>
      <c r="GB70">
        <v>2.21469E-5</v>
      </c>
      <c r="GC70">
        <v>9.9904300000000001E-7</v>
      </c>
      <c r="GD70">
        <v>0.11266900000000001</v>
      </c>
      <c r="GE70">
        <v>0.64368199999999998</v>
      </c>
      <c r="GG70">
        <v>600</v>
      </c>
      <c r="GH70">
        <v>700.00000000000011</v>
      </c>
      <c r="GI70">
        <v>800</v>
      </c>
      <c r="GJ70">
        <v>500</v>
      </c>
      <c r="GK70">
        <v>900</v>
      </c>
      <c r="GL70">
        <v>383.33333333333303</v>
      </c>
      <c r="GM70">
        <v>1.8116599999999999E-3</v>
      </c>
      <c r="GN70">
        <v>1.11331E-2</v>
      </c>
      <c r="GO70">
        <v>0.39523600000000003</v>
      </c>
      <c r="GP70">
        <v>0.34977600000000003</v>
      </c>
      <c r="GQ70">
        <v>4.5048300000000003E-16</v>
      </c>
      <c r="GR70">
        <v>1.3960600000000001</v>
      </c>
      <c r="GS70">
        <v>9.4545400000000002E-2</v>
      </c>
      <c r="GT70">
        <v>1.49386E-2</v>
      </c>
      <c r="GU70">
        <v>4.7920299999999993E-4</v>
      </c>
      <c r="GV70">
        <v>7.8555200000000006E-2</v>
      </c>
      <c r="GW70">
        <v>1.9340699999999998E-3</v>
      </c>
      <c r="GX70">
        <v>4.1328399999999998E-4</v>
      </c>
      <c r="GY70">
        <v>2.0165199999999999E-3</v>
      </c>
      <c r="GZ70">
        <v>0.92116000000000009</v>
      </c>
      <c r="HA70">
        <v>4.7441499999999999E-3</v>
      </c>
      <c r="HB70">
        <v>5.1420699999999995E-3</v>
      </c>
      <c r="HC70">
        <v>2.8849799999999999E-4</v>
      </c>
      <c r="HD70">
        <v>2.8429600000000003E-3</v>
      </c>
      <c r="HE70">
        <v>5.9674300000000006E-4</v>
      </c>
      <c r="HF70">
        <v>2.8840399999999999E-5</v>
      </c>
      <c r="HG70">
        <v>6.8773599999999999E-9</v>
      </c>
      <c r="HH70">
        <v>1.45442E-34</v>
      </c>
      <c r="HI70">
        <v>1.9221799999999999E-4</v>
      </c>
      <c r="HJ70">
        <v>7.0782299999999995E-5</v>
      </c>
      <c r="HK70">
        <v>2.07868E-4</v>
      </c>
      <c r="HL70">
        <v>7.9203799999999994E-3</v>
      </c>
      <c r="HM70">
        <v>2.2146899999999999E-9</v>
      </c>
      <c r="HN70">
        <v>9.99043E-11</v>
      </c>
      <c r="HO70">
        <v>1.12669E-5</v>
      </c>
      <c r="HP70">
        <v>6.4368199999999991E-5</v>
      </c>
      <c r="HS70">
        <v>0.06</v>
      </c>
      <c r="HT70">
        <v>7.0000000000000007E-2</v>
      </c>
      <c r="HU70">
        <v>0.08</v>
      </c>
      <c r="HV70">
        <v>0.05</v>
      </c>
      <c r="HW70">
        <v>0.09</v>
      </c>
      <c r="HX70">
        <v>3.8333333333333303E-2</v>
      </c>
      <c r="HZ70">
        <v>3.9000288760806853E-3</v>
      </c>
      <c r="IA70">
        <v>1.5007166985645885E-2</v>
      </c>
      <c r="IB70">
        <v>0.6552040641711242</v>
      </c>
      <c r="IC70">
        <v>0.57984256684492086</v>
      </c>
      <c r="ID70">
        <v>8.5120916753150516E-16</v>
      </c>
      <c r="IE70">
        <v>2.9859481950872175</v>
      </c>
      <c r="IF70">
        <v>0.13228807465069886</v>
      </c>
      <c r="IG70">
        <v>2.0902112974051937E-2</v>
      </c>
      <c r="IH70">
        <v>7.3500531316725748E-4</v>
      </c>
      <c r="II70">
        <v>0.13106755429287653</v>
      </c>
      <c r="IJ70">
        <v>3.4527743580683111E-3</v>
      </c>
      <c r="IK70">
        <v>6.0403046153846085E-4</v>
      </c>
      <c r="IL70">
        <v>2.6037846523480086E-3</v>
      </c>
      <c r="IM70">
        <v>1.1848904995523739</v>
      </c>
      <c r="IN70">
        <v>5.9051533649433869E-3</v>
      </c>
      <c r="IO70">
        <v>6.4004536035484625E-3</v>
      </c>
      <c r="IP70">
        <v>3.8780884337349448E-4</v>
      </c>
      <c r="IQ70">
        <v>3.1090613221013124E-3</v>
      </c>
      <c r="IR70">
        <v>7.0571227642090748E-4</v>
      </c>
      <c r="IS70">
        <v>3.4106850582058843E-5</v>
      </c>
      <c r="IT70">
        <v>8.7338062940051641E-9</v>
      </c>
      <c r="IU70">
        <v>1.964630918658193E-34</v>
      </c>
      <c r="IV70">
        <v>2.7497249359595351E-4</v>
      </c>
      <c r="IW70">
        <v>8.9862694238059335E-5</v>
      </c>
      <c r="IX70">
        <v>2.2038074642588342E-4</v>
      </c>
      <c r="IY70">
        <v>8.8433667443553864E-3</v>
      </c>
      <c r="IZ70">
        <v>2.597357818574511E-9</v>
      </c>
      <c r="JA70">
        <v>6.4389187572254313E-11</v>
      </c>
      <c r="JB70">
        <v>1.4208649347258538E-5</v>
      </c>
      <c r="JC70">
        <v>6.9338717374517543E-5</v>
      </c>
      <c r="JD70">
        <v>0</v>
      </c>
      <c r="JE70">
        <v>0</v>
      </c>
      <c r="JF70">
        <v>9.9465240641711403E-2</v>
      </c>
      <c r="JG70">
        <v>0.1322683469236472</v>
      </c>
      <c r="JH70">
        <v>0.17110715557137759</v>
      </c>
      <c r="JI70">
        <v>6.0230179028133005E-2</v>
      </c>
      <c r="JJ70">
        <v>0.1501629412993524</v>
      </c>
    </row>
    <row r="71" spans="1:270">
      <c r="A71" t="s">
        <v>306</v>
      </c>
      <c r="B71" t="s">
        <v>103</v>
      </c>
      <c r="D71">
        <v>249.202</v>
      </c>
      <c r="E71">
        <v>691.59299999999996</v>
      </c>
      <c r="F71">
        <v>49568</v>
      </c>
      <c r="G71">
        <v>58622.5</v>
      </c>
      <c r="H71">
        <v>115200</v>
      </c>
      <c r="I71">
        <v>156313</v>
      </c>
      <c r="J71" s="17">
        <v>0</v>
      </c>
      <c r="K71" s="17">
        <v>766.93899999999996</v>
      </c>
      <c r="L71">
        <v>61.262</v>
      </c>
      <c r="M71">
        <v>3956.02</v>
      </c>
      <c r="N71">
        <v>206.57300000000001</v>
      </c>
      <c r="O71">
        <v>40.347000000000001</v>
      </c>
      <c r="P71">
        <v>300.69799999999998</v>
      </c>
      <c r="Q71">
        <v>90993.7</v>
      </c>
      <c r="R71">
        <v>531.92999999999995</v>
      </c>
      <c r="S71">
        <v>531.774</v>
      </c>
      <c r="T71">
        <v>36.206800000000001</v>
      </c>
      <c r="U71">
        <v>344.55900000000003</v>
      </c>
      <c r="V71" s="17">
        <v>0</v>
      </c>
      <c r="W71">
        <v>1.53529</v>
      </c>
      <c r="X71">
        <v>0.40140700000000001</v>
      </c>
      <c r="Y71">
        <v>0.14412900000000001</v>
      </c>
      <c r="Z71">
        <v>20.3294</v>
      </c>
      <c r="AA71">
        <v>6.81196</v>
      </c>
      <c r="AB71">
        <v>18.378</v>
      </c>
      <c r="AC71">
        <v>520.45399999999995</v>
      </c>
      <c r="AD71">
        <v>4.8148699999999997E-3</v>
      </c>
      <c r="AE71">
        <v>0.410271</v>
      </c>
      <c r="AF71">
        <v>0.25500200000000001</v>
      </c>
      <c r="AG71">
        <v>5.3444399999999996</v>
      </c>
      <c r="AI71">
        <v>418900</v>
      </c>
      <c r="AJ71">
        <v>72600</v>
      </c>
      <c r="AK71">
        <v>115200</v>
      </c>
      <c r="AL71">
        <v>188000</v>
      </c>
      <c r="AM71">
        <v>72400</v>
      </c>
      <c r="AN71">
        <v>4200</v>
      </c>
      <c r="AO71">
        <v>128699.99999999999</v>
      </c>
      <c r="AP71">
        <v>2.49202E-2</v>
      </c>
      <c r="AQ71">
        <v>6.9159299999999993E-2</v>
      </c>
      <c r="AR71">
        <v>4.9568000000000003</v>
      </c>
      <c r="AS71">
        <v>5.8622500000000004</v>
      </c>
      <c r="AT71">
        <v>11.52</v>
      </c>
      <c r="AU71">
        <v>15.6313</v>
      </c>
      <c r="AV71">
        <v>0</v>
      </c>
      <c r="AW71">
        <v>7.6693899999999995E-2</v>
      </c>
      <c r="AX71">
        <v>6.1262E-3</v>
      </c>
      <c r="AY71">
        <v>0.39560200000000001</v>
      </c>
      <c r="AZ71">
        <v>2.06573E-2</v>
      </c>
      <c r="BA71">
        <v>4.0347000000000004E-3</v>
      </c>
      <c r="BB71">
        <v>3.0069799999999997E-2</v>
      </c>
      <c r="BC71">
        <v>9.0993700000000004</v>
      </c>
      <c r="BD71">
        <v>5.3192999999999997E-2</v>
      </c>
      <c r="BE71">
        <v>5.31774E-2</v>
      </c>
      <c r="BF71">
        <v>3.6206800000000003E-3</v>
      </c>
      <c r="BG71">
        <v>3.4455900000000005E-2</v>
      </c>
      <c r="BH71">
        <v>0</v>
      </c>
      <c r="BI71">
        <v>1.5352900000000001E-4</v>
      </c>
      <c r="BJ71">
        <v>4.01407E-5</v>
      </c>
      <c r="BK71">
        <v>1.4412900000000001E-5</v>
      </c>
      <c r="BL71">
        <v>2.03294E-3</v>
      </c>
      <c r="BM71">
        <v>6.8119600000000002E-4</v>
      </c>
      <c r="BN71">
        <v>1.8378000000000001E-3</v>
      </c>
      <c r="BO71">
        <v>5.2045399999999992E-2</v>
      </c>
      <c r="BP71">
        <v>4.8148699999999992E-7</v>
      </c>
      <c r="BQ71">
        <v>4.1027099999999999E-5</v>
      </c>
      <c r="BR71">
        <v>2.55002E-5</v>
      </c>
      <c r="BS71">
        <v>5.3444399999999991E-4</v>
      </c>
      <c r="BU71">
        <v>41.89</v>
      </c>
      <c r="BV71">
        <v>7.26</v>
      </c>
      <c r="BW71">
        <v>11.52</v>
      </c>
      <c r="BX71">
        <v>18.8</v>
      </c>
      <c r="BY71">
        <v>7.24</v>
      </c>
      <c r="BZ71">
        <v>0.42</v>
      </c>
      <c r="CA71">
        <v>12.87</v>
      </c>
      <c r="CB71">
        <f t="shared" si="6"/>
        <v>201300</v>
      </c>
      <c r="CC71">
        <f t="shared" si="7"/>
        <v>163593.70000000001</v>
      </c>
      <c r="CD71">
        <f t="shared" si="8"/>
        <v>0.36065573770491804</v>
      </c>
      <c r="CE71">
        <f t="shared" si="9"/>
        <v>0.44378237059251058</v>
      </c>
      <c r="CF71">
        <f t="shared" si="10"/>
        <v>0.6393442622950819</v>
      </c>
      <c r="CG71">
        <f t="shared" si="11"/>
        <v>0.55621762940748931</v>
      </c>
      <c r="CI71">
        <v>5.6026907892096824</v>
      </c>
      <c r="CJ71">
        <v>2.3973092107903167</v>
      </c>
      <c r="CL71">
        <v>1.1762998279900039</v>
      </c>
      <c r="CM71">
        <v>6.9170951194524044E-2</v>
      </c>
      <c r="CN71">
        <v>1.9289587850670571</v>
      </c>
      <c r="CO71">
        <v>4.581108536084808E-3</v>
      </c>
      <c r="CP71">
        <v>2.500170877307653</v>
      </c>
      <c r="CQ71">
        <v>3.0055278030518578E-2</v>
      </c>
      <c r="CR71">
        <v>6.494363624627886E-4</v>
      </c>
      <c r="CS71">
        <v>3.3942459842829162E-3</v>
      </c>
      <c r="CT71">
        <v>6.8078641382818359E-3</v>
      </c>
      <c r="CU71">
        <v>1.1404954715431238E-3</v>
      </c>
      <c r="CV71">
        <v>4.3467179582217609E-4</v>
      </c>
      <c r="CW71">
        <v>1.4666141444416194E-5</v>
      </c>
      <c r="CX71">
        <v>1.3224827084048231E-6</v>
      </c>
      <c r="CY71">
        <v>1.8314319984036627E-4</v>
      </c>
      <c r="CZ71">
        <v>3.7788793679372074E-6</v>
      </c>
      <c r="DA71">
        <v>1.9849675603054609E-6</v>
      </c>
      <c r="DB71">
        <v>4.8030098901586722E-5</v>
      </c>
      <c r="DC71">
        <v>2.9014227823384241E-8</v>
      </c>
      <c r="DD71">
        <v>1.9849675603054609E-6</v>
      </c>
      <c r="DE71">
        <v>1.1610001399896639E-6</v>
      </c>
      <c r="DF71">
        <v>2.1589428765788969E-5</v>
      </c>
      <c r="DH71">
        <v>5.035821295862087E-2</v>
      </c>
      <c r="DI71">
        <v>1.5499322708208179</v>
      </c>
      <c r="DJ71">
        <v>3.3742603691954412E-3</v>
      </c>
      <c r="DK71">
        <v>1.1574492638396102E-4</v>
      </c>
      <c r="DL71">
        <v>1.6016285685453768E-2</v>
      </c>
      <c r="DM71">
        <v>3.1727840254977368E-3</v>
      </c>
      <c r="DN71">
        <v>4.8317778134996843</v>
      </c>
      <c r="DP71">
        <v>5.3646655331412024E-2</v>
      </c>
      <c r="DQ71">
        <v>9.3225172118311994E-2</v>
      </c>
      <c r="DR71">
        <v>8.2188455050401021</v>
      </c>
      <c r="DS71">
        <v>9.7201676609750933</v>
      </c>
      <c r="DT71">
        <v>21.765977318212183</v>
      </c>
      <c r="DU71">
        <v>33.43840573157712</v>
      </c>
      <c r="DV71">
        <v>0</v>
      </c>
      <c r="DW71">
        <v>0.10731022734530959</v>
      </c>
      <c r="DX71">
        <v>9.3964135231316449E-3</v>
      </c>
      <c r="DY71">
        <v>0.66005288782118232</v>
      </c>
      <c r="DZ71">
        <v>3.6878187318413774E-2</v>
      </c>
      <c r="EA71">
        <v>5.8968692307692248E-3</v>
      </c>
      <c r="EB71">
        <v>3.8826931416090164E-2</v>
      </c>
      <c r="EC71">
        <v>11.705591204225957</v>
      </c>
      <c r="ED71">
        <v>6.6210558886509396E-2</v>
      </c>
      <c r="EE71">
        <v>6.6191141205261317E-2</v>
      </c>
      <c r="EF71">
        <v>4.8670414457831395E-3</v>
      </c>
      <c r="EG71">
        <v>3.7680975465075345E-2</v>
      </c>
      <c r="EH71">
        <v>0</v>
      </c>
      <c r="EI71">
        <v>1.8156442570189431E-4</v>
      </c>
      <c r="EJ71">
        <v>5.0976115588797609E-5</v>
      </c>
      <c r="EK71">
        <v>1.9468949112036875E-5</v>
      </c>
      <c r="EL71">
        <v>2.908169792272096E-3</v>
      </c>
      <c r="EM71">
        <v>8.6482224884171515E-4</v>
      </c>
      <c r="EN71">
        <v>1.9484275395033801E-3</v>
      </c>
      <c r="EO71">
        <v>5.8110413838310004E-2</v>
      </c>
      <c r="EP71">
        <v>5.6468129805615468E-7</v>
      </c>
      <c r="EQ71">
        <v>2.6442321676300568E-5</v>
      </c>
      <c r="ER71">
        <v>3.2158215665796344E-5</v>
      </c>
      <c r="ES71">
        <v>5.7571380694980835E-4</v>
      </c>
      <c r="EU71">
        <v>12.03777000617155</v>
      </c>
      <c r="EV71">
        <v>21.765977318212183</v>
      </c>
      <c r="EW71">
        <v>40.215908281706128</v>
      </c>
      <c r="EX71">
        <v>8.7217760499258414</v>
      </c>
      <c r="EY71">
        <v>0.7007603927303111</v>
      </c>
      <c r="EZ71">
        <v>16.556196615632516</v>
      </c>
      <c r="FB71">
        <v>23.454799999999999</v>
      </c>
      <c r="FC71">
        <v>114.39</v>
      </c>
      <c r="FD71">
        <v>2598.21</v>
      </c>
      <c r="FE71">
        <v>2438.87</v>
      </c>
      <c r="FF71">
        <v>5.3136099999999996E-12</v>
      </c>
      <c r="FG71">
        <v>10890.4</v>
      </c>
      <c r="FH71">
        <v>1216.8399999999999</v>
      </c>
      <c r="FI71">
        <v>125.959</v>
      </c>
      <c r="FJ71">
        <v>6.75284</v>
      </c>
      <c r="FK71">
        <v>543.42100000000005</v>
      </c>
      <c r="FL71">
        <v>17.313800000000001</v>
      </c>
      <c r="FM71">
        <v>2.9180299999999999</v>
      </c>
      <c r="FN71">
        <v>29.2667</v>
      </c>
      <c r="FO71">
        <v>9062.4699999999993</v>
      </c>
      <c r="FP71">
        <v>61.074399999999997</v>
      </c>
      <c r="FQ71">
        <v>84.458799999999997</v>
      </c>
      <c r="FR71">
        <v>3.08134</v>
      </c>
      <c r="FS71">
        <v>39.272599999999997</v>
      </c>
      <c r="FT71">
        <v>5.6620999999999997</v>
      </c>
      <c r="FU71">
        <v>0.34910999999999998</v>
      </c>
      <c r="FV71">
        <v>0.151167</v>
      </c>
      <c r="FW71">
        <v>0.159966</v>
      </c>
      <c r="FX71">
        <v>1.6389</v>
      </c>
      <c r="FY71">
        <v>0.482317</v>
      </c>
      <c r="FZ71">
        <v>1.41838</v>
      </c>
      <c r="GA71">
        <v>43.609099999999998</v>
      </c>
      <c r="GB71">
        <v>6.7439900000000001E-3</v>
      </c>
      <c r="GC71">
        <v>0.12040099999999999</v>
      </c>
      <c r="GD71">
        <v>8.6191599999999993E-2</v>
      </c>
      <c r="GE71">
        <v>0.73870100000000005</v>
      </c>
      <c r="GG71">
        <v>600</v>
      </c>
      <c r="GH71">
        <v>700.00000000000011</v>
      </c>
      <c r="GI71">
        <v>800</v>
      </c>
      <c r="GJ71">
        <v>500</v>
      </c>
      <c r="GK71">
        <v>900</v>
      </c>
      <c r="GL71">
        <v>383.33333333333303</v>
      </c>
      <c r="GM71">
        <v>2.34548E-3</v>
      </c>
      <c r="GN71">
        <v>1.1439E-2</v>
      </c>
      <c r="GO71">
        <v>0.25982100000000002</v>
      </c>
      <c r="GP71">
        <v>0.24388699999999999</v>
      </c>
      <c r="GQ71">
        <v>5.3136099999999994E-16</v>
      </c>
      <c r="GR71">
        <v>1.08904</v>
      </c>
      <c r="GS71">
        <v>0.12168399999999999</v>
      </c>
      <c r="GT71">
        <v>1.25959E-2</v>
      </c>
      <c r="GU71">
        <v>6.7528399999999995E-4</v>
      </c>
      <c r="GV71">
        <v>5.4342100000000004E-2</v>
      </c>
      <c r="GW71">
        <v>1.73138E-3</v>
      </c>
      <c r="GX71">
        <v>2.9180299999999998E-4</v>
      </c>
      <c r="GY71">
        <v>2.9266700000000001E-3</v>
      </c>
      <c r="GZ71">
        <v>0.90624699999999991</v>
      </c>
      <c r="HA71">
        <v>6.1074399999999996E-3</v>
      </c>
      <c r="HB71">
        <v>8.4458799999999994E-3</v>
      </c>
      <c r="HC71">
        <v>3.08134E-4</v>
      </c>
      <c r="HD71">
        <v>3.9272600000000001E-3</v>
      </c>
      <c r="HE71">
        <v>5.6620999999999993E-4</v>
      </c>
      <c r="HF71">
        <v>3.4910999999999998E-5</v>
      </c>
      <c r="HG71">
        <v>1.5116699999999999E-5</v>
      </c>
      <c r="HH71">
        <v>1.5996599999999999E-5</v>
      </c>
      <c r="HI71">
        <v>1.6389E-4</v>
      </c>
      <c r="HJ71">
        <v>4.8231700000000001E-5</v>
      </c>
      <c r="HK71">
        <v>1.4183800000000001E-4</v>
      </c>
      <c r="HL71">
        <v>4.36091E-3</v>
      </c>
      <c r="HM71">
        <v>6.7439900000000003E-7</v>
      </c>
      <c r="HN71">
        <v>1.20401E-5</v>
      </c>
      <c r="HO71">
        <v>8.6191599999999993E-6</v>
      </c>
      <c r="HP71">
        <v>7.3870100000000003E-5</v>
      </c>
      <c r="HS71">
        <v>0.06</v>
      </c>
      <c r="HT71">
        <v>7.0000000000000007E-2</v>
      </c>
      <c r="HU71">
        <v>0.08</v>
      </c>
      <c r="HV71">
        <v>0.05</v>
      </c>
      <c r="HW71">
        <v>0.09</v>
      </c>
      <c r="HX71">
        <v>3.8333333333333303E-2</v>
      </c>
      <c r="HZ71">
        <v>5.0492033429394732E-3</v>
      </c>
      <c r="IA71">
        <v>1.5419513266637618E-2</v>
      </c>
      <c r="IB71">
        <v>0.43071930481283499</v>
      </c>
      <c r="IC71">
        <v>0.40430465240641777</v>
      </c>
      <c r="ID71">
        <v>1.004032015567087E-15</v>
      </c>
      <c r="IE71">
        <v>2.3292817087931632</v>
      </c>
      <c r="IF71">
        <v>0.17026044710578875</v>
      </c>
      <c r="IG71">
        <v>1.7624203393213609E-2</v>
      </c>
      <c r="IH71">
        <v>1.0357558861209932E-3</v>
      </c>
      <c r="II71">
        <v>9.0668550804261533E-2</v>
      </c>
      <c r="IJ71">
        <v>3.0909245622300712E-3</v>
      </c>
      <c r="IK71">
        <v>4.2648130769230716E-4</v>
      </c>
      <c r="IL71">
        <v>3.778994717874034E-3</v>
      </c>
      <c r="IM71">
        <v>1.1657078689346476</v>
      </c>
      <c r="IN71">
        <v>7.6020719975527411E-3</v>
      </c>
      <c r="IO71">
        <v>1.0512782416641137E-2</v>
      </c>
      <c r="IP71">
        <v>4.1420422375215205E-4</v>
      </c>
      <c r="IQ71">
        <v>4.2948519035918894E-3</v>
      </c>
      <c r="IR71">
        <v>6.696037457201542E-4</v>
      </c>
      <c r="IS71">
        <v>4.12859828806208E-5</v>
      </c>
      <c r="IT71">
        <v>1.9197239871780431E-5</v>
      </c>
      <c r="IU71">
        <v>2.160821148870866E-5</v>
      </c>
      <c r="IV71">
        <v>2.3444860510171171E-4</v>
      </c>
      <c r="IW71">
        <v>6.1233253365344263E-5</v>
      </c>
      <c r="IX71">
        <v>1.5037602859292655E-4</v>
      </c>
      <c r="IY71">
        <v>4.8691005316824259E-3</v>
      </c>
      <c r="IZ71">
        <v>7.9092582505399475E-7</v>
      </c>
      <c r="JA71">
        <v>7.7599488439306328E-6</v>
      </c>
      <c r="JB71">
        <v>1.0869593420365575E-5</v>
      </c>
      <c r="JC71">
        <v>7.9574354826255028E-5</v>
      </c>
      <c r="JD71">
        <v>0</v>
      </c>
      <c r="JE71">
        <v>0</v>
      </c>
      <c r="JF71">
        <v>9.9465240641711403E-2</v>
      </c>
      <c r="JG71">
        <v>0.1322683469236472</v>
      </c>
      <c r="JH71">
        <v>0.17110715557137759</v>
      </c>
      <c r="JI71">
        <v>6.0230179028133005E-2</v>
      </c>
      <c r="JJ71">
        <v>0.1501629412993524</v>
      </c>
    </row>
    <row r="72" spans="1:270">
      <c r="A72" t="s">
        <v>306</v>
      </c>
      <c r="B72" t="s">
        <v>104</v>
      </c>
      <c r="D72">
        <v>232.095</v>
      </c>
      <c r="E72">
        <v>580.12800000000004</v>
      </c>
      <c r="F72">
        <v>48863.7</v>
      </c>
      <c r="G72">
        <v>58024.9</v>
      </c>
      <c r="H72">
        <v>106600</v>
      </c>
      <c r="I72">
        <v>149106</v>
      </c>
      <c r="J72" s="17">
        <v>0</v>
      </c>
      <c r="K72" s="17">
        <v>0</v>
      </c>
      <c r="L72">
        <v>59.543799999999997</v>
      </c>
      <c r="M72">
        <v>10357.200000000001</v>
      </c>
      <c r="N72">
        <v>396.928</v>
      </c>
      <c r="O72">
        <v>69.302300000000002</v>
      </c>
      <c r="P72">
        <v>242.91200000000001</v>
      </c>
      <c r="Q72">
        <v>90708.1</v>
      </c>
      <c r="R72">
        <v>483.70699999999999</v>
      </c>
      <c r="S72">
        <v>425.16300000000001</v>
      </c>
      <c r="T72">
        <v>39.7532</v>
      </c>
      <c r="U72">
        <v>416.17500000000001</v>
      </c>
      <c r="V72" s="17">
        <v>0</v>
      </c>
      <c r="W72">
        <v>1.75413</v>
      </c>
      <c r="X72" s="17">
        <v>0</v>
      </c>
      <c r="Y72" s="1">
        <v>2.9173000000000001E-28</v>
      </c>
      <c r="Z72">
        <v>32.3292</v>
      </c>
      <c r="AA72">
        <v>5.6514600000000002</v>
      </c>
      <c r="AB72">
        <v>26.763000000000002</v>
      </c>
      <c r="AC72">
        <v>942.60400000000004</v>
      </c>
      <c r="AD72">
        <v>6.0925399999999996E-3</v>
      </c>
      <c r="AE72">
        <v>2.6173600000000002E-2</v>
      </c>
      <c r="AF72">
        <v>0.33325900000000003</v>
      </c>
      <c r="AG72">
        <v>6.4077099999999998</v>
      </c>
      <c r="AI72">
        <v>417600</v>
      </c>
      <c r="AJ72">
        <v>73600</v>
      </c>
      <c r="AK72">
        <v>106600</v>
      </c>
      <c r="AL72">
        <v>188700</v>
      </c>
      <c r="AM72">
        <v>73500</v>
      </c>
      <c r="AN72">
        <v>11200.000000000002</v>
      </c>
      <c r="AO72">
        <v>128800.00000000001</v>
      </c>
      <c r="AP72">
        <v>2.3209500000000001E-2</v>
      </c>
      <c r="AQ72">
        <v>5.8012800000000003E-2</v>
      </c>
      <c r="AR72">
        <v>4.8863699999999994</v>
      </c>
      <c r="AS72">
        <v>5.8024899999999997</v>
      </c>
      <c r="AT72">
        <v>10.66</v>
      </c>
      <c r="AU72">
        <v>14.910600000000001</v>
      </c>
      <c r="AV72">
        <v>0</v>
      </c>
      <c r="AW72">
        <v>0</v>
      </c>
      <c r="AX72">
        <v>5.9543799999999996E-3</v>
      </c>
      <c r="AY72">
        <v>1.03572</v>
      </c>
      <c r="AZ72">
        <v>3.96928E-2</v>
      </c>
      <c r="BA72">
        <v>6.9302299999999999E-3</v>
      </c>
      <c r="BB72">
        <v>2.4291199999999999E-2</v>
      </c>
      <c r="BC72">
        <v>9.0708099999999998</v>
      </c>
      <c r="BD72">
        <v>4.8370700000000003E-2</v>
      </c>
      <c r="BE72">
        <v>4.25163E-2</v>
      </c>
      <c r="BF72">
        <v>3.9753200000000001E-3</v>
      </c>
      <c r="BG72">
        <v>4.1617500000000002E-2</v>
      </c>
      <c r="BH72">
        <v>0</v>
      </c>
      <c r="BI72">
        <v>1.75413E-4</v>
      </c>
      <c r="BJ72">
        <v>0</v>
      </c>
      <c r="BK72">
        <v>2.9173000000000001E-32</v>
      </c>
      <c r="BL72">
        <v>3.2329199999999998E-3</v>
      </c>
      <c r="BM72">
        <v>5.6514599999999999E-4</v>
      </c>
      <c r="BN72">
        <v>2.6763000000000004E-3</v>
      </c>
      <c r="BO72">
        <v>9.4260400000000008E-2</v>
      </c>
      <c r="BP72">
        <v>6.0925399999999993E-7</v>
      </c>
      <c r="BQ72">
        <v>2.6173600000000003E-6</v>
      </c>
      <c r="BR72">
        <v>3.3325900000000006E-5</v>
      </c>
      <c r="BS72">
        <v>6.4077099999999994E-4</v>
      </c>
      <c r="BU72">
        <v>41.76</v>
      </c>
      <c r="BV72">
        <v>7.36</v>
      </c>
      <c r="BW72">
        <v>10.66</v>
      </c>
      <c r="BX72">
        <v>18.87</v>
      </c>
      <c r="BY72">
        <v>7.35</v>
      </c>
      <c r="BZ72">
        <v>1.1200000000000001</v>
      </c>
      <c r="CA72">
        <v>12.88</v>
      </c>
      <c r="CB72">
        <f t="shared" si="6"/>
        <v>202400</v>
      </c>
      <c r="CC72">
        <f t="shared" si="7"/>
        <v>164308.1</v>
      </c>
      <c r="CD72">
        <f t="shared" si="8"/>
        <v>0.36363636363636365</v>
      </c>
      <c r="CE72">
        <f t="shared" si="9"/>
        <v>0.44793896344732853</v>
      </c>
      <c r="CF72">
        <f t="shared" si="10"/>
        <v>0.63636363636363646</v>
      </c>
      <c r="CG72">
        <f t="shared" si="11"/>
        <v>0.55206103655267147</v>
      </c>
      <c r="CI72">
        <v>5.6490034922236037</v>
      </c>
      <c r="CJ72">
        <v>2.3509965077763959</v>
      </c>
      <c r="CL72">
        <v>0.97079906011115114</v>
      </c>
      <c r="CM72">
        <v>0.18191510847773054</v>
      </c>
      <c r="CN72">
        <v>1.9391946410303602</v>
      </c>
      <c r="CO72">
        <v>3.7174929127103398E-3</v>
      </c>
      <c r="CP72">
        <v>2.5460798713572292</v>
      </c>
      <c r="CQ72">
        <v>2.8118758947393137E-2</v>
      </c>
      <c r="CR72">
        <v>1.120557480384149E-3</v>
      </c>
      <c r="CS72">
        <v>6.5515284279414662E-3</v>
      </c>
      <c r="CT72">
        <v>5.4676459057886343E-3</v>
      </c>
      <c r="CU72">
        <v>1.113525275185837E-3</v>
      </c>
      <c r="CV72">
        <v>4.7940719731083613E-4</v>
      </c>
      <c r="CW72">
        <v>1.6832489873313407E-5</v>
      </c>
      <c r="CX72">
        <v>2.6889384336855836E-33</v>
      </c>
      <c r="CY72">
        <v>2.9256497497139408E-4</v>
      </c>
      <c r="CZ72">
        <v>0</v>
      </c>
      <c r="DA72">
        <v>1.2720588166937573E-7</v>
      </c>
      <c r="DB72">
        <v>4.0027935165165041E-5</v>
      </c>
      <c r="DC72">
        <v>3.6879580979010105E-8</v>
      </c>
      <c r="DD72">
        <v>1.2720588166937573E-7</v>
      </c>
      <c r="DE72">
        <v>1.5241640366387538E-6</v>
      </c>
      <c r="DF72">
        <v>2.600177115702107E-5</v>
      </c>
      <c r="DH72">
        <v>4.2433092713820106E-2</v>
      </c>
      <c r="DI72">
        <v>1.5806023793716504</v>
      </c>
      <c r="DJ72">
        <v>4.0940403513979561E-3</v>
      </c>
      <c r="DK72">
        <v>1.6931664240524174E-4</v>
      </c>
      <c r="DL72">
        <v>0</v>
      </c>
      <c r="DM72">
        <v>5.7722957653952014E-3</v>
      </c>
      <c r="DN72">
        <v>4.8930267407864623</v>
      </c>
      <c r="DP72">
        <v>4.9963966858789552E-2</v>
      </c>
      <c r="DQ72">
        <v>7.8199942235754424E-2</v>
      </c>
      <c r="DR72">
        <v>8.1020658712198994</v>
      </c>
      <c r="DS72">
        <v>9.6210799012548698</v>
      </c>
      <c r="DT72">
        <v>20.14108665035954</v>
      </c>
      <c r="DU72">
        <v>31.896687575649743</v>
      </c>
      <c r="DV72">
        <v>0</v>
      </c>
      <c r="DW72">
        <v>0</v>
      </c>
      <c r="DX72">
        <v>9.1328746619216798E-3</v>
      </c>
      <c r="DY72">
        <v>1.7280751284729472</v>
      </c>
      <c r="DZ72">
        <v>7.0861076403612014E-2</v>
      </c>
      <c r="EA72">
        <v>1.012879769230768E-2</v>
      </c>
      <c r="EB72">
        <v>3.1365448270840826E-2</v>
      </c>
      <c r="EC72">
        <v>11.668851112901756</v>
      </c>
      <c r="ED72">
        <v>6.0208130406852044E-2</v>
      </c>
      <c r="EE72">
        <v>5.2921023156928537E-2</v>
      </c>
      <c r="EF72">
        <v>5.3437606196213502E-3</v>
      </c>
      <c r="EG72">
        <v>4.5512901895401747E-2</v>
      </c>
      <c r="EH72">
        <v>0</v>
      </c>
      <c r="EI72">
        <v>2.0744459096096751E-4</v>
      </c>
      <c r="EJ72">
        <v>0</v>
      </c>
      <c r="EK72">
        <v>3.9406896075422136E-32</v>
      </c>
      <c r="EL72">
        <v>4.6247701775912241E-3</v>
      </c>
      <c r="EM72">
        <v>7.1748929037149353E-4</v>
      </c>
      <c r="EN72">
        <v>2.8374015801354317E-3</v>
      </c>
      <c r="EO72">
        <v>0.10524486030589904</v>
      </c>
      <c r="EP72">
        <v>7.1452466954643537E-7</v>
      </c>
      <c r="EQ72">
        <v>1.6869112138728319E-6</v>
      </c>
      <c r="ER72">
        <v>4.2027179373368151E-5</v>
      </c>
      <c r="ES72">
        <v>6.9025138610038779E-4</v>
      </c>
      <c r="EU72">
        <v>12.20357951038879</v>
      </c>
      <c r="EV72">
        <v>20.14108665035954</v>
      </c>
      <c r="EW72">
        <v>40.365648365733762</v>
      </c>
      <c r="EX72">
        <v>8.854289221955101</v>
      </c>
      <c r="EY72">
        <v>1.8686943806141634</v>
      </c>
      <c r="EZ72">
        <v>16.569060793267042</v>
      </c>
      <c r="FB72">
        <v>23.5565</v>
      </c>
      <c r="FC72">
        <v>107.002</v>
      </c>
      <c r="FD72">
        <v>4338.04</v>
      </c>
      <c r="FE72">
        <v>3518.31</v>
      </c>
      <c r="FF72">
        <v>6.2657200000000001E-12</v>
      </c>
      <c r="FG72">
        <v>13537.8</v>
      </c>
      <c r="FH72">
        <v>705.52499999999998</v>
      </c>
      <c r="FI72">
        <v>120.371</v>
      </c>
      <c r="FJ72">
        <v>11.2598</v>
      </c>
      <c r="FK72">
        <v>1398.69</v>
      </c>
      <c r="FL72">
        <v>40.949100000000001</v>
      </c>
      <c r="FM72">
        <v>9.7984899999999993</v>
      </c>
      <c r="FN72">
        <v>35.973500000000001</v>
      </c>
      <c r="FO72">
        <v>11430.7</v>
      </c>
      <c r="FP72">
        <v>64.307299999999998</v>
      </c>
      <c r="FQ72">
        <v>55.5608</v>
      </c>
      <c r="FR72">
        <v>4.5296599999999998</v>
      </c>
      <c r="FS72">
        <v>46.110100000000003</v>
      </c>
      <c r="FT72">
        <v>4.8180500000000004</v>
      </c>
      <c r="FU72">
        <v>0.41811799999999999</v>
      </c>
      <c r="FV72">
        <v>3.7782999999999999E-6</v>
      </c>
      <c r="FW72">
        <v>3.4790700000000001E-29</v>
      </c>
      <c r="FX72">
        <v>3.5537200000000002</v>
      </c>
      <c r="FY72">
        <v>0.63933799999999996</v>
      </c>
      <c r="FZ72">
        <v>3.1909399999999999</v>
      </c>
      <c r="GA72">
        <v>112.598</v>
      </c>
      <c r="GB72">
        <v>8.3060300000000007E-3</v>
      </c>
      <c r="GC72">
        <v>2.3975699999999999E-2</v>
      </c>
      <c r="GD72">
        <v>8.5160799999999995E-2</v>
      </c>
      <c r="GE72">
        <v>0.99545899999999998</v>
      </c>
      <c r="GG72">
        <v>600</v>
      </c>
      <c r="GH72">
        <v>700.00000000000011</v>
      </c>
      <c r="GI72">
        <v>800</v>
      </c>
      <c r="GJ72">
        <v>500</v>
      </c>
      <c r="GK72">
        <v>900</v>
      </c>
      <c r="GL72">
        <v>383.33333333333303</v>
      </c>
      <c r="GM72">
        <v>2.3556499999999999E-3</v>
      </c>
      <c r="GN72">
        <v>1.07002E-2</v>
      </c>
      <c r="GO72">
        <v>0.43380400000000002</v>
      </c>
      <c r="GP72">
        <v>0.351831</v>
      </c>
      <c r="GQ72">
        <v>6.2657199999999998E-16</v>
      </c>
      <c r="GR72">
        <v>1.35378</v>
      </c>
      <c r="GS72">
        <v>7.0552500000000004E-2</v>
      </c>
      <c r="GT72">
        <v>1.20371E-2</v>
      </c>
      <c r="GU72">
        <v>1.1259799999999999E-3</v>
      </c>
      <c r="GV72">
        <v>0.13986899999999999</v>
      </c>
      <c r="GW72">
        <v>4.0949100000000002E-3</v>
      </c>
      <c r="GX72">
        <v>9.7984899999999987E-4</v>
      </c>
      <c r="GY72">
        <v>3.59735E-3</v>
      </c>
      <c r="GZ72">
        <v>1.14307</v>
      </c>
      <c r="HA72">
        <v>6.43073E-3</v>
      </c>
      <c r="HB72">
        <v>5.5560799999999997E-3</v>
      </c>
      <c r="HC72">
        <v>4.5296599999999996E-4</v>
      </c>
      <c r="HD72">
        <v>4.6110100000000005E-3</v>
      </c>
      <c r="HE72">
        <v>4.8180500000000003E-4</v>
      </c>
      <c r="HF72">
        <v>4.1811799999999998E-5</v>
      </c>
      <c r="HG72">
        <v>3.7782999999999998E-10</v>
      </c>
      <c r="HH72">
        <v>3.4790700000000004E-33</v>
      </c>
      <c r="HI72">
        <v>3.5537200000000001E-4</v>
      </c>
      <c r="HJ72">
        <v>6.3933800000000001E-5</v>
      </c>
      <c r="HK72">
        <v>3.1909399999999996E-4</v>
      </c>
      <c r="HL72">
        <v>1.12598E-2</v>
      </c>
      <c r="HM72">
        <v>8.3060300000000012E-7</v>
      </c>
      <c r="HN72">
        <v>2.3975699999999997E-6</v>
      </c>
      <c r="HO72">
        <v>8.51608E-6</v>
      </c>
      <c r="HP72">
        <v>9.9545899999999992E-5</v>
      </c>
      <c r="HS72">
        <v>0.06</v>
      </c>
      <c r="HT72">
        <v>7.0000000000000007E-2</v>
      </c>
      <c r="HU72">
        <v>0.08</v>
      </c>
      <c r="HV72">
        <v>0.05</v>
      </c>
      <c r="HW72">
        <v>0.09</v>
      </c>
      <c r="HX72">
        <v>3.8333333333333303E-2</v>
      </c>
      <c r="HZ72">
        <v>5.071096685878955E-3</v>
      </c>
      <c r="IA72">
        <v>1.4423627577207434E-2</v>
      </c>
      <c r="IB72">
        <v>0.7191403208556163</v>
      </c>
      <c r="IC72">
        <v>0.58324925133689942</v>
      </c>
      <c r="ID72">
        <v>1.1839377524091923E-15</v>
      </c>
      <c r="IE72">
        <v>2.8955180633677444</v>
      </c>
      <c r="IF72">
        <v>9.8717170658682837E-2</v>
      </c>
      <c r="IG72">
        <v>1.6842329540918199E-2</v>
      </c>
      <c r="IH72">
        <v>1.7270369395017741E-3</v>
      </c>
      <c r="II72">
        <v>0.23336822707332355</v>
      </c>
      <c r="IJ72">
        <v>7.3103870318021119E-3</v>
      </c>
      <c r="IK72">
        <v>1.4320869999999981E-3</v>
      </c>
      <c r="IL72">
        <v>4.6449947033126915E-3</v>
      </c>
      <c r="IM72">
        <v>1.4703339086839768</v>
      </c>
      <c r="IN72">
        <v>8.0044785469562275E-3</v>
      </c>
      <c r="IO72">
        <v>6.9157814377485225E-3</v>
      </c>
      <c r="IP72">
        <v>6.0889233390705759E-4</v>
      </c>
      <c r="IQ72">
        <v>5.0426009675909513E-3</v>
      </c>
      <c r="IR72">
        <v>5.6978582629536553E-4</v>
      </c>
      <c r="IS72">
        <v>4.9446915270486118E-5</v>
      </c>
      <c r="IT72">
        <v>4.7981987740411604E-10</v>
      </c>
      <c r="IU72">
        <v>4.6995286713440139E-33</v>
      </c>
      <c r="IV72">
        <v>5.0836823291357312E-4</v>
      </c>
      <c r="IW72">
        <v>8.1168081863364685E-5</v>
      </c>
      <c r="IX72">
        <v>3.3830206621519827E-4</v>
      </c>
      <c r="IY72">
        <v>1.2571939839766878E-2</v>
      </c>
      <c r="IZ72">
        <v>9.7411971706263403E-7</v>
      </c>
      <c r="JA72">
        <v>1.54525465317919E-6</v>
      </c>
      <c r="JB72">
        <v>1.0739599582245471E-5</v>
      </c>
      <c r="JC72">
        <v>1.0723284208494235E-4</v>
      </c>
      <c r="JD72">
        <v>0</v>
      </c>
      <c r="JE72">
        <v>0</v>
      </c>
      <c r="JF72">
        <v>9.9465240641711403E-2</v>
      </c>
      <c r="JG72">
        <v>0.1322683469236472</v>
      </c>
      <c r="JH72">
        <v>0.17110715557137759</v>
      </c>
      <c r="JI72">
        <v>6.0230179028133005E-2</v>
      </c>
      <c r="JJ72">
        <v>0.1501629412993524</v>
      </c>
    </row>
    <row r="73" spans="1:270">
      <c r="A73" t="s">
        <v>306</v>
      </c>
      <c r="B73" t="s">
        <v>105</v>
      </c>
      <c r="D73">
        <v>231.029</v>
      </c>
      <c r="E73">
        <v>710.96500000000003</v>
      </c>
      <c r="F73">
        <v>54491.9</v>
      </c>
      <c r="G73">
        <v>60969.9</v>
      </c>
      <c r="H73">
        <v>104800</v>
      </c>
      <c r="I73">
        <v>154243</v>
      </c>
      <c r="J73" s="17">
        <v>0</v>
      </c>
      <c r="K73" s="17">
        <v>384.45400000000001</v>
      </c>
      <c r="L73">
        <v>55.852600000000002</v>
      </c>
      <c r="M73">
        <v>11743.6</v>
      </c>
      <c r="N73">
        <v>400.48</v>
      </c>
      <c r="O73">
        <v>104.07599999999999</v>
      </c>
      <c r="P73">
        <v>238.114</v>
      </c>
      <c r="Q73">
        <v>91745</v>
      </c>
      <c r="R73">
        <v>462.26799999999997</v>
      </c>
      <c r="S73">
        <v>486.185</v>
      </c>
      <c r="T73">
        <v>39.870199999999997</v>
      </c>
      <c r="U73">
        <v>403.286</v>
      </c>
      <c r="V73" s="17">
        <v>0</v>
      </c>
      <c r="W73">
        <v>1.4518500000000001</v>
      </c>
      <c r="X73">
        <v>0.39372600000000002</v>
      </c>
      <c r="Y73">
        <v>0.17030400000000001</v>
      </c>
      <c r="Z73">
        <v>32.8157</v>
      </c>
      <c r="AA73">
        <v>6.0031299999999996</v>
      </c>
      <c r="AB73">
        <v>26.676200000000001</v>
      </c>
      <c r="AC73">
        <v>869.10900000000004</v>
      </c>
      <c r="AD73" s="1">
        <v>5.9227900000000003E-5</v>
      </c>
      <c r="AE73">
        <v>0.119549</v>
      </c>
      <c r="AF73">
        <v>0.29630200000000001</v>
      </c>
      <c r="AG73">
        <v>6.8471700000000002</v>
      </c>
      <c r="AI73">
        <v>418800</v>
      </c>
      <c r="AJ73">
        <v>74500</v>
      </c>
      <c r="AK73">
        <v>104800</v>
      </c>
      <c r="AL73">
        <v>191000</v>
      </c>
      <c r="AM73">
        <v>72900</v>
      </c>
      <c r="AN73">
        <v>12100</v>
      </c>
      <c r="AO73">
        <v>125900</v>
      </c>
      <c r="AP73">
        <v>2.3102899999999999E-2</v>
      </c>
      <c r="AQ73">
        <v>7.1096500000000007E-2</v>
      </c>
      <c r="AR73">
        <v>5.4491899999999998</v>
      </c>
      <c r="AS73">
        <v>6.0969899999999999</v>
      </c>
      <c r="AT73">
        <v>10.48</v>
      </c>
      <c r="AU73">
        <v>15.424300000000001</v>
      </c>
      <c r="AV73">
        <v>0</v>
      </c>
      <c r="AW73">
        <v>3.8445399999999998E-2</v>
      </c>
      <c r="AX73">
        <v>5.5852599999999999E-3</v>
      </c>
      <c r="AY73">
        <v>1.1743600000000001</v>
      </c>
      <c r="AZ73">
        <v>4.0048E-2</v>
      </c>
      <c r="BA73">
        <v>1.0407599999999999E-2</v>
      </c>
      <c r="BB73">
        <v>2.38114E-2</v>
      </c>
      <c r="BC73">
        <v>9.1745000000000001</v>
      </c>
      <c r="BD73">
        <v>4.6226799999999998E-2</v>
      </c>
      <c r="BE73">
        <v>4.8618500000000002E-2</v>
      </c>
      <c r="BF73">
        <v>3.98702E-3</v>
      </c>
      <c r="BG73">
        <v>4.0328599999999999E-2</v>
      </c>
      <c r="BH73">
        <v>0</v>
      </c>
      <c r="BI73">
        <v>1.4518500000000001E-4</v>
      </c>
      <c r="BJ73">
        <v>3.9372600000000003E-5</v>
      </c>
      <c r="BK73">
        <v>1.7030400000000002E-5</v>
      </c>
      <c r="BL73">
        <v>3.2815700000000001E-3</v>
      </c>
      <c r="BM73">
        <v>6.00313E-4</v>
      </c>
      <c r="BN73">
        <v>2.6676200000000003E-3</v>
      </c>
      <c r="BO73">
        <v>8.6910899999999999E-2</v>
      </c>
      <c r="BP73">
        <v>5.9227900000000004E-9</v>
      </c>
      <c r="BQ73">
        <v>1.19549E-5</v>
      </c>
      <c r="BR73">
        <v>2.96302E-5</v>
      </c>
      <c r="BS73">
        <v>6.8471700000000005E-4</v>
      </c>
      <c r="BU73">
        <v>41.88</v>
      </c>
      <c r="BV73">
        <v>7.45</v>
      </c>
      <c r="BW73">
        <v>10.48</v>
      </c>
      <c r="BX73">
        <v>19.100000000000001</v>
      </c>
      <c r="BY73">
        <v>7.29</v>
      </c>
      <c r="BZ73">
        <v>1.21</v>
      </c>
      <c r="CA73">
        <v>12.59</v>
      </c>
      <c r="CB73">
        <f t="shared" si="6"/>
        <v>200400</v>
      </c>
      <c r="CC73">
        <f t="shared" si="7"/>
        <v>166245</v>
      </c>
      <c r="CD73">
        <f t="shared" si="8"/>
        <v>0.3717564870259481</v>
      </c>
      <c r="CE73">
        <f t="shared" si="9"/>
        <v>0.44813377845950253</v>
      </c>
      <c r="CF73">
        <f t="shared" si="10"/>
        <v>0.6282435129740519</v>
      </c>
      <c r="CG73">
        <f t="shared" si="11"/>
        <v>0.55186622154049747</v>
      </c>
      <c r="CI73">
        <v>5.6927795166301909</v>
      </c>
      <c r="CJ73">
        <v>2.3072204833698091</v>
      </c>
      <c r="CL73">
        <v>0.94416178326968669</v>
      </c>
      <c r="CM73">
        <v>0.2053613500872962</v>
      </c>
      <c r="CN73">
        <v>1.8872190982016974</v>
      </c>
      <c r="CO73">
        <v>3.6280825797774053E-3</v>
      </c>
      <c r="CP73">
        <v>2.5659106856589369</v>
      </c>
      <c r="CQ73">
        <v>2.7866852306381595E-2</v>
      </c>
      <c r="CR73">
        <v>1.6754371340356596E-3</v>
      </c>
      <c r="CS73">
        <v>6.5811650043344477E-3</v>
      </c>
      <c r="CT73">
        <v>6.2249737935611881E-3</v>
      </c>
      <c r="CU73">
        <v>1.0399153295840532E-3</v>
      </c>
      <c r="CV73">
        <v>4.7870936512907353E-4</v>
      </c>
      <c r="CW73">
        <v>1.387073223624457E-5</v>
      </c>
      <c r="CX73">
        <v>1.5628441399347633E-6</v>
      </c>
      <c r="CY73">
        <v>2.9566512505206063E-4</v>
      </c>
      <c r="CZ73">
        <v>3.7070152486394371E-6</v>
      </c>
      <c r="DA73">
        <v>5.7846985566100966E-7</v>
      </c>
      <c r="DB73">
        <v>4.2332247957148534E-5</v>
      </c>
      <c r="DC73">
        <v>3.5694801957243863E-10</v>
      </c>
      <c r="DD73">
        <v>5.7846985566100966E-7</v>
      </c>
      <c r="DE73">
        <v>1.3491972881514504E-6</v>
      </c>
      <c r="DF73">
        <v>2.766318922823752E-5</v>
      </c>
      <c r="DH73">
        <v>5.1775003133256156E-2</v>
      </c>
      <c r="DI73">
        <v>1.5608237832825427</v>
      </c>
      <c r="DJ73">
        <v>3.9498475149185247E-3</v>
      </c>
      <c r="DK73">
        <v>1.6802730891264986E-4</v>
      </c>
      <c r="DL73">
        <v>8.0296674446478852E-3</v>
      </c>
      <c r="DM73">
        <v>5.2988862661821736E-3</v>
      </c>
      <c r="DN73">
        <v>4.8579597642116017</v>
      </c>
      <c r="DP73">
        <v>4.9734485014409142E-2</v>
      </c>
      <c r="DQ73">
        <v>9.5836473901696084E-2</v>
      </c>
      <c r="DR73">
        <v>9.0352749228553648</v>
      </c>
      <c r="DS73">
        <v>10.109388891174639</v>
      </c>
      <c r="DT73">
        <v>19.800993254762474</v>
      </c>
      <c r="DU73">
        <v>32.995592274830948</v>
      </c>
      <c r="DV73">
        <v>0</v>
      </c>
      <c r="DW73">
        <v>5.3792865069860384E-2</v>
      </c>
      <c r="DX73">
        <v>8.5667155160142096E-3</v>
      </c>
      <c r="DY73">
        <v>1.959392797158972</v>
      </c>
      <c r="DZ73">
        <v>7.1495192775814606E-2</v>
      </c>
      <c r="EA73">
        <v>1.5211107692307674E-2</v>
      </c>
      <c r="EB73">
        <v>3.074591765562423E-2</v>
      </c>
      <c r="EC73">
        <v>11.802239770794136</v>
      </c>
      <c r="ED73">
        <v>5.7539568430712555E-2</v>
      </c>
      <c r="EE73">
        <v>6.0516572805138981E-2</v>
      </c>
      <c r="EF73">
        <v>5.3594881583476838E-3</v>
      </c>
      <c r="EG73">
        <v>4.4103360734760587E-2</v>
      </c>
      <c r="EH73">
        <v>0</v>
      </c>
      <c r="EI73">
        <v>1.716967553070073E-4</v>
      </c>
      <c r="EJ73">
        <v>5.0000677831514966E-5</v>
      </c>
      <c r="EK73">
        <v>2.300466880070165E-5</v>
      </c>
      <c r="EL73">
        <v>4.69436517812938E-3</v>
      </c>
      <c r="EM73">
        <v>7.6213606461123754E-4</v>
      </c>
      <c r="EN73">
        <v>2.828199082016545E-3</v>
      </c>
      <c r="EO73">
        <v>9.7038899999999581E-2</v>
      </c>
      <c r="EP73">
        <v>6.9461662419006402E-9</v>
      </c>
      <c r="EQ73">
        <v>7.7050367052023083E-6</v>
      </c>
      <c r="ER73">
        <v>3.7366544647519584E-5</v>
      </c>
      <c r="ES73">
        <v>7.3759089961390159E-4</v>
      </c>
      <c r="EU73">
        <v>12.352808064184305</v>
      </c>
      <c r="EV73">
        <v>19.800993254762474</v>
      </c>
      <c r="EW73">
        <v>40.8576514989674</v>
      </c>
      <c r="EX73">
        <v>8.7820093099391414</v>
      </c>
      <c r="EY73">
        <v>2.0188573219135155</v>
      </c>
      <c r="EZ73">
        <v>16.195999641865843</v>
      </c>
      <c r="FB73">
        <v>22.478400000000001</v>
      </c>
      <c r="FC73">
        <v>106.726</v>
      </c>
      <c r="FD73">
        <v>4225.6000000000004</v>
      </c>
      <c r="FE73">
        <v>4206.43</v>
      </c>
      <c r="FF73">
        <v>4.6017199999999999E-12</v>
      </c>
      <c r="FG73">
        <v>10433.200000000001</v>
      </c>
      <c r="FH73">
        <v>533.41099999999994</v>
      </c>
      <c r="FI73">
        <v>134.35499999999999</v>
      </c>
      <c r="FJ73">
        <v>6.75922</v>
      </c>
      <c r="FK73">
        <v>1279.95</v>
      </c>
      <c r="FL73">
        <v>31.736899999999999</v>
      </c>
      <c r="FM73">
        <v>10.5138</v>
      </c>
      <c r="FN73">
        <v>26.5672</v>
      </c>
      <c r="FO73">
        <v>9811.4599999999991</v>
      </c>
      <c r="FP73">
        <v>41.765700000000002</v>
      </c>
      <c r="FQ73">
        <v>78.452500000000001</v>
      </c>
      <c r="FR73">
        <v>3.02597</v>
      </c>
      <c r="FS73">
        <v>36.873899999999999</v>
      </c>
      <c r="FT73">
        <v>4.0882199999999997</v>
      </c>
      <c r="FU73">
        <v>0.21661900000000001</v>
      </c>
      <c r="FV73">
        <v>0.20688799999999999</v>
      </c>
      <c r="FW73">
        <v>0.18395</v>
      </c>
      <c r="FX73">
        <v>3.09178</v>
      </c>
      <c r="FY73">
        <v>0.68767400000000001</v>
      </c>
      <c r="FZ73">
        <v>3.3054100000000002</v>
      </c>
      <c r="GA73">
        <v>84.104900000000001</v>
      </c>
      <c r="GB73">
        <v>4.7861499999999999E-6</v>
      </c>
      <c r="GC73">
        <v>6.8118200000000004E-2</v>
      </c>
      <c r="GD73">
        <v>0.10664800000000001</v>
      </c>
      <c r="GE73">
        <v>0.96837499999999999</v>
      </c>
      <c r="GG73">
        <v>600</v>
      </c>
      <c r="GH73">
        <v>700.00000000000011</v>
      </c>
      <c r="GI73">
        <v>800</v>
      </c>
      <c r="GJ73">
        <v>500</v>
      </c>
      <c r="GK73">
        <v>900</v>
      </c>
      <c r="GL73">
        <v>383.33333333333303</v>
      </c>
      <c r="GM73">
        <v>2.2478400000000001E-3</v>
      </c>
      <c r="GN73">
        <v>1.0672599999999999E-2</v>
      </c>
      <c r="GO73">
        <v>0.42256000000000005</v>
      </c>
      <c r="GP73">
        <v>0.42064300000000004</v>
      </c>
      <c r="GQ73">
        <v>4.6017199999999998E-16</v>
      </c>
      <c r="GR73">
        <v>1.04332</v>
      </c>
      <c r="GS73">
        <v>5.3341099999999995E-2</v>
      </c>
      <c r="GT73">
        <v>1.34355E-2</v>
      </c>
      <c r="GU73">
        <v>6.7592200000000002E-4</v>
      </c>
      <c r="GV73">
        <v>0.127995</v>
      </c>
      <c r="GW73">
        <v>3.1736899999999998E-3</v>
      </c>
      <c r="GX73">
        <v>1.05138E-3</v>
      </c>
      <c r="GY73">
        <v>2.65672E-3</v>
      </c>
      <c r="GZ73">
        <v>0.98114599999999996</v>
      </c>
      <c r="HA73">
        <v>4.1765700000000001E-3</v>
      </c>
      <c r="HB73">
        <v>7.8452499999999998E-3</v>
      </c>
      <c r="HC73">
        <v>3.0259699999999999E-4</v>
      </c>
      <c r="HD73">
        <v>3.68739E-3</v>
      </c>
      <c r="HE73">
        <v>4.0882199999999998E-4</v>
      </c>
      <c r="HF73">
        <v>2.16619E-5</v>
      </c>
      <c r="HG73">
        <v>2.0688799999999997E-5</v>
      </c>
      <c r="HH73">
        <v>1.8394999999999999E-5</v>
      </c>
      <c r="HI73">
        <v>3.0917800000000001E-4</v>
      </c>
      <c r="HJ73">
        <v>6.8767400000000002E-5</v>
      </c>
      <c r="HK73">
        <v>3.3054100000000001E-4</v>
      </c>
      <c r="HL73">
        <v>8.4104899999999996E-3</v>
      </c>
      <c r="HM73">
        <v>4.7861500000000001E-10</v>
      </c>
      <c r="HN73">
        <v>6.8118200000000003E-6</v>
      </c>
      <c r="HO73">
        <v>1.06648E-5</v>
      </c>
      <c r="HP73">
        <v>9.6837500000000002E-5</v>
      </c>
      <c r="HS73">
        <v>0.06</v>
      </c>
      <c r="HT73">
        <v>7.0000000000000007E-2</v>
      </c>
      <c r="HU73">
        <v>0.08</v>
      </c>
      <c r="HV73">
        <v>0.05</v>
      </c>
      <c r="HW73">
        <v>0.09</v>
      </c>
      <c r="HX73">
        <v>3.8333333333333303E-2</v>
      </c>
      <c r="HZ73">
        <v>4.8390100288184367E-3</v>
      </c>
      <c r="IA73">
        <v>1.4386423401478856E-2</v>
      </c>
      <c r="IB73">
        <v>0.70050053475935958</v>
      </c>
      <c r="IC73">
        <v>0.6973226203208569</v>
      </c>
      <c r="ID73">
        <v>8.6951699629355106E-16</v>
      </c>
      <c r="IE73">
        <v>2.2314939693841209</v>
      </c>
      <c r="IF73">
        <v>7.4634952295409326E-2</v>
      </c>
      <c r="IG73">
        <v>1.8798973053892252E-2</v>
      </c>
      <c r="IH73">
        <v>1.0367344555160111E-3</v>
      </c>
      <c r="II73">
        <v>0.21355672968456232</v>
      </c>
      <c r="IJ73">
        <v>5.6657905104043902E-3</v>
      </c>
      <c r="IK73">
        <v>1.5366323076923059E-3</v>
      </c>
      <c r="IL73">
        <v>3.430428045140143E-3</v>
      </c>
      <c r="IM73">
        <v>1.2620506470904223</v>
      </c>
      <c r="IN73">
        <v>5.1986733955337846E-3</v>
      </c>
      <c r="IO73">
        <v>9.7651643468950403E-3</v>
      </c>
      <c r="IP73">
        <v>4.0676119965576648E-4</v>
      </c>
      <c r="IQ73">
        <v>4.0325300491400361E-3</v>
      </c>
      <c r="IR73">
        <v>4.8347564072129576E-4</v>
      </c>
      <c r="IS73">
        <v>2.5617508308605302E-5</v>
      </c>
      <c r="IT73">
        <v>2.6273449645709115E-5</v>
      </c>
      <c r="IU73">
        <v>2.484797083972818E-5</v>
      </c>
      <c r="IV73">
        <v>4.4228659972015999E-4</v>
      </c>
      <c r="IW73">
        <v>8.73046487574764E-5</v>
      </c>
      <c r="IX73">
        <v>3.5043812565838865E-4</v>
      </c>
      <c r="IY73">
        <v>9.3905908011652894E-3</v>
      </c>
      <c r="IZ73">
        <v>5.6131305615550686E-10</v>
      </c>
      <c r="JA73">
        <v>4.3902770520231201E-6</v>
      </c>
      <c r="JB73">
        <v>1.3449343080939998E-5</v>
      </c>
      <c r="JC73">
        <v>1.043152992277995E-4</v>
      </c>
      <c r="JD73">
        <v>0</v>
      </c>
      <c r="JE73">
        <v>0</v>
      </c>
      <c r="JF73">
        <v>9.9465240641711403E-2</v>
      </c>
      <c r="JG73">
        <v>0.1322683469236472</v>
      </c>
      <c r="JH73">
        <v>0.17110715557137759</v>
      </c>
      <c r="JI73">
        <v>6.0230179028133005E-2</v>
      </c>
      <c r="JJ73">
        <v>0.1501629412993524</v>
      </c>
    </row>
    <row r="74" spans="1:270">
      <c r="A74" t="s">
        <v>306</v>
      </c>
      <c r="B74" t="s">
        <v>106</v>
      </c>
      <c r="D74">
        <v>226.32499999999999</v>
      </c>
      <c r="E74">
        <v>898.49300000000005</v>
      </c>
      <c r="F74">
        <v>53804</v>
      </c>
      <c r="G74">
        <v>60807.6</v>
      </c>
      <c r="H74">
        <v>104500</v>
      </c>
      <c r="I74">
        <v>155996</v>
      </c>
      <c r="J74" s="17">
        <v>0</v>
      </c>
      <c r="K74" s="17">
        <v>0</v>
      </c>
      <c r="L74">
        <v>41.206099999999999</v>
      </c>
      <c r="M74">
        <v>11216.5</v>
      </c>
      <c r="N74">
        <v>395.976</v>
      </c>
      <c r="O74">
        <v>83.493899999999996</v>
      </c>
      <c r="P74">
        <v>221.04300000000001</v>
      </c>
      <c r="Q74">
        <v>93392.5</v>
      </c>
      <c r="R74">
        <v>483.06799999999998</v>
      </c>
      <c r="S74">
        <v>505.62</v>
      </c>
      <c r="T74">
        <v>40.152000000000001</v>
      </c>
      <c r="U74">
        <v>428.82400000000001</v>
      </c>
      <c r="V74" s="17">
        <v>0</v>
      </c>
      <c r="W74">
        <v>1.51549</v>
      </c>
      <c r="X74">
        <v>3.60066E-2</v>
      </c>
      <c r="Y74">
        <v>0.15554599999999999</v>
      </c>
      <c r="Z74">
        <v>30.875399999999999</v>
      </c>
      <c r="AA74">
        <v>6.0409300000000004</v>
      </c>
      <c r="AB74">
        <v>30.0608</v>
      </c>
      <c r="AC74">
        <v>953.625</v>
      </c>
      <c r="AD74">
        <v>8.7349200000000002E-3</v>
      </c>
      <c r="AE74" s="17">
        <v>0</v>
      </c>
      <c r="AF74">
        <v>0.352605</v>
      </c>
      <c r="AG74">
        <v>7.1095300000000003</v>
      </c>
      <c r="AI74">
        <v>418600</v>
      </c>
      <c r="AJ74">
        <v>74700</v>
      </c>
      <c r="AK74">
        <v>104500</v>
      </c>
      <c r="AL74">
        <v>190600</v>
      </c>
      <c r="AM74">
        <v>74200</v>
      </c>
      <c r="AN74">
        <v>12700</v>
      </c>
      <c r="AO74">
        <v>124600.00000000001</v>
      </c>
      <c r="AP74">
        <v>2.26325E-2</v>
      </c>
      <c r="AQ74">
        <v>8.9849300000000007E-2</v>
      </c>
      <c r="AR74">
        <v>5.3803999999999998</v>
      </c>
      <c r="AS74">
        <v>6.0807599999999997</v>
      </c>
      <c r="AT74">
        <v>10.45</v>
      </c>
      <c r="AU74">
        <v>15.599600000000001</v>
      </c>
      <c r="AV74">
        <v>0</v>
      </c>
      <c r="AW74">
        <v>0</v>
      </c>
      <c r="AX74">
        <v>4.1206100000000002E-3</v>
      </c>
      <c r="AY74">
        <v>1.12165</v>
      </c>
      <c r="AZ74">
        <v>3.9597599999999997E-2</v>
      </c>
      <c r="BA74">
        <v>8.3493899999999999E-3</v>
      </c>
      <c r="BB74">
        <v>2.21043E-2</v>
      </c>
      <c r="BC74">
        <v>9.3392499999999998</v>
      </c>
      <c r="BD74">
        <v>4.8306799999999997E-2</v>
      </c>
      <c r="BE74">
        <v>5.0562000000000003E-2</v>
      </c>
      <c r="BF74">
        <v>4.0152E-3</v>
      </c>
      <c r="BG74">
        <v>4.2882400000000001E-2</v>
      </c>
      <c r="BH74">
        <v>0</v>
      </c>
      <c r="BI74">
        <v>1.5154900000000001E-4</v>
      </c>
      <c r="BJ74">
        <v>3.6006599999999998E-6</v>
      </c>
      <c r="BK74">
        <v>1.5554599999999998E-5</v>
      </c>
      <c r="BL74">
        <v>3.0875399999999997E-3</v>
      </c>
      <c r="BM74">
        <v>6.0409299999999999E-4</v>
      </c>
      <c r="BN74">
        <v>3.00608E-3</v>
      </c>
      <c r="BO74">
        <v>9.5362500000000003E-2</v>
      </c>
      <c r="BP74">
        <v>8.7349199999999997E-7</v>
      </c>
      <c r="BQ74">
        <v>0</v>
      </c>
      <c r="BR74">
        <v>3.5260499999999999E-5</v>
      </c>
      <c r="BS74">
        <v>7.1095300000000006E-4</v>
      </c>
      <c r="BU74">
        <v>41.86</v>
      </c>
      <c r="BV74">
        <v>7.47</v>
      </c>
      <c r="BW74">
        <v>10.45</v>
      </c>
      <c r="BX74">
        <v>19.059999999999999</v>
      </c>
      <c r="BY74">
        <v>7.42</v>
      </c>
      <c r="BZ74">
        <v>1.27</v>
      </c>
      <c r="CA74">
        <v>12.46</v>
      </c>
      <c r="CB74">
        <f t="shared" si="6"/>
        <v>199300</v>
      </c>
      <c r="CC74">
        <f t="shared" si="7"/>
        <v>168092.5</v>
      </c>
      <c r="CD74">
        <f t="shared" si="8"/>
        <v>0.37481184144505769</v>
      </c>
      <c r="CE74">
        <f t="shared" si="9"/>
        <v>0.44439817362464118</v>
      </c>
      <c r="CF74">
        <f t="shared" si="10"/>
        <v>0.62518815855494236</v>
      </c>
      <c r="CG74">
        <f t="shared" si="11"/>
        <v>0.55560182637535882</v>
      </c>
      <c r="CI74">
        <v>5.6955191903548679</v>
      </c>
      <c r="CJ74">
        <v>2.3044808096451317</v>
      </c>
      <c r="CL74">
        <v>0.94596153607439248</v>
      </c>
      <c r="CM74">
        <v>0.19665013455547495</v>
      </c>
      <c r="CN74">
        <v>1.8725527547199545</v>
      </c>
      <c r="CO74">
        <v>3.3766684952489345E-3</v>
      </c>
      <c r="CP74">
        <v>2.579439173542621</v>
      </c>
      <c r="CQ74">
        <v>2.7369910250009021E-2</v>
      </c>
      <c r="CR74">
        <v>1.3475711929744677E-3</v>
      </c>
      <c r="CS74">
        <v>6.523944207735494E-3</v>
      </c>
      <c r="CT74">
        <v>6.490522245787768E-3</v>
      </c>
      <c r="CU74">
        <v>7.6919335598481275E-4</v>
      </c>
      <c r="CV74">
        <v>4.8333708546623145E-4</v>
      </c>
      <c r="CW74">
        <v>1.4516106334795129E-5</v>
      </c>
      <c r="CX74">
        <v>1.4310970752033176E-6</v>
      </c>
      <c r="CY74">
        <v>2.7890124141240273E-4</v>
      </c>
      <c r="CZ74">
        <v>3.3988485921980118E-7</v>
      </c>
      <c r="DA74">
        <v>0</v>
      </c>
      <c r="DB74">
        <v>4.2708745315410875E-5</v>
      </c>
      <c r="DC74">
        <v>5.2778494851989582E-8</v>
      </c>
      <c r="DD74">
        <v>0</v>
      </c>
      <c r="DE74">
        <v>1.6097141798680772E-6</v>
      </c>
      <c r="DF74">
        <v>2.8797279049054485E-5</v>
      </c>
      <c r="DH74">
        <v>6.5600331958665173E-2</v>
      </c>
      <c r="DI74">
        <v>1.5927575694635436</v>
      </c>
      <c r="DJ74">
        <v>4.210810471572039E-3</v>
      </c>
      <c r="DK74">
        <v>1.8983481698559137E-4</v>
      </c>
      <c r="DL74">
        <v>0</v>
      </c>
      <c r="DM74">
        <v>5.8291791841159268E-3</v>
      </c>
      <c r="DN74">
        <v>4.8567184671955363</v>
      </c>
      <c r="DP74">
        <v>4.8721837175792433E-2</v>
      </c>
      <c r="DQ74">
        <v>0.12111482414093046</v>
      </c>
      <c r="DR74">
        <v>8.9212145649043268</v>
      </c>
      <c r="DS74">
        <v>10.082478008640182</v>
      </c>
      <c r="DT74">
        <v>19.744311022162961</v>
      </c>
      <c r="DU74">
        <v>33.370593236027105</v>
      </c>
      <c r="DV74">
        <v>0</v>
      </c>
      <c r="DW74">
        <v>0</v>
      </c>
      <c r="DX74">
        <v>6.3202238790035399E-3</v>
      </c>
      <c r="DY74">
        <v>1.8714473678713179</v>
      </c>
      <c r="DZ74">
        <v>7.0691121790341482E-2</v>
      </c>
      <c r="EA74">
        <v>1.2202954615384601E-2</v>
      </c>
      <c r="EB74">
        <v>2.854166439752449E-2</v>
      </c>
      <c r="EC74">
        <v>12.014177097322921</v>
      </c>
      <c r="ED74">
        <v>6.0128592597124289E-2</v>
      </c>
      <c r="EE74">
        <v>6.293569226062995E-2</v>
      </c>
      <c r="EF74">
        <v>5.3973686746988025E-3</v>
      </c>
      <c r="EG74">
        <v>4.6896196653796504E-2</v>
      </c>
      <c r="EH74">
        <v>0</v>
      </c>
      <c r="EI74">
        <v>1.7922286441451698E-4</v>
      </c>
      <c r="EJ74">
        <v>4.5726073625014015E-6</v>
      </c>
      <c r="EK74">
        <v>2.1011157772418369E-5</v>
      </c>
      <c r="EL74">
        <v>4.4168005747497645E-3</v>
      </c>
      <c r="EM74">
        <v>7.6693501836408049E-4</v>
      </c>
      <c r="EN74">
        <v>3.1870328969149635E-3</v>
      </c>
      <c r="EO74">
        <v>0.10647539147851375</v>
      </c>
      <c r="EP74">
        <v>1.0244193434125256E-6</v>
      </c>
      <c r="EQ74">
        <v>0</v>
      </c>
      <c r="ER74">
        <v>4.4466896866840726E-5</v>
      </c>
      <c r="ES74">
        <v>7.6585284555984753E-4</v>
      </c>
      <c r="EU74">
        <v>12.385969965027751</v>
      </c>
      <c r="EV74">
        <v>19.744311022162961</v>
      </c>
      <c r="EW74">
        <v>40.772085736665893</v>
      </c>
      <c r="EX74">
        <v>8.9386157859737203</v>
      </c>
      <c r="EY74">
        <v>2.1189659494464173</v>
      </c>
      <c r="EZ74">
        <v>16.028765332617031</v>
      </c>
      <c r="FB74">
        <v>24.928699999999999</v>
      </c>
      <c r="FC74">
        <v>124.333</v>
      </c>
      <c r="FD74">
        <v>5178.2700000000004</v>
      </c>
      <c r="FE74">
        <v>4133.6400000000003</v>
      </c>
      <c r="FF74">
        <v>4.8088799999999996E-12</v>
      </c>
      <c r="FG74">
        <v>12329.2</v>
      </c>
      <c r="FH74">
        <v>573.69600000000003</v>
      </c>
      <c r="FI74">
        <v>150.215</v>
      </c>
      <c r="FJ74">
        <v>7.4542200000000003</v>
      </c>
      <c r="FK74">
        <v>1712.23</v>
      </c>
      <c r="FL74">
        <v>45.7395</v>
      </c>
      <c r="FM74">
        <v>7.9925699999999997</v>
      </c>
      <c r="FN74">
        <v>34.366999999999997</v>
      </c>
      <c r="FO74">
        <v>13486.7</v>
      </c>
      <c r="FP74">
        <v>56.436799999999998</v>
      </c>
      <c r="FQ74">
        <v>60.384999999999998</v>
      </c>
      <c r="FR74">
        <v>4.2723699999999996</v>
      </c>
      <c r="FS74">
        <v>60.472000000000001</v>
      </c>
      <c r="FT74">
        <v>5.89018</v>
      </c>
      <c r="FU74">
        <v>0.53121799999999997</v>
      </c>
      <c r="FV74">
        <v>4.8914399999999997E-2</v>
      </c>
      <c r="FW74">
        <v>0.21602499999999999</v>
      </c>
      <c r="FX74">
        <v>3.4033000000000002</v>
      </c>
      <c r="FY74">
        <v>0.80694600000000005</v>
      </c>
      <c r="FZ74">
        <v>3.6508799999999999</v>
      </c>
      <c r="GA74">
        <v>110.437</v>
      </c>
      <c r="GB74">
        <v>1.2511899999999999E-2</v>
      </c>
      <c r="GC74">
        <v>7.0604900000000004E-4</v>
      </c>
      <c r="GD74">
        <v>0.10492700000000001</v>
      </c>
      <c r="GE74">
        <v>1.0907100000000001</v>
      </c>
      <c r="GG74">
        <v>600</v>
      </c>
      <c r="GH74">
        <v>700.00000000000011</v>
      </c>
      <c r="GI74">
        <v>800</v>
      </c>
      <c r="GJ74">
        <v>500</v>
      </c>
      <c r="GK74">
        <v>900</v>
      </c>
      <c r="GL74">
        <v>383.33333333333303</v>
      </c>
      <c r="GM74">
        <v>2.4928699999999999E-3</v>
      </c>
      <c r="GN74">
        <v>1.24333E-2</v>
      </c>
      <c r="GO74">
        <v>0.51782700000000004</v>
      </c>
      <c r="GP74">
        <v>0.41336400000000001</v>
      </c>
      <c r="GQ74">
        <v>4.8088799999999998E-16</v>
      </c>
      <c r="GR74">
        <v>1.23292</v>
      </c>
      <c r="GS74">
        <v>5.73696E-2</v>
      </c>
      <c r="GT74">
        <v>1.50215E-2</v>
      </c>
      <c r="GU74">
        <v>7.4542200000000003E-4</v>
      </c>
      <c r="GV74">
        <v>0.17122300000000001</v>
      </c>
      <c r="GW74">
        <v>4.5739500000000002E-3</v>
      </c>
      <c r="GX74">
        <v>7.9925699999999994E-4</v>
      </c>
      <c r="GY74">
        <v>3.4366999999999996E-3</v>
      </c>
      <c r="GZ74">
        <v>1.34867</v>
      </c>
      <c r="HA74">
        <v>5.6436799999999999E-3</v>
      </c>
      <c r="HB74">
        <v>6.0384999999999996E-3</v>
      </c>
      <c r="HC74">
        <v>4.2723699999999996E-4</v>
      </c>
      <c r="HD74">
        <v>6.0472E-3</v>
      </c>
      <c r="HE74">
        <v>5.8901799999999996E-4</v>
      </c>
      <c r="HF74">
        <v>5.3121799999999997E-5</v>
      </c>
      <c r="HG74">
        <v>4.8914399999999997E-6</v>
      </c>
      <c r="HH74">
        <v>2.1602499999999999E-5</v>
      </c>
      <c r="HI74">
        <v>3.4033000000000002E-4</v>
      </c>
      <c r="HJ74">
        <v>8.0694600000000012E-5</v>
      </c>
      <c r="HK74">
        <v>3.6508800000000001E-4</v>
      </c>
      <c r="HL74">
        <v>1.10437E-2</v>
      </c>
      <c r="HM74">
        <v>1.2511899999999999E-6</v>
      </c>
      <c r="HN74">
        <v>7.060490000000001E-8</v>
      </c>
      <c r="HO74">
        <v>1.04927E-5</v>
      </c>
      <c r="HP74">
        <v>1.0907100000000001E-4</v>
      </c>
      <c r="HS74">
        <v>0.06</v>
      </c>
      <c r="HT74">
        <v>7.0000000000000007E-2</v>
      </c>
      <c r="HU74">
        <v>0.08</v>
      </c>
      <c r="HV74">
        <v>0.05</v>
      </c>
      <c r="HW74">
        <v>0.09</v>
      </c>
      <c r="HX74">
        <v>3.8333333333333303E-2</v>
      </c>
      <c r="HZ74">
        <v>5.3664953602305387E-3</v>
      </c>
      <c r="IA74">
        <v>1.6759807177033438E-2</v>
      </c>
      <c r="IB74">
        <v>0.8584297860962582</v>
      </c>
      <c r="IC74">
        <v>0.68525582887700653</v>
      </c>
      <c r="ID74">
        <v>9.086608687916979E-16</v>
      </c>
      <c r="IE74">
        <v>2.6370179280882859</v>
      </c>
      <c r="IF74">
        <v>8.0271635928143875E-2</v>
      </c>
      <c r="IG74">
        <v>2.1018106786427189E-2</v>
      </c>
      <c r="IH74">
        <v>1.1433340996441247E-3</v>
      </c>
      <c r="II74">
        <v>0.28568165886776686</v>
      </c>
      <c r="IJ74">
        <v>8.1655872202591184E-3</v>
      </c>
      <c r="IK74">
        <v>1.1681448461538448E-3</v>
      </c>
      <c r="IL74">
        <v>4.4375591190389382E-3</v>
      </c>
      <c r="IM74">
        <v>1.7347977224709064</v>
      </c>
      <c r="IN74">
        <v>7.0248191862954789E-3</v>
      </c>
      <c r="IO74">
        <v>7.5162607831140756E-3</v>
      </c>
      <c r="IP74">
        <v>5.743065352839939E-4</v>
      </c>
      <c r="IQ74">
        <v>6.6132184860184648E-3</v>
      </c>
      <c r="IR74">
        <v>6.9657663958000351E-4</v>
      </c>
      <c r="IS74">
        <v>6.2822197169595893E-5</v>
      </c>
      <c r="IT74">
        <v>6.2118152108874079E-6</v>
      </c>
      <c r="IU74">
        <v>2.918066268362207E-5</v>
      </c>
      <c r="IV74">
        <v>4.8685028845119011E-4</v>
      </c>
      <c r="IW74">
        <v>1.0244699828152666E-4</v>
      </c>
      <c r="IX74">
        <v>3.8706470428893783E-4</v>
      </c>
      <c r="IY74">
        <v>1.2330657028404898E-2</v>
      </c>
      <c r="IZ74">
        <v>1.4673783369330435E-6</v>
      </c>
      <c r="JA74">
        <v>4.5505470231213863E-8</v>
      </c>
      <c r="JB74">
        <v>1.3232308355091433E-5</v>
      </c>
      <c r="JC74">
        <v>1.1749347104247135E-4</v>
      </c>
      <c r="JD74">
        <v>0</v>
      </c>
      <c r="JE74">
        <v>0</v>
      </c>
      <c r="JF74">
        <v>9.9465240641711403E-2</v>
      </c>
      <c r="JG74">
        <v>0.1322683469236472</v>
      </c>
      <c r="JH74">
        <v>0.17110715557137759</v>
      </c>
      <c r="JI74">
        <v>6.0230179028133005E-2</v>
      </c>
      <c r="JJ74">
        <v>0.1501629412993524</v>
      </c>
    </row>
    <row r="75" spans="1:270">
      <c r="A75" t="s">
        <v>306</v>
      </c>
      <c r="B75" t="s">
        <v>107</v>
      </c>
      <c r="D75">
        <v>242.95400000000001</v>
      </c>
      <c r="E75">
        <v>662.76700000000005</v>
      </c>
      <c r="F75">
        <v>55258.8</v>
      </c>
      <c r="G75">
        <v>61518.8</v>
      </c>
      <c r="H75">
        <v>106900</v>
      </c>
      <c r="I75">
        <v>159366</v>
      </c>
      <c r="J75" s="17">
        <v>0</v>
      </c>
      <c r="K75" s="17">
        <v>0</v>
      </c>
      <c r="L75">
        <v>34.625799999999998</v>
      </c>
      <c r="M75">
        <v>8257.27</v>
      </c>
      <c r="N75">
        <v>284.70299999999997</v>
      </c>
      <c r="O75">
        <v>23.674600000000002</v>
      </c>
      <c r="P75">
        <v>239.256</v>
      </c>
      <c r="Q75">
        <v>97947.8</v>
      </c>
      <c r="R75">
        <v>514.55999999999995</v>
      </c>
      <c r="S75">
        <v>529.64400000000001</v>
      </c>
      <c r="T75">
        <v>44.556600000000003</v>
      </c>
      <c r="U75">
        <v>464.65499999999997</v>
      </c>
      <c r="V75" s="17">
        <v>0</v>
      </c>
      <c r="W75">
        <v>1.2072400000000001</v>
      </c>
      <c r="X75" s="17">
        <v>0</v>
      </c>
      <c r="Y75" s="17">
        <v>0</v>
      </c>
      <c r="Z75">
        <v>26.704599999999999</v>
      </c>
      <c r="AA75">
        <v>6.0176699999999999</v>
      </c>
      <c r="AB75">
        <v>27.029499999999999</v>
      </c>
      <c r="AC75">
        <v>742.89</v>
      </c>
      <c r="AD75">
        <v>1.0364899999999999E-3</v>
      </c>
      <c r="AE75">
        <v>1.26228E-2</v>
      </c>
      <c r="AF75">
        <v>0.217719</v>
      </c>
      <c r="AG75">
        <v>6.3561500000000004</v>
      </c>
      <c r="AI75">
        <v>418300</v>
      </c>
      <c r="AJ75">
        <v>75100</v>
      </c>
      <c r="AK75">
        <v>106900</v>
      </c>
      <c r="AL75">
        <v>189500</v>
      </c>
      <c r="AM75">
        <v>74100</v>
      </c>
      <c r="AN75">
        <v>9900</v>
      </c>
      <c r="AO75">
        <v>126199.99999999999</v>
      </c>
      <c r="AP75">
        <v>2.4295400000000002E-2</v>
      </c>
      <c r="AQ75">
        <v>6.6276700000000008E-2</v>
      </c>
      <c r="AR75">
        <v>5.5258799999999999</v>
      </c>
      <c r="AS75">
        <v>6.1518800000000002</v>
      </c>
      <c r="AT75">
        <v>10.69</v>
      </c>
      <c r="AU75">
        <v>15.9366</v>
      </c>
      <c r="AV75">
        <v>0</v>
      </c>
      <c r="AW75">
        <v>0</v>
      </c>
      <c r="AX75">
        <v>3.4625799999999998E-3</v>
      </c>
      <c r="AY75">
        <v>0.82572699999999999</v>
      </c>
      <c r="AZ75">
        <v>2.8470299999999997E-2</v>
      </c>
      <c r="BA75">
        <v>2.3674600000000001E-3</v>
      </c>
      <c r="BB75">
        <v>2.3925600000000002E-2</v>
      </c>
      <c r="BC75">
        <v>9.7947800000000012</v>
      </c>
      <c r="BD75">
        <v>5.1455999999999995E-2</v>
      </c>
      <c r="BE75">
        <v>5.2964400000000002E-2</v>
      </c>
      <c r="BF75">
        <v>4.4556600000000002E-3</v>
      </c>
      <c r="BG75">
        <v>4.64655E-2</v>
      </c>
      <c r="BH75">
        <v>0</v>
      </c>
      <c r="BI75">
        <v>1.20724E-4</v>
      </c>
      <c r="BJ75">
        <v>0</v>
      </c>
      <c r="BK75">
        <v>0</v>
      </c>
      <c r="BL75">
        <v>2.6704599999999999E-3</v>
      </c>
      <c r="BM75">
        <v>6.0176700000000001E-4</v>
      </c>
      <c r="BN75">
        <v>2.70295E-3</v>
      </c>
      <c r="BO75">
        <v>7.4288999999999994E-2</v>
      </c>
      <c r="BP75">
        <v>1.0364899999999999E-7</v>
      </c>
      <c r="BQ75">
        <v>1.2622800000000001E-6</v>
      </c>
      <c r="BR75">
        <v>2.1771900000000001E-5</v>
      </c>
      <c r="BS75">
        <v>6.3561500000000007E-4</v>
      </c>
      <c r="BU75">
        <v>41.83</v>
      </c>
      <c r="BV75">
        <v>7.51</v>
      </c>
      <c r="BW75">
        <v>10.69</v>
      </c>
      <c r="BX75">
        <v>18.95</v>
      </c>
      <c r="BY75">
        <v>7.41</v>
      </c>
      <c r="BZ75">
        <v>0.99</v>
      </c>
      <c r="CA75">
        <v>12.62</v>
      </c>
      <c r="CB75">
        <f t="shared" si="6"/>
        <v>201300</v>
      </c>
      <c r="CC75">
        <f t="shared" si="7"/>
        <v>173047.8</v>
      </c>
      <c r="CD75">
        <f t="shared" si="8"/>
        <v>0.37307501241927471</v>
      </c>
      <c r="CE75">
        <f t="shared" si="9"/>
        <v>0.43398413617509152</v>
      </c>
      <c r="CF75">
        <f t="shared" si="10"/>
        <v>0.62692498758072523</v>
      </c>
      <c r="CG75">
        <f t="shared" si="11"/>
        <v>0.56601586382490854</v>
      </c>
      <c r="CI75">
        <v>5.6715985516746716</v>
      </c>
      <c r="CJ75">
        <v>2.3284014483253284</v>
      </c>
      <c r="CL75">
        <v>1.0019473993081967</v>
      </c>
      <c r="CM75">
        <v>0.14499706727788922</v>
      </c>
      <c r="CN75">
        <v>1.8995958834985582</v>
      </c>
      <c r="CO75">
        <v>3.6606679994169791E-3</v>
      </c>
      <c r="CP75">
        <v>2.5973499748669684</v>
      </c>
      <c r="CQ75">
        <v>2.9427322132678083E-2</v>
      </c>
      <c r="CR75">
        <v>3.827061722274721E-4</v>
      </c>
      <c r="CS75">
        <v>4.6980676159276312E-3</v>
      </c>
      <c r="CT75">
        <v>6.8096579955795626E-3</v>
      </c>
      <c r="CU75">
        <v>6.4738058954184679E-4</v>
      </c>
      <c r="CV75">
        <v>5.3720596365876055E-4</v>
      </c>
      <c r="CW75">
        <v>1.1581812451664901E-5</v>
      </c>
      <c r="CX75">
        <v>0</v>
      </c>
      <c r="CY75">
        <v>2.4160714712164751E-4</v>
      </c>
      <c r="CZ75">
        <v>0</v>
      </c>
      <c r="DA75">
        <v>6.133321892437507E-8</v>
      </c>
      <c r="DB75">
        <v>4.2611539320697852E-5</v>
      </c>
      <c r="DC75">
        <v>6.2726207561800442E-9</v>
      </c>
      <c r="DD75">
        <v>6.133321892437507E-8</v>
      </c>
      <c r="DE75">
        <v>9.9550278582884575E-7</v>
      </c>
      <c r="DF75">
        <v>2.5786389997960054E-5</v>
      </c>
      <c r="DH75">
        <v>4.8466098516190895E-2</v>
      </c>
      <c r="DI75">
        <v>1.5931249010766728</v>
      </c>
      <c r="DJ75">
        <v>4.5698618472835044E-3</v>
      </c>
      <c r="DK75">
        <v>1.7096184312017653E-4</v>
      </c>
      <c r="DL75">
        <v>0</v>
      </c>
      <c r="DM75">
        <v>4.5482060890268969E-3</v>
      </c>
      <c r="DN75">
        <v>4.9057591182169382</v>
      </c>
      <c r="DP75">
        <v>5.2301624783861592E-2</v>
      </c>
      <c r="DQ75">
        <v>8.9339492518486024E-2</v>
      </c>
      <c r="DR75">
        <v>9.1624342316395655</v>
      </c>
      <c r="DS75">
        <v>10.200401728039482</v>
      </c>
      <c r="DT75">
        <v>20.19776888295905</v>
      </c>
      <c r="DU75">
        <v>34.091502100391644</v>
      </c>
      <c r="DV75">
        <v>0</v>
      </c>
      <c r="DW75">
        <v>0</v>
      </c>
      <c r="DX75">
        <v>5.3109323131672439E-3</v>
      </c>
      <c r="DY75">
        <v>1.3777066114476706</v>
      </c>
      <c r="DZ75">
        <v>5.0826248174322665E-2</v>
      </c>
      <c r="EA75">
        <v>3.4601338461538425E-3</v>
      </c>
      <c r="EB75">
        <v>3.089337575536941E-2</v>
      </c>
      <c r="EC75">
        <v>12.6001789811084</v>
      </c>
      <c r="ED75">
        <v>6.4048474762924218E-2</v>
      </c>
      <c r="EE75">
        <v>6.59260151728355E-2</v>
      </c>
      <c r="EF75">
        <v>5.9894500172117124E-3</v>
      </c>
      <c r="EG75">
        <v>5.0814675149174982E-2</v>
      </c>
      <c r="EH75">
        <v>0</v>
      </c>
      <c r="EI75">
        <v>1.4276901255421117E-4</v>
      </c>
      <c r="EJ75">
        <v>0</v>
      </c>
      <c r="EK75">
        <v>0</v>
      </c>
      <c r="EL75">
        <v>3.8201575567753799E-3</v>
      </c>
      <c r="EM75">
        <v>7.6398201137225174E-4</v>
      </c>
      <c r="EN75">
        <v>2.8656557938299384E-3</v>
      </c>
      <c r="EO75">
        <v>8.2946130371449017E-2</v>
      </c>
      <c r="EP75">
        <v>1.2155811447084216E-7</v>
      </c>
      <c r="EQ75">
        <v>8.1355040462427716E-7</v>
      </c>
      <c r="ER75">
        <v>2.7456469190600522E-5</v>
      </c>
      <c r="ES75">
        <v>6.846972393822412E-4</v>
      </c>
      <c r="EU75">
        <v>12.452293766714648</v>
      </c>
      <c r="EV75">
        <v>20.19776888295905</v>
      </c>
      <c r="EW75">
        <v>40.53677989033676</v>
      </c>
      <c r="EX75">
        <v>8.9265691339710607</v>
      </c>
      <c r="EY75">
        <v>1.6517923542928763</v>
      </c>
      <c r="EZ75">
        <v>16.234592174769414</v>
      </c>
      <c r="FB75">
        <v>26.126999999999999</v>
      </c>
      <c r="FC75">
        <v>62.430300000000003</v>
      </c>
      <c r="FD75">
        <v>4172.88</v>
      </c>
      <c r="FE75">
        <v>3735.5</v>
      </c>
      <c r="FF75">
        <v>6.2130299999999998E-12</v>
      </c>
      <c r="FG75">
        <v>13356.2</v>
      </c>
      <c r="FH75">
        <v>936.91</v>
      </c>
      <c r="FI75">
        <v>112.749</v>
      </c>
      <c r="FJ75">
        <v>4.9649799999999997</v>
      </c>
      <c r="FK75">
        <v>1082.4000000000001</v>
      </c>
      <c r="FL75">
        <v>23.7789</v>
      </c>
      <c r="FM75">
        <v>2.6734300000000002</v>
      </c>
      <c r="FN75">
        <v>27.666</v>
      </c>
      <c r="FO75">
        <v>11223.7</v>
      </c>
      <c r="FP75">
        <v>59.844099999999997</v>
      </c>
      <c r="FQ75">
        <v>69.584400000000002</v>
      </c>
      <c r="FR75">
        <v>4.3459899999999996</v>
      </c>
      <c r="FS75">
        <v>49.669199999999996</v>
      </c>
      <c r="FT75">
        <v>6.8218300000000003</v>
      </c>
      <c r="FU75">
        <v>0.38347599999999998</v>
      </c>
      <c r="FV75">
        <v>8.3595099999999995E-5</v>
      </c>
      <c r="FW75">
        <v>1.9284299999999999E-27</v>
      </c>
      <c r="FX75">
        <v>2.1529199999999999</v>
      </c>
      <c r="FY75">
        <v>0.62332500000000002</v>
      </c>
      <c r="FZ75">
        <v>2.4605299999999999</v>
      </c>
      <c r="GA75">
        <v>92.930599999999998</v>
      </c>
      <c r="GB75">
        <v>1.05853E-4</v>
      </c>
      <c r="GC75">
        <v>2.0623599999999999E-2</v>
      </c>
      <c r="GD75">
        <v>8.5714499999999999E-2</v>
      </c>
      <c r="GE75">
        <v>0.799292</v>
      </c>
      <c r="GG75">
        <v>600</v>
      </c>
      <c r="GH75">
        <v>700.00000000000011</v>
      </c>
      <c r="GI75">
        <v>800</v>
      </c>
      <c r="GJ75">
        <v>500</v>
      </c>
      <c r="GK75">
        <v>900</v>
      </c>
      <c r="GL75">
        <v>383.33333333333303</v>
      </c>
      <c r="GM75">
        <v>2.6126999999999999E-3</v>
      </c>
      <c r="GN75">
        <v>6.2430300000000001E-3</v>
      </c>
      <c r="GO75">
        <v>0.41728799999999999</v>
      </c>
      <c r="GP75">
        <v>0.37354999999999999</v>
      </c>
      <c r="GQ75">
        <v>6.2130300000000001E-16</v>
      </c>
      <c r="GR75">
        <v>1.33562</v>
      </c>
      <c r="GS75">
        <v>9.3690999999999997E-2</v>
      </c>
      <c r="GT75">
        <v>1.1274899999999999E-2</v>
      </c>
      <c r="GU75">
        <v>4.9649799999999995E-4</v>
      </c>
      <c r="GV75">
        <v>0.10824</v>
      </c>
      <c r="GW75">
        <v>2.3778900000000001E-3</v>
      </c>
      <c r="GX75">
        <v>2.6734300000000002E-4</v>
      </c>
      <c r="GY75">
        <v>2.7666000000000001E-3</v>
      </c>
      <c r="GZ75">
        <v>1.1223700000000001</v>
      </c>
      <c r="HA75">
        <v>5.9844099999999999E-3</v>
      </c>
      <c r="HB75">
        <v>6.9584400000000006E-3</v>
      </c>
      <c r="HC75">
        <v>4.3459899999999998E-4</v>
      </c>
      <c r="HD75">
        <v>4.9669199999999997E-3</v>
      </c>
      <c r="HE75">
        <v>6.8218300000000005E-4</v>
      </c>
      <c r="HF75">
        <v>3.8347599999999999E-5</v>
      </c>
      <c r="HG75">
        <v>8.3595099999999994E-9</v>
      </c>
      <c r="HH75">
        <v>1.9284299999999999E-31</v>
      </c>
      <c r="HI75">
        <v>2.1529199999999998E-4</v>
      </c>
      <c r="HJ75">
        <v>6.2332500000000007E-5</v>
      </c>
      <c r="HK75">
        <v>2.4605299999999998E-4</v>
      </c>
      <c r="HL75">
        <v>9.2930600000000006E-3</v>
      </c>
      <c r="HM75">
        <v>1.05853E-8</v>
      </c>
      <c r="HN75">
        <v>2.0623599999999997E-6</v>
      </c>
      <c r="HO75">
        <v>8.5714500000000007E-6</v>
      </c>
      <c r="HP75">
        <v>7.99292E-5</v>
      </c>
      <c r="HS75">
        <v>0.06</v>
      </c>
      <c r="HT75">
        <v>7.0000000000000007E-2</v>
      </c>
      <c r="HU75">
        <v>0.08</v>
      </c>
      <c r="HV75">
        <v>0.05</v>
      </c>
      <c r="HW75">
        <v>0.09</v>
      </c>
      <c r="HX75">
        <v>3.8333333333333303E-2</v>
      </c>
      <c r="HZ75">
        <v>5.6244579250720374E-3</v>
      </c>
      <c r="IA75">
        <v>8.4154632318399029E-3</v>
      </c>
      <c r="IB75">
        <v>0.69176085561497447</v>
      </c>
      <c r="IC75">
        <v>0.61925401069518826</v>
      </c>
      <c r="ID75">
        <v>1.1739817249814682E-15</v>
      </c>
      <c r="IE75">
        <v>2.8566767390530416</v>
      </c>
      <c r="IF75">
        <v>0.13109259680638749</v>
      </c>
      <c r="IG75">
        <v>1.5775858083832365E-2</v>
      </c>
      <c r="IH75">
        <v>7.6153251957295138E-4</v>
      </c>
      <c r="II75">
        <v>0.18059596406935449</v>
      </c>
      <c r="IJ75">
        <v>4.2450984805653662E-3</v>
      </c>
      <c r="IK75">
        <v>3.907320769230765E-4</v>
      </c>
      <c r="IL75">
        <v>3.5723080451401431E-3</v>
      </c>
      <c r="IM75">
        <v>1.4437074449418104</v>
      </c>
      <c r="IN75">
        <v>7.4489337075558017E-3</v>
      </c>
      <c r="IO75">
        <v>8.6613314040990836E-3</v>
      </c>
      <c r="IP75">
        <v>5.8420278657487167E-4</v>
      </c>
      <c r="IQ75">
        <v>5.4318241769041589E-3</v>
      </c>
      <c r="IR75">
        <v>8.0675419379137067E-4</v>
      </c>
      <c r="IS75">
        <v>4.5350129102944465E-5</v>
      </c>
      <c r="IT75">
        <v>1.0616041773703734E-8</v>
      </c>
      <c r="IU75">
        <v>2.6049237513703185E-31</v>
      </c>
      <c r="IV75">
        <v>3.0798040813690715E-4</v>
      </c>
      <c r="IW75">
        <v>7.9135128253727768E-5</v>
      </c>
      <c r="IX75">
        <v>2.6086431677953265E-4</v>
      </c>
      <c r="IY75">
        <v>1.0376009453750865E-2</v>
      </c>
      <c r="IZ75">
        <v>1.2414293520518343E-8</v>
      </c>
      <c r="JA75">
        <v>1.3292089017341032E-6</v>
      </c>
      <c r="JB75">
        <v>1.0809426501305524E-5</v>
      </c>
      <c r="JC75">
        <v>8.6101338996139219E-5</v>
      </c>
      <c r="JD75">
        <v>0</v>
      </c>
      <c r="JE75">
        <v>0</v>
      </c>
      <c r="JF75">
        <v>9.9465240641711403E-2</v>
      </c>
      <c r="JG75">
        <v>0.1322683469236472</v>
      </c>
      <c r="JH75">
        <v>0.17110715557137759</v>
      </c>
      <c r="JI75">
        <v>6.0230179028133005E-2</v>
      </c>
      <c r="JJ75">
        <v>0.1501629412993524</v>
      </c>
    </row>
    <row r="76" spans="1:270">
      <c r="A76" t="s">
        <v>306</v>
      </c>
      <c r="B76" t="s">
        <v>108</v>
      </c>
      <c r="D76">
        <v>244.21100000000001</v>
      </c>
      <c r="E76">
        <v>933.68200000000002</v>
      </c>
      <c r="F76">
        <v>54012</v>
      </c>
      <c r="G76">
        <v>59161</v>
      </c>
      <c r="H76">
        <v>106600</v>
      </c>
      <c r="I76">
        <v>159503</v>
      </c>
      <c r="J76" s="17">
        <v>0</v>
      </c>
      <c r="K76" s="17">
        <v>0</v>
      </c>
      <c r="L76">
        <v>42.909599999999998</v>
      </c>
      <c r="M76">
        <v>10998</v>
      </c>
      <c r="N76">
        <v>421.21</v>
      </c>
      <c r="O76">
        <v>61.053400000000003</v>
      </c>
      <c r="P76">
        <v>225.142</v>
      </c>
      <c r="Q76">
        <v>91677.4</v>
      </c>
      <c r="R76">
        <v>427.65</v>
      </c>
      <c r="S76">
        <v>491.28100000000001</v>
      </c>
      <c r="T76">
        <v>36.419699999999999</v>
      </c>
      <c r="U76">
        <v>436.42</v>
      </c>
      <c r="V76" s="17">
        <v>0</v>
      </c>
      <c r="W76">
        <v>2.0776300000000001</v>
      </c>
      <c r="X76" s="17">
        <v>0</v>
      </c>
      <c r="Y76" s="17">
        <v>0</v>
      </c>
      <c r="Z76">
        <v>34.948799999999999</v>
      </c>
      <c r="AA76">
        <v>5.8834499999999998</v>
      </c>
      <c r="AB76">
        <v>27.068100000000001</v>
      </c>
      <c r="AC76">
        <v>975.23599999999999</v>
      </c>
      <c r="AD76">
        <v>4.4856899999999996E-3</v>
      </c>
      <c r="AE76" s="17">
        <v>0</v>
      </c>
      <c r="AF76">
        <v>0.33845900000000001</v>
      </c>
      <c r="AG76">
        <v>6.2177800000000003</v>
      </c>
      <c r="AI76">
        <v>419099.99999999994</v>
      </c>
      <c r="AJ76">
        <v>73000</v>
      </c>
      <c r="AK76">
        <v>106600</v>
      </c>
      <c r="AL76">
        <v>190400</v>
      </c>
      <c r="AM76">
        <v>73600</v>
      </c>
      <c r="AN76">
        <v>12900</v>
      </c>
      <c r="AO76">
        <v>124400</v>
      </c>
      <c r="AP76">
        <v>2.4421100000000001E-2</v>
      </c>
      <c r="AQ76">
        <v>9.3368199999999998E-2</v>
      </c>
      <c r="AR76">
        <v>5.4012000000000002</v>
      </c>
      <c r="AS76">
        <v>5.9161000000000001</v>
      </c>
      <c r="AT76">
        <v>10.66</v>
      </c>
      <c r="AU76">
        <v>15.9503</v>
      </c>
      <c r="AV76">
        <v>0</v>
      </c>
      <c r="AW76">
        <v>0</v>
      </c>
      <c r="AX76">
        <v>4.2909599999999999E-3</v>
      </c>
      <c r="AY76">
        <v>1.0998000000000001</v>
      </c>
      <c r="AZ76">
        <v>4.2120999999999999E-2</v>
      </c>
      <c r="BA76">
        <v>6.1053400000000008E-3</v>
      </c>
      <c r="BB76">
        <v>2.2514199999999998E-2</v>
      </c>
      <c r="BC76">
        <v>9.1677400000000002</v>
      </c>
      <c r="BD76">
        <v>4.2764999999999997E-2</v>
      </c>
      <c r="BE76">
        <v>4.9128100000000001E-2</v>
      </c>
      <c r="BF76">
        <v>3.64197E-3</v>
      </c>
      <c r="BG76">
        <v>4.3642E-2</v>
      </c>
      <c r="BH76">
        <v>0</v>
      </c>
      <c r="BI76">
        <v>2.07763E-4</v>
      </c>
      <c r="BJ76">
        <v>0</v>
      </c>
      <c r="BK76">
        <v>0</v>
      </c>
      <c r="BL76">
        <v>3.4948799999999997E-3</v>
      </c>
      <c r="BM76">
        <v>5.8834499999999999E-4</v>
      </c>
      <c r="BN76">
        <v>2.70681E-3</v>
      </c>
      <c r="BO76">
        <v>9.7523600000000002E-2</v>
      </c>
      <c r="BP76">
        <v>4.4856899999999997E-7</v>
      </c>
      <c r="BQ76">
        <v>0</v>
      </c>
      <c r="BR76">
        <v>3.3845900000000001E-5</v>
      </c>
      <c r="BS76">
        <v>6.2177800000000002E-4</v>
      </c>
      <c r="BU76">
        <v>41.91</v>
      </c>
      <c r="BV76">
        <v>7.3</v>
      </c>
      <c r="BW76">
        <v>10.66</v>
      </c>
      <c r="BX76">
        <v>19.04</v>
      </c>
      <c r="BY76">
        <v>7.36</v>
      </c>
      <c r="BZ76">
        <v>1.29</v>
      </c>
      <c r="CA76">
        <v>12.44</v>
      </c>
      <c r="CB76">
        <f t="shared" si="6"/>
        <v>197400</v>
      </c>
      <c r="CC76">
        <f t="shared" si="7"/>
        <v>164677.4</v>
      </c>
      <c r="CD76">
        <f t="shared" si="8"/>
        <v>0.36980749746707192</v>
      </c>
      <c r="CE76">
        <f t="shared" si="9"/>
        <v>0.44329094338385233</v>
      </c>
      <c r="CF76">
        <f t="shared" si="10"/>
        <v>0.63019250253292802</v>
      </c>
      <c r="CG76">
        <f t="shared" si="11"/>
        <v>0.55670905661614767</v>
      </c>
      <c r="CI76">
        <v>5.6863182632454539</v>
      </c>
      <c r="CJ76">
        <v>2.3136817367545466</v>
      </c>
      <c r="CL76">
        <v>1.0002013132443199</v>
      </c>
      <c r="CM76">
        <v>0.19271006541341279</v>
      </c>
      <c r="CN76">
        <v>1.8684874967030645</v>
      </c>
      <c r="CO76">
        <v>3.4373359133926659E-3</v>
      </c>
      <c r="CP76">
        <v>2.5193084635493528</v>
      </c>
      <c r="CQ76">
        <v>2.9516160448774104E-2</v>
      </c>
      <c r="CR76">
        <v>9.8482853063867784E-4</v>
      </c>
      <c r="CS76">
        <v>6.935756596621356E-3</v>
      </c>
      <c r="CT76">
        <v>6.302881805217631E-3</v>
      </c>
      <c r="CU76">
        <v>8.0053859469205639E-4</v>
      </c>
      <c r="CV76">
        <v>4.3816037194286252E-4</v>
      </c>
      <c r="CW76">
        <v>1.9889280367297428E-5</v>
      </c>
      <c r="CX76">
        <v>0</v>
      </c>
      <c r="CY76">
        <v>3.1551783939810302E-4</v>
      </c>
      <c r="CZ76">
        <v>0</v>
      </c>
      <c r="DA76">
        <v>0</v>
      </c>
      <c r="DB76">
        <v>4.1571804184680204E-5</v>
      </c>
      <c r="DC76">
        <v>2.7088260795001395E-8</v>
      </c>
      <c r="DD76">
        <v>0</v>
      </c>
      <c r="DE76">
        <v>1.5442590905762679E-6</v>
      </c>
      <c r="DF76">
        <v>2.5170956057686962E-5</v>
      </c>
      <c r="DH76">
        <v>6.8130899332064343E-2</v>
      </c>
      <c r="DI76">
        <v>1.5789827410866222</v>
      </c>
      <c r="DJ76">
        <v>4.2829701929844701E-3</v>
      </c>
      <c r="DK76">
        <v>1.7083895344388863E-4</v>
      </c>
      <c r="DL76">
        <v>0</v>
      </c>
      <c r="DM76">
        <v>5.9579012166502132E-3</v>
      </c>
      <c r="DN76">
        <v>4.7866865020935458</v>
      </c>
      <c r="DP76">
        <v>5.2572223919308277E-2</v>
      </c>
      <c r="DQ76">
        <v>0.12585822174858594</v>
      </c>
      <c r="DR76">
        <v>8.9557029417815119</v>
      </c>
      <c r="DS76">
        <v>9.8094560789960763</v>
      </c>
      <c r="DT76">
        <v>20.14108665035954</v>
      </c>
      <c r="DU76">
        <v>34.120809077963735</v>
      </c>
      <c r="DV76">
        <v>0</v>
      </c>
      <c r="DW76">
        <v>0</v>
      </c>
      <c r="DX76">
        <v>6.5815080427046061E-3</v>
      </c>
      <c r="DY76">
        <v>1.8349911426780865</v>
      </c>
      <c r="DZ76">
        <v>7.5195990184530728E-2</v>
      </c>
      <c r="EA76">
        <v>8.9231892307692212E-3</v>
      </c>
      <c r="EB76">
        <v>2.9070938259919826E-2</v>
      </c>
      <c r="EC76">
        <v>11.793543586713199</v>
      </c>
      <c r="ED76">
        <v>5.3230585806056711E-2</v>
      </c>
      <c r="EE76">
        <v>6.1150883725909849E-2</v>
      </c>
      <c r="EF76">
        <v>4.8956601893287502E-3</v>
      </c>
      <c r="EG76">
        <v>4.7726895284895127E-2</v>
      </c>
      <c r="EH76">
        <v>0</v>
      </c>
      <c r="EI76">
        <v>2.4570191805523819E-4</v>
      </c>
      <c r="EJ76">
        <v>0</v>
      </c>
      <c r="EK76">
        <v>0</v>
      </c>
      <c r="EL76">
        <v>4.9995102873748865E-3</v>
      </c>
      <c r="EM76">
        <v>7.4694191685620423E-4</v>
      </c>
      <c r="EN76">
        <v>2.8697481489841897E-3</v>
      </c>
      <c r="EO76">
        <v>0.10888833124544745</v>
      </c>
      <c r="EP76">
        <v>5.2607552267818505E-7</v>
      </c>
      <c r="EQ76">
        <v>0</v>
      </c>
      <c r="ER76">
        <v>4.2682949608355094E-5</v>
      </c>
      <c r="ES76">
        <v>6.6979174517374691E-4</v>
      </c>
      <c r="EU76">
        <v>12.104093807858446</v>
      </c>
      <c r="EV76">
        <v>20.14108665035954</v>
      </c>
      <c r="EW76">
        <v>40.729302855515144</v>
      </c>
      <c r="EX76">
        <v>8.8663358739577607</v>
      </c>
      <c r="EY76">
        <v>2.1523354919573845</v>
      </c>
      <c r="EZ76">
        <v>16.003036977347982</v>
      </c>
      <c r="FB76">
        <v>30.753900000000002</v>
      </c>
      <c r="FC76">
        <v>150.35499999999999</v>
      </c>
      <c r="FD76">
        <v>5918.7</v>
      </c>
      <c r="FE76">
        <v>4528.4399999999996</v>
      </c>
      <c r="FF76">
        <v>4.4607800000000003E-12</v>
      </c>
      <c r="FG76">
        <v>10406.6</v>
      </c>
      <c r="FH76">
        <v>755.02</v>
      </c>
      <c r="FI76">
        <v>150.084</v>
      </c>
      <c r="FJ76">
        <v>5.7521500000000003</v>
      </c>
      <c r="FK76">
        <v>1356.93</v>
      </c>
      <c r="FL76">
        <v>41.8399</v>
      </c>
      <c r="FM76">
        <v>3.6596199999999999</v>
      </c>
      <c r="FN76">
        <v>22.938800000000001</v>
      </c>
      <c r="FO76">
        <v>10964</v>
      </c>
      <c r="FP76">
        <v>56.267099999999999</v>
      </c>
      <c r="FQ76">
        <v>83.042299999999997</v>
      </c>
      <c r="FR76">
        <v>3.3859599999999999</v>
      </c>
      <c r="FS76">
        <v>50.860999999999997</v>
      </c>
      <c r="FT76">
        <v>7.3052200000000003</v>
      </c>
      <c r="FU76">
        <v>0.46001599999999998</v>
      </c>
      <c r="FV76">
        <v>1.4085499999999999E-3</v>
      </c>
      <c r="FW76">
        <v>4.1509999999999998E-24</v>
      </c>
      <c r="FX76">
        <v>3.42577</v>
      </c>
      <c r="FY76">
        <v>0.65013600000000005</v>
      </c>
      <c r="FZ76">
        <v>2.4884300000000001</v>
      </c>
      <c r="GA76">
        <v>95.107500000000002</v>
      </c>
      <c r="GB76">
        <v>6.1151199999999999E-3</v>
      </c>
      <c r="GC76">
        <v>2.38324E-2</v>
      </c>
      <c r="GD76">
        <v>0.130771</v>
      </c>
      <c r="GE76">
        <v>0.77480899999999997</v>
      </c>
      <c r="GG76">
        <v>600</v>
      </c>
      <c r="GH76">
        <v>700.00000000000011</v>
      </c>
      <c r="GI76">
        <v>800</v>
      </c>
      <c r="GJ76">
        <v>500</v>
      </c>
      <c r="GK76">
        <v>900</v>
      </c>
      <c r="GL76">
        <v>383.33333333333303</v>
      </c>
      <c r="GM76">
        <v>3.0753900000000003E-3</v>
      </c>
      <c r="GN76">
        <v>1.5035499999999999E-2</v>
      </c>
      <c r="GO76">
        <v>0.59187000000000001</v>
      </c>
      <c r="GP76">
        <v>0.45284399999999997</v>
      </c>
      <c r="GQ76">
        <v>4.4607800000000001E-16</v>
      </c>
      <c r="GR76">
        <v>1.0406600000000001</v>
      </c>
      <c r="GS76">
        <v>7.5502E-2</v>
      </c>
      <c r="GT76">
        <v>1.50084E-2</v>
      </c>
      <c r="GU76">
        <v>5.7521500000000001E-4</v>
      </c>
      <c r="GV76">
        <v>0.13569300000000001</v>
      </c>
      <c r="GW76">
        <v>4.1839900000000003E-3</v>
      </c>
      <c r="GX76">
        <v>3.65962E-4</v>
      </c>
      <c r="GY76">
        <v>2.2938799999999999E-3</v>
      </c>
      <c r="GZ76">
        <v>1.0964</v>
      </c>
      <c r="HA76">
        <v>5.62671E-3</v>
      </c>
      <c r="HB76">
        <v>8.3042299999999993E-3</v>
      </c>
      <c r="HC76">
        <v>3.3859599999999998E-4</v>
      </c>
      <c r="HD76">
        <v>5.0860999999999996E-3</v>
      </c>
      <c r="HE76">
        <v>7.3052200000000005E-4</v>
      </c>
      <c r="HF76">
        <v>4.6001599999999997E-5</v>
      </c>
      <c r="HG76">
        <v>1.40855E-7</v>
      </c>
      <c r="HH76">
        <v>4.1510000000000001E-28</v>
      </c>
      <c r="HI76">
        <v>3.42577E-4</v>
      </c>
      <c r="HJ76">
        <v>6.5013600000000011E-5</v>
      </c>
      <c r="HK76">
        <v>2.48843E-4</v>
      </c>
      <c r="HL76">
        <v>9.5107500000000001E-3</v>
      </c>
      <c r="HM76">
        <v>6.11512E-7</v>
      </c>
      <c r="HN76">
        <v>2.3832400000000002E-6</v>
      </c>
      <c r="HO76">
        <v>1.3077100000000001E-5</v>
      </c>
      <c r="HP76">
        <v>7.7480899999999992E-5</v>
      </c>
      <c r="HS76">
        <v>0.06</v>
      </c>
      <c r="HT76">
        <v>7.0000000000000007E-2</v>
      </c>
      <c r="HU76">
        <v>0.08</v>
      </c>
      <c r="HV76">
        <v>0.05</v>
      </c>
      <c r="HW76">
        <v>0.09</v>
      </c>
      <c r="HX76">
        <v>3.8333333333333303E-2</v>
      </c>
      <c r="HZ76">
        <v>6.6205081556195873E-3</v>
      </c>
      <c r="IA76">
        <v>2.026751391909519E-2</v>
      </c>
      <c r="IB76">
        <v>0.98117486631016215</v>
      </c>
      <c r="IC76">
        <v>0.75070395721925254</v>
      </c>
      <c r="ID76">
        <v>8.4288570941438138E-16</v>
      </c>
      <c r="IE76">
        <v>2.2258046564613729</v>
      </c>
      <c r="IF76">
        <v>0.10564251896207606</v>
      </c>
      <c r="IG76">
        <v>2.0999777245509024E-2</v>
      </c>
      <c r="IH76">
        <v>8.8226927046263079E-4</v>
      </c>
      <c r="II76">
        <v>0.22640066659703362</v>
      </c>
      <c r="IJ76">
        <v>7.4694159913623786E-3</v>
      </c>
      <c r="IK76">
        <v>5.348675384615379E-4</v>
      </c>
      <c r="IL76">
        <v>2.9619193156170281E-3</v>
      </c>
      <c r="IM76">
        <v>1.4103021665174593</v>
      </c>
      <c r="IN76">
        <v>7.0036962343223985E-3</v>
      </c>
      <c r="IO76">
        <v>1.0336467381462183E-2</v>
      </c>
      <c r="IP76">
        <v>4.5515228227194552E-4</v>
      </c>
      <c r="IQ76">
        <v>5.5621594360594174E-3</v>
      </c>
      <c r="IR76">
        <v>8.6392021958456853E-4</v>
      </c>
      <c r="IS76">
        <v>5.4401800867381794E-5</v>
      </c>
      <c r="IT76">
        <v>1.7887681981779308E-7</v>
      </c>
      <c r="IU76">
        <v>5.6071718921289307E-28</v>
      </c>
      <c r="IV76">
        <v>4.9006467624583007E-4</v>
      </c>
      <c r="IW76">
        <v>8.2538957594137179E-5</v>
      </c>
      <c r="IX76">
        <v>2.6382226260346044E-4</v>
      </c>
      <c r="IY76">
        <v>1.0619067552804033E-2</v>
      </c>
      <c r="IZ76">
        <v>7.1717282073434037E-7</v>
      </c>
      <c r="JA76">
        <v>1.5360188439306354E-6</v>
      </c>
      <c r="JB76">
        <v>1.6491486422976563E-5</v>
      </c>
      <c r="JC76">
        <v>8.3463981081081281E-5</v>
      </c>
      <c r="JD76">
        <v>0</v>
      </c>
      <c r="JE76">
        <v>0</v>
      </c>
      <c r="JF76">
        <v>9.9465240641711403E-2</v>
      </c>
      <c r="JG76">
        <v>0.1322683469236472</v>
      </c>
      <c r="JH76">
        <v>0.17110715557137759</v>
      </c>
      <c r="JI76">
        <v>6.0230179028133005E-2</v>
      </c>
      <c r="JJ76">
        <v>0.1501629412993524</v>
      </c>
    </row>
    <row r="77" spans="1:270">
      <c r="A77" t="s">
        <v>306</v>
      </c>
      <c r="B77" t="s">
        <v>109</v>
      </c>
      <c r="D77">
        <v>237.35499999999999</v>
      </c>
      <c r="E77">
        <v>813.1</v>
      </c>
      <c r="F77">
        <v>51806.2</v>
      </c>
      <c r="G77">
        <v>58122.2</v>
      </c>
      <c r="H77">
        <v>107000</v>
      </c>
      <c r="I77">
        <v>158098</v>
      </c>
      <c r="J77" s="17">
        <v>0</v>
      </c>
      <c r="K77" s="17">
        <v>0</v>
      </c>
      <c r="L77">
        <v>36.561500000000002</v>
      </c>
      <c r="M77">
        <v>10870.9</v>
      </c>
      <c r="N77">
        <v>401.697</v>
      </c>
      <c r="O77">
        <v>75.655299999999997</v>
      </c>
      <c r="P77">
        <v>219.43</v>
      </c>
      <c r="Q77">
        <v>90932.4</v>
      </c>
      <c r="R77">
        <v>466.15</v>
      </c>
      <c r="S77">
        <v>464.51400000000001</v>
      </c>
      <c r="T77">
        <v>39.147500000000001</v>
      </c>
      <c r="U77">
        <v>420.00599999999997</v>
      </c>
      <c r="V77" s="17">
        <v>0</v>
      </c>
      <c r="W77">
        <v>1.90052</v>
      </c>
      <c r="X77" s="17">
        <v>0</v>
      </c>
      <c r="Y77" s="1">
        <v>1.5013899999999999E-22</v>
      </c>
      <c r="Z77">
        <v>32.897799999999997</v>
      </c>
      <c r="AA77">
        <v>5.6557500000000003</v>
      </c>
      <c r="AB77">
        <v>24.7591</v>
      </c>
      <c r="AC77">
        <v>881.61500000000001</v>
      </c>
      <c r="AD77">
        <v>2.1856100000000002E-3</v>
      </c>
      <c r="AE77" s="17">
        <v>0</v>
      </c>
      <c r="AF77">
        <v>0.43807000000000001</v>
      </c>
      <c r="AG77">
        <v>6.4368699999999999</v>
      </c>
      <c r="AI77">
        <v>418200</v>
      </c>
      <c r="AJ77">
        <v>73400</v>
      </c>
      <c r="AK77">
        <v>107000</v>
      </c>
      <c r="AL77">
        <v>189500</v>
      </c>
      <c r="AM77">
        <v>74600</v>
      </c>
      <c r="AN77">
        <v>11100.000000000002</v>
      </c>
      <c r="AO77">
        <v>126100</v>
      </c>
      <c r="AP77">
        <v>2.37355E-2</v>
      </c>
      <c r="AQ77">
        <v>8.1310000000000007E-2</v>
      </c>
      <c r="AR77">
        <v>5.1806199999999993</v>
      </c>
      <c r="AS77">
        <v>5.8122199999999999</v>
      </c>
      <c r="AT77">
        <v>10.7</v>
      </c>
      <c r="AU77">
        <v>15.809799999999999</v>
      </c>
      <c r="AV77">
        <v>0</v>
      </c>
      <c r="AW77">
        <v>0</v>
      </c>
      <c r="AX77">
        <v>3.6561500000000004E-3</v>
      </c>
      <c r="AY77">
        <v>1.0870899999999999</v>
      </c>
      <c r="AZ77">
        <v>4.0169700000000003E-2</v>
      </c>
      <c r="BA77">
        <v>7.56553E-3</v>
      </c>
      <c r="BB77">
        <v>2.1943000000000001E-2</v>
      </c>
      <c r="BC77">
        <v>9.0932399999999998</v>
      </c>
      <c r="BD77">
        <v>4.6614999999999997E-2</v>
      </c>
      <c r="BE77">
        <v>4.6451400000000004E-2</v>
      </c>
      <c r="BF77">
        <v>3.9147499999999998E-3</v>
      </c>
      <c r="BG77">
        <v>4.2000599999999999E-2</v>
      </c>
      <c r="BH77">
        <v>0</v>
      </c>
      <c r="BI77">
        <v>1.9005199999999999E-4</v>
      </c>
      <c r="BJ77">
        <v>0</v>
      </c>
      <c r="BK77">
        <v>1.5013899999999998E-26</v>
      </c>
      <c r="BL77">
        <v>3.2897799999999995E-3</v>
      </c>
      <c r="BM77">
        <v>5.6557500000000002E-4</v>
      </c>
      <c r="BN77">
        <v>2.47591E-3</v>
      </c>
      <c r="BO77">
        <v>8.8161500000000004E-2</v>
      </c>
      <c r="BP77">
        <v>2.1856100000000002E-7</v>
      </c>
      <c r="BQ77">
        <v>0</v>
      </c>
      <c r="BR77">
        <v>4.3807000000000003E-5</v>
      </c>
      <c r="BS77">
        <v>6.4368699999999999E-4</v>
      </c>
      <c r="BU77">
        <v>41.82</v>
      </c>
      <c r="BV77">
        <v>7.34</v>
      </c>
      <c r="BW77">
        <v>10.7</v>
      </c>
      <c r="BX77">
        <v>18.95</v>
      </c>
      <c r="BY77">
        <v>7.46</v>
      </c>
      <c r="BZ77">
        <v>1.1100000000000001</v>
      </c>
      <c r="CA77">
        <v>12.61</v>
      </c>
      <c r="CB77">
        <f t="shared" si="6"/>
        <v>199500</v>
      </c>
      <c r="CC77">
        <f t="shared" si="7"/>
        <v>164332.4</v>
      </c>
      <c r="CD77">
        <f t="shared" si="8"/>
        <v>0.36791979949874687</v>
      </c>
      <c r="CE77">
        <f t="shared" si="9"/>
        <v>0.44665568080305529</v>
      </c>
      <c r="CF77">
        <f t="shared" si="10"/>
        <v>0.63208020050125313</v>
      </c>
      <c r="CG77">
        <f t="shared" si="11"/>
        <v>0.55334431919694471</v>
      </c>
      <c r="CI77">
        <v>5.6582903799879931</v>
      </c>
      <c r="CJ77">
        <v>2.3417096200120073</v>
      </c>
      <c r="CL77">
        <v>0.9839327786477341</v>
      </c>
      <c r="CM77">
        <v>0.19044430137420545</v>
      </c>
      <c r="CN77">
        <v>1.893636865657079</v>
      </c>
      <c r="CO77">
        <v>3.3494481301123251E-3</v>
      </c>
      <c r="CP77">
        <v>2.532598487264357</v>
      </c>
      <c r="CQ77">
        <v>2.8681695642337732E-2</v>
      </c>
      <c r="CR77">
        <v>1.2201182487938788E-3</v>
      </c>
      <c r="CS77">
        <v>6.6131071013077912E-3</v>
      </c>
      <c r="CT77">
        <v>5.958264795810621E-3</v>
      </c>
      <c r="CU77">
        <v>6.8196739459791425E-4</v>
      </c>
      <c r="CV77">
        <v>4.7088251351158167E-4</v>
      </c>
      <c r="CW77">
        <v>1.8190100729410805E-5</v>
      </c>
      <c r="CX77">
        <v>1.3802868791337835E-27</v>
      </c>
      <c r="CY77">
        <v>2.9694109421919896E-4</v>
      </c>
      <c r="CZ77">
        <v>0</v>
      </c>
      <c r="DA77">
        <v>0</v>
      </c>
      <c r="DB77">
        <v>3.9954785900297555E-5</v>
      </c>
      <c r="DC77">
        <v>1.3195818453950191E-8</v>
      </c>
      <c r="DD77">
        <v>0</v>
      </c>
      <c r="DE77">
        <v>1.9983401309805678E-6</v>
      </c>
      <c r="DF77">
        <v>2.6052589449882975E-5</v>
      </c>
      <c r="DH77">
        <v>5.9319966088821778E-2</v>
      </c>
      <c r="DI77">
        <v>1.6001113059222685</v>
      </c>
      <c r="DJ77">
        <v>4.1210482487888962E-3</v>
      </c>
      <c r="DK77">
        <v>1.5623408260113239E-4</v>
      </c>
      <c r="DL77">
        <v>0</v>
      </c>
      <c r="DM77">
        <v>5.3848590763747577E-3</v>
      </c>
      <c r="DN77">
        <v>4.8286203850052036</v>
      </c>
      <c r="DP77">
        <v>5.1096306916426436E-2</v>
      </c>
      <c r="DQ77">
        <v>0.10960404088734198</v>
      </c>
      <c r="DR77">
        <v>8.5899603373791251</v>
      </c>
      <c r="DS77">
        <v>9.6372131660152078</v>
      </c>
      <c r="DT77">
        <v>20.216662960492219</v>
      </c>
      <c r="DU77">
        <v>33.820252118191576</v>
      </c>
      <c r="DV77">
        <v>0</v>
      </c>
      <c r="DW77">
        <v>0</v>
      </c>
      <c r="DX77">
        <v>5.6078314946619058E-3</v>
      </c>
      <c r="DY77">
        <v>1.8137847984123665</v>
      </c>
      <c r="DZ77">
        <v>7.1712456183745499E-2</v>
      </c>
      <c r="EA77">
        <v>1.1057313076923064E-2</v>
      </c>
      <c r="EB77">
        <v>2.8333389515835378E-2</v>
      </c>
      <c r="EC77">
        <v>11.697705463335993</v>
      </c>
      <c r="ED77">
        <v>5.8022769960232277E-2</v>
      </c>
      <c r="EE77">
        <v>5.7819133251758748E-2</v>
      </c>
      <c r="EF77">
        <v>5.2623403614457899E-3</v>
      </c>
      <c r="EG77">
        <v>4.5931860091259942E-2</v>
      </c>
      <c r="EH77">
        <v>0</v>
      </c>
      <c r="EI77">
        <v>2.2475677060031923E-4</v>
      </c>
      <c r="EJ77">
        <v>0</v>
      </c>
      <c r="EK77">
        <v>2.0280780070160091E-26</v>
      </c>
      <c r="EL77">
        <v>4.7061097815089938E-3</v>
      </c>
      <c r="EM77">
        <v>7.1803393353550679E-4</v>
      </c>
      <c r="EN77">
        <v>2.6249489766741827E-3</v>
      </c>
      <c r="EO77">
        <v>9.8435236343772339E-2</v>
      </c>
      <c r="EP77">
        <v>2.5632531965442738E-7</v>
      </c>
      <c r="EQ77">
        <v>0</v>
      </c>
      <c r="ER77">
        <v>5.5244859007832898E-5</v>
      </c>
      <c r="ES77">
        <v>6.9339255984556154E-4</v>
      </c>
      <c r="EU77">
        <v>12.170417609545341</v>
      </c>
      <c r="EV77">
        <v>20.216662960492219</v>
      </c>
      <c r="EW77">
        <v>40.53677989033676</v>
      </c>
      <c r="EX77">
        <v>8.9868023939843606</v>
      </c>
      <c r="EY77">
        <v>1.8520096093586798</v>
      </c>
      <c r="EZ77">
        <v>16.221727997134892</v>
      </c>
      <c r="FB77">
        <v>24.328600000000002</v>
      </c>
      <c r="FC77">
        <v>155.892</v>
      </c>
      <c r="FD77">
        <v>3467.84</v>
      </c>
      <c r="FE77">
        <v>4299.67</v>
      </c>
      <c r="FF77">
        <v>5.2882399999999997E-12</v>
      </c>
      <c r="FG77">
        <v>14387.5</v>
      </c>
      <c r="FH77">
        <v>758.24099999999999</v>
      </c>
      <c r="FI77">
        <v>97.729299999999995</v>
      </c>
      <c r="FJ77">
        <v>3.8189899999999999</v>
      </c>
      <c r="FK77">
        <v>959.91499999999996</v>
      </c>
      <c r="FL77">
        <v>31.9923</v>
      </c>
      <c r="FM77">
        <v>5.35215</v>
      </c>
      <c r="FN77">
        <v>20.9529</v>
      </c>
      <c r="FO77">
        <v>7304.34</v>
      </c>
      <c r="FP77">
        <v>42.270699999999998</v>
      </c>
      <c r="FQ77">
        <v>52.999499999999998</v>
      </c>
      <c r="FR77">
        <v>2.7073200000000002</v>
      </c>
      <c r="FS77">
        <v>41.756599999999999</v>
      </c>
      <c r="FT77">
        <v>5.7458400000000003</v>
      </c>
      <c r="FU77">
        <v>0.53385000000000005</v>
      </c>
      <c r="FV77">
        <v>8.3323100000000003E-4</v>
      </c>
      <c r="FW77">
        <v>9.2300400000000004E-24</v>
      </c>
      <c r="FX77">
        <v>2.9413100000000001</v>
      </c>
      <c r="FY77">
        <v>0.74554799999999999</v>
      </c>
      <c r="FZ77">
        <v>2.4606699999999999</v>
      </c>
      <c r="GA77">
        <v>89.406899999999993</v>
      </c>
      <c r="GB77">
        <v>4.2204599999999997E-3</v>
      </c>
      <c r="GC77">
        <v>2.6307099999999998E-4</v>
      </c>
      <c r="GD77">
        <v>6.3971399999999998E-2</v>
      </c>
      <c r="GE77">
        <v>0.66876999999999998</v>
      </c>
      <c r="GG77">
        <v>600</v>
      </c>
      <c r="GH77">
        <v>700.00000000000011</v>
      </c>
      <c r="GI77">
        <v>800</v>
      </c>
      <c r="GJ77">
        <v>500</v>
      </c>
      <c r="GK77">
        <v>900</v>
      </c>
      <c r="GL77">
        <v>383.33333333333303</v>
      </c>
      <c r="GM77">
        <v>2.4328600000000002E-3</v>
      </c>
      <c r="GN77">
        <v>1.5589199999999999E-2</v>
      </c>
      <c r="GO77">
        <v>0.34678400000000004</v>
      </c>
      <c r="GP77">
        <v>0.42996699999999999</v>
      </c>
      <c r="GQ77">
        <v>5.2882399999999995E-16</v>
      </c>
      <c r="GR77">
        <v>1.43875</v>
      </c>
      <c r="GS77">
        <v>7.5824100000000005E-2</v>
      </c>
      <c r="GT77">
        <v>9.7729299999999991E-3</v>
      </c>
      <c r="GU77">
        <v>3.81899E-4</v>
      </c>
      <c r="GV77">
        <v>9.5991499999999993E-2</v>
      </c>
      <c r="GW77">
        <v>3.19923E-3</v>
      </c>
      <c r="GX77">
        <v>5.3521500000000002E-4</v>
      </c>
      <c r="GY77">
        <v>2.0952900000000001E-3</v>
      </c>
      <c r="GZ77">
        <v>0.73043400000000003</v>
      </c>
      <c r="HA77">
        <v>4.2270699999999994E-3</v>
      </c>
      <c r="HB77">
        <v>5.2999499999999995E-3</v>
      </c>
      <c r="HC77">
        <v>2.7073200000000004E-4</v>
      </c>
      <c r="HD77">
        <v>4.1756600000000003E-3</v>
      </c>
      <c r="HE77">
        <v>5.7458400000000005E-4</v>
      </c>
      <c r="HF77">
        <v>5.3385000000000005E-5</v>
      </c>
      <c r="HG77">
        <v>8.3323100000000003E-8</v>
      </c>
      <c r="HH77">
        <v>9.2300400000000003E-28</v>
      </c>
      <c r="HI77">
        <v>2.9413099999999999E-4</v>
      </c>
      <c r="HJ77">
        <v>7.4554799999999993E-5</v>
      </c>
      <c r="HK77">
        <v>2.4606699999999999E-4</v>
      </c>
      <c r="HL77">
        <v>8.9406899999999994E-3</v>
      </c>
      <c r="HM77">
        <v>4.2204599999999994E-7</v>
      </c>
      <c r="HN77">
        <v>2.6307099999999997E-8</v>
      </c>
      <c r="HO77">
        <v>6.3971399999999995E-6</v>
      </c>
      <c r="HP77">
        <v>6.6877000000000004E-5</v>
      </c>
      <c r="HS77">
        <v>0.06</v>
      </c>
      <c r="HT77">
        <v>7.0000000000000007E-2</v>
      </c>
      <c r="HU77">
        <v>0.08</v>
      </c>
      <c r="HV77">
        <v>0.05</v>
      </c>
      <c r="HW77">
        <v>0.09</v>
      </c>
      <c r="HX77">
        <v>3.8333333333333303E-2</v>
      </c>
      <c r="HZ77">
        <v>5.2373095677233352E-3</v>
      </c>
      <c r="IA77">
        <v>2.1013888995215241E-2</v>
      </c>
      <c r="IB77">
        <v>0.57488256684492078</v>
      </c>
      <c r="IC77">
        <v>0.71277951871657874</v>
      </c>
      <c r="ID77">
        <v>9.9923823276501148E-16</v>
      </c>
      <c r="IE77">
        <v>3.0772552509789937</v>
      </c>
      <c r="IF77">
        <v>0.10609320179640741</v>
      </c>
      <c r="IG77">
        <v>1.3674299261477072E-2</v>
      </c>
      <c r="IH77">
        <v>5.8575967615658183E-4</v>
      </c>
      <c r="II77">
        <v>0.16015962199707537</v>
      </c>
      <c r="IJ77">
        <v>5.7113854770317954E-3</v>
      </c>
      <c r="IK77">
        <v>7.8223730769230683E-4</v>
      </c>
      <c r="IL77">
        <v>2.70549458682198E-3</v>
      </c>
      <c r="IM77">
        <v>0.93955915058191697</v>
      </c>
      <c r="IN77">
        <v>5.2615319149586842E-3</v>
      </c>
      <c r="IO77">
        <v>6.5969704955643688E-3</v>
      </c>
      <c r="IP77">
        <v>3.6392718072289211E-4</v>
      </c>
      <c r="IQ77">
        <v>4.5665021668421521E-3</v>
      </c>
      <c r="IR77">
        <v>6.7950689431636518E-4</v>
      </c>
      <c r="IS77">
        <v>6.313345925587757E-5</v>
      </c>
      <c r="IT77">
        <v>1.0581499517489586E-7</v>
      </c>
      <c r="IU77">
        <v>1.2467940460425372E-27</v>
      </c>
      <c r="IV77">
        <v>4.2076150263696115E-4</v>
      </c>
      <c r="IW77">
        <v>9.465212625726582E-5</v>
      </c>
      <c r="IX77">
        <v>2.608791595184341E-4</v>
      </c>
      <c r="IY77">
        <v>9.9825766715221694E-3</v>
      </c>
      <c r="IZ77">
        <v>4.9496971490280706E-7</v>
      </c>
      <c r="JA77">
        <v>1.6955154046242766E-8</v>
      </c>
      <c r="JB77">
        <v>8.0674115404700025E-6</v>
      </c>
      <c r="JC77">
        <v>7.2041247104247285E-5</v>
      </c>
      <c r="JD77">
        <v>0</v>
      </c>
      <c r="JE77">
        <v>0</v>
      </c>
      <c r="JF77">
        <v>9.9465240641711403E-2</v>
      </c>
      <c r="JG77">
        <v>0.1322683469236472</v>
      </c>
      <c r="JH77">
        <v>0.17110715557137759</v>
      </c>
      <c r="JI77">
        <v>6.0230179028133005E-2</v>
      </c>
      <c r="JJ77">
        <v>0.1501629412993524</v>
      </c>
    </row>
    <row r="78" spans="1:270">
      <c r="A78" t="s">
        <v>306</v>
      </c>
      <c r="B78" t="s">
        <v>110</v>
      </c>
      <c r="D78">
        <v>237.82400000000001</v>
      </c>
      <c r="E78">
        <v>774.12599999999998</v>
      </c>
      <c r="F78">
        <v>56149.7</v>
      </c>
      <c r="G78">
        <v>60597.599999999999</v>
      </c>
      <c r="H78">
        <v>105700</v>
      </c>
      <c r="I78">
        <v>161494</v>
      </c>
      <c r="J78" s="17">
        <v>0</v>
      </c>
      <c r="K78" s="17">
        <v>390.625</v>
      </c>
      <c r="L78">
        <v>41.982100000000003</v>
      </c>
      <c r="M78">
        <v>12813.9</v>
      </c>
      <c r="N78">
        <v>448.66199999999998</v>
      </c>
      <c r="O78">
        <v>97.930700000000002</v>
      </c>
      <c r="P78">
        <v>244.56200000000001</v>
      </c>
      <c r="Q78">
        <v>99473.9</v>
      </c>
      <c r="R78">
        <v>549.54300000000001</v>
      </c>
      <c r="S78">
        <v>540.52099999999996</v>
      </c>
      <c r="T78">
        <v>43.503700000000002</v>
      </c>
      <c r="U78">
        <v>474.97</v>
      </c>
      <c r="V78" s="17">
        <v>0</v>
      </c>
      <c r="W78">
        <v>1.48516</v>
      </c>
      <c r="X78">
        <v>7.1037100000000006E-2</v>
      </c>
      <c r="Y78">
        <v>0.120023</v>
      </c>
      <c r="Z78">
        <v>36.268700000000003</v>
      </c>
      <c r="AA78">
        <v>5.96075</v>
      </c>
      <c r="AB78">
        <v>30.443899999999999</v>
      </c>
      <c r="AC78">
        <v>1030.8800000000001</v>
      </c>
      <c r="AD78">
        <v>1.3724999999999999E-2</v>
      </c>
      <c r="AE78">
        <v>2.95559E-2</v>
      </c>
      <c r="AF78">
        <v>0.33094299999999999</v>
      </c>
      <c r="AG78">
        <v>6.7852699999999997</v>
      </c>
      <c r="AI78">
        <v>418800</v>
      </c>
      <c r="AJ78">
        <v>73800</v>
      </c>
      <c r="AK78">
        <v>105700</v>
      </c>
      <c r="AL78">
        <v>190300</v>
      </c>
      <c r="AM78">
        <v>73000</v>
      </c>
      <c r="AN78">
        <v>12800</v>
      </c>
      <c r="AO78">
        <v>125600</v>
      </c>
      <c r="AP78">
        <v>2.3782400000000002E-2</v>
      </c>
      <c r="AQ78">
        <v>7.7412599999999998E-2</v>
      </c>
      <c r="AR78">
        <v>5.6149699999999996</v>
      </c>
      <c r="AS78">
        <v>6.0597599999999998</v>
      </c>
      <c r="AT78">
        <v>10.57</v>
      </c>
      <c r="AU78">
        <v>16.1494</v>
      </c>
      <c r="AV78">
        <v>0</v>
      </c>
      <c r="AW78">
        <v>3.90625E-2</v>
      </c>
      <c r="AX78">
        <v>4.19821E-3</v>
      </c>
      <c r="AY78">
        <v>1.28139</v>
      </c>
      <c r="AZ78">
        <v>4.4866199999999995E-2</v>
      </c>
      <c r="BA78">
        <v>9.7930700000000009E-3</v>
      </c>
      <c r="BB78">
        <v>2.4456200000000001E-2</v>
      </c>
      <c r="BC78">
        <v>9.9473899999999986</v>
      </c>
      <c r="BD78">
        <v>5.4954299999999998E-2</v>
      </c>
      <c r="BE78">
        <v>5.4052099999999999E-2</v>
      </c>
      <c r="BF78">
        <v>4.3503700000000001E-3</v>
      </c>
      <c r="BG78">
        <v>4.7497000000000004E-2</v>
      </c>
      <c r="BH78">
        <v>0</v>
      </c>
      <c r="BI78">
        <v>1.4851600000000001E-4</v>
      </c>
      <c r="BJ78">
        <v>7.103710000000001E-6</v>
      </c>
      <c r="BK78">
        <v>1.20023E-5</v>
      </c>
      <c r="BL78">
        <v>3.6268700000000004E-3</v>
      </c>
      <c r="BM78">
        <v>5.9607499999999995E-4</v>
      </c>
      <c r="BN78">
        <v>3.0443900000000001E-3</v>
      </c>
      <c r="BO78">
        <v>0.10308800000000001</v>
      </c>
      <c r="BP78">
        <v>1.3725E-6</v>
      </c>
      <c r="BQ78">
        <v>2.9555899999999999E-6</v>
      </c>
      <c r="BR78">
        <v>3.3094299999999999E-5</v>
      </c>
      <c r="BS78">
        <v>6.7852699999999995E-4</v>
      </c>
      <c r="BU78">
        <v>41.88</v>
      </c>
      <c r="BV78">
        <v>7.38</v>
      </c>
      <c r="BW78">
        <v>10.57</v>
      </c>
      <c r="BX78">
        <v>19.03</v>
      </c>
      <c r="BY78">
        <v>7.3</v>
      </c>
      <c r="BZ78">
        <v>1.28</v>
      </c>
      <c r="CA78">
        <v>12.56</v>
      </c>
      <c r="CB78">
        <f t="shared" si="6"/>
        <v>199400</v>
      </c>
      <c r="CC78">
        <f t="shared" si="7"/>
        <v>173273.9</v>
      </c>
      <c r="CD78">
        <f t="shared" si="8"/>
        <v>0.37011033099297896</v>
      </c>
      <c r="CE78">
        <f t="shared" si="9"/>
        <v>0.42591527056296419</v>
      </c>
      <c r="CF78">
        <f t="shared" si="10"/>
        <v>0.62988966900702104</v>
      </c>
      <c r="CG78">
        <f t="shared" si="11"/>
        <v>0.57408472943703581</v>
      </c>
      <c r="CI78">
        <v>5.667347726655553</v>
      </c>
      <c r="CJ78">
        <v>2.3326522733444475</v>
      </c>
      <c r="CL78">
        <v>0.94401099488187334</v>
      </c>
      <c r="CM78">
        <v>0.22389730508012778</v>
      </c>
      <c r="CN78">
        <v>1.8812057930129196</v>
      </c>
      <c r="CO78">
        <v>3.7233279080244228E-3</v>
      </c>
      <c r="CP78">
        <v>2.5397542733525529</v>
      </c>
      <c r="CQ78">
        <v>2.8663364877487271E-2</v>
      </c>
      <c r="CR78">
        <v>1.5752390831071702E-3</v>
      </c>
      <c r="CS78">
        <v>7.3670108700809355E-3</v>
      </c>
      <c r="CT78">
        <v>6.9151024485076184E-3</v>
      </c>
      <c r="CU78">
        <v>7.8103198493714601E-4</v>
      </c>
      <c r="CV78">
        <v>5.2191500175964199E-4</v>
      </c>
      <c r="CW78">
        <v>1.4177542514356064E-5</v>
      </c>
      <c r="CX78">
        <v>1.1005388376406782E-6</v>
      </c>
      <c r="CY78">
        <v>3.2651301142724609E-4</v>
      </c>
      <c r="CZ78">
        <v>6.6829094498237716E-7</v>
      </c>
      <c r="DA78">
        <v>1.4289895362264146E-7</v>
      </c>
      <c r="DB78">
        <v>4.1999543092325644E-5</v>
      </c>
      <c r="DC78">
        <v>8.26496598808553E-8</v>
      </c>
      <c r="DD78">
        <v>1.4289895362264146E-7</v>
      </c>
      <c r="DE78">
        <v>1.5057197656487722E-6</v>
      </c>
      <c r="DF78">
        <v>2.7391028895815657E-5</v>
      </c>
      <c r="DH78">
        <v>5.632920757674377E-2</v>
      </c>
      <c r="DI78">
        <v>1.5617060083645975</v>
      </c>
      <c r="DJ78">
        <v>4.6481853654006533E-3</v>
      </c>
      <c r="DK78">
        <v>1.9160474903219933E-4</v>
      </c>
      <c r="DL78">
        <v>8.1519833720614023E-3</v>
      </c>
      <c r="DM78">
        <v>6.280128644626114E-3</v>
      </c>
      <c r="DN78">
        <v>4.8228655269441516</v>
      </c>
      <c r="DP78">
        <v>5.1197270317002809E-2</v>
      </c>
      <c r="DQ78">
        <v>0.10435043384080001</v>
      </c>
      <c r="DR78">
        <v>9.3101539189467033</v>
      </c>
      <c r="DS78">
        <v>10.04765801275456</v>
      </c>
      <c r="DT78">
        <v>19.971039952561007</v>
      </c>
      <c r="DU78">
        <v>34.546722890708487</v>
      </c>
      <c r="DV78">
        <v>0</v>
      </c>
      <c r="DW78">
        <v>5.4656312375249608E-2</v>
      </c>
      <c r="DX78">
        <v>6.4392473665480232E-3</v>
      </c>
      <c r="DY78">
        <v>2.1379699039064128</v>
      </c>
      <c r="DZ78">
        <v>8.0096824263839711E-2</v>
      </c>
      <c r="EA78">
        <v>1.4312948461538447E-2</v>
      </c>
      <c r="EB78">
        <v>3.1578500691663541E-2</v>
      </c>
      <c r="EC78">
        <v>12.796499195988869</v>
      </c>
      <c r="ED78">
        <v>6.8402889782807952E-2</v>
      </c>
      <c r="EE78">
        <v>6.7279900550626867E-2</v>
      </c>
      <c r="EF78">
        <v>5.847915611015499E-3</v>
      </c>
      <c r="EG78">
        <v>5.1942723645723478E-2</v>
      </c>
      <c r="EH78">
        <v>0</v>
      </c>
      <c r="EI78">
        <v>1.7563601826067085E-4</v>
      </c>
      <c r="EJ78">
        <v>9.0212562827578369E-6</v>
      </c>
      <c r="EK78">
        <v>1.6212709997807532E-5</v>
      </c>
      <c r="EL78">
        <v>5.1883251716715187E-3</v>
      </c>
      <c r="EM78">
        <v>7.5675565032431969E-4</v>
      </c>
      <c r="EN78">
        <v>3.22764899172309E-3</v>
      </c>
      <c r="EO78">
        <v>0.11510116824471911</v>
      </c>
      <c r="EP78">
        <v>1.6096490280777519E-6</v>
      </c>
      <c r="EQ78">
        <v>1.9049033815028894E-6</v>
      </c>
      <c r="ER78">
        <v>4.1735109399477805E-5</v>
      </c>
      <c r="ES78">
        <v>7.3092290733590916E-4</v>
      </c>
      <c r="EU78">
        <v>12.236741411232238</v>
      </c>
      <c r="EV78">
        <v>19.971039952561007</v>
      </c>
      <c r="EW78">
        <v>40.707911414939765</v>
      </c>
      <c r="EX78">
        <v>8.7940559619418011</v>
      </c>
      <c r="EY78">
        <v>2.1356507207019009</v>
      </c>
      <c r="EZ78">
        <v>16.157407108962271</v>
      </c>
      <c r="FB78">
        <v>32.351500000000001</v>
      </c>
      <c r="FC78">
        <v>130.255</v>
      </c>
      <c r="FD78">
        <v>6037.27</v>
      </c>
      <c r="FE78">
        <v>4346.88</v>
      </c>
      <c r="FF78">
        <v>4.4607800000000003E-12</v>
      </c>
      <c r="FG78">
        <v>14253.1</v>
      </c>
      <c r="FH78">
        <v>854.596</v>
      </c>
      <c r="FI78">
        <v>134.88200000000001</v>
      </c>
      <c r="FJ78">
        <v>6.2571199999999996</v>
      </c>
      <c r="FK78">
        <v>2126.9899999999998</v>
      </c>
      <c r="FL78">
        <v>51.613999999999997</v>
      </c>
      <c r="FM78">
        <v>11.639699999999999</v>
      </c>
      <c r="FN78">
        <v>34.566699999999997</v>
      </c>
      <c r="FO78">
        <v>14707.5</v>
      </c>
      <c r="FP78">
        <v>88.371600000000001</v>
      </c>
      <c r="FQ78">
        <v>88.946799999999996</v>
      </c>
      <c r="FR78">
        <v>5.7096099999999996</v>
      </c>
      <c r="FS78">
        <v>78.903899999999993</v>
      </c>
      <c r="FT78">
        <v>6.0123600000000001</v>
      </c>
      <c r="FU78">
        <v>0.40893699999999999</v>
      </c>
      <c r="FV78">
        <v>7.3875399999999994E-2</v>
      </c>
      <c r="FW78">
        <v>0.16401199999999999</v>
      </c>
      <c r="FX78">
        <v>4.9609399999999999</v>
      </c>
      <c r="FY78">
        <v>0.66634300000000002</v>
      </c>
      <c r="FZ78">
        <v>3.9998499999999999</v>
      </c>
      <c r="GA78">
        <v>204.017</v>
      </c>
      <c r="GB78">
        <v>1.5685600000000001E-2</v>
      </c>
      <c r="GC78">
        <v>2.8735699999999999E-2</v>
      </c>
      <c r="GD78">
        <v>9.2926099999999998E-2</v>
      </c>
      <c r="GE78">
        <v>1.02274</v>
      </c>
      <c r="GG78">
        <v>600</v>
      </c>
      <c r="GH78">
        <v>700.00000000000011</v>
      </c>
      <c r="GI78">
        <v>800</v>
      </c>
      <c r="GJ78">
        <v>500</v>
      </c>
      <c r="GK78">
        <v>900</v>
      </c>
      <c r="GL78">
        <v>383.33333333333303</v>
      </c>
      <c r="GM78">
        <v>3.23515E-3</v>
      </c>
      <c r="GN78">
        <v>1.3025499999999999E-2</v>
      </c>
      <c r="GO78">
        <v>0.60372700000000001</v>
      </c>
      <c r="GP78">
        <v>0.43468800000000002</v>
      </c>
      <c r="GQ78">
        <v>4.4607800000000001E-16</v>
      </c>
      <c r="GR78">
        <v>1.4253100000000001</v>
      </c>
      <c r="GS78">
        <v>8.5459599999999997E-2</v>
      </c>
      <c r="GT78">
        <v>1.3488200000000001E-2</v>
      </c>
      <c r="GU78">
        <v>6.2571199999999995E-4</v>
      </c>
      <c r="GV78">
        <v>0.21269899999999997</v>
      </c>
      <c r="GW78">
        <v>5.1614E-3</v>
      </c>
      <c r="GX78">
        <v>1.1639699999999998E-3</v>
      </c>
      <c r="GY78">
        <v>3.4566699999999998E-3</v>
      </c>
      <c r="GZ78">
        <v>1.47075</v>
      </c>
      <c r="HA78">
        <v>8.8371600000000002E-3</v>
      </c>
      <c r="HB78">
        <v>8.8946800000000003E-3</v>
      </c>
      <c r="HC78">
        <v>5.7096099999999993E-4</v>
      </c>
      <c r="HD78">
        <v>7.8903899999999989E-3</v>
      </c>
      <c r="HE78">
        <v>6.01236E-4</v>
      </c>
      <c r="HF78">
        <v>4.0893699999999998E-5</v>
      </c>
      <c r="HG78">
        <v>7.3875399999999994E-6</v>
      </c>
      <c r="HH78">
        <v>1.6401199999999998E-5</v>
      </c>
      <c r="HI78">
        <v>4.9609399999999998E-4</v>
      </c>
      <c r="HJ78">
        <v>6.6634300000000007E-5</v>
      </c>
      <c r="HK78">
        <v>3.99985E-4</v>
      </c>
      <c r="HL78">
        <v>2.0401699999999998E-2</v>
      </c>
      <c r="HM78">
        <v>1.5685600000000001E-6</v>
      </c>
      <c r="HN78">
        <v>2.8735699999999999E-6</v>
      </c>
      <c r="HO78">
        <v>9.2926100000000005E-6</v>
      </c>
      <c r="HP78">
        <v>1.02274E-4</v>
      </c>
      <c r="HS78">
        <v>0.06</v>
      </c>
      <c r="HT78">
        <v>7.0000000000000007E-2</v>
      </c>
      <c r="HU78">
        <v>0.08</v>
      </c>
      <c r="HV78">
        <v>0.05</v>
      </c>
      <c r="HW78">
        <v>0.09</v>
      </c>
      <c r="HX78">
        <v>3.8333333333333303E-2</v>
      </c>
      <c r="HZ78">
        <v>6.964429538904888E-3</v>
      </c>
      <c r="IA78">
        <v>1.7558079382340091E-2</v>
      </c>
      <c r="IB78">
        <v>1.000830855614975</v>
      </c>
      <c r="IC78">
        <v>0.72060577540107074</v>
      </c>
      <c r="ID78">
        <v>8.4288570941438138E-16</v>
      </c>
      <c r="IE78">
        <v>3.0485092488430028</v>
      </c>
      <c r="IF78">
        <v>0.11957520878243537</v>
      </c>
      <c r="IG78">
        <v>1.8872710978043949E-2</v>
      </c>
      <c r="IH78">
        <v>9.5972196441280848E-4</v>
      </c>
      <c r="II78">
        <v>0.35488341612701058</v>
      </c>
      <c r="IJ78">
        <v>9.2143250098154581E-3</v>
      </c>
      <c r="IK78">
        <v>1.701186923076921E-3</v>
      </c>
      <c r="IL78">
        <v>4.4633449180924512E-3</v>
      </c>
      <c r="IM78">
        <v>1.8918295434198769</v>
      </c>
      <c r="IN78">
        <v>1.0999817693484208E-2</v>
      </c>
      <c r="IO78">
        <v>1.1071414169470748E-2</v>
      </c>
      <c r="IP78">
        <v>7.675052340791748E-4</v>
      </c>
      <c r="IQ78">
        <v>8.628931242541214E-3</v>
      </c>
      <c r="IR78">
        <v>7.1102572837251671E-4</v>
      </c>
      <c r="IS78">
        <v>4.8361164049303737E-5</v>
      </c>
      <c r="IT78">
        <v>9.3817021864807009E-6</v>
      </c>
      <c r="IU78">
        <v>2.2154745275158998E-5</v>
      </c>
      <c r="IV78">
        <v>7.0967445420299323E-4</v>
      </c>
      <c r="IW78">
        <v>8.4596540754780758E-5</v>
      </c>
      <c r="IX78">
        <v>4.2406235139202275E-4</v>
      </c>
      <c r="IY78">
        <v>2.2779174144209657E-2</v>
      </c>
      <c r="IZ78">
        <v>1.839585485961121E-6</v>
      </c>
      <c r="JA78">
        <v>1.8520407803468201E-6</v>
      </c>
      <c r="JB78">
        <v>1.171887892950396E-5</v>
      </c>
      <c r="JC78">
        <v>1.1017160617760645E-4</v>
      </c>
      <c r="JD78">
        <v>0</v>
      </c>
      <c r="JE78">
        <v>0</v>
      </c>
      <c r="JF78">
        <v>9.9465240641711403E-2</v>
      </c>
      <c r="JG78">
        <v>0.1322683469236472</v>
      </c>
      <c r="JH78">
        <v>0.17110715557137759</v>
      </c>
      <c r="JI78">
        <v>6.0230179028133005E-2</v>
      </c>
      <c r="JJ78">
        <v>0.1501629412993524</v>
      </c>
    </row>
    <row r="79" spans="1:270">
      <c r="A79" t="s">
        <v>306</v>
      </c>
      <c r="B79" t="s">
        <v>111</v>
      </c>
      <c r="D79">
        <v>225.25299999999999</v>
      </c>
      <c r="E79">
        <v>875.64300000000003</v>
      </c>
      <c r="F79">
        <v>53350.3</v>
      </c>
      <c r="G79">
        <v>57572.2</v>
      </c>
      <c r="H79">
        <v>105700</v>
      </c>
      <c r="I79">
        <v>162611</v>
      </c>
      <c r="J79" s="17">
        <v>0</v>
      </c>
      <c r="K79" s="17">
        <v>0</v>
      </c>
      <c r="L79">
        <v>38.193899999999999</v>
      </c>
      <c r="M79">
        <v>12531.8</v>
      </c>
      <c r="N79">
        <v>413.286</v>
      </c>
      <c r="O79">
        <v>100.48099999999999</v>
      </c>
      <c r="P79">
        <v>219.43600000000001</v>
      </c>
      <c r="Q79">
        <v>89094.399999999994</v>
      </c>
      <c r="R79">
        <v>470.49599999999998</v>
      </c>
      <c r="S79">
        <v>512.25199999999995</v>
      </c>
      <c r="T79">
        <v>38.280999999999999</v>
      </c>
      <c r="U79">
        <v>433.13099999999997</v>
      </c>
      <c r="V79" s="17">
        <v>0</v>
      </c>
      <c r="W79">
        <v>1.86541</v>
      </c>
      <c r="X79">
        <v>0.62950300000000003</v>
      </c>
      <c r="Y79">
        <v>230.00800000000001</v>
      </c>
      <c r="Z79">
        <v>33.260399999999997</v>
      </c>
      <c r="AA79">
        <v>5.7802899999999999</v>
      </c>
      <c r="AB79">
        <v>27.171299999999999</v>
      </c>
      <c r="AC79">
        <v>938.78899999999999</v>
      </c>
      <c r="AD79">
        <v>0.18169299999999999</v>
      </c>
      <c r="AE79">
        <v>0.49685600000000002</v>
      </c>
      <c r="AF79">
        <v>0.30979200000000001</v>
      </c>
      <c r="AG79">
        <v>6.38497</v>
      </c>
      <c r="AI79">
        <v>418700</v>
      </c>
      <c r="AJ79">
        <v>73700</v>
      </c>
      <c r="AK79">
        <v>105700</v>
      </c>
      <c r="AL79">
        <v>190400</v>
      </c>
      <c r="AM79">
        <v>73900</v>
      </c>
      <c r="AN79">
        <v>12300</v>
      </c>
      <c r="AO79">
        <v>125300</v>
      </c>
      <c r="AP79">
        <v>2.2525299999999998E-2</v>
      </c>
      <c r="AQ79">
        <v>8.7564299999999998E-2</v>
      </c>
      <c r="AR79">
        <v>5.3350300000000006</v>
      </c>
      <c r="AS79">
        <v>5.7572199999999993</v>
      </c>
      <c r="AT79">
        <v>10.57</v>
      </c>
      <c r="AU79">
        <v>16.261099999999999</v>
      </c>
      <c r="AV79">
        <v>0</v>
      </c>
      <c r="AW79">
        <v>0</v>
      </c>
      <c r="AX79">
        <v>3.8193899999999998E-3</v>
      </c>
      <c r="AY79">
        <v>1.25318</v>
      </c>
      <c r="AZ79">
        <v>4.13286E-2</v>
      </c>
      <c r="BA79">
        <v>1.0048099999999999E-2</v>
      </c>
      <c r="BB79">
        <v>2.1943600000000001E-2</v>
      </c>
      <c r="BC79">
        <v>8.90944</v>
      </c>
      <c r="BD79">
        <v>4.7049599999999997E-2</v>
      </c>
      <c r="BE79">
        <v>5.1225199999999999E-2</v>
      </c>
      <c r="BF79">
        <v>3.8281000000000001E-3</v>
      </c>
      <c r="BG79">
        <v>4.33131E-2</v>
      </c>
      <c r="BH79">
        <v>0</v>
      </c>
      <c r="BI79">
        <v>1.86541E-4</v>
      </c>
      <c r="BJ79">
        <v>6.2950300000000006E-5</v>
      </c>
      <c r="BK79">
        <v>2.3000800000000002E-2</v>
      </c>
      <c r="BL79">
        <v>3.3260399999999997E-3</v>
      </c>
      <c r="BM79">
        <v>5.7802899999999998E-4</v>
      </c>
      <c r="BN79">
        <v>2.7171299999999999E-3</v>
      </c>
      <c r="BO79">
        <v>9.3878900000000001E-2</v>
      </c>
      <c r="BP79">
        <v>1.8169299999999999E-5</v>
      </c>
      <c r="BQ79">
        <v>4.9685600000000004E-5</v>
      </c>
      <c r="BR79">
        <v>3.0979200000000003E-5</v>
      </c>
      <c r="BS79">
        <v>6.3849700000000002E-4</v>
      </c>
      <c r="BU79">
        <v>41.87</v>
      </c>
      <c r="BV79">
        <v>7.37</v>
      </c>
      <c r="BW79">
        <v>10.57</v>
      </c>
      <c r="BX79">
        <v>19.04</v>
      </c>
      <c r="BY79">
        <v>7.39</v>
      </c>
      <c r="BZ79">
        <v>1.23</v>
      </c>
      <c r="CA79">
        <v>12.53</v>
      </c>
      <c r="CB79">
        <f t="shared" si="6"/>
        <v>199000</v>
      </c>
      <c r="CC79">
        <f t="shared" si="7"/>
        <v>162794.4</v>
      </c>
      <c r="CD79">
        <f t="shared" si="8"/>
        <v>0.37035175879396987</v>
      </c>
      <c r="CE79">
        <f t="shared" si="9"/>
        <v>0.45271827532150982</v>
      </c>
      <c r="CF79">
        <f t="shared" si="10"/>
        <v>0.62964824120603013</v>
      </c>
      <c r="CG79">
        <f t="shared" si="11"/>
        <v>0.54728172467849012</v>
      </c>
      <c r="CI79">
        <v>5.6722305827068578</v>
      </c>
      <c r="CJ79">
        <v>2.3277694172931427</v>
      </c>
      <c r="CL79">
        <v>0.94999452910027316</v>
      </c>
      <c r="CM79">
        <v>0.21904172565917895</v>
      </c>
      <c r="CN79">
        <v>1.8773428816970379</v>
      </c>
      <c r="CO79">
        <v>3.3419199861331457E-3</v>
      </c>
      <c r="CP79">
        <v>2.5371648557532129</v>
      </c>
      <c r="CQ79">
        <v>2.7157384295362928E-2</v>
      </c>
      <c r="CR79">
        <v>1.6168042030511335E-3</v>
      </c>
      <c r="CS79">
        <v>6.7884180227838929E-3</v>
      </c>
      <c r="CT79">
        <v>6.5556471634378487E-3</v>
      </c>
      <c r="CU79">
        <v>7.1079526929374471E-4</v>
      </c>
      <c r="CV79">
        <v>4.5941240765081629E-4</v>
      </c>
      <c r="CW79">
        <v>1.7813443322270407E-5</v>
      </c>
      <c r="CX79">
        <v>2.1097436981528292E-3</v>
      </c>
      <c r="CY79">
        <v>2.9953103858980205E-4</v>
      </c>
      <c r="CZ79">
        <v>5.9241223378950129E-6</v>
      </c>
      <c r="DA79">
        <v>2.4030414396798271E-6</v>
      </c>
      <c r="DB79">
        <v>4.0741700072925637E-5</v>
      </c>
      <c r="DC79">
        <v>1.0944924614102508E-6</v>
      </c>
      <c r="DD79">
        <v>2.4030414396798271E-6</v>
      </c>
      <c r="DE79">
        <v>1.4099607129331559E-6</v>
      </c>
      <c r="DF79">
        <v>2.5783741270246997E-5</v>
      </c>
      <c r="DH79">
        <v>6.3737485941130906E-2</v>
      </c>
      <c r="DI79">
        <v>1.5814909851583885</v>
      </c>
      <c r="DJ79">
        <v>4.2401614056128455E-3</v>
      </c>
      <c r="DK79">
        <v>1.7106543307000965E-4</v>
      </c>
      <c r="DL79">
        <v>0</v>
      </c>
      <c r="DM79">
        <v>5.7210307170408817E-3</v>
      </c>
      <c r="DN79">
        <v>4.8158266226730007</v>
      </c>
      <c r="DP79">
        <v>4.849106368876073E-2</v>
      </c>
      <c r="DQ79">
        <v>0.11803469582427104</v>
      </c>
      <c r="DR79">
        <v>8.8459867928409661</v>
      </c>
      <c r="DS79">
        <v>9.5460179386957247</v>
      </c>
      <c r="DT79">
        <v>19.971039952561007</v>
      </c>
      <c r="DU79">
        <v>34.785671021715956</v>
      </c>
      <c r="DV79">
        <v>0</v>
      </c>
      <c r="DW79">
        <v>0</v>
      </c>
      <c r="DX79">
        <v>5.8582102846974913E-3</v>
      </c>
      <c r="DY79">
        <v>2.0909021641946937</v>
      </c>
      <c r="DZ79">
        <v>7.3781367962308511E-2</v>
      </c>
      <c r="EA79">
        <v>1.4685684615384598E-2</v>
      </c>
      <c r="EB79">
        <v>2.8334164251911095E-2</v>
      </c>
      <c r="EC79">
        <v>11.46126187841344</v>
      </c>
      <c r="ED79">
        <v>5.8563726644233503E-2</v>
      </c>
      <c r="EE79">
        <v>6.3761192658305071E-2</v>
      </c>
      <c r="EF79">
        <v>5.1458624784853774E-3</v>
      </c>
      <c r="EG79">
        <v>4.7367210214110063E-2</v>
      </c>
      <c r="EH79">
        <v>0</v>
      </c>
      <c r="EI79">
        <v>2.206046384387123E-4</v>
      </c>
      <c r="EJ79">
        <v>7.9942845270498182E-5</v>
      </c>
      <c r="EK79">
        <v>3.1069486691515085E-2</v>
      </c>
      <c r="EL79">
        <v>4.7579805876654894E-3</v>
      </c>
      <c r="EM79">
        <v>7.3384508963019119E-4</v>
      </c>
      <c r="EN79">
        <v>2.880689367945815E-3</v>
      </c>
      <c r="EO79">
        <v>0.10481890291332802</v>
      </c>
      <c r="EP79">
        <v>2.1308703887688956E-5</v>
      </c>
      <c r="EQ79">
        <v>3.2022799999999988E-5</v>
      </c>
      <c r="ER79">
        <v>3.9067763968668408E-5</v>
      </c>
      <c r="ES79">
        <v>6.8780178764478938E-4</v>
      </c>
      <c r="EU79">
        <v>12.220160460810513</v>
      </c>
      <c r="EV79">
        <v>19.971039952561007</v>
      </c>
      <c r="EW79">
        <v>40.729302855515144</v>
      </c>
      <c r="EX79">
        <v>8.9024758299657396</v>
      </c>
      <c r="EY79">
        <v>2.0522268644244828</v>
      </c>
      <c r="EZ79">
        <v>16.118814576058696</v>
      </c>
      <c r="FB79">
        <v>23.623799999999999</v>
      </c>
      <c r="FC79">
        <v>113.99</v>
      </c>
      <c r="FD79">
        <v>3418.09</v>
      </c>
      <c r="FE79">
        <v>3693.46</v>
      </c>
      <c r="FF79">
        <v>5.2882399999999997E-12</v>
      </c>
      <c r="FG79">
        <v>10501.5</v>
      </c>
      <c r="FH79">
        <v>1159.3900000000001</v>
      </c>
      <c r="FI79">
        <v>131.02600000000001</v>
      </c>
      <c r="FJ79">
        <v>4.9470299999999998</v>
      </c>
      <c r="FK79">
        <v>1023.4</v>
      </c>
      <c r="FL79">
        <v>33.040500000000002</v>
      </c>
      <c r="FM79">
        <v>8.6588499999999993</v>
      </c>
      <c r="FN79">
        <v>19.9787</v>
      </c>
      <c r="FO79">
        <v>10209.299999999999</v>
      </c>
      <c r="FP79">
        <v>45.567399999999999</v>
      </c>
      <c r="FQ79">
        <v>84.45</v>
      </c>
      <c r="FR79">
        <v>2.9843600000000001</v>
      </c>
      <c r="FS79">
        <v>32.6098</v>
      </c>
      <c r="FT79">
        <v>5.3450100000000003</v>
      </c>
      <c r="FU79">
        <v>0.41342699999999999</v>
      </c>
      <c r="FV79">
        <v>0.33895599999999998</v>
      </c>
      <c r="FW79">
        <v>110.84099999999999</v>
      </c>
      <c r="FX79">
        <v>2.9665499999999998</v>
      </c>
      <c r="FY79">
        <v>0.71646500000000002</v>
      </c>
      <c r="FZ79">
        <v>2.6663399999999999</v>
      </c>
      <c r="GA79">
        <v>81.873900000000006</v>
      </c>
      <c r="GB79">
        <v>0.12937899999999999</v>
      </c>
      <c r="GC79">
        <v>0.267536</v>
      </c>
      <c r="GD79">
        <v>9.6078499999999997E-2</v>
      </c>
      <c r="GE79">
        <v>0.70588700000000004</v>
      </c>
      <c r="GG79">
        <v>600</v>
      </c>
      <c r="GH79">
        <v>700.00000000000011</v>
      </c>
      <c r="GI79">
        <v>800</v>
      </c>
      <c r="GJ79">
        <v>500</v>
      </c>
      <c r="GK79">
        <v>900</v>
      </c>
      <c r="GL79">
        <v>383.33333333333303</v>
      </c>
      <c r="GM79">
        <v>2.3623799999999999E-3</v>
      </c>
      <c r="GN79">
        <v>1.1398999999999999E-2</v>
      </c>
      <c r="GO79">
        <v>0.34180900000000003</v>
      </c>
      <c r="GP79">
        <v>0.36934600000000001</v>
      </c>
      <c r="GQ79">
        <v>5.2882399999999995E-16</v>
      </c>
      <c r="GR79">
        <v>1.0501499999999999</v>
      </c>
      <c r="GS79">
        <v>0.11593900000000001</v>
      </c>
      <c r="GT79">
        <v>1.3102600000000001E-2</v>
      </c>
      <c r="GU79">
        <v>4.9470299999999998E-4</v>
      </c>
      <c r="GV79">
        <v>0.10234</v>
      </c>
      <c r="GW79">
        <v>3.3040500000000002E-3</v>
      </c>
      <c r="GX79">
        <v>8.6588499999999994E-4</v>
      </c>
      <c r="GY79">
        <v>1.9978700000000001E-3</v>
      </c>
      <c r="GZ79">
        <v>1.0209299999999999</v>
      </c>
      <c r="HA79">
        <v>4.5567400000000001E-3</v>
      </c>
      <c r="HB79">
        <v>8.4450000000000011E-3</v>
      </c>
      <c r="HC79">
        <v>2.9843600000000001E-4</v>
      </c>
      <c r="HD79">
        <v>3.2609800000000001E-3</v>
      </c>
      <c r="HE79">
        <v>5.3450100000000005E-4</v>
      </c>
      <c r="HF79">
        <v>4.13427E-5</v>
      </c>
      <c r="HG79">
        <v>3.3895600000000001E-5</v>
      </c>
      <c r="HH79">
        <v>1.10841E-2</v>
      </c>
      <c r="HI79">
        <v>2.96655E-4</v>
      </c>
      <c r="HJ79">
        <v>7.1646500000000006E-5</v>
      </c>
      <c r="HK79">
        <v>2.6663399999999997E-4</v>
      </c>
      <c r="HL79">
        <v>8.187390000000001E-3</v>
      </c>
      <c r="HM79">
        <v>1.2937899999999999E-5</v>
      </c>
      <c r="HN79">
        <v>2.6753600000000001E-5</v>
      </c>
      <c r="HO79">
        <v>9.6078499999999998E-6</v>
      </c>
      <c r="HP79">
        <v>7.0588700000000004E-5</v>
      </c>
      <c r="HS79">
        <v>0.06</v>
      </c>
      <c r="HT79">
        <v>7.0000000000000007E-2</v>
      </c>
      <c r="HU79">
        <v>0.08</v>
      </c>
      <c r="HV79">
        <v>0.05</v>
      </c>
      <c r="HW79">
        <v>0.09</v>
      </c>
      <c r="HX79">
        <v>3.8333333333333303E-2</v>
      </c>
      <c r="HZ79">
        <v>5.0855846109510005E-3</v>
      </c>
      <c r="IA79">
        <v>1.536559417137881E-2</v>
      </c>
      <c r="IB79">
        <v>0.56663524064171222</v>
      </c>
      <c r="IC79">
        <v>0.61228481283422564</v>
      </c>
      <c r="ID79">
        <v>9.9923823276501148E-16</v>
      </c>
      <c r="IE79">
        <v>2.2461022427910269</v>
      </c>
      <c r="IF79">
        <v>0.16222203393213608</v>
      </c>
      <c r="IG79">
        <v>1.8333178842315407E-2</v>
      </c>
      <c r="IH79">
        <v>7.5877933451957069E-4</v>
      </c>
      <c r="II79">
        <v>0.17075194902861915</v>
      </c>
      <c r="IJ79">
        <v>5.8985140753827969E-3</v>
      </c>
      <c r="IK79">
        <v>1.2655242307692293E-3</v>
      </c>
      <c r="IL79">
        <v>2.5797032726610778E-3</v>
      </c>
      <c r="IM79">
        <v>1.3132249095792314</v>
      </c>
      <c r="IN79">
        <v>5.6718797981033763E-3</v>
      </c>
      <c r="IO79">
        <v>1.0511687060263042E-2</v>
      </c>
      <c r="IP79">
        <v>4.0116784165232413E-4</v>
      </c>
      <c r="IQ79">
        <v>3.5662080332280219E-3</v>
      </c>
      <c r="IR79">
        <v>6.3210446952750431E-4</v>
      </c>
      <c r="IS79">
        <v>4.8892154462451421E-5</v>
      </c>
      <c r="IT79">
        <v>4.3045238960746778E-5</v>
      </c>
      <c r="IU79">
        <v>1.4972405196228927E-2</v>
      </c>
      <c r="IV79">
        <v>4.2437214562479885E-4</v>
      </c>
      <c r="IW79">
        <v>9.0959851865891881E-5</v>
      </c>
      <c r="IX79">
        <v>2.8268420316026997E-4</v>
      </c>
      <c r="IY79">
        <v>9.1414922578295314E-3</v>
      </c>
      <c r="IZ79">
        <v>1.5173390280777518E-5</v>
      </c>
      <c r="JA79">
        <v>1.7242927167630051E-5</v>
      </c>
      <c r="JB79">
        <v>1.2116427023498739E-5</v>
      </c>
      <c r="JC79">
        <v>7.6039564864865069E-5</v>
      </c>
      <c r="JD79">
        <v>0</v>
      </c>
      <c r="JE79">
        <v>0</v>
      </c>
      <c r="JF79">
        <v>9.9465240641711403E-2</v>
      </c>
      <c r="JG79">
        <v>0.1322683469236472</v>
      </c>
      <c r="JH79">
        <v>0.17110715557137759</v>
      </c>
      <c r="JI79">
        <v>6.0230179028133005E-2</v>
      </c>
      <c r="JJ79">
        <v>0.1501629412993524</v>
      </c>
    </row>
    <row r="80" spans="1:270">
      <c r="A80" t="s">
        <v>306</v>
      </c>
      <c r="B80" t="s">
        <v>112</v>
      </c>
      <c r="D80">
        <v>217.09399999999999</v>
      </c>
      <c r="E80">
        <v>692.47299999999996</v>
      </c>
      <c r="F80">
        <v>53505.2</v>
      </c>
      <c r="G80">
        <v>58484.4</v>
      </c>
      <c r="H80">
        <v>106000</v>
      </c>
      <c r="I80">
        <v>167776</v>
      </c>
      <c r="J80" s="17">
        <v>0</v>
      </c>
      <c r="K80" s="17">
        <v>0</v>
      </c>
      <c r="L80">
        <v>52.432899999999997</v>
      </c>
      <c r="M80">
        <v>11277.6</v>
      </c>
      <c r="N80">
        <v>419.834</v>
      </c>
      <c r="O80">
        <v>44.811300000000003</v>
      </c>
      <c r="P80">
        <v>218.09</v>
      </c>
      <c r="Q80">
        <v>95082.8</v>
      </c>
      <c r="R80">
        <v>471.64800000000002</v>
      </c>
      <c r="S80">
        <v>476.34899999999999</v>
      </c>
      <c r="T80">
        <v>38.220399999999998</v>
      </c>
      <c r="U80">
        <v>437.71199999999999</v>
      </c>
      <c r="V80" s="17">
        <v>0</v>
      </c>
      <c r="W80">
        <v>1.76823</v>
      </c>
      <c r="X80">
        <v>1.5293699999999999E-4</v>
      </c>
      <c r="Y80">
        <v>5.5301099999999999E-2</v>
      </c>
      <c r="Z80">
        <v>28.344100000000001</v>
      </c>
      <c r="AA80">
        <v>5.8729500000000003</v>
      </c>
      <c r="AB80">
        <v>26.161000000000001</v>
      </c>
      <c r="AC80">
        <v>884.85900000000004</v>
      </c>
      <c r="AD80" s="17">
        <v>0</v>
      </c>
      <c r="AE80">
        <v>5.7162000000000001E-4</v>
      </c>
      <c r="AF80">
        <v>0.22503000000000001</v>
      </c>
      <c r="AG80">
        <v>7.0856700000000004</v>
      </c>
      <c r="AI80">
        <v>418500</v>
      </c>
      <c r="AJ80">
        <v>74800</v>
      </c>
      <c r="AK80">
        <v>106000</v>
      </c>
      <c r="AL80">
        <v>190000</v>
      </c>
      <c r="AM80">
        <v>74100</v>
      </c>
      <c r="AN80">
        <v>11200.000000000002</v>
      </c>
      <c r="AO80">
        <v>125500</v>
      </c>
      <c r="AP80">
        <v>2.17094E-2</v>
      </c>
      <c r="AQ80">
        <v>6.9247299999999998E-2</v>
      </c>
      <c r="AR80">
        <v>5.3505199999999995</v>
      </c>
      <c r="AS80">
        <v>5.8484400000000001</v>
      </c>
      <c r="AT80">
        <v>10.6</v>
      </c>
      <c r="AU80">
        <v>16.7776</v>
      </c>
      <c r="AV80">
        <v>0</v>
      </c>
      <c r="AW80">
        <v>0</v>
      </c>
      <c r="AX80">
        <v>5.2432899999999994E-3</v>
      </c>
      <c r="AY80">
        <v>1.1277600000000001</v>
      </c>
      <c r="AZ80">
        <v>4.1983399999999997E-2</v>
      </c>
      <c r="BA80">
        <v>4.4811300000000007E-3</v>
      </c>
      <c r="BB80">
        <v>2.1809000000000002E-2</v>
      </c>
      <c r="BC80">
        <v>9.508280000000001</v>
      </c>
      <c r="BD80">
        <v>4.71648E-2</v>
      </c>
      <c r="BE80">
        <v>4.7634900000000001E-2</v>
      </c>
      <c r="BF80">
        <v>3.8220399999999996E-3</v>
      </c>
      <c r="BG80">
        <v>4.3771199999999996E-2</v>
      </c>
      <c r="BH80">
        <v>0</v>
      </c>
      <c r="BI80">
        <v>1.76823E-4</v>
      </c>
      <c r="BJ80">
        <v>1.5293699999999998E-8</v>
      </c>
      <c r="BK80">
        <v>5.5301099999999996E-6</v>
      </c>
      <c r="BL80">
        <v>2.8344099999999999E-3</v>
      </c>
      <c r="BM80">
        <v>5.8729500000000005E-4</v>
      </c>
      <c r="BN80">
        <v>2.6161000000000001E-3</v>
      </c>
      <c r="BO80">
        <v>8.8485900000000006E-2</v>
      </c>
      <c r="BP80">
        <v>0</v>
      </c>
      <c r="BQ80">
        <v>5.7161999999999999E-8</v>
      </c>
      <c r="BR80">
        <v>2.2503000000000001E-5</v>
      </c>
      <c r="BS80">
        <v>7.0856700000000001E-4</v>
      </c>
      <c r="BU80">
        <v>41.85</v>
      </c>
      <c r="BV80">
        <v>7.48</v>
      </c>
      <c r="BW80">
        <v>10.6</v>
      </c>
      <c r="BX80">
        <v>19</v>
      </c>
      <c r="BY80">
        <v>7.41</v>
      </c>
      <c r="BZ80">
        <v>1.1200000000000001</v>
      </c>
      <c r="CA80">
        <v>12.55</v>
      </c>
      <c r="CB80">
        <f t="shared" si="6"/>
        <v>200300</v>
      </c>
      <c r="CC80">
        <f t="shared" si="7"/>
        <v>169882.8</v>
      </c>
      <c r="CD80">
        <f t="shared" si="8"/>
        <v>0.37343984023964055</v>
      </c>
      <c r="CE80">
        <f t="shared" si="9"/>
        <v>0.44030355044772046</v>
      </c>
      <c r="CF80">
        <f t="shared" si="10"/>
        <v>0.6265601597603595</v>
      </c>
      <c r="CG80">
        <f t="shared" si="11"/>
        <v>0.5596964495522796</v>
      </c>
      <c r="CI80">
        <v>5.6664107095010374</v>
      </c>
      <c r="CJ80">
        <v>2.333589290498963</v>
      </c>
      <c r="CL80">
        <v>0.95701809021624129</v>
      </c>
      <c r="CM80">
        <v>0.19733203718877154</v>
      </c>
      <c r="CN80">
        <v>1.8823647034295372</v>
      </c>
      <c r="CO80">
        <v>3.3249983763898269E-3</v>
      </c>
      <c r="CP80">
        <v>2.5778064891978154</v>
      </c>
      <c r="CQ80">
        <v>2.6201894302927794E-2</v>
      </c>
      <c r="CR80">
        <v>7.2181938260587901E-4</v>
      </c>
      <c r="CS80">
        <v>6.903399492478493E-3</v>
      </c>
      <c r="CT80">
        <v>6.1027373864644017E-3</v>
      </c>
      <c r="CU80">
        <v>9.7683658413200689E-4</v>
      </c>
      <c r="CV80">
        <v>4.5917918156033116E-4</v>
      </c>
      <c r="CW80">
        <v>1.6903624860057821E-5</v>
      </c>
      <c r="CX80">
        <v>5.0779455798797508E-7</v>
      </c>
      <c r="CY80">
        <v>2.555315631407173E-4</v>
      </c>
      <c r="CZ80">
        <v>1.4408086156026071E-9</v>
      </c>
      <c r="DA80">
        <v>2.7676148527757654E-9</v>
      </c>
      <c r="DB80">
        <v>4.1439388547985765E-5</v>
      </c>
      <c r="DC80">
        <v>0</v>
      </c>
      <c r="DD80">
        <v>2.7676148527757654E-9</v>
      </c>
      <c r="DE80">
        <v>1.0252853431307843E-6</v>
      </c>
      <c r="DF80">
        <v>2.8644121764471694E-5</v>
      </c>
      <c r="DH80">
        <v>5.0458950016312447E-2</v>
      </c>
      <c r="DI80">
        <v>1.5874790619200003</v>
      </c>
      <c r="DJ80">
        <v>4.2896226449603246E-3</v>
      </c>
      <c r="DK80">
        <v>1.6488217209078082E-4</v>
      </c>
      <c r="DL80">
        <v>0</v>
      </c>
      <c r="DM80">
        <v>5.3981863840287516E-3</v>
      </c>
      <c r="DN80">
        <v>4.8656413010480213</v>
      </c>
      <c r="DP80">
        <v>4.6734644956772264E-2</v>
      </c>
      <c r="DQ80">
        <v>9.334379412788138E-2</v>
      </c>
      <c r="DR80">
        <v>8.8716706850442151</v>
      </c>
      <c r="DS80">
        <v>9.6972693684426918</v>
      </c>
      <c r="DT80">
        <v>20.027722185160517</v>
      </c>
      <c r="DU80">
        <v>35.890565468138178</v>
      </c>
      <c r="DV80">
        <v>0</v>
      </c>
      <c r="DW80">
        <v>0</v>
      </c>
      <c r="DX80">
        <v>8.0421992526690141E-3</v>
      </c>
      <c r="DY80">
        <v>1.8816417631084186</v>
      </c>
      <c r="DZ80">
        <v>7.4950341499803591E-2</v>
      </c>
      <c r="EA80">
        <v>6.5493438461538397E-3</v>
      </c>
      <c r="EB80">
        <v>2.8160365125591478E-2</v>
      </c>
      <c r="EC80">
        <v>12.231620291879283</v>
      </c>
      <c r="ED80">
        <v>5.8707118751911695E-2</v>
      </c>
      <c r="EE80">
        <v>5.929226310798389E-2</v>
      </c>
      <c r="EF80">
        <v>5.1377164199655836E-3</v>
      </c>
      <c r="EG80">
        <v>4.7868188416988255E-2</v>
      </c>
      <c r="EH80">
        <v>0</v>
      </c>
      <c r="EI80">
        <v>2.0911206642319075E-4</v>
      </c>
      <c r="EJ80">
        <v>1.9422018524350445E-8</v>
      </c>
      <c r="EK80">
        <v>7.4700740429730472E-6</v>
      </c>
      <c r="EL80">
        <v>4.0546919933268817E-3</v>
      </c>
      <c r="EM80">
        <v>7.4560887414708125E-4</v>
      </c>
      <c r="EN80">
        <v>2.773577802859284E-3</v>
      </c>
      <c r="EO80">
        <v>9.8797439694100084E-2</v>
      </c>
      <c r="EP80">
        <v>0</v>
      </c>
      <c r="EQ80">
        <v>3.6841404624277445E-8</v>
      </c>
      <c r="ER80">
        <v>2.8378456919060054E-5</v>
      </c>
      <c r="ES80">
        <v>7.632825984556004E-4</v>
      </c>
      <c r="EU80">
        <v>12.402550915449478</v>
      </c>
      <c r="EV80">
        <v>20.027722185160517</v>
      </c>
      <c r="EW80">
        <v>40.643737093213637</v>
      </c>
      <c r="EX80">
        <v>8.9265691339710607</v>
      </c>
      <c r="EY80">
        <v>1.8686943806141634</v>
      </c>
      <c r="EZ80">
        <v>16.144542931327749</v>
      </c>
      <c r="FB80">
        <v>15.863099999999999</v>
      </c>
      <c r="FC80">
        <v>117.41800000000001</v>
      </c>
      <c r="FD80">
        <v>2701.1</v>
      </c>
      <c r="FE80">
        <v>2804.21</v>
      </c>
      <c r="FF80">
        <v>4.4607800000000003E-12</v>
      </c>
      <c r="FG80">
        <v>15595.2</v>
      </c>
      <c r="FH80">
        <v>946.48500000000001</v>
      </c>
      <c r="FI80">
        <v>186.82</v>
      </c>
      <c r="FJ80">
        <v>6.49946</v>
      </c>
      <c r="FK80">
        <v>1185.46</v>
      </c>
      <c r="FL80">
        <v>40.869900000000001</v>
      </c>
      <c r="FM80">
        <v>6.0056599999999998</v>
      </c>
      <c r="FN80">
        <v>22.2486</v>
      </c>
      <c r="FO80">
        <v>10774.5</v>
      </c>
      <c r="FP80">
        <v>81.322100000000006</v>
      </c>
      <c r="FQ80">
        <v>80.686800000000005</v>
      </c>
      <c r="FR80">
        <v>2.8755600000000001</v>
      </c>
      <c r="FS80">
        <v>43.892600000000002</v>
      </c>
      <c r="FT80">
        <v>6.4493900000000002</v>
      </c>
      <c r="FU80">
        <v>0.345107</v>
      </c>
      <c r="FV80">
        <v>8.2464100000000002E-6</v>
      </c>
      <c r="FW80">
        <v>0.106852</v>
      </c>
      <c r="FX80">
        <v>2.6741100000000002</v>
      </c>
      <c r="FY80">
        <v>0.65326099999999998</v>
      </c>
      <c r="FZ80">
        <v>3.6415500000000001</v>
      </c>
      <c r="GA80">
        <v>115.83499999999999</v>
      </c>
      <c r="GB80">
        <v>7.9135800000000002E-6</v>
      </c>
      <c r="GC80">
        <v>5.236E-5</v>
      </c>
      <c r="GD80">
        <v>7.7518000000000004E-2</v>
      </c>
      <c r="GE80">
        <v>0.84564700000000004</v>
      </c>
      <c r="GG80">
        <v>600</v>
      </c>
      <c r="GH80">
        <v>700.00000000000011</v>
      </c>
      <c r="GI80">
        <v>800</v>
      </c>
      <c r="GJ80">
        <v>500</v>
      </c>
      <c r="GK80">
        <v>900</v>
      </c>
      <c r="GL80">
        <v>383.33333333333303</v>
      </c>
      <c r="GM80">
        <v>1.5863099999999998E-3</v>
      </c>
      <c r="GN80">
        <v>1.17418E-2</v>
      </c>
      <c r="GO80">
        <v>0.27011000000000002</v>
      </c>
      <c r="GP80">
        <v>0.28042100000000003</v>
      </c>
      <c r="GQ80">
        <v>4.4607800000000001E-16</v>
      </c>
      <c r="GR80">
        <v>1.55952</v>
      </c>
      <c r="GS80">
        <v>9.4648499999999997E-2</v>
      </c>
      <c r="GT80">
        <v>1.8682000000000001E-2</v>
      </c>
      <c r="GU80">
        <v>6.4994599999999999E-4</v>
      </c>
      <c r="GV80">
        <v>0.118546</v>
      </c>
      <c r="GW80">
        <v>4.0869900000000004E-3</v>
      </c>
      <c r="GX80">
        <v>6.0056599999999997E-4</v>
      </c>
      <c r="GY80">
        <v>2.2248599999999999E-3</v>
      </c>
      <c r="GZ80">
        <v>1.07745</v>
      </c>
      <c r="HA80">
        <v>8.1322100000000008E-3</v>
      </c>
      <c r="HB80">
        <v>8.0686799999999999E-3</v>
      </c>
      <c r="HC80">
        <v>2.8755600000000001E-4</v>
      </c>
      <c r="HD80">
        <v>4.3892599999999999E-3</v>
      </c>
      <c r="HE80">
        <v>6.4493899999999997E-4</v>
      </c>
      <c r="HF80">
        <v>3.4510700000000001E-5</v>
      </c>
      <c r="HG80">
        <v>8.2464100000000007E-10</v>
      </c>
      <c r="HH80">
        <v>1.0685200000000001E-5</v>
      </c>
      <c r="HI80">
        <v>2.6741100000000001E-4</v>
      </c>
      <c r="HJ80">
        <v>6.5326099999999998E-5</v>
      </c>
      <c r="HK80">
        <v>3.6415500000000001E-4</v>
      </c>
      <c r="HL80">
        <v>1.15835E-2</v>
      </c>
      <c r="HM80">
        <v>7.9135800000000003E-10</v>
      </c>
      <c r="HN80">
        <v>5.2359999999999997E-9</v>
      </c>
      <c r="HO80">
        <v>7.7518000000000009E-6</v>
      </c>
      <c r="HP80">
        <v>8.4564700000000007E-5</v>
      </c>
      <c r="HS80">
        <v>0.06</v>
      </c>
      <c r="HT80">
        <v>7.0000000000000007E-2</v>
      </c>
      <c r="HU80">
        <v>0.08</v>
      </c>
      <c r="HV80">
        <v>0.05</v>
      </c>
      <c r="HW80">
        <v>0.09</v>
      </c>
      <c r="HX80">
        <v>3.8333333333333303E-2</v>
      </c>
      <c r="HZ80">
        <v>3.4149094236311183E-3</v>
      </c>
      <c r="IA80">
        <v>1.5827680817746794E-2</v>
      </c>
      <c r="IB80">
        <v>0.44777593582887781</v>
      </c>
      <c r="IC80">
        <v>0.46486903743315594</v>
      </c>
      <c r="ID80">
        <v>8.4288570941438138E-16</v>
      </c>
      <c r="IE80">
        <v>3.3355628907084349</v>
      </c>
      <c r="IF80">
        <v>0.13243233233532961</v>
      </c>
      <c r="IG80">
        <v>2.6139884231536979E-2</v>
      </c>
      <c r="IH80">
        <v>9.9689226334519275E-4</v>
      </c>
      <c r="II80">
        <v>0.19779128932525586</v>
      </c>
      <c r="IJ80">
        <v>7.2962479505300276E-3</v>
      </c>
      <c r="IK80">
        <v>8.777503076923067E-4</v>
      </c>
      <c r="IL80">
        <v>2.8727988423734902E-3</v>
      </c>
      <c r="IM80">
        <v>1.3859267323187126</v>
      </c>
      <c r="IN80">
        <v>1.0122350104007307E-2</v>
      </c>
      <c r="IO80">
        <v>1.0043272841847625E-2</v>
      </c>
      <c r="IP80">
        <v>3.8654257487091278E-4</v>
      </c>
      <c r="IQ80">
        <v>4.8000951468351307E-3</v>
      </c>
      <c r="IR80">
        <v>7.6270918945446132E-4</v>
      </c>
      <c r="IS80">
        <v>4.0812585414288919E-5</v>
      </c>
      <c r="IT80">
        <v>1.0472412024519167E-9</v>
      </c>
      <c r="IU80">
        <v>1.4433570971278259E-5</v>
      </c>
      <c r="IV80">
        <v>3.8253789699709456E-4</v>
      </c>
      <c r="IW80">
        <v>8.293569649566189E-5</v>
      </c>
      <c r="IX80">
        <v>3.8607554176072113E-4</v>
      </c>
      <c r="IY80">
        <v>1.2933361616897249E-2</v>
      </c>
      <c r="IZ80">
        <v>9.2809372354211557E-10</v>
      </c>
      <c r="JA80">
        <v>3.3746473988439292E-9</v>
      </c>
      <c r="JB80">
        <v>9.7757686684073474E-6</v>
      </c>
      <c r="JC80">
        <v>9.1094792664092898E-5</v>
      </c>
      <c r="JD80">
        <v>0</v>
      </c>
      <c r="JE80">
        <v>0</v>
      </c>
      <c r="JF80">
        <v>9.9465240641711403E-2</v>
      </c>
      <c r="JG80">
        <v>0.1322683469236472</v>
      </c>
      <c r="JH80">
        <v>0.17110715557137759</v>
      </c>
      <c r="JI80">
        <v>6.0230179028133005E-2</v>
      </c>
      <c r="JJ80">
        <v>0.1501629412993524</v>
      </c>
    </row>
    <row r="81" spans="1:270">
      <c r="A81" t="s">
        <v>306</v>
      </c>
      <c r="B81" t="s">
        <v>113</v>
      </c>
      <c r="D81">
        <v>228.57599999999999</v>
      </c>
      <c r="E81">
        <v>988.80600000000004</v>
      </c>
      <c r="F81">
        <v>55878.3</v>
      </c>
      <c r="G81">
        <v>60018.400000000001</v>
      </c>
      <c r="H81">
        <v>105900</v>
      </c>
      <c r="I81">
        <v>165993</v>
      </c>
      <c r="J81" s="17">
        <v>0</v>
      </c>
      <c r="K81" s="17">
        <v>0</v>
      </c>
      <c r="L81">
        <v>49.706000000000003</v>
      </c>
      <c r="M81">
        <v>12634.5</v>
      </c>
      <c r="N81">
        <v>451.28899999999999</v>
      </c>
      <c r="O81">
        <v>82.593299999999999</v>
      </c>
      <c r="P81">
        <v>215.898</v>
      </c>
      <c r="Q81">
        <v>89287</v>
      </c>
      <c r="R81">
        <v>446.42399999999998</v>
      </c>
      <c r="S81">
        <v>475.56</v>
      </c>
      <c r="T81">
        <v>38.643000000000001</v>
      </c>
      <c r="U81">
        <v>436.15199999999999</v>
      </c>
      <c r="V81" s="17">
        <v>0</v>
      </c>
      <c r="W81">
        <v>1.4761200000000001</v>
      </c>
      <c r="X81" s="17">
        <v>0</v>
      </c>
      <c r="Y81">
        <v>0.104148</v>
      </c>
      <c r="Z81">
        <v>30.025099999999998</v>
      </c>
      <c r="AA81">
        <v>5.5715399999999997</v>
      </c>
      <c r="AB81">
        <v>25.788799999999998</v>
      </c>
      <c r="AC81">
        <v>999.072</v>
      </c>
      <c r="AD81">
        <v>2.5998200000000002E-4</v>
      </c>
      <c r="AE81" s="17">
        <v>0</v>
      </c>
      <c r="AF81">
        <v>0.23408899999999999</v>
      </c>
      <c r="AG81">
        <v>6.1429099999999996</v>
      </c>
      <c r="AI81">
        <v>418900</v>
      </c>
      <c r="AJ81">
        <v>73500</v>
      </c>
      <c r="AK81">
        <v>105900</v>
      </c>
      <c r="AL81">
        <v>190400</v>
      </c>
      <c r="AM81">
        <v>74100</v>
      </c>
      <c r="AN81">
        <v>12800</v>
      </c>
      <c r="AO81">
        <v>124400</v>
      </c>
      <c r="AP81">
        <v>2.2857599999999999E-2</v>
      </c>
      <c r="AQ81">
        <v>9.8880599999999999E-2</v>
      </c>
      <c r="AR81">
        <v>5.5878300000000003</v>
      </c>
      <c r="AS81">
        <v>6.0018400000000005</v>
      </c>
      <c r="AT81">
        <v>10.59</v>
      </c>
      <c r="AU81">
        <v>16.599299999999999</v>
      </c>
      <c r="AV81">
        <v>0</v>
      </c>
      <c r="AW81">
        <v>0</v>
      </c>
      <c r="AX81">
        <v>4.9706000000000004E-3</v>
      </c>
      <c r="AY81">
        <v>1.26345</v>
      </c>
      <c r="AZ81">
        <v>4.51289E-2</v>
      </c>
      <c r="BA81">
        <v>8.2593300000000005E-3</v>
      </c>
      <c r="BB81">
        <v>2.1589799999999999E-2</v>
      </c>
      <c r="BC81">
        <v>8.9286999999999992</v>
      </c>
      <c r="BD81">
        <v>4.4642399999999999E-2</v>
      </c>
      <c r="BE81">
        <v>4.7556000000000001E-2</v>
      </c>
      <c r="BF81">
        <v>3.8643000000000002E-3</v>
      </c>
      <c r="BG81">
        <v>4.36152E-2</v>
      </c>
      <c r="BH81">
        <v>0</v>
      </c>
      <c r="BI81">
        <v>1.4761200000000001E-4</v>
      </c>
      <c r="BJ81">
        <v>0</v>
      </c>
      <c r="BK81">
        <v>1.0414800000000001E-5</v>
      </c>
      <c r="BL81">
        <v>3.0025099999999999E-3</v>
      </c>
      <c r="BM81">
        <v>5.5715399999999992E-4</v>
      </c>
      <c r="BN81">
        <v>2.57888E-3</v>
      </c>
      <c r="BO81">
        <v>9.9907200000000002E-2</v>
      </c>
      <c r="BP81">
        <v>2.5998200000000003E-8</v>
      </c>
      <c r="BQ81">
        <v>0</v>
      </c>
      <c r="BR81">
        <v>2.3408899999999999E-5</v>
      </c>
      <c r="BS81">
        <v>6.1429099999999999E-4</v>
      </c>
      <c r="BU81">
        <v>41.89</v>
      </c>
      <c r="BV81">
        <v>7.35</v>
      </c>
      <c r="BW81">
        <v>10.59</v>
      </c>
      <c r="BX81">
        <v>19.04</v>
      </c>
      <c r="BY81">
        <v>7.41</v>
      </c>
      <c r="BZ81">
        <v>1.28</v>
      </c>
      <c r="CA81">
        <v>12.44</v>
      </c>
      <c r="CB81">
        <f t="shared" si="6"/>
        <v>197900</v>
      </c>
      <c r="CC81">
        <f t="shared" si="7"/>
        <v>162787</v>
      </c>
      <c r="CD81">
        <f t="shared" si="8"/>
        <v>0.37139969681657403</v>
      </c>
      <c r="CE81">
        <f t="shared" si="9"/>
        <v>0.45151025573295167</v>
      </c>
      <c r="CF81">
        <f t="shared" si="10"/>
        <v>0.62860030318342597</v>
      </c>
      <c r="CG81">
        <f t="shared" si="11"/>
        <v>0.54848974426704833</v>
      </c>
      <c r="CI81">
        <v>5.673346633665906</v>
      </c>
      <c r="CJ81">
        <v>2.326653366334094</v>
      </c>
      <c r="CL81">
        <v>0.95795873642738982</v>
      </c>
      <c r="CM81">
        <v>0.22088025697630378</v>
      </c>
      <c r="CN81">
        <v>1.8642251029081356</v>
      </c>
      <c r="CO81">
        <v>3.2886846463231001E-3</v>
      </c>
      <c r="CP81">
        <v>2.5307775910124648</v>
      </c>
      <c r="CQ81">
        <v>2.7563440428403925E-2</v>
      </c>
      <c r="CR81">
        <v>1.329241040186512E-3</v>
      </c>
      <c r="CS81">
        <v>7.4140937598756087E-3</v>
      </c>
      <c r="CT81">
        <v>6.0872714509785245E-3</v>
      </c>
      <c r="CU81">
        <v>9.2521950455404754E-4</v>
      </c>
      <c r="CV81">
        <v>4.6384803714663814E-4</v>
      </c>
      <c r="CW81">
        <v>1.4098752359193224E-5</v>
      </c>
      <c r="CX81">
        <v>9.5548337109175921E-7</v>
      </c>
      <c r="CY81">
        <v>2.7044830821948505E-4</v>
      </c>
      <c r="CZ81">
        <v>0</v>
      </c>
      <c r="DA81">
        <v>0</v>
      </c>
      <c r="DB81">
        <v>3.9278076754021445E-5</v>
      </c>
      <c r="DC81">
        <v>1.566402260814738E-9</v>
      </c>
      <c r="DD81">
        <v>0</v>
      </c>
      <c r="DE81">
        <v>1.0656222052515863E-6</v>
      </c>
      <c r="DF81">
        <v>2.4811137072524796E-5</v>
      </c>
      <c r="DH81">
        <v>7.1988708796949769E-2</v>
      </c>
      <c r="DI81">
        <v>1.5860830805418162</v>
      </c>
      <c r="DJ81">
        <v>4.2705757631326027E-3</v>
      </c>
      <c r="DK81">
        <v>1.6239341687687822E-4</v>
      </c>
      <c r="DL81">
        <v>0</v>
      </c>
      <c r="DM81">
        <v>6.0895965000184703E-3</v>
      </c>
      <c r="DN81">
        <v>4.7945483933679274</v>
      </c>
      <c r="DP81">
        <v>4.9206418443803954E-2</v>
      </c>
      <c r="DQ81">
        <v>0.13328881226620226</v>
      </c>
      <c r="DR81">
        <v>9.265153219502146</v>
      </c>
      <c r="DS81">
        <v>9.9516211479119381</v>
      </c>
      <c r="DT81">
        <v>20.008828107627348</v>
      </c>
      <c r="DU81">
        <v>35.509146920612366</v>
      </c>
      <c r="DV81">
        <v>0</v>
      </c>
      <c r="DW81">
        <v>0</v>
      </c>
      <c r="DX81">
        <v>7.6239451957295151E-3</v>
      </c>
      <c r="DY81">
        <v>2.1080374242740754</v>
      </c>
      <c r="DZ81">
        <v>8.0565806164114545E-2</v>
      </c>
      <c r="EA81">
        <v>1.2071328461538449E-2</v>
      </c>
      <c r="EB81">
        <v>2.7877328212595479E-2</v>
      </c>
      <c r="EC81">
        <v>11.486038284537534</v>
      </c>
      <c r="ED81">
        <v>5.5567429060874689E-2</v>
      </c>
      <c r="EE81">
        <v>5.9194054450902214E-2</v>
      </c>
      <c r="EF81">
        <v>5.1945237521514708E-3</v>
      </c>
      <c r="EG81">
        <v>4.7697586802386643E-2</v>
      </c>
      <c r="EH81">
        <v>0</v>
      </c>
      <c r="EI81">
        <v>1.7456694179411068E-4</v>
      </c>
      <c r="EJ81">
        <v>0</v>
      </c>
      <c r="EK81">
        <v>1.4068314580135964E-5</v>
      </c>
      <c r="EL81">
        <v>4.295163105155533E-3</v>
      </c>
      <c r="EM81">
        <v>7.0734293100833956E-4</v>
      </c>
      <c r="EN81">
        <v>2.7341173212941977E-3</v>
      </c>
      <c r="EO81">
        <v>0.11154969963583346</v>
      </c>
      <c r="EP81">
        <v>3.0490329589632796E-8</v>
      </c>
      <c r="EQ81">
        <v>0</v>
      </c>
      <c r="ER81">
        <v>2.9520884334203653E-5</v>
      </c>
      <c r="ES81">
        <v>6.6172659845560014E-4</v>
      </c>
      <c r="EU81">
        <v>12.186998559967066</v>
      </c>
      <c r="EV81">
        <v>20.008828107627348</v>
      </c>
      <c r="EW81">
        <v>40.729302855515144</v>
      </c>
      <c r="EX81">
        <v>8.9265691339710607</v>
      </c>
      <c r="EY81">
        <v>2.1356507207019009</v>
      </c>
      <c r="EZ81">
        <v>16.003036977347982</v>
      </c>
      <c r="FB81">
        <v>28.271100000000001</v>
      </c>
      <c r="FC81">
        <v>152.42400000000001</v>
      </c>
      <c r="FD81">
        <v>7816.76</v>
      </c>
      <c r="FE81">
        <v>5791.55</v>
      </c>
      <c r="FF81">
        <v>4.8088799999999996E-12</v>
      </c>
      <c r="FG81">
        <v>12850.7</v>
      </c>
      <c r="FH81">
        <v>1065.1500000000001</v>
      </c>
      <c r="FI81">
        <v>148.46899999999999</v>
      </c>
      <c r="FJ81">
        <v>6.28322</v>
      </c>
      <c r="FK81">
        <v>1917.43</v>
      </c>
      <c r="FL81">
        <v>46.137</v>
      </c>
      <c r="FM81">
        <v>10.6402</v>
      </c>
      <c r="FN81">
        <v>30.935300000000002</v>
      </c>
      <c r="FO81">
        <v>9841.81</v>
      </c>
      <c r="FP81">
        <v>57.917400000000001</v>
      </c>
      <c r="FQ81">
        <v>77.705299999999994</v>
      </c>
      <c r="FR81">
        <v>4.9828999999999999</v>
      </c>
      <c r="FS81">
        <v>59.408299999999997</v>
      </c>
      <c r="FT81">
        <v>3.6118199999999998</v>
      </c>
      <c r="FU81">
        <v>0.328291</v>
      </c>
      <c r="FV81">
        <v>9.1292099999999996E-6</v>
      </c>
      <c r="FW81">
        <v>0.14194499999999999</v>
      </c>
      <c r="FX81">
        <v>3.7193299999999998</v>
      </c>
      <c r="FY81">
        <v>0.77252200000000004</v>
      </c>
      <c r="FZ81">
        <v>4.0187099999999996</v>
      </c>
      <c r="GA81">
        <v>149.42400000000001</v>
      </c>
      <c r="GB81">
        <v>2.3138599999999999E-5</v>
      </c>
      <c r="GC81">
        <v>2.0098800000000001E-5</v>
      </c>
      <c r="GD81">
        <v>6.7809300000000003E-2</v>
      </c>
      <c r="GE81">
        <v>1.4385699999999999</v>
      </c>
      <c r="GG81">
        <v>600</v>
      </c>
      <c r="GH81">
        <v>700.00000000000011</v>
      </c>
      <c r="GI81">
        <v>800</v>
      </c>
      <c r="GJ81">
        <v>500</v>
      </c>
      <c r="GK81">
        <v>900</v>
      </c>
      <c r="GL81">
        <v>383.33333333333303</v>
      </c>
      <c r="GM81">
        <v>2.8271099999999999E-3</v>
      </c>
      <c r="GN81">
        <v>1.5242400000000001E-2</v>
      </c>
      <c r="GO81">
        <v>0.78167600000000004</v>
      </c>
      <c r="GP81">
        <v>0.57915499999999998</v>
      </c>
      <c r="GQ81">
        <v>4.8088799999999998E-16</v>
      </c>
      <c r="GR81">
        <v>1.2850700000000002</v>
      </c>
      <c r="GS81">
        <v>0.10651500000000001</v>
      </c>
      <c r="GT81">
        <v>1.48469E-2</v>
      </c>
      <c r="GU81">
        <v>6.2832199999999995E-4</v>
      </c>
      <c r="GV81">
        <v>0.191743</v>
      </c>
      <c r="GW81">
        <v>4.6137000000000001E-3</v>
      </c>
      <c r="GX81">
        <v>1.0640199999999999E-3</v>
      </c>
      <c r="GY81">
        <v>3.0935300000000002E-3</v>
      </c>
      <c r="GZ81">
        <v>0.98418099999999997</v>
      </c>
      <c r="HA81">
        <v>5.7917400000000001E-3</v>
      </c>
      <c r="HB81">
        <v>7.7705299999999995E-3</v>
      </c>
      <c r="HC81">
        <v>4.9828999999999997E-4</v>
      </c>
      <c r="HD81">
        <v>5.9408299999999994E-3</v>
      </c>
      <c r="HE81">
        <v>3.6118199999999999E-4</v>
      </c>
      <c r="HF81">
        <v>3.28291E-5</v>
      </c>
      <c r="HG81">
        <v>9.12921E-10</v>
      </c>
      <c r="HH81">
        <v>1.4194499999999999E-5</v>
      </c>
      <c r="HI81">
        <v>3.7193299999999996E-4</v>
      </c>
      <c r="HJ81">
        <v>7.7252199999999999E-5</v>
      </c>
      <c r="HK81">
        <v>4.0187099999999993E-4</v>
      </c>
      <c r="HL81">
        <v>1.4942400000000002E-2</v>
      </c>
      <c r="HM81">
        <v>2.3138599999999997E-9</v>
      </c>
      <c r="HN81">
        <v>2.0098800000000001E-9</v>
      </c>
      <c r="HO81">
        <v>6.7809300000000001E-6</v>
      </c>
      <c r="HP81">
        <v>1.43857E-4</v>
      </c>
      <c r="HS81">
        <v>0.06</v>
      </c>
      <c r="HT81">
        <v>7.0000000000000007E-2</v>
      </c>
      <c r="HU81">
        <v>0.08</v>
      </c>
      <c r="HV81">
        <v>0.05</v>
      </c>
      <c r="HW81">
        <v>0.09</v>
      </c>
      <c r="HX81">
        <v>3.8333333333333303E-2</v>
      </c>
      <c r="HZ81">
        <v>6.0860264265129582E-3</v>
      </c>
      <c r="IA81">
        <v>2.0546410439321379E-2</v>
      </c>
      <c r="IB81">
        <v>1.2958265240641733</v>
      </c>
      <c r="IC81">
        <v>0.96009652406417278</v>
      </c>
      <c r="ID81">
        <v>9.086608687916979E-16</v>
      </c>
      <c r="IE81">
        <v>2.7485584051263778</v>
      </c>
      <c r="IF81">
        <v>0.14903595808383266</v>
      </c>
      <c r="IG81">
        <v>2.0773806187624793E-2</v>
      </c>
      <c r="IH81">
        <v>9.637252028469721E-4</v>
      </c>
      <c r="II81">
        <v>0.31991880948401918</v>
      </c>
      <c r="IJ81">
        <v>8.2365504122496967E-3</v>
      </c>
      <c r="IK81">
        <v>1.5551061538461521E-3</v>
      </c>
      <c r="IL81">
        <v>3.9944488205314781E-3</v>
      </c>
      <c r="IM81">
        <v>1.2659545754700103</v>
      </c>
      <c r="IN81">
        <v>7.2091128969103448E-3</v>
      </c>
      <c r="IO81">
        <v>9.6721586326093262E-3</v>
      </c>
      <c r="IP81">
        <v>6.6981839931153271E-4</v>
      </c>
      <c r="IQ81">
        <v>6.4968922440622225E-3</v>
      </c>
      <c r="IR81">
        <v>4.2713625701894481E-4</v>
      </c>
      <c r="IS81">
        <v>3.8823913969413319E-5</v>
      </c>
      <c r="IT81">
        <v>1.1593511428410741E-9</v>
      </c>
      <c r="IU81">
        <v>1.9173934334575791E-5</v>
      </c>
      <c r="IV81">
        <v>5.3205914357980916E-4</v>
      </c>
      <c r="IW81">
        <v>9.8076649498778762E-5</v>
      </c>
      <c r="IX81">
        <v>4.260618803611724E-4</v>
      </c>
      <c r="IY81">
        <v>1.6683684777858632E-2</v>
      </c>
      <c r="IZ81">
        <v>2.7136630237580959E-9</v>
      </c>
      <c r="JA81">
        <v>1.295385086705202E-9</v>
      </c>
      <c r="JB81">
        <v>8.5514078067885433E-6</v>
      </c>
      <c r="JC81">
        <v>1.5496564864864905E-4</v>
      </c>
      <c r="JD81">
        <v>0</v>
      </c>
      <c r="JE81">
        <v>0</v>
      </c>
      <c r="JF81">
        <v>9.9465240641711403E-2</v>
      </c>
      <c r="JG81">
        <v>0.1322683469236472</v>
      </c>
      <c r="JH81">
        <v>0.17110715557137759</v>
      </c>
      <c r="JI81">
        <v>6.0230179028133005E-2</v>
      </c>
      <c r="JJ81">
        <v>0.1501629412993524</v>
      </c>
    </row>
    <row r="82" spans="1:270">
      <c r="A82" t="s">
        <v>306</v>
      </c>
      <c r="B82" t="s">
        <v>114</v>
      </c>
      <c r="D82">
        <v>227.89699999999999</v>
      </c>
      <c r="E82">
        <v>845.35400000000004</v>
      </c>
      <c r="F82">
        <v>53362</v>
      </c>
      <c r="G82">
        <v>59009.599999999999</v>
      </c>
      <c r="H82">
        <v>105200</v>
      </c>
      <c r="I82">
        <v>159417</v>
      </c>
      <c r="J82" s="17">
        <v>0</v>
      </c>
      <c r="K82" s="17">
        <v>0</v>
      </c>
      <c r="L82">
        <v>38.976399999999998</v>
      </c>
      <c r="M82">
        <v>13365.8</v>
      </c>
      <c r="N82">
        <v>461.988</v>
      </c>
      <c r="O82">
        <v>94.9191</v>
      </c>
      <c r="P82">
        <v>203.404</v>
      </c>
      <c r="Q82">
        <v>96331.5</v>
      </c>
      <c r="R82">
        <v>475.28699999999998</v>
      </c>
      <c r="S82">
        <v>473.40699999999998</v>
      </c>
      <c r="T82">
        <v>37.063400000000001</v>
      </c>
      <c r="U82">
        <v>417.91300000000001</v>
      </c>
      <c r="V82" s="17">
        <v>0</v>
      </c>
      <c r="W82">
        <v>1.8820300000000001</v>
      </c>
      <c r="X82">
        <v>1.6275E-4</v>
      </c>
      <c r="Y82" s="17">
        <v>0</v>
      </c>
      <c r="Z82">
        <v>27.262799999999999</v>
      </c>
      <c r="AA82">
        <v>5.3722799999999999</v>
      </c>
      <c r="AB82">
        <v>28.412700000000001</v>
      </c>
      <c r="AC82">
        <v>968.11900000000003</v>
      </c>
      <c r="AD82" s="17">
        <v>0</v>
      </c>
      <c r="AE82" s="1">
        <v>4.0434900000000001E-5</v>
      </c>
      <c r="AF82">
        <v>0.36895800000000001</v>
      </c>
      <c r="AG82">
        <v>6.5034999999999998</v>
      </c>
      <c r="AI82">
        <v>420200.00000000006</v>
      </c>
      <c r="AJ82">
        <v>72700</v>
      </c>
      <c r="AK82">
        <v>105200</v>
      </c>
      <c r="AL82">
        <v>192500</v>
      </c>
      <c r="AM82">
        <v>71900</v>
      </c>
      <c r="AN82">
        <v>13799.999999999998</v>
      </c>
      <c r="AO82">
        <v>123600</v>
      </c>
      <c r="AP82">
        <v>2.27897E-2</v>
      </c>
      <c r="AQ82">
        <v>8.4535400000000011E-2</v>
      </c>
      <c r="AR82">
        <v>5.3361999999999998</v>
      </c>
      <c r="AS82">
        <v>5.9009599999999995</v>
      </c>
      <c r="AT82">
        <v>10.52</v>
      </c>
      <c r="AU82">
        <v>15.941700000000001</v>
      </c>
      <c r="AV82">
        <v>0</v>
      </c>
      <c r="AW82">
        <v>0</v>
      </c>
      <c r="AX82">
        <v>3.89764E-3</v>
      </c>
      <c r="AY82">
        <v>1.3365799999999999</v>
      </c>
      <c r="AZ82">
        <v>4.6198799999999998E-2</v>
      </c>
      <c r="BA82">
        <v>9.4919099999999992E-3</v>
      </c>
      <c r="BB82">
        <v>2.0340399999999998E-2</v>
      </c>
      <c r="BC82">
        <v>9.6331500000000005</v>
      </c>
      <c r="BD82">
        <v>4.75287E-2</v>
      </c>
      <c r="BE82">
        <v>4.7340699999999999E-2</v>
      </c>
      <c r="BF82">
        <v>3.7063400000000002E-3</v>
      </c>
      <c r="BG82">
        <v>4.1791300000000003E-2</v>
      </c>
      <c r="BH82">
        <v>0</v>
      </c>
      <c r="BI82">
        <v>1.8820300000000001E-4</v>
      </c>
      <c r="BJ82">
        <v>1.6274999999999998E-8</v>
      </c>
      <c r="BK82">
        <v>0</v>
      </c>
      <c r="BL82">
        <v>2.7262799999999998E-3</v>
      </c>
      <c r="BM82">
        <v>5.3722799999999995E-4</v>
      </c>
      <c r="BN82">
        <v>2.8412699999999999E-3</v>
      </c>
      <c r="BO82">
        <v>9.6811900000000006E-2</v>
      </c>
      <c r="BP82">
        <v>0</v>
      </c>
      <c r="BQ82">
        <v>4.0434900000000001E-9</v>
      </c>
      <c r="BR82">
        <v>3.68958E-5</v>
      </c>
      <c r="BS82">
        <v>6.5034999999999995E-4</v>
      </c>
      <c r="BU82">
        <v>42.02</v>
      </c>
      <c r="BV82">
        <v>7.27</v>
      </c>
      <c r="BW82">
        <v>10.52</v>
      </c>
      <c r="BX82">
        <v>19.25</v>
      </c>
      <c r="BY82">
        <v>7.19</v>
      </c>
      <c r="BZ82">
        <v>1.38</v>
      </c>
      <c r="CA82">
        <v>12.36</v>
      </c>
      <c r="CB82">
        <f t="shared" si="6"/>
        <v>196300</v>
      </c>
      <c r="CC82">
        <f t="shared" si="7"/>
        <v>169031.5</v>
      </c>
      <c r="CD82">
        <f t="shared" si="8"/>
        <v>0.37035150280183393</v>
      </c>
      <c r="CE82">
        <f t="shared" si="9"/>
        <v>0.43009734871902572</v>
      </c>
      <c r="CF82">
        <f t="shared" si="10"/>
        <v>0.62964849719816607</v>
      </c>
      <c r="CG82">
        <f t="shared" si="11"/>
        <v>0.56990265128097428</v>
      </c>
      <c r="CI82">
        <v>5.7229036476167572</v>
      </c>
      <c r="CJ82">
        <v>2.2770963523832433</v>
      </c>
      <c r="CL82">
        <v>0.97839985399593843</v>
      </c>
      <c r="CM82">
        <v>0.23313480915706847</v>
      </c>
      <c r="CN82">
        <v>1.8480331920828885</v>
      </c>
      <c r="CO82">
        <v>3.0913375259489567E-3</v>
      </c>
      <c r="CP82">
        <v>2.4975510684348095</v>
      </c>
      <c r="CQ82">
        <v>2.7419196851310005E-2</v>
      </c>
      <c r="CR82">
        <v>1.5241435052536655E-3</v>
      </c>
      <c r="CS82">
        <v>7.5726406102045521E-3</v>
      </c>
      <c r="CT82">
        <v>6.0459611308637728E-3</v>
      </c>
      <c r="CU82">
        <v>7.2385405695059464E-4</v>
      </c>
      <c r="CV82">
        <v>4.4387784611192756E-4</v>
      </c>
      <c r="CW82">
        <v>1.7934896914370029E-5</v>
      </c>
      <c r="CX82">
        <v>0</v>
      </c>
      <c r="CY82">
        <v>2.4500987528885954E-4</v>
      </c>
      <c r="CZ82">
        <v>1.5284314967912067E-9</v>
      </c>
      <c r="DA82">
        <v>1.9515777676705416E-10</v>
      </c>
      <c r="DB82">
        <v>3.7787392658700519E-5</v>
      </c>
      <c r="DC82">
        <v>0</v>
      </c>
      <c r="DD82">
        <v>1.9515777676705416E-10</v>
      </c>
      <c r="DE82">
        <v>1.6757626706936671E-6</v>
      </c>
      <c r="DF82">
        <v>2.6207946000018455E-5</v>
      </c>
      <c r="DH82">
        <v>6.1405211010871305E-2</v>
      </c>
      <c r="DI82">
        <v>1.5355004209597547</v>
      </c>
      <c r="DJ82">
        <v>4.082702819397723E-3</v>
      </c>
      <c r="DK82">
        <v>1.7851023288855924E-4</v>
      </c>
      <c r="DL82">
        <v>0</v>
      </c>
      <c r="DM82">
        <v>5.8875390142359872E-3</v>
      </c>
      <c r="DN82">
        <v>4.7406373751102162</v>
      </c>
      <c r="DP82">
        <v>4.9060247550432201E-2</v>
      </c>
      <c r="DQ82">
        <v>0.11395180713353596</v>
      </c>
      <c r="DR82">
        <v>8.8479267640403059</v>
      </c>
      <c r="DS82">
        <v>9.7843525200575847</v>
      </c>
      <c r="DT82">
        <v>19.876569564895153</v>
      </c>
      <c r="DU82">
        <v>34.102411997152061</v>
      </c>
      <c r="DV82">
        <v>0</v>
      </c>
      <c r="DW82">
        <v>0</v>
      </c>
      <c r="DX82">
        <v>5.978230747330943E-3</v>
      </c>
      <c r="DY82">
        <v>2.2300531564654267</v>
      </c>
      <c r="DZ82">
        <v>8.2475831802120037E-2</v>
      </c>
      <c r="EA82">
        <v>1.3872791538461523E-2</v>
      </c>
      <c r="EB82">
        <v>2.6264069457590022E-2</v>
      </c>
      <c r="EC82">
        <v>12.392255278001585</v>
      </c>
      <c r="ED82">
        <v>5.9160073508718054E-2</v>
      </c>
      <c r="EE82">
        <v>5.8926065555215457E-2</v>
      </c>
      <c r="EF82">
        <v>4.9821885370051706E-3</v>
      </c>
      <c r="EG82">
        <v>4.5702969591669446E-2</v>
      </c>
      <c r="EH82">
        <v>0</v>
      </c>
      <c r="EI82">
        <v>2.2257013079205631E-4</v>
      </c>
      <c r="EJ82">
        <v>2.0668206613429287E-8</v>
      </c>
      <c r="EK82">
        <v>0</v>
      </c>
      <c r="EL82">
        <v>3.9000094155634542E-3</v>
      </c>
      <c r="EM82">
        <v>6.8204558908263829E-4</v>
      </c>
      <c r="EN82">
        <v>3.0123020541760626E-3</v>
      </c>
      <c r="EO82">
        <v>0.10809369461034185</v>
      </c>
      <c r="EP82">
        <v>0</v>
      </c>
      <c r="EQ82">
        <v>2.6060643641618488E-9</v>
      </c>
      <c r="ER82">
        <v>4.6529168146214096E-5</v>
      </c>
      <c r="ES82">
        <v>7.0057007722007893E-4</v>
      </c>
      <c r="EU82">
        <v>12.054350956593273</v>
      </c>
      <c r="EV82">
        <v>19.876569564895153</v>
      </c>
      <c r="EW82">
        <v>41.178523107598032</v>
      </c>
      <c r="EX82">
        <v>8.6615427899125415</v>
      </c>
      <c r="EY82">
        <v>2.3024984332567366</v>
      </c>
      <c r="EZ82">
        <v>15.900123556271788</v>
      </c>
      <c r="FB82">
        <v>25.6267</v>
      </c>
      <c r="FC82">
        <v>164.53800000000001</v>
      </c>
      <c r="FD82">
        <v>4073.15</v>
      </c>
      <c r="FE82">
        <v>4338.6400000000003</v>
      </c>
      <c r="FF82">
        <v>4.9481900000000001E-12</v>
      </c>
      <c r="FG82">
        <v>13103.5</v>
      </c>
      <c r="FH82">
        <v>609.96500000000003</v>
      </c>
      <c r="FI82">
        <v>194.184</v>
      </c>
      <c r="FJ82">
        <v>5.2827599999999997</v>
      </c>
      <c r="FK82">
        <v>1562.57</v>
      </c>
      <c r="FL82">
        <v>42.968499999999999</v>
      </c>
      <c r="FM82">
        <v>9.8408599999999993</v>
      </c>
      <c r="FN82">
        <v>28.392800000000001</v>
      </c>
      <c r="FO82">
        <v>12262.6</v>
      </c>
      <c r="FP82">
        <v>58.819699999999997</v>
      </c>
      <c r="FQ82">
        <v>83.283100000000005</v>
      </c>
      <c r="FR82">
        <v>3.7868300000000001</v>
      </c>
      <c r="FS82">
        <v>49.4529</v>
      </c>
      <c r="FT82">
        <v>4.6646400000000003</v>
      </c>
      <c r="FU82">
        <v>0.427977</v>
      </c>
      <c r="FV82">
        <v>1.6221800000000001E-5</v>
      </c>
      <c r="FW82">
        <v>1.1871200000000001E-20</v>
      </c>
      <c r="FX82">
        <v>2.5778099999999999</v>
      </c>
      <c r="FY82">
        <v>0.75054799999999999</v>
      </c>
      <c r="FZ82">
        <v>3.1168</v>
      </c>
      <c r="GA82">
        <v>125.848</v>
      </c>
      <c r="GB82">
        <v>1.9435700000000001E-4</v>
      </c>
      <c r="GC82">
        <v>4.7982299999999996E-6</v>
      </c>
      <c r="GD82">
        <v>0.113844</v>
      </c>
      <c r="GE82">
        <v>0.75971900000000003</v>
      </c>
      <c r="GG82">
        <v>600</v>
      </c>
      <c r="GH82">
        <v>700.00000000000011</v>
      </c>
      <c r="GI82">
        <v>800</v>
      </c>
      <c r="GJ82">
        <v>500</v>
      </c>
      <c r="GK82">
        <v>900</v>
      </c>
      <c r="GL82">
        <v>383.33333333333303</v>
      </c>
      <c r="GM82">
        <v>2.56267E-3</v>
      </c>
      <c r="GN82">
        <v>1.6453800000000001E-2</v>
      </c>
      <c r="GO82">
        <v>0.40731499999999998</v>
      </c>
      <c r="GP82">
        <v>0.43386400000000003</v>
      </c>
      <c r="GQ82">
        <v>4.94819E-16</v>
      </c>
      <c r="GR82">
        <v>1.3103499999999999</v>
      </c>
      <c r="GS82">
        <v>6.0996500000000002E-2</v>
      </c>
      <c r="GT82">
        <v>1.9418399999999999E-2</v>
      </c>
      <c r="GU82">
        <v>5.2827599999999994E-4</v>
      </c>
      <c r="GV82">
        <v>0.15625700000000001</v>
      </c>
      <c r="GW82">
        <v>4.2968499999999996E-3</v>
      </c>
      <c r="GX82">
        <v>9.840859999999999E-4</v>
      </c>
      <c r="GY82">
        <v>2.83928E-3</v>
      </c>
      <c r="GZ82">
        <v>1.2262600000000001</v>
      </c>
      <c r="HA82">
        <v>5.8819699999999994E-3</v>
      </c>
      <c r="HB82">
        <v>8.3283100000000002E-3</v>
      </c>
      <c r="HC82">
        <v>3.7868299999999999E-4</v>
      </c>
      <c r="HD82">
        <v>4.9452899999999998E-3</v>
      </c>
      <c r="HE82">
        <v>4.6646400000000004E-4</v>
      </c>
      <c r="HF82">
        <v>4.2797699999999999E-5</v>
      </c>
      <c r="HG82">
        <v>1.6221800000000001E-9</v>
      </c>
      <c r="HH82">
        <v>1.1871200000000001E-24</v>
      </c>
      <c r="HI82">
        <v>2.57781E-4</v>
      </c>
      <c r="HJ82">
        <v>7.5054800000000005E-5</v>
      </c>
      <c r="HK82">
        <v>3.1168E-4</v>
      </c>
      <c r="HL82">
        <v>1.25848E-2</v>
      </c>
      <c r="HM82">
        <v>1.94357E-8</v>
      </c>
      <c r="HN82">
        <v>4.7982299999999993E-10</v>
      </c>
      <c r="HO82">
        <v>1.1384400000000001E-5</v>
      </c>
      <c r="HP82">
        <v>7.5971900000000004E-5</v>
      </c>
      <c r="HS82">
        <v>0.06</v>
      </c>
      <c r="HT82">
        <v>7.0000000000000007E-2</v>
      </c>
      <c r="HU82">
        <v>0.08</v>
      </c>
      <c r="HV82">
        <v>0.05</v>
      </c>
      <c r="HW82">
        <v>0.09</v>
      </c>
      <c r="HX82">
        <v>3.8333333333333303E-2</v>
      </c>
      <c r="HZ82">
        <v>5.5167564553314039E-3</v>
      </c>
      <c r="IA82">
        <v>2.2179350239234379E-2</v>
      </c>
      <c r="IB82">
        <v>0.67522807486631131</v>
      </c>
      <c r="IC82">
        <v>0.71923978609625794</v>
      </c>
      <c r="ID82">
        <v>9.3498415937731688E-16</v>
      </c>
      <c r="IE82">
        <v>2.8026282662869324</v>
      </c>
      <c r="IF82">
        <v>8.5346400199600977E-2</v>
      </c>
      <c r="IG82">
        <v>2.7170256287425202E-2</v>
      </c>
      <c r="IH82">
        <v>8.1027386476868074E-4</v>
      </c>
      <c r="II82">
        <v>0.26071123020681009</v>
      </c>
      <c r="IJ82">
        <v>7.6708978994895856E-3</v>
      </c>
      <c r="IK82">
        <v>1.4382795384615366E-3</v>
      </c>
      <c r="IL82">
        <v>3.6661544084455665E-3</v>
      </c>
      <c r="IM82">
        <v>1.5773414216651767</v>
      </c>
      <c r="IN82">
        <v>7.321424267360023E-3</v>
      </c>
      <c r="IO82">
        <v>1.0366440315081028E-2</v>
      </c>
      <c r="IP82">
        <v>5.0903859380378724E-4</v>
      </c>
      <c r="IQ82">
        <v>5.4081696068795891E-3</v>
      </c>
      <c r="IR82">
        <v>5.5164345674503458E-4</v>
      </c>
      <c r="IS82">
        <v>5.0612847226660507E-5</v>
      </c>
      <c r="IT82">
        <v>2.0600646024069263E-9</v>
      </c>
      <c r="IU82">
        <v>1.6035620083315097E-24</v>
      </c>
      <c r="IV82">
        <v>3.6876194930578036E-4</v>
      </c>
      <c r="IW82">
        <v>9.5286908499705392E-5</v>
      </c>
      <c r="IX82">
        <v>3.3044177577125556E-4</v>
      </c>
      <c r="IY82">
        <v>1.4051346249089524E-2</v>
      </c>
      <c r="IZ82">
        <v>2.2793920302375783E-8</v>
      </c>
      <c r="JA82">
        <v>3.0925008381502873E-10</v>
      </c>
      <c r="JB82">
        <v>1.4356828198433475E-5</v>
      </c>
      <c r="JC82">
        <v>8.1838455984556196E-5</v>
      </c>
      <c r="JD82">
        <v>0</v>
      </c>
      <c r="JE82">
        <v>0</v>
      </c>
      <c r="JF82">
        <v>9.9465240641711403E-2</v>
      </c>
      <c r="JG82">
        <v>0.1322683469236472</v>
      </c>
      <c r="JH82">
        <v>0.17110715557137759</v>
      </c>
      <c r="JI82">
        <v>6.0230179028133005E-2</v>
      </c>
      <c r="JJ82">
        <v>0.1501629412993524</v>
      </c>
    </row>
    <row r="83" spans="1:270">
      <c r="A83" t="s">
        <v>306</v>
      </c>
      <c r="B83" t="s">
        <v>115</v>
      </c>
      <c r="D83">
        <v>204.06399999999999</v>
      </c>
      <c r="E83">
        <v>690.06</v>
      </c>
      <c r="F83">
        <v>51500.5</v>
      </c>
      <c r="G83">
        <v>56569.4</v>
      </c>
      <c r="H83">
        <v>104500</v>
      </c>
      <c r="I83">
        <v>162122</v>
      </c>
      <c r="J83" s="17">
        <v>0</v>
      </c>
      <c r="K83" s="17">
        <v>0</v>
      </c>
      <c r="L83">
        <v>43.724400000000003</v>
      </c>
      <c r="M83">
        <v>14245.1</v>
      </c>
      <c r="N83">
        <v>511.113</v>
      </c>
      <c r="O83">
        <v>120.464</v>
      </c>
      <c r="P83">
        <v>216.726</v>
      </c>
      <c r="Q83">
        <v>91173</v>
      </c>
      <c r="R83">
        <v>396.01600000000002</v>
      </c>
      <c r="S83">
        <v>443.65</v>
      </c>
      <c r="T83">
        <v>35.4634</v>
      </c>
      <c r="U83">
        <v>403.02100000000002</v>
      </c>
      <c r="V83" s="17">
        <v>0</v>
      </c>
      <c r="W83">
        <v>1.6488</v>
      </c>
      <c r="X83" s="17">
        <v>0</v>
      </c>
      <c r="Y83" s="1">
        <v>4.0655399999999999E-19</v>
      </c>
      <c r="Z83">
        <v>27.0336</v>
      </c>
      <c r="AA83">
        <v>5.2284499999999996</v>
      </c>
      <c r="AB83">
        <v>26.575600000000001</v>
      </c>
      <c r="AC83">
        <v>812.15899999999999</v>
      </c>
      <c r="AD83">
        <v>3.7959199999999999E-3</v>
      </c>
      <c r="AE83" s="17">
        <v>0</v>
      </c>
      <c r="AF83">
        <v>0.18617400000000001</v>
      </c>
      <c r="AG83">
        <v>7.1711400000000003</v>
      </c>
      <c r="AI83">
        <v>419300</v>
      </c>
      <c r="AJ83">
        <v>73100</v>
      </c>
      <c r="AK83">
        <v>104500</v>
      </c>
      <c r="AL83">
        <v>191300</v>
      </c>
      <c r="AM83">
        <v>72300</v>
      </c>
      <c r="AN83">
        <v>14600</v>
      </c>
      <c r="AO83">
        <v>124800</v>
      </c>
      <c r="AP83">
        <v>2.0406399999999998E-2</v>
      </c>
      <c r="AQ83">
        <v>6.9005999999999998E-2</v>
      </c>
      <c r="AR83">
        <v>5.1500500000000002</v>
      </c>
      <c r="AS83">
        <v>5.6569400000000005</v>
      </c>
      <c r="AT83">
        <v>10.45</v>
      </c>
      <c r="AU83">
        <v>16.212199999999999</v>
      </c>
      <c r="AV83">
        <v>0</v>
      </c>
      <c r="AW83">
        <v>0</v>
      </c>
      <c r="AX83">
        <v>4.37244E-3</v>
      </c>
      <c r="AY83">
        <v>1.4245099999999999</v>
      </c>
      <c r="AZ83">
        <v>5.1111299999999998E-2</v>
      </c>
      <c r="BA83">
        <v>1.2046400000000001E-2</v>
      </c>
      <c r="BB83">
        <v>2.16726E-2</v>
      </c>
      <c r="BC83">
        <v>9.1173000000000002</v>
      </c>
      <c r="BD83">
        <v>3.9601600000000001E-2</v>
      </c>
      <c r="BE83">
        <v>4.4364999999999995E-2</v>
      </c>
      <c r="BF83">
        <v>3.5463399999999998E-3</v>
      </c>
      <c r="BG83">
        <v>4.03021E-2</v>
      </c>
      <c r="BH83">
        <v>0</v>
      </c>
      <c r="BI83">
        <v>1.6488000000000001E-4</v>
      </c>
      <c r="BJ83">
        <v>0</v>
      </c>
      <c r="BK83">
        <v>4.0655400000000001E-23</v>
      </c>
      <c r="BL83">
        <v>2.7033600000000001E-3</v>
      </c>
      <c r="BM83">
        <v>5.2284499999999997E-4</v>
      </c>
      <c r="BN83">
        <v>2.6575600000000002E-3</v>
      </c>
      <c r="BO83">
        <v>8.1215899999999994E-2</v>
      </c>
      <c r="BP83">
        <v>3.7959199999999998E-7</v>
      </c>
      <c r="BQ83">
        <v>0</v>
      </c>
      <c r="BR83">
        <v>1.8617399999999999E-5</v>
      </c>
      <c r="BS83">
        <v>7.1711400000000003E-4</v>
      </c>
      <c r="BU83">
        <v>41.93</v>
      </c>
      <c r="BV83">
        <v>7.31</v>
      </c>
      <c r="BW83">
        <v>10.45</v>
      </c>
      <c r="BX83">
        <v>19.13</v>
      </c>
      <c r="BY83">
        <v>7.23</v>
      </c>
      <c r="BZ83">
        <v>1.46</v>
      </c>
      <c r="CA83">
        <v>12.48</v>
      </c>
      <c r="CB83">
        <f t="shared" si="6"/>
        <v>197900</v>
      </c>
      <c r="CC83">
        <f t="shared" si="7"/>
        <v>164273</v>
      </c>
      <c r="CD83">
        <f t="shared" si="8"/>
        <v>0.36937847397675594</v>
      </c>
      <c r="CE83">
        <f t="shared" si="9"/>
        <v>0.44499096016996098</v>
      </c>
      <c r="CF83">
        <f t="shared" si="10"/>
        <v>0.63062152602324406</v>
      </c>
      <c r="CG83">
        <f t="shared" si="11"/>
        <v>0.55500903983003902</v>
      </c>
      <c r="CI83">
        <v>5.6985690910628684</v>
      </c>
      <c r="CJ83">
        <v>2.3014309089371312</v>
      </c>
      <c r="CL83">
        <v>0.93885171677481516</v>
      </c>
      <c r="CM83">
        <v>0.24896758948442288</v>
      </c>
      <c r="CN83">
        <v>1.8696961325727746</v>
      </c>
      <c r="CO83">
        <v>3.3003735663471182E-3</v>
      </c>
      <c r="CP83">
        <v>2.5163004262964908</v>
      </c>
      <c r="CQ83">
        <v>2.4600711305642849E-2</v>
      </c>
      <c r="CR83">
        <v>1.9381825349152676E-3</v>
      </c>
      <c r="CS83">
        <v>8.3945752445249346E-3</v>
      </c>
      <c r="CT83">
        <v>5.6772276498025485E-3</v>
      </c>
      <c r="CU83">
        <v>8.1365124955852519E-4</v>
      </c>
      <c r="CV83">
        <v>4.2556287261891489E-4</v>
      </c>
      <c r="CW83">
        <v>1.5743651567885541E-5</v>
      </c>
      <c r="CX83">
        <v>3.7287984559168387E-24</v>
      </c>
      <c r="CY83">
        <v>2.4343452005187149E-4</v>
      </c>
      <c r="CZ83">
        <v>0</v>
      </c>
      <c r="DA83">
        <v>0</v>
      </c>
      <c r="DB83">
        <v>3.6849058313585364E-5</v>
      </c>
      <c r="DC83">
        <v>2.2864175493625822E-8</v>
      </c>
      <c r="DD83">
        <v>0</v>
      </c>
      <c r="DE83">
        <v>8.4726595933768524E-7</v>
      </c>
      <c r="DF83">
        <v>2.8956041457045017E-5</v>
      </c>
      <c r="DH83">
        <v>5.0224846471755201E-2</v>
      </c>
      <c r="DI83">
        <v>1.5471217607389176</v>
      </c>
      <c r="DJ83">
        <v>3.9450699851736257E-3</v>
      </c>
      <c r="DK83">
        <v>1.6730111566443288E-4</v>
      </c>
      <c r="DL83">
        <v>0</v>
      </c>
      <c r="DM83">
        <v>4.9489294615481863E-3</v>
      </c>
      <c r="DN83">
        <v>4.7847235187664712</v>
      </c>
      <c r="DP83">
        <v>4.3929627665705982E-2</v>
      </c>
      <c r="DQ83">
        <v>9.3018527185732627E-2</v>
      </c>
      <c r="DR83">
        <v>8.5392723719399175</v>
      </c>
      <c r="DS83">
        <v>9.3797441678666793</v>
      </c>
      <c r="DT83">
        <v>19.744311022162961</v>
      </c>
      <c r="DU83">
        <v>34.681064364542586</v>
      </c>
      <c r="DV83">
        <v>0</v>
      </c>
      <c r="DW83">
        <v>0</v>
      </c>
      <c r="DX83">
        <v>6.7064827046263145E-3</v>
      </c>
      <c r="DY83">
        <v>2.3767623501148942</v>
      </c>
      <c r="DZ83">
        <v>9.1245811189634748E-2</v>
      </c>
      <c r="EA83">
        <v>1.7606276923076904E-2</v>
      </c>
      <c r="EB83">
        <v>2.7984241791044698E-2</v>
      </c>
      <c r="EC83">
        <v>11.728656674724659</v>
      </c>
      <c r="ED83">
        <v>4.92930285714284E-2</v>
      </c>
      <c r="EE83">
        <v>5.5222142857142657E-2</v>
      </c>
      <c r="EF83">
        <v>4.7671110843373558E-3</v>
      </c>
      <c r="EG83">
        <v>4.4074380332280186E-2</v>
      </c>
      <c r="EH83">
        <v>0</v>
      </c>
      <c r="EI83">
        <v>1.9498819447614672E-4</v>
      </c>
      <c r="EJ83">
        <v>0</v>
      </c>
      <c r="EK83">
        <v>5.4917325016443876E-23</v>
      </c>
      <c r="EL83">
        <v>3.8672218017436291E-3</v>
      </c>
      <c r="EM83">
        <v>6.6378544309662196E-4</v>
      </c>
      <c r="EN83">
        <v>2.817533513920232E-3</v>
      </c>
      <c r="EO83">
        <v>9.0680243772759975E-2</v>
      </c>
      <c r="EP83">
        <v>4.4518025053995621E-7</v>
      </c>
      <c r="EQ83">
        <v>0</v>
      </c>
      <c r="ER83">
        <v>2.3478339947780678E-5</v>
      </c>
      <c r="ES83">
        <v>7.7248959845560041E-4</v>
      </c>
      <c r="EU83">
        <v>12.12067475828017</v>
      </c>
      <c r="EV83">
        <v>19.744311022162961</v>
      </c>
      <c r="EW83">
        <v>40.92182582069352</v>
      </c>
      <c r="EX83">
        <v>8.7097293979231818</v>
      </c>
      <c r="EY83">
        <v>2.4359766033006056</v>
      </c>
      <c r="EZ83">
        <v>16.05449368788608</v>
      </c>
      <c r="FB83">
        <v>20.979500000000002</v>
      </c>
      <c r="FC83">
        <v>123.489</v>
      </c>
      <c r="FD83">
        <v>5517.67</v>
      </c>
      <c r="FE83">
        <v>3195.22</v>
      </c>
      <c r="FF83">
        <v>5.6804900000000002E-12</v>
      </c>
      <c r="FG83">
        <v>12580.2</v>
      </c>
      <c r="FH83">
        <v>796.40800000000002</v>
      </c>
      <c r="FI83">
        <v>116.30800000000001</v>
      </c>
      <c r="FJ83">
        <v>4.1083800000000004</v>
      </c>
      <c r="FK83">
        <v>1309.8900000000001</v>
      </c>
      <c r="FL83">
        <v>46.509900000000002</v>
      </c>
      <c r="FM83">
        <v>12.3302</v>
      </c>
      <c r="FN83">
        <v>26.840699999999998</v>
      </c>
      <c r="FO83">
        <v>11486.8</v>
      </c>
      <c r="FP83">
        <v>34.416400000000003</v>
      </c>
      <c r="FQ83">
        <v>75.863900000000001</v>
      </c>
      <c r="FR83">
        <v>2.8916300000000001</v>
      </c>
      <c r="FS83">
        <v>33.805100000000003</v>
      </c>
      <c r="FT83">
        <v>6.5822500000000002</v>
      </c>
      <c r="FU83">
        <v>0.36335899999999999</v>
      </c>
      <c r="FV83">
        <v>5.4437900000000003E-5</v>
      </c>
      <c r="FW83">
        <v>4.0244899999999999E-20</v>
      </c>
      <c r="FX83">
        <v>2.7300800000000001</v>
      </c>
      <c r="FY83">
        <v>0.33161800000000002</v>
      </c>
      <c r="FZ83">
        <v>2.6346400000000001</v>
      </c>
      <c r="GA83">
        <v>107.07899999999999</v>
      </c>
      <c r="GB83">
        <v>6.6841299999999999E-3</v>
      </c>
      <c r="GC83">
        <v>9.6865100000000006E-7</v>
      </c>
      <c r="GD83">
        <v>7.02599E-2</v>
      </c>
      <c r="GE83">
        <v>0.92980600000000002</v>
      </c>
      <c r="GG83">
        <v>600</v>
      </c>
      <c r="GH83">
        <v>700.00000000000011</v>
      </c>
      <c r="GI83">
        <v>800</v>
      </c>
      <c r="GJ83">
        <v>500</v>
      </c>
      <c r="GK83">
        <v>900</v>
      </c>
      <c r="GL83">
        <v>383.33333333333303</v>
      </c>
      <c r="GM83">
        <v>2.0979500000000003E-3</v>
      </c>
      <c r="GN83">
        <v>1.2348900000000001E-2</v>
      </c>
      <c r="GO83">
        <v>0.55176700000000001</v>
      </c>
      <c r="GP83">
        <v>0.31952199999999997</v>
      </c>
      <c r="GQ83">
        <v>5.6804900000000001E-16</v>
      </c>
      <c r="GR83">
        <v>1.2580200000000001</v>
      </c>
      <c r="GS83">
        <v>7.9640799999999998E-2</v>
      </c>
      <c r="GT83">
        <v>1.16308E-2</v>
      </c>
      <c r="GU83">
        <v>4.1083800000000001E-4</v>
      </c>
      <c r="GV83">
        <v>0.13098900000000002</v>
      </c>
      <c r="GW83">
        <v>4.6509899999999998E-3</v>
      </c>
      <c r="GX83">
        <v>1.23302E-3</v>
      </c>
      <c r="GY83">
        <v>2.6840699999999998E-3</v>
      </c>
      <c r="GZ83">
        <v>1.1486799999999999</v>
      </c>
      <c r="HA83">
        <v>3.4416400000000002E-3</v>
      </c>
      <c r="HB83">
        <v>7.5863900000000001E-3</v>
      </c>
      <c r="HC83">
        <v>2.89163E-4</v>
      </c>
      <c r="HD83">
        <v>3.3805100000000002E-3</v>
      </c>
      <c r="HE83">
        <v>6.5822500000000002E-4</v>
      </c>
      <c r="HF83">
        <v>3.6335899999999999E-5</v>
      </c>
      <c r="HG83">
        <v>5.4437899999999999E-9</v>
      </c>
      <c r="HH83">
        <v>4.0244899999999996E-24</v>
      </c>
      <c r="HI83">
        <v>2.7300799999999999E-4</v>
      </c>
      <c r="HJ83">
        <v>3.3161800000000005E-5</v>
      </c>
      <c r="HK83">
        <v>2.6346399999999998E-4</v>
      </c>
      <c r="HL83">
        <v>1.0707899999999999E-2</v>
      </c>
      <c r="HM83">
        <v>6.6841299999999996E-7</v>
      </c>
      <c r="HN83">
        <v>9.6865100000000012E-11</v>
      </c>
      <c r="HO83">
        <v>7.0259900000000003E-6</v>
      </c>
      <c r="HP83">
        <v>9.2980599999999995E-5</v>
      </c>
      <c r="HS83">
        <v>0.06</v>
      </c>
      <c r="HT83">
        <v>7.0000000000000007E-2</v>
      </c>
      <c r="HU83">
        <v>0.08</v>
      </c>
      <c r="HV83">
        <v>0.05</v>
      </c>
      <c r="HW83">
        <v>0.09</v>
      </c>
      <c r="HX83">
        <v>3.8333333333333303E-2</v>
      </c>
      <c r="HZ83">
        <v>4.5163361671469674E-3</v>
      </c>
      <c r="IA83">
        <v>1.6646037886037357E-2</v>
      </c>
      <c r="IB83">
        <v>0.91469395721925295</v>
      </c>
      <c r="IC83">
        <v>0.5296888770053485</v>
      </c>
      <c r="ID83">
        <v>1.0733557457375839E-15</v>
      </c>
      <c r="IE83">
        <v>2.6907027981488056</v>
      </c>
      <c r="IF83">
        <v>0.11143353453093834</v>
      </c>
      <c r="IG83">
        <v>1.6273833932135762E-2</v>
      </c>
      <c r="IH83">
        <v>6.3014654092526502E-4</v>
      </c>
      <c r="II83">
        <v>0.21855215019845414</v>
      </c>
      <c r="IJ83">
        <v>8.3031219199057611E-3</v>
      </c>
      <c r="IK83">
        <v>1.8021061538461519E-3</v>
      </c>
      <c r="IL83">
        <v>3.4657430979249991E-3</v>
      </c>
      <c r="IM83">
        <v>1.4775500662488825</v>
      </c>
      <c r="IN83">
        <v>4.2838890058121606E-3</v>
      </c>
      <c r="IO83">
        <v>9.4429553104924732E-3</v>
      </c>
      <c r="IP83">
        <v>3.8870275903614513E-4</v>
      </c>
      <c r="IQ83">
        <v>3.6969260524160404E-3</v>
      </c>
      <c r="IR83">
        <v>7.7842130221410526E-4</v>
      </c>
      <c r="IS83">
        <v>4.2971079182834903E-5</v>
      </c>
      <c r="IT83">
        <v>6.9132642998537771E-9</v>
      </c>
      <c r="IU83">
        <v>5.4362821508441233E-24</v>
      </c>
      <c r="IV83">
        <v>3.9054454073834954E-4</v>
      </c>
      <c r="IW83">
        <v>4.2101043534664415E-5</v>
      </c>
      <c r="IX83">
        <v>2.7932338299473201E-4</v>
      </c>
      <c r="IY83">
        <v>1.195572520029128E-2</v>
      </c>
      <c r="IZ83">
        <v>7.8390552699783918E-7</v>
      </c>
      <c r="JA83">
        <v>6.2430396820809235E-11</v>
      </c>
      <c r="JB83">
        <v>8.8604521409921997E-6</v>
      </c>
      <c r="JC83">
        <v>1.0016056911196936E-4</v>
      </c>
      <c r="JD83">
        <v>0</v>
      </c>
      <c r="JE83">
        <v>0</v>
      </c>
      <c r="JF83">
        <v>9.9465240641711403E-2</v>
      </c>
      <c r="JG83">
        <v>0.1322683469236472</v>
      </c>
      <c r="JH83">
        <v>0.17110715557137759</v>
      </c>
      <c r="JI83">
        <v>6.0230179028133005E-2</v>
      </c>
      <c r="JJ83">
        <v>0.1501629412993524</v>
      </c>
    </row>
    <row r="84" spans="1:270">
      <c r="A84" t="s">
        <v>306</v>
      </c>
      <c r="B84" t="s">
        <v>116</v>
      </c>
      <c r="D84">
        <v>266.20400000000001</v>
      </c>
      <c r="E84">
        <v>790.82100000000003</v>
      </c>
      <c r="F84">
        <v>54989.2</v>
      </c>
      <c r="G84">
        <v>57193</v>
      </c>
      <c r="H84">
        <v>108100</v>
      </c>
      <c r="I84">
        <v>177155</v>
      </c>
      <c r="J84" s="17">
        <v>0</v>
      </c>
      <c r="K84" s="17">
        <v>0</v>
      </c>
      <c r="L84">
        <v>46.024900000000002</v>
      </c>
      <c r="M84">
        <v>13269.6</v>
      </c>
      <c r="N84">
        <v>490.47399999999999</v>
      </c>
      <c r="O84">
        <v>110.624</v>
      </c>
      <c r="P84">
        <v>230.68799999999999</v>
      </c>
      <c r="Q84">
        <v>99430.3</v>
      </c>
      <c r="R84">
        <v>451.79399999999998</v>
      </c>
      <c r="S84">
        <v>501.76799999999997</v>
      </c>
      <c r="T84">
        <v>40.301499999999997</v>
      </c>
      <c r="U84">
        <v>467.51400000000001</v>
      </c>
      <c r="V84" s="17">
        <v>0</v>
      </c>
      <c r="W84">
        <v>1.62327</v>
      </c>
      <c r="X84">
        <v>2.5740699999999999E-3</v>
      </c>
      <c r="Y84" s="17">
        <v>0</v>
      </c>
      <c r="Z84">
        <v>29.689499999999999</v>
      </c>
      <c r="AA84">
        <v>5.7667900000000003</v>
      </c>
      <c r="AB84">
        <v>30.0731</v>
      </c>
      <c r="AC84">
        <v>980.83600000000001</v>
      </c>
      <c r="AD84">
        <v>5.7612600000000005E-4</v>
      </c>
      <c r="AE84" s="1">
        <v>3.5748399999999999E-6</v>
      </c>
      <c r="AF84">
        <v>0.305927</v>
      </c>
      <c r="AG84">
        <v>6.3575799999999996</v>
      </c>
      <c r="AI84">
        <v>419900</v>
      </c>
      <c r="AJ84">
        <v>71500</v>
      </c>
      <c r="AK84">
        <v>108100</v>
      </c>
      <c r="AL84">
        <v>191100</v>
      </c>
      <c r="AM84">
        <v>73100</v>
      </c>
      <c r="AN84">
        <v>12900</v>
      </c>
      <c r="AO84">
        <v>123400</v>
      </c>
      <c r="AP84">
        <v>2.6620400000000002E-2</v>
      </c>
      <c r="AQ84">
        <v>7.9082100000000002E-2</v>
      </c>
      <c r="AR84">
        <v>5.49892</v>
      </c>
      <c r="AS84">
        <v>5.7192999999999996</v>
      </c>
      <c r="AT84">
        <v>10.81</v>
      </c>
      <c r="AU84">
        <v>17.715499999999999</v>
      </c>
      <c r="AV84">
        <v>0</v>
      </c>
      <c r="AW84">
        <v>0</v>
      </c>
      <c r="AX84">
        <v>4.6024899999999999E-3</v>
      </c>
      <c r="AY84">
        <v>1.3269600000000001</v>
      </c>
      <c r="AZ84">
        <v>4.9047399999999998E-2</v>
      </c>
      <c r="BA84">
        <v>1.10624E-2</v>
      </c>
      <c r="BB84">
        <v>2.30688E-2</v>
      </c>
      <c r="BC84">
        <v>9.9430300000000003</v>
      </c>
      <c r="BD84">
        <v>4.5179400000000002E-2</v>
      </c>
      <c r="BE84">
        <v>5.0176800000000001E-2</v>
      </c>
      <c r="BF84">
        <v>4.0301499999999997E-3</v>
      </c>
      <c r="BG84">
        <v>4.6751399999999999E-2</v>
      </c>
      <c r="BH84">
        <v>0</v>
      </c>
      <c r="BI84">
        <v>1.6232700000000001E-4</v>
      </c>
      <c r="BJ84">
        <v>2.57407E-7</v>
      </c>
      <c r="BK84">
        <v>0</v>
      </c>
      <c r="BL84">
        <v>2.9689499999999997E-3</v>
      </c>
      <c r="BM84">
        <v>5.7667900000000008E-4</v>
      </c>
      <c r="BN84">
        <v>3.00731E-3</v>
      </c>
      <c r="BO84">
        <v>9.8083600000000007E-2</v>
      </c>
      <c r="BP84">
        <v>5.7612600000000006E-8</v>
      </c>
      <c r="BQ84">
        <v>3.5748399999999997E-10</v>
      </c>
      <c r="BR84">
        <v>3.0592700000000003E-5</v>
      </c>
      <c r="BS84">
        <v>6.3575799999999994E-4</v>
      </c>
      <c r="BU84">
        <v>41.99</v>
      </c>
      <c r="BV84">
        <v>7.15</v>
      </c>
      <c r="BW84">
        <v>10.81</v>
      </c>
      <c r="BX84">
        <v>19.11</v>
      </c>
      <c r="BY84">
        <v>7.31</v>
      </c>
      <c r="BZ84">
        <v>1.29</v>
      </c>
      <c r="CA84">
        <v>12.34</v>
      </c>
      <c r="CB84">
        <f t="shared" si="6"/>
        <v>194900</v>
      </c>
      <c r="CC84">
        <f t="shared" si="7"/>
        <v>170930.3</v>
      </c>
      <c r="CD84">
        <f t="shared" si="8"/>
        <v>0.36685479733196513</v>
      </c>
      <c r="CE84">
        <f t="shared" si="9"/>
        <v>0.41829915468468731</v>
      </c>
      <c r="CF84">
        <f t="shared" si="10"/>
        <v>0.63314520266803487</v>
      </c>
      <c r="CG84">
        <f t="shared" si="11"/>
        <v>0.58170084531531274</v>
      </c>
      <c r="CI84">
        <v>5.6762265612589786</v>
      </c>
      <c r="CJ84">
        <v>2.3237734387410214</v>
      </c>
      <c r="CL84">
        <v>1.0184884904510199</v>
      </c>
      <c r="CM84">
        <v>0.23125084599522594</v>
      </c>
      <c r="CN84">
        <v>1.8434008799605275</v>
      </c>
      <c r="CO84">
        <v>3.5028801216701218E-3</v>
      </c>
      <c r="CP84">
        <v>2.4541400473219674</v>
      </c>
      <c r="CQ84">
        <v>3.1999561900018347E-2</v>
      </c>
      <c r="CR84">
        <v>1.7747408275417288E-3</v>
      </c>
      <c r="CS84">
        <v>8.032411991286497E-3</v>
      </c>
      <c r="CT84">
        <v>6.4024614285173578E-3</v>
      </c>
      <c r="CU84">
        <v>8.5399529314829782E-4</v>
      </c>
      <c r="CV84">
        <v>4.8222837162280427E-4</v>
      </c>
      <c r="CW84">
        <v>1.5455264418148601E-5</v>
      </c>
      <c r="CX84">
        <v>0</v>
      </c>
      <c r="CY84">
        <v>2.6658109632742466E-4</v>
      </c>
      <c r="CZ84">
        <v>2.4152309696610387E-8</v>
      </c>
      <c r="DA84">
        <v>1.7238498351146583E-11</v>
      </c>
      <c r="DB84">
        <v>4.0526188276933586E-5</v>
      </c>
      <c r="DC84">
        <v>3.4602235315236635E-9</v>
      </c>
      <c r="DD84">
        <v>1.7238498351146583E-11</v>
      </c>
      <c r="DE84">
        <v>1.3882469328268163E-6</v>
      </c>
      <c r="DF84">
        <v>2.5597114360794908E-5</v>
      </c>
      <c r="DH84">
        <v>5.7392896572310413E-2</v>
      </c>
      <c r="DI84">
        <v>1.5597383867923564</v>
      </c>
      <c r="DJ84">
        <v>4.5632035605972813E-3</v>
      </c>
      <c r="DK84">
        <v>1.887739848651393E-4</v>
      </c>
      <c r="DL84">
        <v>0</v>
      </c>
      <c r="DM84">
        <v>5.9595680935214876E-3</v>
      </c>
      <c r="DN84">
        <v>4.6882264661263582</v>
      </c>
      <c r="DP84">
        <v>5.7306740057636807E-2</v>
      </c>
      <c r="DQ84">
        <v>0.10660088207916452</v>
      </c>
      <c r="DR84">
        <v>9.1177319893025981</v>
      </c>
      <c r="DS84">
        <v>9.4831429746965483</v>
      </c>
      <c r="DT84">
        <v>20.424497813357096</v>
      </c>
      <c r="DU84">
        <v>37.896916874332554</v>
      </c>
      <c r="DV84">
        <v>0</v>
      </c>
      <c r="DW84">
        <v>0</v>
      </c>
      <c r="DX84">
        <v>7.0593351957295158E-3</v>
      </c>
      <c r="DY84">
        <v>2.2140024065176518</v>
      </c>
      <c r="DZ84">
        <v>8.7561259442481248E-2</v>
      </c>
      <c r="EA84">
        <v>1.6168123076923058E-2</v>
      </c>
      <c r="EB84">
        <v>2.9787052639242726E-2</v>
      </c>
      <c r="EC84">
        <v>12.790890414540218</v>
      </c>
      <c r="ED84">
        <v>5.6235845396145415E-2</v>
      </c>
      <c r="EE84">
        <v>6.2456224900581003E-2</v>
      </c>
      <c r="EF84">
        <v>5.4174649741824512E-3</v>
      </c>
      <c r="EG84">
        <v>5.1127335415935247E-2</v>
      </c>
      <c r="EH84">
        <v>0</v>
      </c>
      <c r="EI84">
        <v>1.9196899954348294E-4</v>
      </c>
      <c r="EJ84">
        <v>3.26890387695422E-7</v>
      </c>
      <c r="EK84">
        <v>0</v>
      </c>
      <c r="EL84">
        <v>4.2471547142395932E-3</v>
      </c>
      <c r="EM84">
        <v>7.3213117757560452E-4</v>
      </c>
      <c r="EN84">
        <v>3.1883369375470178E-3</v>
      </c>
      <c r="EO84">
        <v>0.10951358980334985</v>
      </c>
      <c r="EP84">
        <v>6.7567260907127356E-8</v>
      </c>
      <c r="EQ84">
        <v>2.3040153757225423E-10</v>
      </c>
      <c r="ER84">
        <v>3.8580350130548307E-5</v>
      </c>
      <c r="ES84">
        <v>6.8485128185328354E-4</v>
      </c>
      <c r="EU84">
        <v>11.855379551532588</v>
      </c>
      <c r="EV84">
        <v>20.424497813357096</v>
      </c>
      <c r="EW84">
        <v>40.879042939542771</v>
      </c>
      <c r="EX84">
        <v>8.8061026139444607</v>
      </c>
      <c r="EY84">
        <v>2.1523354919573845</v>
      </c>
      <c r="EZ84">
        <v>15.87439520100274</v>
      </c>
      <c r="FB84">
        <v>35.152500000000003</v>
      </c>
      <c r="FC84">
        <v>161.184</v>
      </c>
      <c r="FD84">
        <v>5577.04</v>
      </c>
      <c r="FE84">
        <v>4557.8599999999997</v>
      </c>
      <c r="FF84">
        <v>5.0807799999999997E-12</v>
      </c>
      <c r="FG84">
        <v>15588.9</v>
      </c>
      <c r="FH84">
        <v>1179.26</v>
      </c>
      <c r="FI84">
        <v>137.785</v>
      </c>
      <c r="FJ84">
        <v>5.6398099999999998</v>
      </c>
      <c r="FK84">
        <v>1386.96</v>
      </c>
      <c r="FL84">
        <v>59.6892</v>
      </c>
      <c r="FM84">
        <v>10.2006</v>
      </c>
      <c r="FN84">
        <v>24.154</v>
      </c>
      <c r="FO84">
        <v>12640.9</v>
      </c>
      <c r="FP84">
        <v>54.447600000000001</v>
      </c>
      <c r="FQ84">
        <v>83.375500000000002</v>
      </c>
      <c r="FR84">
        <v>4.17563</v>
      </c>
      <c r="FS84">
        <v>45.307200000000002</v>
      </c>
      <c r="FT84">
        <v>7.7489400000000002</v>
      </c>
      <c r="FU84">
        <v>0.42243900000000001</v>
      </c>
      <c r="FV84">
        <v>3.1097999999999998E-4</v>
      </c>
      <c r="FW84">
        <v>2.3300200000000002E-19</v>
      </c>
      <c r="FX84">
        <v>3.0941299999999998</v>
      </c>
      <c r="FY84">
        <v>1.0841799999999999</v>
      </c>
      <c r="FZ84">
        <v>2.8531499999999999</v>
      </c>
      <c r="GA84">
        <v>136.42500000000001</v>
      </c>
      <c r="GB84">
        <v>6.0989300000000002E-5</v>
      </c>
      <c r="GC84">
        <v>3.8069600000000001E-7</v>
      </c>
      <c r="GD84">
        <v>7.4357000000000006E-2</v>
      </c>
      <c r="GE84">
        <v>1.1147400000000001</v>
      </c>
      <c r="GG84">
        <v>600</v>
      </c>
      <c r="GH84">
        <v>700.00000000000011</v>
      </c>
      <c r="GI84">
        <v>800</v>
      </c>
      <c r="GJ84">
        <v>500</v>
      </c>
      <c r="GK84">
        <v>900</v>
      </c>
      <c r="GL84">
        <v>383.33333333333303</v>
      </c>
      <c r="GM84">
        <v>3.5152500000000001E-3</v>
      </c>
      <c r="GN84">
        <v>1.6118400000000001E-2</v>
      </c>
      <c r="GO84">
        <v>0.55770399999999998</v>
      </c>
      <c r="GP84">
        <v>0.45578599999999997</v>
      </c>
      <c r="GQ84">
        <v>5.0807799999999993E-16</v>
      </c>
      <c r="GR84">
        <v>1.5588899999999999</v>
      </c>
      <c r="GS84">
        <v>0.117926</v>
      </c>
      <c r="GT84">
        <v>1.3778499999999999E-2</v>
      </c>
      <c r="GU84">
        <v>5.6398099999999997E-4</v>
      </c>
      <c r="GV84">
        <v>0.13869600000000001</v>
      </c>
      <c r="GW84">
        <v>5.96892E-3</v>
      </c>
      <c r="GX84">
        <v>1.0200599999999999E-3</v>
      </c>
      <c r="GY84">
        <v>2.4153999999999998E-3</v>
      </c>
      <c r="GZ84">
        <v>1.2640899999999999</v>
      </c>
      <c r="HA84">
        <v>5.4447599999999999E-3</v>
      </c>
      <c r="HB84">
        <v>8.3375500000000009E-3</v>
      </c>
      <c r="HC84">
        <v>4.1756299999999997E-4</v>
      </c>
      <c r="HD84">
        <v>4.5307200000000002E-3</v>
      </c>
      <c r="HE84">
        <v>7.7489400000000004E-4</v>
      </c>
      <c r="HF84">
        <v>4.2243900000000004E-5</v>
      </c>
      <c r="HG84">
        <v>3.1097999999999998E-8</v>
      </c>
      <c r="HH84">
        <v>2.3300200000000002E-23</v>
      </c>
      <c r="HI84">
        <v>3.0941299999999997E-4</v>
      </c>
      <c r="HJ84">
        <v>1.0841799999999999E-4</v>
      </c>
      <c r="HK84">
        <v>2.8531499999999996E-4</v>
      </c>
      <c r="HL84">
        <v>1.3642500000000002E-2</v>
      </c>
      <c r="HM84">
        <v>6.0989300000000006E-9</v>
      </c>
      <c r="HN84">
        <v>3.8069599999999999E-11</v>
      </c>
      <c r="HO84">
        <v>7.4357000000000007E-6</v>
      </c>
      <c r="HP84">
        <v>1.1147400000000001E-4</v>
      </c>
      <c r="HS84">
        <v>0.06</v>
      </c>
      <c r="HT84">
        <v>7.0000000000000007E-2</v>
      </c>
      <c r="HU84">
        <v>0.08</v>
      </c>
      <c r="HV84">
        <v>0.05</v>
      </c>
      <c r="HW84">
        <v>0.09</v>
      </c>
      <c r="HX84">
        <v>3.8333333333333303E-2</v>
      </c>
      <c r="HZ84">
        <v>7.5674113832852911E-3</v>
      </c>
      <c r="IA84">
        <v>2.1727238625489274E-2</v>
      </c>
      <c r="IB84">
        <v>0.92453604278075019</v>
      </c>
      <c r="IC84">
        <v>0.75558106951871784</v>
      </c>
      <c r="ID84">
        <v>9.6003767383246864E-16</v>
      </c>
      <c r="IE84">
        <v>3.33421542185831</v>
      </c>
      <c r="IF84">
        <v>0.16500224750499035</v>
      </c>
      <c r="IG84">
        <v>1.9278899201596842E-2</v>
      </c>
      <c r="IH84">
        <v>8.6503847330960586E-4</v>
      </c>
      <c r="II84">
        <v>0.23141110340505536</v>
      </c>
      <c r="IJ84">
        <v>1.0655940023557114E-2</v>
      </c>
      <c r="IK84">
        <v>1.4908569230769214E-3</v>
      </c>
      <c r="IL84">
        <v>3.1188291954859755E-3</v>
      </c>
      <c r="IM84">
        <v>1.6260022488809329</v>
      </c>
      <c r="IN84">
        <v>6.7772188559192172E-3</v>
      </c>
      <c r="IO84">
        <v>1.0377941557051051E-2</v>
      </c>
      <c r="IP84">
        <v>5.6130241480206614E-4</v>
      </c>
      <c r="IQ84">
        <v>4.9547958160758004E-3</v>
      </c>
      <c r="IR84">
        <v>9.1639484455603617E-4</v>
      </c>
      <c r="IS84">
        <v>4.9957919630221343E-5</v>
      </c>
      <c r="IT84">
        <v>3.9492466314250325E-8</v>
      </c>
      <c r="IU84">
        <v>3.1473916290287284E-23</v>
      </c>
      <c r="IV84">
        <v>4.4262277289850457E-4</v>
      </c>
      <c r="IW84">
        <v>1.3764364232162442E-4</v>
      </c>
      <c r="IX84">
        <v>3.0248971783295613E-4</v>
      </c>
      <c r="IY84">
        <v>1.5232303350327684E-2</v>
      </c>
      <c r="IZ84">
        <v>7.1527407991360608E-9</v>
      </c>
      <c r="JA84">
        <v>2.4536187283236984E-11</v>
      </c>
      <c r="JB84">
        <v>9.3771360313316273E-6</v>
      </c>
      <c r="JC84">
        <v>1.2008203088803121E-4</v>
      </c>
      <c r="JD84">
        <v>0</v>
      </c>
      <c r="JE84">
        <v>0</v>
      </c>
      <c r="JF84">
        <v>9.9465240641711403E-2</v>
      </c>
      <c r="JG84">
        <v>0.1322683469236472</v>
      </c>
      <c r="JH84">
        <v>0.17110715557137759</v>
      </c>
      <c r="JI84">
        <v>6.0230179028133005E-2</v>
      </c>
      <c r="JJ84">
        <v>0.1501629412993524</v>
      </c>
    </row>
    <row r="85" spans="1:270">
      <c r="A85" t="s">
        <v>306</v>
      </c>
      <c r="B85" t="s">
        <v>117</v>
      </c>
      <c r="D85">
        <v>184.98400000000001</v>
      </c>
      <c r="E85">
        <v>565.13199999999995</v>
      </c>
      <c r="F85">
        <v>49531</v>
      </c>
      <c r="G85">
        <v>52218.3</v>
      </c>
      <c r="H85">
        <v>105400</v>
      </c>
      <c r="I85">
        <v>157235</v>
      </c>
      <c r="J85" s="17">
        <v>0</v>
      </c>
      <c r="K85" s="17">
        <v>0</v>
      </c>
      <c r="L85">
        <v>34.4039</v>
      </c>
      <c r="M85">
        <v>8118.59</v>
      </c>
      <c r="N85">
        <v>297.09300000000002</v>
      </c>
      <c r="O85">
        <v>53.911999999999999</v>
      </c>
      <c r="P85">
        <v>241.005</v>
      </c>
      <c r="Q85">
        <v>86236.7</v>
      </c>
      <c r="R85">
        <v>432.536</v>
      </c>
      <c r="S85">
        <v>465.39299999999997</v>
      </c>
      <c r="T85">
        <v>34.062600000000003</v>
      </c>
      <c r="U85">
        <v>385.27800000000002</v>
      </c>
      <c r="V85" s="17">
        <v>0</v>
      </c>
      <c r="W85">
        <v>3.5478800000000001</v>
      </c>
      <c r="X85">
        <v>0.30841099999999999</v>
      </c>
      <c r="Y85">
        <v>82.313400000000001</v>
      </c>
      <c r="Z85">
        <v>20.0243</v>
      </c>
      <c r="AA85">
        <v>4.9358500000000003</v>
      </c>
      <c r="AB85">
        <v>25.205300000000001</v>
      </c>
      <c r="AC85">
        <v>729.26</v>
      </c>
      <c r="AD85">
        <v>1.8025699999999999E-4</v>
      </c>
      <c r="AE85">
        <v>0.24920300000000001</v>
      </c>
      <c r="AF85">
        <v>0.11777700000000001</v>
      </c>
      <c r="AG85">
        <v>3.5894200000000001</v>
      </c>
      <c r="AI85">
        <v>417700.00000000006</v>
      </c>
      <c r="AJ85">
        <v>74300</v>
      </c>
      <c r="AK85">
        <v>105399.99999999999</v>
      </c>
      <c r="AL85">
        <v>189600</v>
      </c>
      <c r="AM85">
        <v>74300</v>
      </c>
      <c r="AN85">
        <v>10700</v>
      </c>
      <c r="AO85">
        <v>128100</v>
      </c>
      <c r="AP85">
        <v>1.8498400000000002E-2</v>
      </c>
      <c r="AQ85">
        <v>5.6513199999999993E-2</v>
      </c>
      <c r="AR85">
        <v>4.9531000000000001</v>
      </c>
      <c r="AS85">
        <v>5.2218300000000006</v>
      </c>
      <c r="AT85">
        <v>10.54</v>
      </c>
      <c r="AU85">
        <v>15.7235</v>
      </c>
      <c r="AV85">
        <v>0</v>
      </c>
      <c r="AW85">
        <v>0</v>
      </c>
      <c r="AX85">
        <v>3.4403900000000002E-3</v>
      </c>
      <c r="AY85">
        <v>0.811859</v>
      </c>
      <c r="AZ85">
        <v>2.9709300000000001E-2</v>
      </c>
      <c r="BA85">
        <v>5.3911999999999996E-3</v>
      </c>
      <c r="BB85">
        <v>2.41005E-2</v>
      </c>
      <c r="BC85">
        <v>8.6236699999999988</v>
      </c>
      <c r="BD85">
        <v>4.3253600000000003E-2</v>
      </c>
      <c r="BE85">
        <v>4.6539299999999999E-2</v>
      </c>
      <c r="BF85">
        <v>3.4062600000000004E-3</v>
      </c>
      <c r="BG85">
        <v>3.8527800000000001E-2</v>
      </c>
      <c r="BH85">
        <v>0</v>
      </c>
      <c r="BI85">
        <v>3.5478800000000003E-4</v>
      </c>
      <c r="BJ85">
        <v>3.0841099999999999E-5</v>
      </c>
      <c r="BK85">
        <v>8.2313400000000002E-3</v>
      </c>
      <c r="BL85">
        <v>2.0024299999999999E-3</v>
      </c>
      <c r="BM85">
        <v>4.9358500000000005E-4</v>
      </c>
      <c r="BN85">
        <v>2.52053E-3</v>
      </c>
      <c r="BO85">
        <v>7.2926000000000005E-2</v>
      </c>
      <c r="BP85">
        <v>1.8025699999999999E-8</v>
      </c>
      <c r="BQ85">
        <v>2.4920299999999999E-5</v>
      </c>
      <c r="BR85">
        <v>1.1777700000000001E-5</v>
      </c>
      <c r="BS85">
        <v>3.5894200000000001E-4</v>
      </c>
      <c r="BU85">
        <v>41.77</v>
      </c>
      <c r="BV85">
        <v>7.43</v>
      </c>
      <c r="BW85">
        <v>10.54</v>
      </c>
      <c r="BX85">
        <v>18.96</v>
      </c>
      <c r="BY85">
        <v>7.43</v>
      </c>
      <c r="BZ85">
        <v>1.07</v>
      </c>
      <c r="CA85">
        <v>12.81</v>
      </c>
      <c r="CB85">
        <f t="shared" si="6"/>
        <v>202400</v>
      </c>
      <c r="CC85">
        <f t="shared" si="7"/>
        <v>160536.70000000001</v>
      </c>
      <c r="CD85">
        <f t="shared" si="8"/>
        <v>0.36709486166007904</v>
      </c>
      <c r="CE85">
        <f t="shared" si="9"/>
        <v>0.46282251971044625</v>
      </c>
      <c r="CF85">
        <f t="shared" si="10"/>
        <v>0.6329051383399209</v>
      </c>
      <c r="CG85">
        <f t="shared" si="11"/>
        <v>0.5371774802895537</v>
      </c>
      <c r="CI85">
        <v>5.6934572332857023</v>
      </c>
      <c r="CJ85">
        <v>2.3065427667142973</v>
      </c>
      <c r="CL85">
        <v>0.98799199435203811</v>
      </c>
      <c r="CM85">
        <v>0.14303581777109867</v>
      </c>
      <c r="CN85">
        <v>1.9346056676335301</v>
      </c>
      <c r="CO85">
        <v>3.6996873014738959E-3</v>
      </c>
      <c r="CP85">
        <v>2.5782249665504446</v>
      </c>
      <c r="CQ85">
        <v>2.2480311097809316E-2</v>
      </c>
      <c r="CR85">
        <v>8.7439913841003364E-4</v>
      </c>
      <c r="CS85">
        <v>4.9188219216662324E-3</v>
      </c>
      <c r="CT85">
        <v>6.0034728619154619E-3</v>
      </c>
      <c r="CU85">
        <v>6.4537032989651878E-4</v>
      </c>
      <c r="CV85">
        <v>4.1204821532763027E-4</v>
      </c>
      <c r="CW85">
        <v>3.4150203399739573E-5</v>
      </c>
      <c r="CX85">
        <v>7.6104106975829133E-4</v>
      </c>
      <c r="CY85">
        <v>1.8177012436889993E-4</v>
      </c>
      <c r="CZ85">
        <v>2.9255455916540556E-6</v>
      </c>
      <c r="DA85">
        <v>1.2148839214577665E-6</v>
      </c>
      <c r="DB85">
        <v>3.5067295204108467E-5</v>
      </c>
      <c r="DC85">
        <v>1.0945044065629319E-9</v>
      </c>
      <c r="DD85">
        <v>1.2148839214577665E-6</v>
      </c>
      <c r="DE85">
        <v>5.4031633539265695E-7</v>
      </c>
      <c r="DF85">
        <v>1.4610401427842663E-5</v>
      </c>
      <c r="DH85">
        <v>4.1463746927028318E-2</v>
      </c>
      <c r="DI85">
        <v>1.6027356338433871</v>
      </c>
      <c r="DJ85">
        <v>3.8017900360141467E-3</v>
      </c>
      <c r="DK85">
        <v>1.5995378129449143E-4</v>
      </c>
      <c r="DL85">
        <v>0</v>
      </c>
      <c r="DM85">
        <v>4.4796024876987573E-3</v>
      </c>
      <c r="DN85">
        <v>4.9230879645643366</v>
      </c>
      <c r="DP85">
        <v>3.9822204034582073E-2</v>
      </c>
      <c r="DQ85">
        <v>7.6178515354501694E-2</v>
      </c>
      <c r="DR85">
        <v>8.2127105533840652</v>
      </c>
      <c r="DS85">
        <v>8.6582904340670517</v>
      </c>
      <c r="DT85">
        <v>19.914357719961494</v>
      </c>
      <c r="DU85">
        <v>33.635639551441841</v>
      </c>
      <c r="DV85">
        <v>0</v>
      </c>
      <c r="DW85">
        <v>0</v>
      </c>
      <c r="DX85">
        <v>5.2768971174377071E-3</v>
      </c>
      <c r="DY85">
        <v>1.3545681706705659</v>
      </c>
      <c r="DZ85">
        <v>5.3038157479387456E-2</v>
      </c>
      <c r="EA85">
        <v>7.8794461538461442E-3</v>
      </c>
      <c r="EB85">
        <v>3.1119211321441485E-2</v>
      </c>
      <c r="EC85">
        <v>11.093642274151645</v>
      </c>
      <c r="ED85">
        <v>5.3838757540532092E-2</v>
      </c>
      <c r="EE85">
        <v>5.7928544417252779E-2</v>
      </c>
      <c r="EF85">
        <v>4.578810774526685E-3</v>
      </c>
      <c r="EG85">
        <v>4.2134005686205553E-2</v>
      </c>
      <c r="EH85">
        <v>0</v>
      </c>
      <c r="EI85">
        <v>4.1957466971011129E-4</v>
      </c>
      <c r="EJ85">
        <v>3.9166219784051246E-5</v>
      </c>
      <c r="EK85">
        <v>1.1118896237667202E-2</v>
      </c>
      <c r="EL85">
        <v>2.8645245000538198E-3</v>
      </c>
      <c r="EM85">
        <v>6.2663798626905914E-4</v>
      </c>
      <c r="EN85">
        <v>2.6722549059443107E-3</v>
      </c>
      <c r="EO85">
        <v>8.1424295702840141E-2</v>
      </c>
      <c r="EP85">
        <v>2.1140291792656562E-8</v>
      </c>
      <c r="EQ85">
        <v>1.6061349421965311E-5</v>
      </c>
      <c r="ER85">
        <v>1.4852817493472585E-5</v>
      </c>
      <c r="ES85">
        <v>3.8665952895752993E-4</v>
      </c>
      <c r="EU85">
        <v>12.319646163340856</v>
      </c>
      <c r="EV85">
        <v>19.914357719961494</v>
      </c>
      <c r="EW85">
        <v>40.558171330912138</v>
      </c>
      <c r="EX85">
        <v>8.9506624379763799</v>
      </c>
      <c r="EY85">
        <v>1.7852705243367453</v>
      </c>
      <c r="EZ85">
        <v>16.479011549825373</v>
      </c>
      <c r="FB85">
        <v>19.439800000000002</v>
      </c>
      <c r="FC85">
        <v>130.20500000000001</v>
      </c>
      <c r="FD85">
        <v>3697.74</v>
      </c>
      <c r="FE85">
        <v>2812.47</v>
      </c>
      <c r="FF85">
        <v>4.6380999999999998E-12</v>
      </c>
      <c r="FG85">
        <v>10960</v>
      </c>
      <c r="FH85">
        <v>681.178</v>
      </c>
      <c r="FI85">
        <v>117.04900000000001</v>
      </c>
      <c r="FJ85">
        <v>5.04732</v>
      </c>
      <c r="FK85">
        <v>1208.2</v>
      </c>
      <c r="FL85">
        <v>15.4529</v>
      </c>
      <c r="FM85">
        <v>6.1207399999999996</v>
      </c>
      <c r="FN85">
        <v>26.636399999999998</v>
      </c>
      <c r="FO85">
        <v>9389.48</v>
      </c>
      <c r="FP85">
        <v>43.895600000000002</v>
      </c>
      <c r="FQ85">
        <v>60.264899999999997</v>
      </c>
      <c r="FR85">
        <v>2.4035600000000001</v>
      </c>
      <c r="FS85">
        <v>46.930399999999999</v>
      </c>
      <c r="FT85">
        <v>4.69224</v>
      </c>
      <c r="FU85">
        <v>1.30897</v>
      </c>
      <c r="FV85">
        <v>0.198264</v>
      </c>
      <c r="FW85">
        <v>24.998200000000001</v>
      </c>
      <c r="FX85">
        <v>1.5904199999999999</v>
      </c>
      <c r="FY85">
        <v>0.34164</v>
      </c>
      <c r="FZ85">
        <v>2.8690899999999999</v>
      </c>
      <c r="GA85">
        <v>77.253500000000003</v>
      </c>
      <c r="GB85">
        <v>1.4063800000000001E-5</v>
      </c>
      <c r="GC85">
        <v>0.15945100000000001</v>
      </c>
      <c r="GD85">
        <v>3.8804400000000003E-2</v>
      </c>
      <c r="GE85">
        <v>0.52065899999999998</v>
      </c>
      <c r="GG85">
        <v>600</v>
      </c>
      <c r="GH85">
        <v>700.00000000000011</v>
      </c>
      <c r="GI85">
        <v>800</v>
      </c>
      <c r="GJ85">
        <v>500</v>
      </c>
      <c r="GK85">
        <v>900</v>
      </c>
      <c r="GL85">
        <v>383.33333333333303</v>
      </c>
      <c r="GM85">
        <v>1.9439800000000001E-3</v>
      </c>
      <c r="GN85">
        <v>1.3020500000000001E-2</v>
      </c>
      <c r="GO85">
        <v>0.36977399999999999</v>
      </c>
      <c r="GP85">
        <v>0.28124699999999997</v>
      </c>
      <c r="GQ85">
        <v>4.6380999999999994E-16</v>
      </c>
      <c r="GR85">
        <v>1.0960000000000001</v>
      </c>
      <c r="GS85">
        <v>6.8117800000000006E-2</v>
      </c>
      <c r="GT85">
        <v>1.1704900000000001E-2</v>
      </c>
      <c r="GU85">
        <v>5.0473200000000003E-4</v>
      </c>
      <c r="GV85">
        <v>0.12082000000000001</v>
      </c>
      <c r="GW85">
        <v>1.5452899999999999E-3</v>
      </c>
      <c r="GX85">
        <v>6.1207399999999999E-4</v>
      </c>
      <c r="GY85">
        <v>2.6636399999999997E-3</v>
      </c>
      <c r="GZ85">
        <v>0.938948</v>
      </c>
      <c r="HA85">
        <v>4.3895599999999998E-3</v>
      </c>
      <c r="HB85">
        <v>6.0264899999999998E-3</v>
      </c>
      <c r="HC85">
        <v>2.40356E-4</v>
      </c>
      <c r="HD85">
        <v>4.6930399999999999E-3</v>
      </c>
      <c r="HE85">
        <v>4.6922400000000002E-4</v>
      </c>
      <c r="HF85">
        <v>1.3089699999999999E-4</v>
      </c>
      <c r="HG85">
        <v>1.98264E-5</v>
      </c>
      <c r="HH85">
        <v>2.4998200000000003E-3</v>
      </c>
      <c r="HI85">
        <v>1.59042E-4</v>
      </c>
      <c r="HJ85">
        <v>3.4164E-5</v>
      </c>
      <c r="HK85">
        <v>2.8690900000000001E-4</v>
      </c>
      <c r="HL85">
        <v>7.7253500000000006E-3</v>
      </c>
      <c r="HM85">
        <v>1.4063800000000001E-9</v>
      </c>
      <c r="HN85">
        <v>1.5945100000000001E-5</v>
      </c>
      <c r="HO85">
        <v>3.8804400000000004E-6</v>
      </c>
      <c r="HP85">
        <v>5.2065899999999999E-5</v>
      </c>
      <c r="HS85">
        <v>0.06</v>
      </c>
      <c r="HT85">
        <v>7.0000000000000007E-2</v>
      </c>
      <c r="HU85">
        <v>0.08</v>
      </c>
      <c r="HV85">
        <v>0.05</v>
      </c>
      <c r="HW85">
        <v>0.09</v>
      </c>
      <c r="HX85">
        <v>3.8333333333333303E-2</v>
      </c>
      <c r="HZ85">
        <v>4.1848791354466798E-3</v>
      </c>
      <c r="IA85">
        <v>1.7551339495432743E-2</v>
      </c>
      <c r="IB85">
        <v>0.61299433155080318</v>
      </c>
      <c r="IC85">
        <v>0.46623834224599003</v>
      </c>
      <c r="ID85">
        <v>8.7639117123795421E-16</v>
      </c>
      <c r="IE85">
        <v>2.344168031327873</v>
      </c>
      <c r="IF85">
        <v>9.5310534530938323E-2</v>
      </c>
      <c r="IG85">
        <v>1.6377514770459116E-2</v>
      </c>
      <c r="IH85">
        <v>7.7416189323843189E-4</v>
      </c>
      <c r="II85">
        <v>0.20158540630875285</v>
      </c>
      <c r="IJ85">
        <v>2.7587097094621091E-3</v>
      </c>
      <c r="IK85">
        <v>8.9456969230769132E-4</v>
      </c>
      <c r="IL85">
        <v>3.4393633345467683E-3</v>
      </c>
      <c r="IM85">
        <v>1.2077712501342897</v>
      </c>
      <c r="IN85">
        <v>5.4637869807280318E-3</v>
      </c>
      <c r="IO85">
        <v>7.5013116579993617E-3</v>
      </c>
      <c r="IP85">
        <v>3.2309472633390752E-4</v>
      </c>
      <c r="IQ85">
        <v>5.1323089832689666E-3</v>
      </c>
      <c r="IR85">
        <v>5.5490745126683325E-4</v>
      </c>
      <c r="IS85">
        <v>1.5479967062314516E-4</v>
      </c>
      <c r="IT85">
        <v>2.5178256933978154E-5</v>
      </c>
      <c r="IU85">
        <v>3.3767575137031423E-3</v>
      </c>
      <c r="IV85">
        <v>2.2751342395867003E-4</v>
      </c>
      <c r="IW85">
        <v>4.3373401061410258E-5</v>
      </c>
      <c r="IX85">
        <v>3.041796696764475E-4</v>
      </c>
      <c r="IY85">
        <v>8.6256092862344851E-3</v>
      </c>
      <c r="IZ85">
        <v>1.6493830237580974E-9</v>
      </c>
      <c r="JA85">
        <v>1.0276755202312135E-5</v>
      </c>
      <c r="JB85">
        <v>4.8936097127937526E-6</v>
      </c>
      <c r="JC85">
        <v>5.6086432818532958E-5</v>
      </c>
      <c r="JD85">
        <v>0</v>
      </c>
      <c r="JE85">
        <v>0</v>
      </c>
      <c r="JF85">
        <v>9.9465240641711403E-2</v>
      </c>
      <c r="JG85">
        <v>0.1322683469236472</v>
      </c>
      <c r="JH85">
        <v>0.17110715557137759</v>
      </c>
      <c r="JI85">
        <v>6.0230179028133005E-2</v>
      </c>
      <c r="JJ85">
        <v>0.1501629412993524</v>
      </c>
    </row>
    <row r="86" spans="1:270">
      <c r="A86" t="s">
        <v>306</v>
      </c>
      <c r="B86" t="s">
        <v>118</v>
      </c>
      <c r="D86">
        <v>250.643</v>
      </c>
      <c r="E86">
        <v>691.34799999999996</v>
      </c>
      <c r="F86">
        <v>55140.3</v>
      </c>
      <c r="G86">
        <v>55291.3</v>
      </c>
      <c r="H86">
        <v>104400</v>
      </c>
      <c r="I86">
        <v>160621</v>
      </c>
      <c r="J86" s="17">
        <v>0</v>
      </c>
      <c r="K86" s="17">
        <v>0</v>
      </c>
      <c r="L86">
        <v>45.018700000000003</v>
      </c>
      <c r="M86">
        <v>11568.8</v>
      </c>
      <c r="N86">
        <v>476.387</v>
      </c>
      <c r="O86">
        <v>62.725999999999999</v>
      </c>
      <c r="P86">
        <v>235.74799999999999</v>
      </c>
      <c r="Q86">
        <v>94433.7</v>
      </c>
      <c r="R86">
        <v>472.303</v>
      </c>
      <c r="S86">
        <v>504.25400000000002</v>
      </c>
      <c r="T86">
        <v>40.253799999999998</v>
      </c>
      <c r="U86">
        <v>435.10199999999998</v>
      </c>
      <c r="V86" s="17">
        <v>0</v>
      </c>
      <c r="W86">
        <v>1.1199399999999999</v>
      </c>
      <c r="X86" s="17">
        <v>0</v>
      </c>
      <c r="Y86" s="1">
        <v>1.8837999999999999E-14</v>
      </c>
      <c r="Z86">
        <v>28.501200000000001</v>
      </c>
      <c r="AA86">
        <v>6.1236699999999997</v>
      </c>
      <c r="AB86">
        <v>24.585799999999999</v>
      </c>
      <c r="AC86">
        <v>855.41499999999996</v>
      </c>
      <c r="AD86" s="17">
        <v>0</v>
      </c>
      <c r="AE86" s="17">
        <v>0</v>
      </c>
      <c r="AF86">
        <v>0.33953899999999998</v>
      </c>
      <c r="AG86">
        <v>6.6713199999999997</v>
      </c>
      <c r="AI86">
        <v>418100</v>
      </c>
      <c r="AJ86">
        <v>76100</v>
      </c>
      <c r="AK86">
        <v>104400</v>
      </c>
      <c r="AL86">
        <v>189899.99999999997</v>
      </c>
      <c r="AM86">
        <v>73300</v>
      </c>
      <c r="AN86">
        <v>11100.000000000002</v>
      </c>
      <c r="AO86">
        <v>127100.00000000001</v>
      </c>
      <c r="AP86">
        <v>2.5064300000000001E-2</v>
      </c>
      <c r="AQ86">
        <v>6.9134799999999996E-2</v>
      </c>
      <c r="AR86">
        <v>5.51403</v>
      </c>
      <c r="AS86">
        <v>5.5291300000000003</v>
      </c>
      <c r="AT86">
        <v>10.44</v>
      </c>
      <c r="AU86">
        <v>16.062100000000001</v>
      </c>
      <c r="AV86">
        <v>0</v>
      </c>
      <c r="AW86">
        <v>0</v>
      </c>
      <c r="AX86">
        <v>4.5018699999999998E-3</v>
      </c>
      <c r="AY86">
        <v>1.1568799999999999</v>
      </c>
      <c r="AZ86">
        <v>4.7638699999999999E-2</v>
      </c>
      <c r="BA86">
        <v>6.2725999999999997E-3</v>
      </c>
      <c r="BB86">
        <v>2.35748E-2</v>
      </c>
      <c r="BC86">
        <v>9.4433699999999998</v>
      </c>
      <c r="BD86">
        <v>4.7230300000000003E-2</v>
      </c>
      <c r="BE86">
        <v>5.0425400000000002E-2</v>
      </c>
      <c r="BF86">
        <v>4.0253799999999994E-3</v>
      </c>
      <c r="BG86">
        <v>4.3510199999999999E-2</v>
      </c>
      <c r="BH86">
        <v>0</v>
      </c>
      <c r="BI86">
        <v>1.11994E-4</v>
      </c>
      <c r="BJ86">
        <v>0</v>
      </c>
      <c r="BK86">
        <v>1.8837999999999999E-18</v>
      </c>
      <c r="BL86">
        <v>2.8501200000000003E-3</v>
      </c>
      <c r="BM86">
        <v>6.1236699999999995E-4</v>
      </c>
      <c r="BN86">
        <v>2.4585799999999997E-3</v>
      </c>
      <c r="BO86">
        <v>8.5541499999999993E-2</v>
      </c>
      <c r="BP86">
        <v>0</v>
      </c>
      <c r="BQ86">
        <v>0</v>
      </c>
      <c r="BR86">
        <v>3.39539E-5</v>
      </c>
      <c r="BS86">
        <v>6.6713199999999997E-4</v>
      </c>
      <c r="BU86">
        <v>41.81</v>
      </c>
      <c r="BV86">
        <v>7.61</v>
      </c>
      <c r="BW86">
        <v>10.44</v>
      </c>
      <c r="BX86">
        <v>18.989999999999998</v>
      </c>
      <c r="BY86">
        <v>7.33</v>
      </c>
      <c r="BZ86">
        <v>1.1100000000000001</v>
      </c>
      <c r="CA86">
        <v>12.71</v>
      </c>
      <c r="CB86">
        <f t="shared" si="6"/>
        <v>203200</v>
      </c>
      <c r="CC86">
        <f t="shared" si="7"/>
        <v>170533.7</v>
      </c>
      <c r="CD86">
        <f t="shared" si="8"/>
        <v>0.37450787401574803</v>
      </c>
      <c r="CE86">
        <f t="shared" si="9"/>
        <v>0.44624610854042335</v>
      </c>
      <c r="CF86">
        <f t="shared" si="10"/>
        <v>0.62549212598425208</v>
      </c>
      <c r="CG86">
        <f t="shared" si="11"/>
        <v>0.55375389145957654</v>
      </c>
      <c r="CI86">
        <v>5.6647260773039303</v>
      </c>
      <c r="CJ86">
        <v>2.3352739226960697</v>
      </c>
      <c r="CL86">
        <v>0.90640652469195793</v>
      </c>
      <c r="CM86">
        <v>0.20247374997966497</v>
      </c>
      <c r="CN86">
        <v>1.9067997928677649</v>
      </c>
      <c r="CO86">
        <v>3.5950356611103426E-3</v>
      </c>
      <c r="CP86">
        <v>2.6232088699451364</v>
      </c>
      <c r="CQ86">
        <v>3.0257981318931662E-2</v>
      </c>
      <c r="CR86">
        <v>1.0106204707113673E-3</v>
      </c>
      <c r="CS86">
        <v>7.8351046549404429E-3</v>
      </c>
      <c r="CT86">
        <v>6.4617221024658852E-3</v>
      </c>
      <c r="CU86">
        <v>8.3890056715426415E-4</v>
      </c>
      <c r="CV86">
        <v>4.8371922328033587E-4</v>
      </c>
      <c r="CW86">
        <v>1.0708665382591274E-5</v>
      </c>
      <c r="CX86">
        <v>1.7301691557654404E-19</v>
      </c>
      <c r="CY86">
        <v>2.5700674803550403E-4</v>
      </c>
      <c r="CZ86">
        <v>0</v>
      </c>
      <c r="DA86">
        <v>0</v>
      </c>
      <c r="DB86">
        <v>4.3218363175079886E-5</v>
      </c>
      <c r="DC86">
        <v>0</v>
      </c>
      <c r="DD86">
        <v>0</v>
      </c>
      <c r="DE86">
        <v>1.547367584632342E-6</v>
      </c>
      <c r="DF86">
        <v>2.6975273861503792E-5</v>
      </c>
      <c r="DH86">
        <v>5.0388516920659203E-2</v>
      </c>
      <c r="DI86">
        <v>1.5707001064236461</v>
      </c>
      <c r="DJ86">
        <v>4.2650214178459626E-3</v>
      </c>
      <c r="DK86">
        <v>1.5498983083981322E-4</v>
      </c>
      <c r="DL86">
        <v>0</v>
      </c>
      <c r="DM86">
        <v>5.2197555538761277E-3</v>
      </c>
      <c r="DN86">
        <v>4.9418276321595282</v>
      </c>
      <c r="DP86">
        <v>5.3956864841498475E-2</v>
      </c>
      <c r="DQ86">
        <v>9.3192146672465989E-2</v>
      </c>
      <c r="DR86">
        <v>9.1427858053898223</v>
      </c>
      <c r="DS86">
        <v>9.1678230405266259</v>
      </c>
      <c r="DT86">
        <v>19.725416944629792</v>
      </c>
      <c r="DU86">
        <v>34.359971128515532</v>
      </c>
      <c r="DV86">
        <v>0</v>
      </c>
      <c r="DW86">
        <v>0</v>
      </c>
      <c r="DX86">
        <v>6.9050034519572744E-3</v>
      </c>
      <c r="DY86">
        <v>1.9302278170043865</v>
      </c>
      <c r="DZ86">
        <v>8.5046395327836574E-2</v>
      </c>
      <c r="EA86">
        <v>9.1676461538461439E-3</v>
      </c>
      <c r="EB86">
        <v>3.0440413396432386E-2</v>
      </c>
      <c r="EC86">
        <v>12.148118914853585</v>
      </c>
      <c r="ED86">
        <v>5.8788648118690529E-2</v>
      </c>
      <c r="EE86">
        <v>6.276566307739348E-2</v>
      </c>
      <c r="EF86">
        <v>5.4110529776247914E-3</v>
      </c>
      <c r="EG86">
        <v>4.7582758792558633E-2</v>
      </c>
      <c r="EH86">
        <v>0</v>
      </c>
      <c r="EI86">
        <v>1.3244485596895667E-4</v>
      </c>
      <c r="EJ86">
        <v>0</v>
      </c>
      <c r="EK86">
        <v>2.5446375356281568E-18</v>
      </c>
      <c r="EL86">
        <v>4.0771655279302618E-3</v>
      </c>
      <c r="EM86">
        <v>7.7743939491197031E-4</v>
      </c>
      <c r="EN86">
        <v>2.6065757863054841E-3</v>
      </c>
      <c r="EO86">
        <v>9.5509919519300379E-2</v>
      </c>
      <c r="EP86">
        <v>0</v>
      </c>
      <c r="EQ86">
        <v>0</v>
      </c>
      <c r="ER86">
        <v>4.2819148041775458E-5</v>
      </c>
      <c r="ES86">
        <v>7.1864798455598632E-4</v>
      </c>
      <c r="EU86">
        <v>12.618103270931888</v>
      </c>
      <c r="EV86">
        <v>19.725416944629792</v>
      </c>
      <c r="EW86">
        <v>40.622345652638259</v>
      </c>
      <c r="EX86">
        <v>8.83019591794978</v>
      </c>
      <c r="EY86">
        <v>1.8520096093586798</v>
      </c>
      <c r="EZ86">
        <v>16.350369773480132</v>
      </c>
      <c r="FB86">
        <v>29.213200000000001</v>
      </c>
      <c r="FC86">
        <v>122.004</v>
      </c>
      <c r="FD86">
        <v>5968.83</v>
      </c>
      <c r="FE86">
        <v>4872.82</v>
      </c>
      <c r="FF86">
        <v>2.84024E-12</v>
      </c>
      <c r="FG86">
        <v>8715.76</v>
      </c>
      <c r="FH86">
        <v>1304.46</v>
      </c>
      <c r="FI86">
        <v>204.82499999999999</v>
      </c>
      <c r="FJ86">
        <v>6.1831699999999996</v>
      </c>
      <c r="FK86">
        <v>1159.21</v>
      </c>
      <c r="FL86">
        <v>49.851700000000001</v>
      </c>
      <c r="FM86">
        <v>5.5325100000000003</v>
      </c>
      <c r="FN86">
        <v>21.2241</v>
      </c>
      <c r="FO86">
        <v>8516.64</v>
      </c>
      <c r="FP86">
        <v>37.331400000000002</v>
      </c>
      <c r="FQ86">
        <v>79.608699999999999</v>
      </c>
      <c r="FR86">
        <v>3.6328399999999998</v>
      </c>
      <c r="FS86">
        <v>33.727800000000002</v>
      </c>
      <c r="FT86">
        <v>5.8400100000000004</v>
      </c>
      <c r="FU86">
        <v>0.38251200000000002</v>
      </c>
      <c r="FV86">
        <v>5.9478200000000003E-5</v>
      </c>
      <c r="FW86">
        <v>1.64721E-15</v>
      </c>
      <c r="FX86">
        <v>2.6424799999999999</v>
      </c>
      <c r="FY86">
        <v>0.85371900000000001</v>
      </c>
      <c r="FZ86">
        <v>1.6471499999999999</v>
      </c>
      <c r="GA86">
        <v>71.198999999999998</v>
      </c>
      <c r="GB86">
        <v>6.1601999999999999E-6</v>
      </c>
      <c r="GC86">
        <v>2.7467999999999999E-11</v>
      </c>
      <c r="GD86">
        <v>0.102941</v>
      </c>
      <c r="GE86">
        <v>0.80990799999999996</v>
      </c>
      <c r="GG86">
        <v>600</v>
      </c>
      <c r="GH86">
        <v>700.00000000000011</v>
      </c>
      <c r="GI86">
        <v>800</v>
      </c>
      <c r="GJ86">
        <v>500</v>
      </c>
      <c r="GK86">
        <v>900</v>
      </c>
      <c r="GL86">
        <v>383.33333333333303</v>
      </c>
      <c r="GM86">
        <v>2.9213200000000003E-3</v>
      </c>
      <c r="GN86">
        <v>1.22004E-2</v>
      </c>
      <c r="GO86">
        <v>0.59688299999999994</v>
      </c>
      <c r="GP86">
        <v>0.48728199999999999</v>
      </c>
      <c r="GQ86">
        <v>2.84024E-16</v>
      </c>
      <c r="GR86">
        <v>0.87157600000000002</v>
      </c>
      <c r="GS86">
        <v>0.13044600000000001</v>
      </c>
      <c r="GT86">
        <v>2.0482499999999997E-2</v>
      </c>
      <c r="GU86">
        <v>6.1831699999999996E-4</v>
      </c>
      <c r="GV86">
        <v>0.11592100000000001</v>
      </c>
      <c r="GW86">
        <v>4.9851699999999997E-3</v>
      </c>
      <c r="GX86">
        <v>5.5325100000000005E-4</v>
      </c>
      <c r="GY86">
        <v>2.1224099999999999E-3</v>
      </c>
      <c r="GZ86">
        <v>0.85166399999999998</v>
      </c>
      <c r="HA86">
        <v>3.7331400000000002E-3</v>
      </c>
      <c r="HB86">
        <v>7.9608700000000001E-3</v>
      </c>
      <c r="HC86">
        <v>3.6328399999999996E-4</v>
      </c>
      <c r="HD86">
        <v>3.3727800000000001E-3</v>
      </c>
      <c r="HE86">
        <v>5.8400100000000001E-4</v>
      </c>
      <c r="HF86">
        <v>3.8251200000000004E-5</v>
      </c>
      <c r="HG86">
        <v>5.9478200000000002E-9</v>
      </c>
      <c r="HH86">
        <v>1.6472100000000001E-19</v>
      </c>
      <c r="HI86">
        <v>2.6424799999999997E-4</v>
      </c>
      <c r="HJ86">
        <v>8.5371900000000002E-5</v>
      </c>
      <c r="HK86">
        <v>1.6471499999999998E-4</v>
      </c>
      <c r="HL86">
        <v>7.1199000000000002E-3</v>
      </c>
      <c r="HM86">
        <v>6.1602000000000001E-10</v>
      </c>
      <c r="HN86">
        <v>2.7468E-15</v>
      </c>
      <c r="HO86">
        <v>1.02941E-5</v>
      </c>
      <c r="HP86">
        <v>8.0990799999999997E-5</v>
      </c>
      <c r="HS86">
        <v>0.06</v>
      </c>
      <c r="HT86">
        <v>7.0000000000000007E-2</v>
      </c>
      <c r="HU86">
        <v>0.08</v>
      </c>
      <c r="HV86">
        <v>0.05</v>
      </c>
      <c r="HW86">
        <v>0.09</v>
      </c>
      <c r="HX86">
        <v>3.8333333333333303E-2</v>
      </c>
      <c r="HZ86">
        <v>6.2888358501440832E-3</v>
      </c>
      <c r="IA86">
        <v>1.6445863244889031E-2</v>
      </c>
      <c r="IB86">
        <v>0.98948518716577705</v>
      </c>
      <c r="IC86">
        <v>0.80779368983957356</v>
      </c>
      <c r="ID86">
        <v>5.3667692809488527E-16</v>
      </c>
      <c r="IE86">
        <v>1.8641611278034875</v>
      </c>
      <c r="IF86">
        <v>0.18252025149700635</v>
      </c>
      <c r="IG86">
        <v>2.8659146706586879E-2</v>
      </c>
      <c r="IH86">
        <v>9.4837945551601137E-4</v>
      </c>
      <c r="II86">
        <v>0.19341153687069146</v>
      </c>
      <c r="IJ86">
        <v>8.8997125991362273E-3</v>
      </c>
      <c r="IK86">
        <v>8.0859761538461456E-4</v>
      </c>
      <c r="IL86">
        <v>2.740512657444477E-3</v>
      </c>
      <c r="IM86">
        <v>1.0954976143240835</v>
      </c>
      <c r="IN86">
        <v>4.6467258060568818E-3</v>
      </c>
      <c r="IO86">
        <v>9.9090792382991403E-3</v>
      </c>
      <c r="IP86">
        <v>4.883387332185893E-4</v>
      </c>
      <c r="IQ86">
        <v>3.6884725236925116E-3</v>
      </c>
      <c r="IR86">
        <v>6.9064350171193687E-4</v>
      </c>
      <c r="IS86">
        <v>4.5236125816023675E-5</v>
      </c>
      <c r="IT86">
        <v>7.5533500866044244E-9</v>
      </c>
      <c r="IU86">
        <v>2.2250517013812808E-19</v>
      </c>
      <c r="IV86">
        <v>3.7801314906899203E-4</v>
      </c>
      <c r="IW86">
        <v>1.0838513224665175E-4</v>
      </c>
      <c r="IX86">
        <v>1.746301241534983E-4</v>
      </c>
      <c r="IY86">
        <v>7.9496042971594696E-3</v>
      </c>
      <c r="IZ86">
        <v>7.2245974082073345E-10</v>
      </c>
      <c r="JA86">
        <v>1.7703364161849704E-15</v>
      </c>
      <c r="JB86">
        <v>1.2981854569190649E-5</v>
      </c>
      <c r="JC86">
        <v>8.7244915830116042E-5</v>
      </c>
      <c r="JD86">
        <v>0</v>
      </c>
      <c r="JE86">
        <v>0</v>
      </c>
      <c r="JF86">
        <v>9.9465240641711403E-2</v>
      </c>
      <c r="JG86">
        <v>0.1322683469236472</v>
      </c>
      <c r="JH86">
        <v>0.17110715557137759</v>
      </c>
      <c r="JI86">
        <v>6.0230179028133005E-2</v>
      </c>
      <c r="JJ86">
        <v>0.1501629412993524</v>
      </c>
    </row>
    <row r="87" spans="1:270">
      <c r="A87" t="s">
        <v>306</v>
      </c>
      <c r="B87" t="s">
        <v>119</v>
      </c>
      <c r="D87">
        <v>272.72699999999998</v>
      </c>
      <c r="E87">
        <v>943.06100000000004</v>
      </c>
      <c r="F87">
        <v>53411.7</v>
      </c>
      <c r="G87">
        <v>54514.8</v>
      </c>
      <c r="H87">
        <v>104100</v>
      </c>
      <c r="I87">
        <v>164482</v>
      </c>
      <c r="J87" s="17">
        <v>1748.17</v>
      </c>
      <c r="K87" s="17">
        <v>1673.77</v>
      </c>
      <c r="L87">
        <v>48.300600000000003</v>
      </c>
      <c r="M87">
        <v>12986.6</v>
      </c>
      <c r="N87">
        <v>495.416</v>
      </c>
      <c r="O87">
        <v>98.964600000000004</v>
      </c>
      <c r="P87">
        <v>248.50800000000001</v>
      </c>
      <c r="Q87">
        <v>96202.6</v>
      </c>
      <c r="R87">
        <v>456.98</v>
      </c>
      <c r="S87">
        <v>479.00599999999997</v>
      </c>
      <c r="T87">
        <v>38.467500000000001</v>
      </c>
      <c r="U87">
        <v>439.24700000000001</v>
      </c>
      <c r="V87" s="17">
        <v>44.803600000000003</v>
      </c>
      <c r="W87">
        <v>47.551200000000001</v>
      </c>
      <c r="X87">
        <v>10.002599999999999</v>
      </c>
      <c r="Y87">
        <v>89.532700000000006</v>
      </c>
      <c r="Z87">
        <v>27.937799999999999</v>
      </c>
      <c r="AA87">
        <v>5.8160299999999996</v>
      </c>
      <c r="AB87">
        <v>23.1816</v>
      </c>
      <c r="AC87">
        <v>882.69100000000003</v>
      </c>
      <c r="AD87">
        <v>10.6577</v>
      </c>
      <c r="AE87">
        <v>0.67741399999999996</v>
      </c>
      <c r="AF87">
        <v>0.27141599999999999</v>
      </c>
      <c r="AG87">
        <v>8.2822600000000008</v>
      </c>
      <c r="AI87">
        <v>418800</v>
      </c>
      <c r="AJ87">
        <v>74600</v>
      </c>
      <c r="AK87">
        <v>104100</v>
      </c>
      <c r="AL87">
        <v>191500</v>
      </c>
      <c r="AM87">
        <v>72800</v>
      </c>
      <c r="AN87">
        <v>11800</v>
      </c>
      <c r="AO87">
        <v>126500</v>
      </c>
      <c r="AP87">
        <v>2.7272699999999997E-2</v>
      </c>
      <c r="AQ87">
        <v>9.4306100000000004E-2</v>
      </c>
      <c r="AR87">
        <v>5.34117</v>
      </c>
      <c r="AS87">
        <v>5.4514800000000001</v>
      </c>
      <c r="AT87">
        <v>10.41</v>
      </c>
      <c r="AU87">
        <v>16.4482</v>
      </c>
      <c r="AV87">
        <v>0.174817</v>
      </c>
      <c r="AW87">
        <v>0.167377</v>
      </c>
      <c r="AX87">
        <v>4.8300600000000006E-3</v>
      </c>
      <c r="AY87">
        <v>1.2986599999999999</v>
      </c>
      <c r="AZ87">
        <v>4.9541599999999998E-2</v>
      </c>
      <c r="BA87">
        <v>9.896460000000001E-3</v>
      </c>
      <c r="BB87">
        <v>2.4850799999999999E-2</v>
      </c>
      <c r="BC87">
        <v>9.62026</v>
      </c>
      <c r="BD87">
        <v>4.5698000000000003E-2</v>
      </c>
      <c r="BE87">
        <v>4.7900599999999995E-2</v>
      </c>
      <c r="BF87">
        <v>3.8467499999999999E-3</v>
      </c>
      <c r="BG87">
        <v>4.3924700000000004E-2</v>
      </c>
      <c r="BH87">
        <v>4.4803600000000001E-3</v>
      </c>
      <c r="BI87">
        <v>4.7551199999999998E-3</v>
      </c>
      <c r="BJ87">
        <v>1.00026E-3</v>
      </c>
      <c r="BK87">
        <v>8.953270000000001E-3</v>
      </c>
      <c r="BL87">
        <v>2.79378E-3</v>
      </c>
      <c r="BM87">
        <v>5.8160299999999998E-4</v>
      </c>
      <c r="BN87">
        <v>2.3181600000000001E-3</v>
      </c>
      <c r="BO87">
        <v>8.8269100000000003E-2</v>
      </c>
      <c r="BP87">
        <v>1.06577E-3</v>
      </c>
      <c r="BQ87">
        <v>6.7741400000000002E-5</v>
      </c>
      <c r="BR87">
        <v>2.7141599999999998E-5</v>
      </c>
      <c r="BS87">
        <v>8.2822600000000005E-4</v>
      </c>
      <c r="BU87">
        <v>41.88</v>
      </c>
      <c r="BV87">
        <v>7.46</v>
      </c>
      <c r="BW87">
        <v>10.41</v>
      </c>
      <c r="BX87">
        <v>19.149999999999999</v>
      </c>
      <c r="BY87">
        <v>7.28</v>
      </c>
      <c r="BZ87">
        <v>1.18</v>
      </c>
      <c r="CA87">
        <v>12.65</v>
      </c>
      <c r="CB87">
        <f t="shared" si="6"/>
        <v>201100</v>
      </c>
      <c r="CC87">
        <f t="shared" si="7"/>
        <v>170802.6</v>
      </c>
      <c r="CD87">
        <f t="shared" si="8"/>
        <v>0.3709597215315763</v>
      </c>
      <c r="CE87">
        <f t="shared" si="9"/>
        <v>0.43676150128862207</v>
      </c>
      <c r="CF87">
        <f t="shared" si="10"/>
        <v>0.6290402784684237</v>
      </c>
      <c r="CG87">
        <f t="shared" si="11"/>
        <v>0.56323849871137799</v>
      </c>
      <c r="CI87">
        <v>5.6827839930944961</v>
      </c>
      <c r="CJ87">
        <v>2.3172160069055043</v>
      </c>
      <c r="CL87">
        <v>0.89836054612162286</v>
      </c>
      <c r="CM87">
        <v>0.22610715123217157</v>
      </c>
      <c r="CN87">
        <v>1.8879413212298559</v>
      </c>
      <c r="CO87">
        <v>3.7699360283886931E-3</v>
      </c>
      <c r="CP87">
        <v>2.5581468046710309</v>
      </c>
      <c r="CQ87">
        <v>3.275298803211292E-2</v>
      </c>
      <c r="CR87">
        <v>1.5862030905416365E-3</v>
      </c>
      <c r="CS87">
        <v>8.1057526987781126E-3</v>
      </c>
      <c r="CT87">
        <v>6.1063022729719203E-3</v>
      </c>
      <c r="CU87">
        <v>8.9538225848729343E-4</v>
      </c>
      <c r="CV87">
        <v>4.5985281113578106E-4</v>
      </c>
      <c r="CW87">
        <v>4.5231448314341297E-4</v>
      </c>
      <c r="CX87">
        <v>8.180387479292269E-4</v>
      </c>
      <c r="CY87">
        <v>2.5061785329135789E-4</v>
      </c>
      <c r="CZ87">
        <v>9.3765819435191408E-5</v>
      </c>
      <c r="DA87">
        <v>3.2635504183472313E-6</v>
      </c>
      <c r="DB87">
        <v>4.0833968999385729E-5</v>
      </c>
      <c r="DC87">
        <v>6.3950435629762592E-5</v>
      </c>
      <c r="DD87">
        <v>3.2635504183472313E-6</v>
      </c>
      <c r="DE87">
        <v>1.2304888880152303E-6</v>
      </c>
      <c r="DF87">
        <v>3.3315119128144404E-5</v>
      </c>
      <c r="DH87">
        <v>6.8377476858202099E-2</v>
      </c>
      <c r="DI87">
        <v>1.5518834396513206</v>
      </c>
      <c r="DJ87">
        <v>4.2832888407724054E-3</v>
      </c>
      <c r="DK87">
        <v>1.4537866904724563E-4</v>
      </c>
      <c r="DL87">
        <v>3.4805696453662528E-2</v>
      </c>
      <c r="DM87">
        <v>5.3582185427928572E-3</v>
      </c>
      <c r="DN87">
        <v>4.8502779555282398</v>
      </c>
      <c r="DP87">
        <v>5.8710970893371663E-2</v>
      </c>
      <c r="DQ87">
        <v>0.12712248973466683</v>
      </c>
      <c r="DR87">
        <v>8.8561674963999035</v>
      </c>
      <c r="DS87">
        <v>9.0390719605019409</v>
      </c>
      <c r="DT87">
        <v>19.668734712030282</v>
      </c>
      <c r="DU87">
        <v>35.185914489142093</v>
      </c>
      <c r="DV87">
        <v>0.24460422554890268</v>
      </c>
      <c r="DW87">
        <v>0.23419416566866313</v>
      </c>
      <c r="DX87">
        <v>7.4083838434163491E-3</v>
      </c>
      <c r="DY87">
        <v>2.1667845038646329</v>
      </c>
      <c r="DZ87">
        <v>8.8443523831959053E-2</v>
      </c>
      <c r="EA87">
        <v>1.4464056923076908E-2</v>
      </c>
      <c r="EB87">
        <v>3.208801878412805E-2</v>
      </c>
      <c r="EC87">
        <v>12.375673353030683</v>
      </c>
      <c r="ED87">
        <v>5.6881358825328653E-2</v>
      </c>
      <c r="EE87">
        <v>5.9622986050779841E-2</v>
      </c>
      <c r="EF87">
        <v>5.1709324440619691E-3</v>
      </c>
      <c r="EG87">
        <v>4.8036056031355877E-2</v>
      </c>
      <c r="EH87">
        <v>5.2985038027847445E-3</v>
      </c>
      <c r="EI87">
        <v>5.6234368226432234E-3</v>
      </c>
      <c r="EJ87">
        <v>1.2702660735575287E-3</v>
      </c>
      <c r="EK87">
        <v>1.2094079471607129E-2</v>
      </c>
      <c r="EL87">
        <v>3.996569796577339E-3</v>
      </c>
      <c r="EM87">
        <v>7.3838251309914921E-4</v>
      </c>
      <c r="EN87">
        <v>2.4577031151241458E-3</v>
      </c>
      <c r="EO87">
        <v>9.8555375309540727E-2</v>
      </c>
      <c r="EP87">
        <v>1.2499203239740805E-3</v>
      </c>
      <c r="EQ87">
        <v>4.3659919653179175E-5</v>
      </c>
      <c r="ER87">
        <v>3.4228179634464752E-5</v>
      </c>
      <c r="ES87">
        <v>8.9218167567567798E-4</v>
      </c>
      <c r="EU87">
        <v>12.369389014606028</v>
      </c>
      <c r="EV87">
        <v>19.668734712030282</v>
      </c>
      <c r="EW87">
        <v>40.96460870184427</v>
      </c>
      <c r="EX87">
        <v>8.7699626579364818</v>
      </c>
      <c r="EY87">
        <v>1.9688030081470647</v>
      </c>
      <c r="EZ87">
        <v>16.273184707672989</v>
      </c>
      <c r="FB87">
        <v>44.079300000000003</v>
      </c>
      <c r="FC87">
        <v>158.32599999999999</v>
      </c>
      <c r="FD87">
        <v>6153.98</v>
      </c>
      <c r="FE87">
        <v>4314.8500000000004</v>
      </c>
      <c r="FF87">
        <v>5.2882399999999997E-12</v>
      </c>
      <c r="FG87">
        <v>18997.599999999999</v>
      </c>
      <c r="FH87">
        <v>1492.62</v>
      </c>
      <c r="FI87">
        <v>559.17499999999995</v>
      </c>
      <c r="FJ87">
        <v>8.7187900000000003</v>
      </c>
      <c r="FK87">
        <v>1795.44</v>
      </c>
      <c r="FL87">
        <v>59.091000000000001</v>
      </c>
      <c r="FM87">
        <v>11.375500000000001</v>
      </c>
      <c r="FN87">
        <v>34.238199999999999</v>
      </c>
      <c r="FO87">
        <v>13471.2</v>
      </c>
      <c r="FP87">
        <v>61.554600000000001</v>
      </c>
      <c r="FQ87">
        <v>66.794399999999996</v>
      </c>
      <c r="FR87">
        <v>4.4238999999999997</v>
      </c>
      <c r="FS87">
        <v>67.804500000000004</v>
      </c>
      <c r="FT87">
        <v>23.699100000000001</v>
      </c>
      <c r="FU87">
        <v>17.406099999999999</v>
      </c>
      <c r="FV87">
        <v>2.0865999999999998</v>
      </c>
      <c r="FW87">
        <v>61.114100000000001</v>
      </c>
      <c r="FX87">
        <v>3.2192799999999999</v>
      </c>
      <c r="FY87">
        <v>0.58217300000000005</v>
      </c>
      <c r="FZ87">
        <v>4.1527000000000003</v>
      </c>
      <c r="GA87">
        <v>140.245</v>
      </c>
      <c r="GB87">
        <v>2.10501</v>
      </c>
      <c r="GC87">
        <v>0.28485300000000002</v>
      </c>
      <c r="GD87">
        <v>6.6748399999999999E-2</v>
      </c>
      <c r="GE87">
        <v>0.88627999999999996</v>
      </c>
      <c r="GG87">
        <v>600</v>
      </c>
      <c r="GH87">
        <v>700.00000000000011</v>
      </c>
      <c r="GI87">
        <v>800</v>
      </c>
      <c r="GJ87">
        <v>500</v>
      </c>
      <c r="GK87">
        <v>900</v>
      </c>
      <c r="GL87">
        <v>383.33333333333303</v>
      </c>
      <c r="GM87">
        <v>4.40793E-3</v>
      </c>
      <c r="GN87">
        <v>1.5832599999999999E-2</v>
      </c>
      <c r="GO87">
        <v>0.615398</v>
      </c>
      <c r="GP87">
        <v>0.43148500000000006</v>
      </c>
      <c r="GQ87">
        <v>5.2882399999999995E-16</v>
      </c>
      <c r="GR87">
        <v>1.8997599999999999</v>
      </c>
      <c r="GS87">
        <v>0.14926199999999998</v>
      </c>
      <c r="GT87">
        <v>5.5917499999999995E-2</v>
      </c>
      <c r="GU87">
        <v>8.7187899999999999E-4</v>
      </c>
      <c r="GV87">
        <v>0.17954400000000001</v>
      </c>
      <c r="GW87">
        <v>5.9091000000000005E-3</v>
      </c>
      <c r="GX87">
        <v>1.13755E-3</v>
      </c>
      <c r="GY87">
        <v>3.4238199999999997E-3</v>
      </c>
      <c r="GZ87">
        <v>1.3471200000000001</v>
      </c>
      <c r="HA87">
        <v>6.1554599999999998E-3</v>
      </c>
      <c r="HB87">
        <v>6.67944E-3</v>
      </c>
      <c r="HC87">
        <v>4.4238999999999997E-4</v>
      </c>
      <c r="HD87">
        <v>6.7804500000000004E-3</v>
      </c>
      <c r="HE87">
        <v>2.3699100000000002E-3</v>
      </c>
      <c r="HF87">
        <v>1.7406099999999999E-3</v>
      </c>
      <c r="HG87">
        <v>2.0865999999999997E-4</v>
      </c>
      <c r="HH87">
        <v>6.1114100000000003E-3</v>
      </c>
      <c r="HI87">
        <v>3.2192799999999997E-4</v>
      </c>
      <c r="HJ87">
        <v>5.8217300000000002E-5</v>
      </c>
      <c r="HK87">
        <v>4.1527000000000003E-4</v>
      </c>
      <c r="HL87">
        <v>1.4024500000000001E-2</v>
      </c>
      <c r="HM87">
        <v>2.1050100000000001E-4</v>
      </c>
      <c r="HN87">
        <v>2.8485300000000003E-5</v>
      </c>
      <c r="HO87">
        <v>6.6748400000000003E-6</v>
      </c>
      <c r="HP87">
        <v>8.8627999999999992E-5</v>
      </c>
      <c r="HS87">
        <v>0.06</v>
      </c>
      <c r="HT87">
        <v>7.0000000000000007E-2</v>
      </c>
      <c r="HU87">
        <v>0.08</v>
      </c>
      <c r="HV87">
        <v>0.05</v>
      </c>
      <c r="HW87">
        <v>0.09</v>
      </c>
      <c r="HX87">
        <v>3.8333333333333303E-2</v>
      </c>
      <c r="HZ87">
        <v>9.4891173198847108E-3</v>
      </c>
      <c r="IA87">
        <v>2.1341986689865089E-2</v>
      </c>
      <c r="IB87">
        <v>1.0201785026737986</v>
      </c>
      <c r="IC87">
        <v>0.71529598930481419</v>
      </c>
      <c r="ID87">
        <v>9.9923823276501148E-16</v>
      </c>
      <c r="IE87">
        <v>4.063281623353503</v>
      </c>
      <c r="IF87">
        <v>0.20884762874251536</v>
      </c>
      <c r="IG87">
        <v>7.8239855289421303E-2</v>
      </c>
      <c r="IH87">
        <v>1.3372948362989283E-3</v>
      </c>
      <c r="II87">
        <v>0.29956505702945474</v>
      </c>
      <c r="IJ87">
        <v>1.0549147114252049E-2</v>
      </c>
      <c r="IK87">
        <v>1.662573076923075E-3</v>
      </c>
      <c r="IL87">
        <v>4.4209281179468382E-3</v>
      </c>
      <c r="IM87">
        <v>1.7328039534467345</v>
      </c>
      <c r="IN87">
        <v>7.6618436035484584E-3</v>
      </c>
      <c r="IO87">
        <v>8.31405364331597E-3</v>
      </c>
      <c r="IP87">
        <v>5.9467571428571512E-4</v>
      </c>
      <c r="IQ87">
        <v>7.4151007546507308E-3</v>
      </c>
      <c r="IR87">
        <v>2.8026714699840179E-3</v>
      </c>
      <c r="IS87">
        <v>2.0584570668797045E-3</v>
      </c>
      <c r="IT87">
        <v>2.6498482285457171E-4</v>
      </c>
      <c r="IU87">
        <v>8.2552942359131933E-3</v>
      </c>
      <c r="IV87">
        <v>4.6052578280056036E-4</v>
      </c>
      <c r="IW87">
        <v>7.3910616485553201E-5</v>
      </c>
      <c r="IX87">
        <v>4.4026744168547643E-4</v>
      </c>
      <c r="IY87">
        <v>1.565881900946825E-2</v>
      </c>
      <c r="IZ87">
        <v>2.4687266306695435E-4</v>
      </c>
      <c r="JA87">
        <v>1.8359022832369938E-5</v>
      </c>
      <c r="JB87">
        <v>8.4176180678851487E-6</v>
      </c>
      <c r="JC87">
        <v>9.5471861003861233E-5</v>
      </c>
      <c r="JD87">
        <v>0</v>
      </c>
      <c r="JE87">
        <v>0</v>
      </c>
      <c r="JF87">
        <v>9.9465240641711403E-2</v>
      </c>
      <c r="JG87">
        <v>0.1322683469236472</v>
      </c>
      <c r="JH87">
        <v>0.17110715557137759</v>
      </c>
      <c r="JI87">
        <v>6.0230179028133005E-2</v>
      </c>
      <c r="JJ87">
        <v>0.1501629412993524</v>
      </c>
    </row>
    <row r="88" spans="1:270">
      <c r="A88" t="s">
        <v>306</v>
      </c>
      <c r="B88" t="s">
        <v>120</v>
      </c>
      <c r="D88">
        <v>231.87</v>
      </c>
      <c r="E88">
        <v>740.61</v>
      </c>
      <c r="F88">
        <v>54983.199999999997</v>
      </c>
      <c r="G88">
        <v>57175.8</v>
      </c>
      <c r="H88">
        <v>104600</v>
      </c>
      <c r="I88">
        <v>166385</v>
      </c>
      <c r="J88" s="17">
        <v>0</v>
      </c>
      <c r="K88" s="17">
        <v>0</v>
      </c>
      <c r="L88">
        <v>44.695999999999998</v>
      </c>
      <c r="M88">
        <v>10147.4</v>
      </c>
      <c r="N88">
        <v>420.94299999999998</v>
      </c>
      <c r="O88">
        <v>66.349599999999995</v>
      </c>
      <c r="P88">
        <v>230.51</v>
      </c>
      <c r="Q88">
        <v>98072.5</v>
      </c>
      <c r="R88">
        <v>490.96300000000002</v>
      </c>
      <c r="S88">
        <v>500.93700000000001</v>
      </c>
      <c r="T88">
        <v>42.660800000000002</v>
      </c>
      <c r="U88">
        <v>443.928</v>
      </c>
      <c r="V88" s="17">
        <v>0</v>
      </c>
      <c r="W88">
        <v>1.2386299999999999</v>
      </c>
      <c r="X88" s="17">
        <v>0</v>
      </c>
      <c r="Y88" s="1">
        <v>2.3263600000000002E-13</v>
      </c>
      <c r="Z88">
        <v>31.028500000000001</v>
      </c>
      <c r="AA88">
        <v>6.5999299999999996</v>
      </c>
      <c r="AB88">
        <v>28.968399999999999</v>
      </c>
      <c r="AC88">
        <v>914.31200000000001</v>
      </c>
      <c r="AD88" s="1">
        <v>1.8084000000000002E-5</v>
      </c>
      <c r="AE88" s="1">
        <v>1.4045000000000001E-9</v>
      </c>
      <c r="AF88">
        <v>0.39313399999999998</v>
      </c>
      <c r="AG88">
        <v>6.5621999999999998</v>
      </c>
      <c r="AI88">
        <v>419300</v>
      </c>
      <c r="AJ88">
        <v>77000</v>
      </c>
      <c r="AK88">
        <v>104600.00000000001</v>
      </c>
      <c r="AL88">
        <v>191800</v>
      </c>
      <c r="AM88">
        <v>72900</v>
      </c>
      <c r="AN88">
        <v>9800</v>
      </c>
      <c r="AO88">
        <v>124500</v>
      </c>
      <c r="AP88">
        <v>2.3186999999999999E-2</v>
      </c>
      <c r="AQ88">
        <v>7.4061000000000002E-2</v>
      </c>
      <c r="AR88">
        <v>5.4983199999999997</v>
      </c>
      <c r="AS88">
        <v>5.7175799999999999</v>
      </c>
      <c r="AT88">
        <v>10.46</v>
      </c>
      <c r="AU88">
        <v>16.638500000000001</v>
      </c>
      <c r="AV88">
        <v>0</v>
      </c>
      <c r="AW88">
        <v>0</v>
      </c>
      <c r="AX88">
        <v>4.4695999999999998E-3</v>
      </c>
      <c r="AY88">
        <v>1.01474</v>
      </c>
      <c r="AZ88">
        <v>4.2094300000000001E-2</v>
      </c>
      <c r="BA88">
        <v>6.6349599999999996E-3</v>
      </c>
      <c r="BB88">
        <v>2.3050999999999999E-2</v>
      </c>
      <c r="BC88">
        <v>9.8072499999999998</v>
      </c>
      <c r="BD88">
        <v>4.9096300000000002E-2</v>
      </c>
      <c r="BE88">
        <v>5.0093699999999998E-2</v>
      </c>
      <c r="BF88">
        <v>4.2660800000000002E-3</v>
      </c>
      <c r="BG88">
        <v>4.4392800000000003E-2</v>
      </c>
      <c r="BH88">
        <v>0</v>
      </c>
      <c r="BI88">
        <v>1.2386299999999999E-4</v>
      </c>
      <c r="BJ88">
        <v>0</v>
      </c>
      <c r="BK88">
        <v>2.3263600000000003E-17</v>
      </c>
      <c r="BL88">
        <v>3.1028500000000003E-3</v>
      </c>
      <c r="BM88">
        <v>6.5999299999999999E-4</v>
      </c>
      <c r="BN88">
        <v>2.8968399999999999E-3</v>
      </c>
      <c r="BO88">
        <v>9.1431200000000004E-2</v>
      </c>
      <c r="BP88">
        <v>1.8084000000000001E-9</v>
      </c>
      <c r="BQ88">
        <v>1.4045E-13</v>
      </c>
      <c r="BR88">
        <v>3.9313399999999995E-5</v>
      </c>
      <c r="BS88">
        <v>6.5622E-4</v>
      </c>
      <c r="BU88">
        <v>41.93</v>
      </c>
      <c r="BV88">
        <v>7.7</v>
      </c>
      <c r="BW88">
        <v>10.46</v>
      </c>
      <c r="BX88">
        <v>19.18</v>
      </c>
      <c r="BY88">
        <v>7.29</v>
      </c>
      <c r="BZ88">
        <v>0.98</v>
      </c>
      <c r="CA88">
        <v>12.45</v>
      </c>
      <c r="CB88">
        <f t="shared" si="6"/>
        <v>201500</v>
      </c>
      <c r="CC88">
        <f t="shared" si="7"/>
        <v>175072.5</v>
      </c>
      <c r="CD88">
        <f t="shared" si="8"/>
        <v>0.38213399503722084</v>
      </c>
      <c r="CE88">
        <f t="shared" si="9"/>
        <v>0.43981778977280839</v>
      </c>
      <c r="CF88">
        <f t="shared" si="10"/>
        <v>0.6178660049627791</v>
      </c>
      <c r="CG88">
        <f t="shared" si="11"/>
        <v>0.56018221022719161</v>
      </c>
      <c r="CI88">
        <v>5.7059064953745517</v>
      </c>
      <c r="CJ88">
        <v>2.2940935046254474</v>
      </c>
      <c r="CL88">
        <v>0.94500000376508453</v>
      </c>
      <c r="CM88">
        <v>0.17711579457264306</v>
      </c>
      <c r="CN88">
        <v>1.8627346587210232</v>
      </c>
      <c r="CO88">
        <v>3.505637894339888E-3</v>
      </c>
      <c r="CP88">
        <v>2.6470432597299625</v>
      </c>
      <c r="CQ88">
        <v>2.791586122422118E-2</v>
      </c>
      <c r="CR88">
        <v>1.0661072689624783E-3</v>
      </c>
      <c r="CS88">
        <v>6.9044691009159734E-3</v>
      </c>
      <c r="CT88">
        <v>6.4018299428220023E-3</v>
      </c>
      <c r="CU88">
        <v>8.3063130510644854E-4</v>
      </c>
      <c r="CV88">
        <v>5.1125498545506688E-4</v>
      </c>
      <c r="CW88">
        <v>1.1811479073002302E-5</v>
      </c>
      <c r="CX88">
        <v>2.1308495791540101E-18</v>
      </c>
      <c r="CY88">
        <v>2.7903858450826385E-4</v>
      </c>
      <c r="CZ88">
        <v>0</v>
      </c>
      <c r="DA88">
        <v>6.7833086658476338E-15</v>
      </c>
      <c r="DB88">
        <v>4.6453448913046104E-5</v>
      </c>
      <c r="DC88">
        <v>1.0878228868373876E-10</v>
      </c>
      <c r="DD88">
        <v>6.7833086658476338E-15</v>
      </c>
      <c r="DE88">
        <v>1.7867612818234016E-6</v>
      </c>
      <c r="DF88">
        <v>2.6462181906940766E-5</v>
      </c>
      <c r="DH88">
        <v>5.3832746199359426E-2</v>
      </c>
      <c r="DI88">
        <v>1.557897660617716</v>
      </c>
      <c r="DJ88">
        <v>4.3397506156321675E-3</v>
      </c>
      <c r="DK88">
        <v>1.8212328150188557E-4</v>
      </c>
      <c r="DL88">
        <v>0</v>
      </c>
      <c r="DM88">
        <v>5.564034595540778E-3</v>
      </c>
      <c r="DN88">
        <v>4.9197577292192562</v>
      </c>
      <c r="DP88">
        <v>4.9915530259365917E-2</v>
      </c>
      <c r="DQ88">
        <v>9.983255284906449E-2</v>
      </c>
      <c r="DR88">
        <v>9.1167371322772937</v>
      </c>
      <c r="DS88">
        <v>9.4802910512240128</v>
      </c>
      <c r="DT88">
        <v>19.763205099696133</v>
      </c>
      <c r="DU88">
        <v>35.59300338198652</v>
      </c>
      <c r="DV88">
        <v>0</v>
      </c>
      <c r="DW88">
        <v>0</v>
      </c>
      <c r="DX88">
        <v>6.855507473309588E-3</v>
      </c>
      <c r="DY88">
        <v>1.6930704783789428</v>
      </c>
      <c r="DZ88">
        <v>7.5148324342363473E-2</v>
      </c>
      <c r="EA88">
        <v>9.6972492307692195E-3</v>
      </c>
      <c r="EB88">
        <v>2.9764068802329728E-2</v>
      </c>
      <c r="EC88">
        <v>12.616220610618649</v>
      </c>
      <c r="ED88">
        <v>6.1111301529519518E-2</v>
      </c>
      <c r="EE88">
        <v>6.2352788406240221E-2</v>
      </c>
      <c r="EF88">
        <v>5.7346101204819363E-3</v>
      </c>
      <c r="EG88">
        <v>4.8547970235170081E-2</v>
      </c>
      <c r="EH88">
        <v>0</v>
      </c>
      <c r="EI88">
        <v>1.4648121501940173E-4</v>
      </c>
      <c r="EJ88">
        <v>0</v>
      </c>
      <c r="EK88">
        <v>3.1424477000657816E-17</v>
      </c>
      <c r="EL88">
        <v>4.4387018996878769E-3</v>
      </c>
      <c r="EM88">
        <v>8.379036730688232E-4</v>
      </c>
      <c r="EN88">
        <v>3.0712171256583802E-3</v>
      </c>
      <c r="EO88">
        <v>0.10208596474872497</v>
      </c>
      <c r="EP88">
        <v>2.1208665226781831E-9</v>
      </c>
      <c r="EQ88">
        <v>9.0521242774566436E-14</v>
      </c>
      <c r="ER88">
        <v>4.9577995300261089E-5</v>
      </c>
      <c r="ES88">
        <v>7.0689335907336088E-4</v>
      </c>
      <c r="EU88">
        <v>12.767331824727403</v>
      </c>
      <c r="EV88">
        <v>19.763205099696133</v>
      </c>
      <c r="EW88">
        <v>41.028783023570398</v>
      </c>
      <c r="EX88">
        <v>8.7820093099391414</v>
      </c>
      <c r="EY88">
        <v>1.6351075830373927</v>
      </c>
      <c r="EZ88">
        <v>16.015901154982505</v>
      </c>
      <c r="FB88">
        <v>25.7225</v>
      </c>
      <c r="FC88">
        <v>116.328</v>
      </c>
      <c r="FD88">
        <v>5081.55</v>
      </c>
      <c r="FE88">
        <v>3680.56</v>
      </c>
      <c r="FF88">
        <v>2.8245900000000002E-12</v>
      </c>
      <c r="FG88">
        <v>13530.7</v>
      </c>
      <c r="FH88">
        <v>1281.08</v>
      </c>
      <c r="FI88">
        <v>80.684100000000001</v>
      </c>
      <c r="FJ88">
        <v>7.0984600000000002</v>
      </c>
      <c r="FK88">
        <v>1109.1199999999999</v>
      </c>
      <c r="FL88">
        <v>52.151299999999999</v>
      </c>
      <c r="FM88">
        <v>9.1786700000000003</v>
      </c>
      <c r="FN88">
        <v>39.1706</v>
      </c>
      <c r="FO88">
        <v>17117.5</v>
      </c>
      <c r="FP88">
        <v>81.486900000000006</v>
      </c>
      <c r="FQ88">
        <v>97.457599999999999</v>
      </c>
      <c r="FR88">
        <v>4.0899200000000002</v>
      </c>
      <c r="FS88">
        <v>52.135599999999997</v>
      </c>
      <c r="FT88">
        <v>6.6963900000000001</v>
      </c>
      <c r="FU88">
        <v>0.33696500000000001</v>
      </c>
      <c r="FV88">
        <v>8.6710499999999996E-2</v>
      </c>
      <c r="FW88">
        <v>3.1286900000000001E-14</v>
      </c>
      <c r="FX88">
        <v>3.8161900000000002</v>
      </c>
      <c r="FY88">
        <v>1.0303899999999999</v>
      </c>
      <c r="FZ88">
        <v>4.5715599999999998</v>
      </c>
      <c r="GA88">
        <v>114.506</v>
      </c>
      <c r="GB88">
        <v>2.7033500000000001E-6</v>
      </c>
      <c r="GC88">
        <v>1.7674700000000001E-10</v>
      </c>
      <c r="GD88">
        <v>9.7937399999999994E-2</v>
      </c>
      <c r="GE88">
        <v>0.84677199999999997</v>
      </c>
      <c r="GG88">
        <v>600</v>
      </c>
      <c r="GH88">
        <v>700.00000000000011</v>
      </c>
      <c r="GI88">
        <v>800</v>
      </c>
      <c r="GJ88">
        <v>500</v>
      </c>
      <c r="GK88">
        <v>900</v>
      </c>
      <c r="GL88">
        <v>383.33333333333303</v>
      </c>
      <c r="GM88">
        <v>2.5722499999999999E-3</v>
      </c>
      <c r="GN88">
        <v>1.16328E-2</v>
      </c>
      <c r="GO88">
        <v>0.50815500000000002</v>
      </c>
      <c r="GP88">
        <v>0.36805599999999999</v>
      </c>
      <c r="GQ88">
        <v>2.8245900000000004E-16</v>
      </c>
      <c r="GR88">
        <v>1.35307</v>
      </c>
      <c r="GS88">
        <v>0.128108</v>
      </c>
      <c r="GT88">
        <v>8.0684099999999998E-3</v>
      </c>
      <c r="GU88">
        <v>7.0984599999999998E-4</v>
      </c>
      <c r="GV88">
        <v>0.11091199999999998</v>
      </c>
      <c r="GW88">
        <v>5.2151300000000001E-3</v>
      </c>
      <c r="GX88">
        <v>9.1786700000000005E-4</v>
      </c>
      <c r="GY88">
        <v>3.91706E-3</v>
      </c>
      <c r="GZ88">
        <v>1.7117500000000001</v>
      </c>
      <c r="HA88">
        <v>8.1486900000000001E-3</v>
      </c>
      <c r="HB88">
        <v>9.7457599999999991E-3</v>
      </c>
      <c r="HC88">
        <v>4.08992E-4</v>
      </c>
      <c r="HD88">
        <v>5.2135599999999999E-3</v>
      </c>
      <c r="HE88">
        <v>6.6963899999999998E-4</v>
      </c>
      <c r="HF88">
        <v>3.3696499999999998E-5</v>
      </c>
      <c r="HG88">
        <v>8.6710499999999989E-6</v>
      </c>
      <c r="HH88">
        <v>3.12869E-18</v>
      </c>
      <c r="HI88">
        <v>3.8161900000000003E-4</v>
      </c>
      <c r="HJ88">
        <v>1.0303899999999999E-4</v>
      </c>
      <c r="HK88">
        <v>4.5715599999999996E-4</v>
      </c>
      <c r="HL88">
        <v>1.14506E-2</v>
      </c>
      <c r="HM88">
        <v>2.7033500000000003E-10</v>
      </c>
      <c r="HN88">
        <v>1.7674700000000001E-14</v>
      </c>
      <c r="HO88">
        <v>9.7937400000000002E-6</v>
      </c>
      <c r="HP88">
        <v>8.4677200000000003E-5</v>
      </c>
      <c r="HS88">
        <v>0.06</v>
      </c>
      <c r="HT88">
        <v>7.0000000000000007E-2</v>
      </c>
      <c r="HU88">
        <v>0.08</v>
      </c>
      <c r="HV88">
        <v>0.05</v>
      </c>
      <c r="HW88">
        <v>0.09</v>
      </c>
      <c r="HX88">
        <v>3.8333333333333303E-2</v>
      </c>
      <c r="HZ88">
        <v>5.5373796829971096E-3</v>
      </c>
      <c r="IA88">
        <v>1.5680751283166545E-2</v>
      </c>
      <c r="IB88">
        <v>0.8423959893048143</v>
      </c>
      <c r="IC88">
        <v>0.61014631016042886</v>
      </c>
      <c r="ID88">
        <v>5.3371978576723523E-16</v>
      </c>
      <c r="IE88">
        <v>2.8939994873620485</v>
      </c>
      <c r="IF88">
        <v>0.179248918163673</v>
      </c>
      <c r="IG88">
        <v>1.1289332155688645E-2</v>
      </c>
      <c r="IH88">
        <v>1.0887673523131639E-3</v>
      </c>
      <c r="II88">
        <v>0.18505413494881967</v>
      </c>
      <c r="IJ88">
        <v>9.3102458225363064E-3</v>
      </c>
      <c r="IK88">
        <v>1.3414979230769216E-3</v>
      </c>
      <c r="IL88">
        <v>5.0578128212595413E-3</v>
      </c>
      <c r="IM88">
        <v>2.2018284691137002</v>
      </c>
      <c r="IN88">
        <v>1.0142863141633492E-2</v>
      </c>
      <c r="IO88">
        <v>1.2130773153869642E-2</v>
      </c>
      <c r="IP88">
        <v>5.4978098450946715E-4</v>
      </c>
      <c r="IQ88">
        <v>5.7015497039896853E-3</v>
      </c>
      <c r="IR88">
        <v>7.9191957521113781E-4</v>
      </c>
      <c r="IS88">
        <v>3.9849707030358303E-5</v>
      </c>
      <c r="IT88">
        <v>1.1011677600944764E-5</v>
      </c>
      <c r="IU88">
        <v>4.2262352751589652E-18</v>
      </c>
      <c r="IV88">
        <v>5.4591520062426092E-4</v>
      </c>
      <c r="IW88">
        <v>1.3081465495745964E-4</v>
      </c>
      <c r="IX88">
        <v>4.8467479608728208E-4</v>
      </c>
      <c r="IY88">
        <v>1.2784974362709339E-2</v>
      </c>
      <c r="IZ88">
        <v>3.1704515118790463E-10</v>
      </c>
      <c r="JA88">
        <v>1.1391497398843927E-14</v>
      </c>
      <c r="JB88">
        <v>1.2350852271540515E-5</v>
      </c>
      <c r="JC88">
        <v>9.1215979922780154E-5</v>
      </c>
      <c r="JD88">
        <v>0</v>
      </c>
      <c r="JE88">
        <v>0</v>
      </c>
      <c r="JF88">
        <v>9.9465240641711403E-2</v>
      </c>
      <c r="JG88">
        <v>0.1322683469236472</v>
      </c>
      <c r="JH88">
        <v>0.17110715557137759</v>
      </c>
      <c r="JI88">
        <v>6.0230179028133005E-2</v>
      </c>
      <c r="JJ88">
        <v>0.1501629412993524</v>
      </c>
    </row>
    <row r="89" spans="1:270">
      <c r="A89" t="s">
        <v>306</v>
      </c>
      <c r="B89" t="s">
        <v>121</v>
      </c>
      <c r="D89">
        <v>290.66899999999998</v>
      </c>
      <c r="E89">
        <v>1054.17</v>
      </c>
      <c r="F89">
        <v>59760.3</v>
      </c>
      <c r="G89">
        <v>58657.9</v>
      </c>
      <c r="H89">
        <v>105400</v>
      </c>
      <c r="I89">
        <v>185471</v>
      </c>
      <c r="J89" s="17">
        <v>0</v>
      </c>
      <c r="K89" s="17">
        <v>0</v>
      </c>
      <c r="L89">
        <v>50.2196</v>
      </c>
      <c r="M89">
        <v>12667.1</v>
      </c>
      <c r="N89">
        <v>548.03300000000002</v>
      </c>
      <c r="O89">
        <v>111.474</v>
      </c>
      <c r="P89">
        <v>280.69299999999998</v>
      </c>
      <c r="Q89">
        <v>108129</v>
      </c>
      <c r="R89">
        <v>602.57799999999997</v>
      </c>
      <c r="S89">
        <v>536.16399999999999</v>
      </c>
      <c r="T89">
        <v>42.236899999999999</v>
      </c>
      <c r="U89">
        <v>478.72500000000002</v>
      </c>
      <c r="V89" s="17">
        <v>0</v>
      </c>
      <c r="W89">
        <v>1.8392599999999999</v>
      </c>
      <c r="X89">
        <v>1.1471100000000001</v>
      </c>
      <c r="Y89">
        <v>262.33499999999998</v>
      </c>
      <c r="Z89">
        <v>33.466500000000003</v>
      </c>
      <c r="AA89">
        <v>6.9521199999999999</v>
      </c>
      <c r="AB89">
        <v>24.285799999999998</v>
      </c>
      <c r="AC89">
        <v>1010.7</v>
      </c>
      <c r="AD89" s="17">
        <v>0</v>
      </c>
      <c r="AE89">
        <v>1.13568</v>
      </c>
      <c r="AF89">
        <v>0.36822899999999997</v>
      </c>
      <c r="AG89">
        <v>8.4523799999999998</v>
      </c>
      <c r="AI89">
        <v>418900</v>
      </c>
      <c r="AJ89">
        <v>73500</v>
      </c>
      <c r="AK89">
        <v>105399.99999999999</v>
      </c>
      <c r="AL89">
        <v>190900</v>
      </c>
      <c r="AM89">
        <v>72200</v>
      </c>
      <c r="AN89">
        <v>12500</v>
      </c>
      <c r="AO89">
        <v>126600</v>
      </c>
      <c r="AP89">
        <v>2.90669E-2</v>
      </c>
      <c r="AQ89">
        <v>0.10541700000000001</v>
      </c>
      <c r="AR89">
        <v>5.9760300000000006</v>
      </c>
      <c r="AS89">
        <v>5.8657900000000005</v>
      </c>
      <c r="AT89">
        <v>10.54</v>
      </c>
      <c r="AU89">
        <v>18.5471</v>
      </c>
      <c r="AV89">
        <v>0</v>
      </c>
      <c r="AW89">
        <v>0</v>
      </c>
      <c r="AX89">
        <v>5.0219599999999998E-3</v>
      </c>
      <c r="AY89">
        <v>1.26671</v>
      </c>
      <c r="AZ89">
        <v>5.4803299999999999E-2</v>
      </c>
      <c r="BA89">
        <v>1.11474E-2</v>
      </c>
      <c r="BB89">
        <v>2.8069299999999998E-2</v>
      </c>
      <c r="BC89">
        <v>10.812900000000001</v>
      </c>
      <c r="BD89">
        <v>6.02578E-2</v>
      </c>
      <c r="BE89">
        <v>5.3616400000000002E-2</v>
      </c>
      <c r="BF89">
        <v>4.2236899999999996E-3</v>
      </c>
      <c r="BG89">
        <v>4.7872500000000005E-2</v>
      </c>
      <c r="BH89">
        <v>0</v>
      </c>
      <c r="BI89">
        <v>1.83926E-4</v>
      </c>
      <c r="BJ89">
        <v>1.1471100000000001E-4</v>
      </c>
      <c r="BK89">
        <v>2.6233499999999996E-2</v>
      </c>
      <c r="BL89">
        <v>3.3466500000000005E-3</v>
      </c>
      <c r="BM89">
        <v>6.9521199999999996E-4</v>
      </c>
      <c r="BN89">
        <v>2.4285799999999996E-3</v>
      </c>
      <c r="BO89">
        <v>0.10107000000000001</v>
      </c>
      <c r="BP89">
        <v>0</v>
      </c>
      <c r="BQ89">
        <v>1.1356800000000001E-4</v>
      </c>
      <c r="BR89">
        <v>3.6822899999999996E-5</v>
      </c>
      <c r="BS89">
        <v>8.45238E-4</v>
      </c>
      <c r="BU89">
        <v>41.89</v>
      </c>
      <c r="BV89">
        <v>7.35</v>
      </c>
      <c r="BW89">
        <v>10.54</v>
      </c>
      <c r="BX89">
        <v>19.09</v>
      </c>
      <c r="BY89">
        <v>7.22</v>
      </c>
      <c r="BZ89">
        <v>1.25</v>
      </c>
      <c r="CA89">
        <v>12.66</v>
      </c>
      <c r="CB89">
        <f t="shared" si="6"/>
        <v>200100</v>
      </c>
      <c r="CC89">
        <f t="shared" si="7"/>
        <v>181629</v>
      </c>
      <c r="CD89">
        <f t="shared" si="8"/>
        <v>0.36731634182908546</v>
      </c>
      <c r="CE89">
        <f t="shared" si="9"/>
        <v>0.40467106023817784</v>
      </c>
      <c r="CF89">
        <f t="shared" si="10"/>
        <v>0.63268365817091454</v>
      </c>
      <c r="CG89">
        <f t="shared" si="11"/>
        <v>0.59532893976182222</v>
      </c>
      <c r="CI89">
        <v>5.677878995540369</v>
      </c>
      <c r="CJ89">
        <v>2.3221210044596305</v>
      </c>
      <c r="CL89">
        <v>0.94102547167238626</v>
      </c>
      <c r="CM89">
        <v>0.22104661438807774</v>
      </c>
      <c r="CN89">
        <v>1.8937363100810514</v>
      </c>
      <c r="CO89">
        <v>4.2678880894983567E-3</v>
      </c>
      <c r="CP89">
        <v>2.5261655577604043</v>
      </c>
      <c r="CQ89">
        <v>3.4987212435536777E-2</v>
      </c>
      <c r="CR89">
        <v>1.7907721737235654E-3</v>
      </c>
      <c r="CS89">
        <v>8.9870646474756229E-3</v>
      </c>
      <c r="CT89">
        <v>6.8505088258176685E-3</v>
      </c>
      <c r="CU89">
        <v>9.3307605083299279E-4</v>
      </c>
      <c r="CV89">
        <v>5.0606319480875914E-4</v>
      </c>
      <c r="CW89">
        <v>1.753516969316209E-5</v>
      </c>
      <c r="CX89">
        <v>2.4023499141595885E-3</v>
      </c>
      <c r="CY89">
        <v>3.0089705081001706E-4</v>
      </c>
      <c r="CZ89">
        <v>1.0777661799994109E-5</v>
      </c>
      <c r="DA89">
        <v>5.4837793326247926E-6</v>
      </c>
      <c r="DB89">
        <v>4.8921532230861259E-5</v>
      </c>
      <c r="DC89">
        <v>0</v>
      </c>
      <c r="DD89">
        <v>5.4837793326247926E-6</v>
      </c>
      <c r="DE89">
        <v>1.673200836743707E-6</v>
      </c>
      <c r="DF89">
        <v>3.407684340725631E-5</v>
      </c>
      <c r="DH89">
        <v>7.6607585230041061E-2</v>
      </c>
      <c r="DI89">
        <v>1.5425979547067612</v>
      </c>
      <c r="DJ89">
        <v>4.6788863872126345E-3</v>
      </c>
      <c r="DK89">
        <v>1.526502532487821E-4</v>
      </c>
      <c r="DL89">
        <v>0</v>
      </c>
      <c r="DM89">
        <v>6.1492453922238977E-3</v>
      </c>
      <c r="DN89">
        <v>4.8217111285543162</v>
      </c>
      <c r="DP89">
        <v>6.2573412968299616E-2</v>
      </c>
      <c r="DQ89">
        <v>0.1420997316224441</v>
      </c>
      <c r="DR89">
        <v>9.9088257148734691</v>
      </c>
      <c r="DS89">
        <v>9.7260373174243835</v>
      </c>
      <c r="DT89">
        <v>19.914357719961494</v>
      </c>
      <c r="DU89">
        <v>39.675871804912838</v>
      </c>
      <c r="DV89">
        <v>0</v>
      </c>
      <c r="DW89">
        <v>0</v>
      </c>
      <c r="DX89">
        <v>7.7027215658362755E-3</v>
      </c>
      <c r="DY89">
        <v>2.113476659703363</v>
      </c>
      <c r="DZ89">
        <v>9.7836908166470241E-2</v>
      </c>
      <c r="EA89">
        <v>1.6292353846153827E-2</v>
      </c>
      <c r="EB89">
        <v>3.6243832216963853E-2</v>
      </c>
      <c r="EC89">
        <v>13.909906634434567</v>
      </c>
      <c r="ED89">
        <v>7.5004279045579422E-2</v>
      </c>
      <c r="EE89">
        <v>6.673757467115303E-2</v>
      </c>
      <c r="EF89">
        <v>5.6776280378657562E-3</v>
      </c>
      <c r="EG89">
        <v>5.2353370480870319E-2</v>
      </c>
      <c r="EH89">
        <v>0</v>
      </c>
      <c r="EI89">
        <v>2.1751212188997915E-4</v>
      </c>
      <c r="EJ89">
        <v>1.4567561590372272E-4</v>
      </c>
      <c r="EK89">
        <v>3.5436218702039092E-2</v>
      </c>
      <c r="EL89">
        <v>4.7874636906683971E-3</v>
      </c>
      <c r="EM89">
        <v>8.8261646466178075E-4</v>
      </c>
      <c r="EN89">
        <v>2.5747699172309923E-3</v>
      </c>
      <c r="EO89">
        <v>0.11284800436999223</v>
      </c>
      <c r="EP89">
        <v>0</v>
      </c>
      <c r="EQ89">
        <v>7.3195560693641601E-5</v>
      </c>
      <c r="ER89">
        <v>4.6437234203655346E-5</v>
      </c>
      <c r="ES89">
        <v>9.1050734362934597E-4</v>
      </c>
      <c r="EU89">
        <v>12.186998559967066</v>
      </c>
      <c r="EV89">
        <v>19.914357719961494</v>
      </c>
      <c r="EW89">
        <v>40.836260058392021</v>
      </c>
      <c r="EX89">
        <v>8.6976827459205204</v>
      </c>
      <c r="EY89">
        <v>2.08559640693545</v>
      </c>
      <c r="EZ89">
        <v>16.286048885307512</v>
      </c>
      <c r="FB89">
        <v>36.268900000000002</v>
      </c>
      <c r="FC89">
        <v>140.74100000000001</v>
      </c>
      <c r="FD89">
        <v>5640.63</v>
      </c>
      <c r="FE89">
        <v>4064.59</v>
      </c>
      <c r="FF89">
        <v>4.4607800000000003E-12</v>
      </c>
      <c r="FG89">
        <v>17692.400000000001</v>
      </c>
      <c r="FH89">
        <v>766.93600000000004</v>
      </c>
      <c r="FI89">
        <v>198.41</v>
      </c>
      <c r="FJ89">
        <v>5.56304</v>
      </c>
      <c r="FK89">
        <v>1333.11</v>
      </c>
      <c r="FL89">
        <v>45.268700000000003</v>
      </c>
      <c r="FM89">
        <v>14.5297</v>
      </c>
      <c r="FN89">
        <v>24.808900000000001</v>
      </c>
      <c r="FO89">
        <v>11431.7</v>
      </c>
      <c r="FP89">
        <v>87.306100000000001</v>
      </c>
      <c r="FQ89">
        <v>73.638900000000007</v>
      </c>
      <c r="FR89">
        <v>3.0245500000000001</v>
      </c>
      <c r="FS89">
        <v>51.440600000000003</v>
      </c>
      <c r="FT89">
        <v>5.2562199999999999</v>
      </c>
      <c r="FU89">
        <v>0.64672099999999999</v>
      </c>
      <c r="FV89">
        <v>0.469053</v>
      </c>
      <c r="FW89">
        <v>54.6203</v>
      </c>
      <c r="FX89">
        <v>3.4656600000000002</v>
      </c>
      <c r="FY89">
        <v>0.59718800000000005</v>
      </c>
      <c r="FZ89">
        <v>2.64588</v>
      </c>
      <c r="GA89">
        <v>162.32</v>
      </c>
      <c r="GB89">
        <v>6.7251799999999999E-6</v>
      </c>
      <c r="GC89">
        <v>0.36181799999999997</v>
      </c>
      <c r="GD89">
        <v>0.10792599999999999</v>
      </c>
      <c r="GE89">
        <v>1.0443</v>
      </c>
      <c r="GG89">
        <v>600</v>
      </c>
      <c r="GH89">
        <v>700.00000000000011</v>
      </c>
      <c r="GI89">
        <v>800</v>
      </c>
      <c r="GJ89">
        <v>500</v>
      </c>
      <c r="GK89">
        <v>900</v>
      </c>
      <c r="GL89">
        <v>383.33333333333303</v>
      </c>
      <c r="GM89">
        <v>3.6268900000000002E-3</v>
      </c>
      <c r="GN89">
        <v>1.4074100000000001E-2</v>
      </c>
      <c r="GO89">
        <v>0.56406299999999998</v>
      </c>
      <c r="GP89">
        <v>0.40645900000000001</v>
      </c>
      <c r="GQ89">
        <v>4.4607800000000001E-16</v>
      </c>
      <c r="GR89">
        <v>1.7692400000000001</v>
      </c>
      <c r="GS89">
        <v>7.6693600000000001E-2</v>
      </c>
      <c r="GT89">
        <v>1.9841000000000001E-2</v>
      </c>
      <c r="GU89">
        <v>5.5630399999999998E-4</v>
      </c>
      <c r="GV89">
        <v>0.13331099999999999</v>
      </c>
      <c r="GW89">
        <v>4.5268700000000005E-3</v>
      </c>
      <c r="GX89">
        <v>1.45297E-3</v>
      </c>
      <c r="GY89">
        <v>2.4808899999999999E-3</v>
      </c>
      <c r="GZ89">
        <v>1.14317</v>
      </c>
      <c r="HA89">
        <v>8.7306099999999998E-3</v>
      </c>
      <c r="HB89">
        <v>7.3638900000000005E-3</v>
      </c>
      <c r="HC89">
        <v>3.0245500000000003E-4</v>
      </c>
      <c r="HD89">
        <v>5.1440600000000006E-3</v>
      </c>
      <c r="HE89">
        <v>5.25622E-4</v>
      </c>
      <c r="HF89">
        <v>6.46721E-5</v>
      </c>
      <c r="HG89">
        <v>4.69053E-5</v>
      </c>
      <c r="HH89">
        <v>5.4620299999999997E-3</v>
      </c>
      <c r="HI89">
        <v>3.4656600000000003E-4</v>
      </c>
      <c r="HJ89">
        <v>5.9718800000000008E-5</v>
      </c>
      <c r="HK89">
        <v>2.6458800000000001E-4</v>
      </c>
      <c r="HL89">
        <v>1.6232E-2</v>
      </c>
      <c r="HM89">
        <v>6.7251799999999995E-10</v>
      </c>
      <c r="HN89">
        <v>3.61818E-5</v>
      </c>
      <c r="HO89">
        <v>1.0792599999999999E-5</v>
      </c>
      <c r="HP89">
        <v>1.0443E-4</v>
      </c>
      <c r="HS89">
        <v>0.06</v>
      </c>
      <c r="HT89">
        <v>7.0000000000000007E-2</v>
      </c>
      <c r="HU89">
        <v>0.08</v>
      </c>
      <c r="HV89">
        <v>0.05</v>
      </c>
      <c r="HW89">
        <v>0.09</v>
      </c>
      <c r="HX89">
        <v>3.8333333333333303E-2</v>
      </c>
      <c r="HZ89">
        <v>7.8077430259365877E-3</v>
      </c>
      <c r="IA89">
        <v>1.8971568464549744E-2</v>
      </c>
      <c r="IB89">
        <v>0.93507770053476091</v>
      </c>
      <c r="IC89">
        <v>0.67380903743315623</v>
      </c>
      <c r="ID89">
        <v>8.4288570941438138E-16</v>
      </c>
      <c r="IE89">
        <v>3.7841202990388014</v>
      </c>
      <c r="IF89">
        <v>0.10730980758483055</v>
      </c>
      <c r="IG89">
        <v>2.7761558882235585E-2</v>
      </c>
      <c r="IH89">
        <v>8.5326343060497956E-4</v>
      </c>
      <c r="II89">
        <v>0.22242635408397737</v>
      </c>
      <c r="IJ89">
        <v>8.0815382371417274E-3</v>
      </c>
      <c r="IK89">
        <v>2.1235715384615361E-3</v>
      </c>
      <c r="IL89">
        <v>3.2033916381507006E-3</v>
      </c>
      <c r="IM89">
        <v>1.4704625389436008</v>
      </c>
      <c r="IN89">
        <v>1.0867192441113453E-2</v>
      </c>
      <c r="IO89">
        <v>9.1660044080758337E-3</v>
      </c>
      <c r="IP89">
        <v>4.0657031841652387E-4</v>
      </c>
      <c r="IQ89">
        <v>5.6255444974844795E-3</v>
      </c>
      <c r="IR89">
        <v>6.2160410454234103E-4</v>
      </c>
      <c r="IS89">
        <v>7.6481659461310092E-5</v>
      </c>
      <c r="IT89">
        <v>5.9566723911820881E-5</v>
      </c>
      <c r="IU89">
        <v>7.3781115610611851E-3</v>
      </c>
      <c r="IV89">
        <v>4.9577103713270988E-4</v>
      </c>
      <c r="IW89">
        <v>7.5816867559599214E-5</v>
      </c>
      <c r="IX89">
        <v>2.8051504288938964E-4</v>
      </c>
      <c r="IY89">
        <v>1.8123565914056731E-2</v>
      </c>
      <c r="IZ89">
        <v>7.8871981425485859E-10</v>
      </c>
      <c r="JA89">
        <v>2.3319483815028894E-5</v>
      </c>
      <c r="JB89">
        <v>1.3610511227154095E-5</v>
      </c>
      <c r="JC89">
        <v>1.1249409266409295E-4</v>
      </c>
      <c r="JD89">
        <v>0</v>
      </c>
      <c r="JE89">
        <v>0</v>
      </c>
      <c r="JF89">
        <v>9.9465240641711403E-2</v>
      </c>
      <c r="JG89">
        <v>0.1322683469236472</v>
      </c>
      <c r="JH89">
        <v>0.17110715557137759</v>
      </c>
      <c r="JI89">
        <v>6.0230179028133005E-2</v>
      </c>
      <c r="JJ89">
        <v>0.1501629412993524</v>
      </c>
    </row>
    <row r="90" spans="1:270">
      <c r="A90" t="s">
        <v>306</v>
      </c>
      <c r="B90" t="s">
        <v>122</v>
      </c>
      <c r="D90">
        <v>240.38900000000001</v>
      </c>
      <c r="E90">
        <v>609.98599999999999</v>
      </c>
      <c r="F90">
        <v>56882.8</v>
      </c>
      <c r="G90">
        <v>56983.7</v>
      </c>
      <c r="H90">
        <v>106900</v>
      </c>
      <c r="I90">
        <v>172360</v>
      </c>
      <c r="J90" s="17">
        <v>0</v>
      </c>
      <c r="K90" s="17">
        <v>0</v>
      </c>
      <c r="L90">
        <v>41.446300000000001</v>
      </c>
      <c r="M90">
        <v>12472.3</v>
      </c>
      <c r="N90">
        <v>472.48200000000003</v>
      </c>
      <c r="O90">
        <v>110.524</v>
      </c>
      <c r="P90">
        <v>255.61199999999999</v>
      </c>
      <c r="Q90">
        <v>102287</v>
      </c>
      <c r="R90">
        <v>505.351</v>
      </c>
      <c r="S90">
        <v>546.96400000000006</v>
      </c>
      <c r="T90">
        <v>40.084200000000003</v>
      </c>
      <c r="U90">
        <v>451.18799999999999</v>
      </c>
      <c r="V90" s="17">
        <v>0</v>
      </c>
      <c r="W90">
        <v>1.0925199999999999</v>
      </c>
      <c r="X90">
        <v>0.13953099999999999</v>
      </c>
      <c r="Y90">
        <v>2.3990499999999999</v>
      </c>
      <c r="Z90">
        <v>26.925999999999998</v>
      </c>
      <c r="AA90">
        <v>5.8548200000000001</v>
      </c>
      <c r="AB90">
        <v>25.229600000000001</v>
      </c>
      <c r="AC90">
        <v>968.50900000000001</v>
      </c>
      <c r="AD90">
        <v>0.15062999999999999</v>
      </c>
      <c r="AE90">
        <v>4.49909E-2</v>
      </c>
      <c r="AF90">
        <v>0.40712100000000001</v>
      </c>
      <c r="AG90">
        <v>6.8020199999999997</v>
      </c>
      <c r="AI90">
        <v>419200</v>
      </c>
      <c r="AJ90">
        <v>73200</v>
      </c>
      <c r="AK90">
        <v>106900</v>
      </c>
      <c r="AL90">
        <v>190400</v>
      </c>
      <c r="AM90">
        <v>72600</v>
      </c>
      <c r="AN90">
        <v>12200</v>
      </c>
      <c r="AO90">
        <v>125399.99999999999</v>
      </c>
      <c r="AP90">
        <v>2.4038900000000002E-2</v>
      </c>
      <c r="AQ90">
        <v>6.09986E-2</v>
      </c>
      <c r="AR90">
        <v>5.6882800000000007</v>
      </c>
      <c r="AS90">
        <v>5.6983699999999997</v>
      </c>
      <c r="AT90">
        <v>10.69</v>
      </c>
      <c r="AU90">
        <v>17.236000000000001</v>
      </c>
      <c r="AV90">
        <v>0</v>
      </c>
      <c r="AW90">
        <v>0</v>
      </c>
      <c r="AX90">
        <v>4.1446299999999998E-3</v>
      </c>
      <c r="AY90">
        <v>1.2472299999999998</v>
      </c>
      <c r="AZ90">
        <v>4.7248200000000004E-2</v>
      </c>
      <c r="BA90">
        <v>1.10524E-2</v>
      </c>
      <c r="BB90">
        <v>2.5561199999999999E-2</v>
      </c>
      <c r="BC90">
        <v>10.2287</v>
      </c>
      <c r="BD90">
        <v>5.0535099999999999E-2</v>
      </c>
      <c r="BE90">
        <v>5.4696400000000006E-2</v>
      </c>
      <c r="BF90">
        <v>4.0084200000000004E-3</v>
      </c>
      <c r="BG90">
        <v>4.5118800000000001E-2</v>
      </c>
      <c r="BH90">
        <v>0</v>
      </c>
      <c r="BI90">
        <v>1.0925199999999999E-4</v>
      </c>
      <c r="BJ90">
        <v>1.3953099999999999E-5</v>
      </c>
      <c r="BK90">
        <v>2.39905E-4</v>
      </c>
      <c r="BL90">
        <v>2.6925999999999999E-3</v>
      </c>
      <c r="BM90">
        <v>5.8548200000000002E-4</v>
      </c>
      <c r="BN90">
        <v>2.5229600000000003E-3</v>
      </c>
      <c r="BO90">
        <v>9.6850900000000004E-2</v>
      </c>
      <c r="BP90">
        <v>1.5062999999999998E-5</v>
      </c>
      <c r="BQ90">
        <v>4.49909E-6</v>
      </c>
      <c r="BR90">
        <v>4.0712099999999999E-5</v>
      </c>
      <c r="BS90">
        <v>6.8020199999999998E-4</v>
      </c>
      <c r="BU90">
        <v>41.92</v>
      </c>
      <c r="BV90">
        <v>7.32</v>
      </c>
      <c r="BW90">
        <v>10.69</v>
      </c>
      <c r="BX90">
        <v>19.04</v>
      </c>
      <c r="BY90">
        <v>7.26</v>
      </c>
      <c r="BZ90">
        <v>1.22</v>
      </c>
      <c r="CA90">
        <v>12.54</v>
      </c>
      <c r="CB90">
        <f t="shared" si="6"/>
        <v>198600</v>
      </c>
      <c r="CC90">
        <f t="shared" si="7"/>
        <v>175487</v>
      </c>
      <c r="CD90">
        <f t="shared" si="8"/>
        <v>0.36858006042296071</v>
      </c>
      <c r="CE90">
        <f t="shared" si="9"/>
        <v>0.41712491523588641</v>
      </c>
      <c r="CF90">
        <f t="shared" si="10"/>
        <v>0.63141993957703924</v>
      </c>
      <c r="CG90">
        <f t="shared" si="11"/>
        <v>0.58287508476411354</v>
      </c>
      <c r="CI90">
        <v>5.66823023371398</v>
      </c>
      <c r="CJ90">
        <v>2.3317697662860208</v>
      </c>
      <c r="CL90">
        <v>0.98086836723299697</v>
      </c>
      <c r="CM90">
        <v>0.21784798674300473</v>
      </c>
      <c r="CN90">
        <v>1.8775161046320599</v>
      </c>
      <c r="CO90">
        <v>3.8901201311784062E-3</v>
      </c>
      <c r="CP90">
        <v>2.5181748684840777</v>
      </c>
      <c r="CQ90">
        <v>2.8961799995808651E-2</v>
      </c>
      <c r="CR90">
        <v>1.777148340029725E-3</v>
      </c>
      <c r="CS90">
        <v>7.7552670472764082E-3</v>
      </c>
      <c r="CT90">
        <v>6.9949442320799684E-3</v>
      </c>
      <c r="CU90">
        <v>7.7077903482828346E-4</v>
      </c>
      <c r="CV90">
        <v>4.807134478905587E-4</v>
      </c>
      <c r="CW90">
        <v>1.0425492420670983E-5</v>
      </c>
      <c r="CX90">
        <v>2.1989718065890689E-5</v>
      </c>
      <c r="CY90">
        <v>2.4231472772676246E-4</v>
      </c>
      <c r="CZ90">
        <v>1.3121712747444389E-6</v>
      </c>
      <c r="DA90">
        <v>2.1744479053721901E-7</v>
      </c>
      <c r="DB90">
        <v>4.1237912463573366E-5</v>
      </c>
      <c r="DC90">
        <v>9.0673349719776049E-7</v>
      </c>
      <c r="DD90">
        <v>2.1744479053721901E-7</v>
      </c>
      <c r="DE90">
        <v>1.8516287822234183E-6</v>
      </c>
      <c r="DF90">
        <v>2.7448497912512905E-5</v>
      </c>
      <c r="DH90">
        <v>4.4369171734831007E-2</v>
      </c>
      <c r="DI90">
        <v>1.5525747117162483</v>
      </c>
      <c r="DJ90">
        <v>4.4138164219669155E-3</v>
      </c>
      <c r="DK90">
        <v>1.5872882955749834E-4</v>
      </c>
      <c r="DL90">
        <v>0</v>
      </c>
      <c r="DM90">
        <v>5.8979835001974077E-3</v>
      </c>
      <c r="DN90">
        <v>4.7952992433994233</v>
      </c>
      <c r="DP90">
        <v>5.1749447550432204E-2</v>
      </c>
      <c r="DQ90">
        <v>8.2224733101348146E-2</v>
      </c>
      <c r="DR90">
        <v>9.4317088664883624</v>
      </c>
      <c r="DS90">
        <v>9.4484390454638802</v>
      </c>
      <c r="DT90">
        <v>20.19776888295905</v>
      </c>
      <c r="DU90">
        <v>36.871172659309416</v>
      </c>
      <c r="DV90">
        <v>0</v>
      </c>
      <c r="DW90">
        <v>0</v>
      </c>
      <c r="DX90">
        <v>6.357065943060479E-3</v>
      </c>
      <c r="DY90">
        <v>2.0809747252976805</v>
      </c>
      <c r="DZ90">
        <v>8.4349260070671284E-2</v>
      </c>
      <c r="EA90">
        <v>1.6153507692307674E-2</v>
      </c>
      <c r="EB90">
        <v>3.3005306297779299E-2</v>
      </c>
      <c r="EC90">
        <v>13.158381377025668</v>
      </c>
      <c r="ED90">
        <v>6.2902209207708559E-2</v>
      </c>
      <c r="EE90">
        <v>6.8081875680636048E-2</v>
      </c>
      <c r="EF90">
        <v>5.388254767642005E-3</v>
      </c>
      <c r="EG90">
        <v>4.9341923903123745E-2</v>
      </c>
      <c r="EH90">
        <v>0</v>
      </c>
      <c r="EI90">
        <v>1.2920214836795231E-4</v>
      </c>
      <c r="EJ90">
        <v>1.7719542469913374E-5</v>
      </c>
      <c r="EK90">
        <v>3.2406373711905349E-4</v>
      </c>
      <c r="EL90">
        <v>3.8518293617479339E-3</v>
      </c>
      <c r="EM90">
        <v>7.4330715373599531E-4</v>
      </c>
      <c r="EN90">
        <v>2.6748311813393449E-3</v>
      </c>
      <c r="EO90">
        <v>0.10813723940276719</v>
      </c>
      <c r="EP90">
        <v>1.7665678185745115E-5</v>
      </c>
      <c r="EQ90">
        <v>2.8997025144508659E-6</v>
      </c>
      <c r="ER90">
        <v>5.1341891122715402E-5</v>
      </c>
      <c r="ES90">
        <v>7.3272725096525278E-4</v>
      </c>
      <c r="EU90">
        <v>12.137255708701895</v>
      </c>
      <c r="EV90">
        <v>20.19776888295905</v>
      </c>
      <c r="EW90">
        <v>40.729302855515144</v>
      </c>
      <c r="EX90">
        <v>8.7458693539311607</v>
      </c>
      <c r="EY90">
        <v>2.0355420931689991</v>
      </c>
      <c r="EZ90">
        <v>16.131678753693222</v>
      </c>
      <c r="FB90">
        <v>16.382400000000001</v>
      </c>
      <c r="FC90">
        <v>121.036</v>
      </c>
      <c r="FD90">
        <v>5074.18</v>
      </c>
      <c r="FE90">
        <v>3020.03</v>
      </c>
      <c r="FF90">
        <v>5.3136099999999996E-12</v>
      </c>
      <c r="FG90">
        <v>15912.5</v>
      </c>
      <c r="FH90">
        <v>831.10799999999995</v>
      </c>
      <c r="FI90">
        <v>167.70500000000001</v>
      </c>
      <c r="FJ90">
        <v>4.6712400000000001</v>
      </c>
      <c r="FK90">
        <v>1102.46</v>
      </c>
      <c r="FL90">
        <v>34.406399999999998</v>
      </c>
      <c r="FM90">
        <v>10.364599999999999</v>
      </c>
      <c r="FN90">
        <v>27.558800000000002</v>
      </c>
      <c r="FO90">
        <v>9665.86</v>
      </c>
      <c r="FP90">
        <v>71.642600000000002</v>
      </c>
      <c r="FQ90">
        <v>88.753500000000003</v>
      </c>
      <c r="FR90">
        <v>3.2389800000000002</v>
      </c>
      <c r="FS90">
        <v>49.015300000000003</v>
      </c>
      <c r="FT90">
        <v>4.8229699999999998</v>
      </c>
      <c r="FU90">
        <v>0.20363400000000001</v>
      </c>
      <c r="FV90">
        <v>0.12715000000000001</v>
      </c>
      <c r="FW90">
        <v>2.60704</v>
      </c>
      <c r="FX90">
        <v>2.3039200000000002</v>
      </c>
      <c r="FY90">
        <v>0.56294900000000003</v>
      </c>
      <c r="FZ90">
        <v>2.6851799999999999</v>
      </c>
      <c r="GA90">
        <v>83.888999999999996</v>
      </c>
      <c r="GB90">
        <v>0.18334300000000001</v>
      </c>
      <c r="GC90">
        <v>4.3949299999999997E-2</v>
      </c>
      <c r="GD90">
        <v>0.13036800000000001</v>
      </c>
      <c r="GE90">
        <v>0.75846400000000003</v>
      </c>
      <c r="GG90">
        <v>600</v>
      </c>
      <c r="GH90">
        <v>700.00000000000011</v>
      </c>
      <c r="GI90">
        <v>800</v>
      </c>
      <c r="GJ90">
        <v>500</v>
      </c>
      <c r="GK90">
        <v>900</v>
      </c>
      <c r="GL90">
        <v>383.33333333333303</v>
      </c>
      <c r="GM90">
        <v>1.63824E-3</v>
      </c>
      <c r="GN90">
        <v>1.2103600000000001E-2</v>
      </c>
      <c r="GO90">
        <v>0.50741800000000004</v>
      </c>
      <c r="GP90">
        <v>0.30200300000000002</v>
      </c>
      <c r="GQ90">
        <v>5.3136099999999994E-16</v>
      </c>
      <c r="GR90">
        <v>1.5912500000000001</v>
      </c>
      <c r="GS90">
        <v>8.3110799999999999E-2</v>
      </c>
      <c r="GT90">
        <v>1.6770500000000001E-2</v>
      </c>
      <c r="GU90">
        <v>4.6712400000000002E-4</v>
      </c>
      <c r="GV90">
        <v>0.110246</v>
      </c>
      <c r="GW90">
        <v>3.4406399999999996E-3</v>
      </c>
      <c r="GX90">
        <v>1.0364599999999999E-3</v>
      </c>
      <c r="GY90">
        <v>2.75588E-3</v>
      </c>
      <c r="GZ90">
        <v>0.96658600000000006</v>
      </c>
      <c r="HA90">
        <v>7.1642600000000004E-3</v>
      </c>
      <c r="HB90">
        <v>8.8753500000000006E-3</v>
      </c>
      <c r="HC90">
        <v>3.2389800000000004E-4</v>
      </c>
      <c r="HD90">
        <v>4.9015300000000003E-3</v>
      </c>
      <c r="HE90">
        <v>4.8229699999999997E-4</v>
      </c>
      <c r="HF90">
        <v>2.0363400000000002E-5</v>
      </c>
      <c r="HG90">
        <v>1.2715000000000001E-5</v>
      </c>
      <c r="HH90">
        <v>2.60704E-4</v>
      </c>
      <c r="HI90">
        <v>2.3039200000000003E-4</v>
      </c>
      <c r="HJ90">
        <v>5.6294900000000002E-5</v>
      </c>
      <c r="HK90">
        <v>2.6851799999999998E-4</v>
      </c>
      <c r="HL90">
        <v>8.3888999999999995E-3</v>
      </c>
      <c r="HM90">
        <v>1.8334300000000002E-5</v>
      </c>
      <c r="HN90">
        <v>4.3949299999999996E-6</v>
      </c>
      <c r="HO90">
        <v>1.3036800000000002E-5</v>
      </c>
      <c r="HP90">
        <v>7.5846400000000006E-5</v>
      </c>
      <c r="HS90">
        <v>0.06</v>
      </c>
      <c r="HT90">
        <v>7.0000000000000007E-2</v>
      </c>
      <c r="HU90">
        <v>0.08</v>
      </c>
      <c r="HV90">
        <v>0.05</v>
      </c>
      <c r="HW90">
        <v>0.09</v>
      </c>
      <c r="HX90">
        <v>3.8333333333333303E-2</v>
      </c>
      <c r="HZ90">
        <v>3.5267010951008592E-3</v>
      </c>
      <c r="IA90">
        <v>1.6315379034362715E-2</v>
      </c>
      <c r="IB90">
        <v>0.84117422459893199</v>
      </c>
      <c r="IC90">
        <v>0.50064668449197947</v>
      </c>
      <c r="ID90">
        <v>1.004032015567087E-15</v>
      </c>
      <c r="IE90">
        <v>3.4034282662869324</v>
      </c>
      <c r="IF90">
        <v>0.11628876407185651</v>
      </c>
      <c r="IG90">
        <v>2.3465310379241565E-2</v>
      </c>
      <c r="IH90">
        <v>7.1647844839857445E-4</v>
      </c>
      <c r="II90">
        <v>0.18394292918320448</v>
      </c>
      <c r="IJ90">
        <v>6.1423596702002278E-3</v>
      </c>
      <c r="IK90">
        <v>1.5148261538461519E-3</v>
      </c>
      <c r="IL90">
        <v>3.5584660939206305E-3</v>
      </c>
      <c r="IM90">
        <v>1.243322081289169</v>
      </c>
      <c r="IN90">
        <v>8.9175203242581515E-3</v>
      </c>
      <c r="IO90">
        <v>1.1047353670847316E-2</v>
      </c>
      <c r="IP90">
        <v>4.3539472977624852E-4</v>
      </c>
      <c r="IQ90">
        <v>5.3603136667836494E-3</v>
      </c>
      <c r="IR90">
        <v>5.7036766879707741E-4</v>
      </c>
      <c r="IS90">
        <v>2.4081893494635896E-5</v>
      </c>
      <c r="IT90">
        <v>1.6147234844224481E-5</v>
      </c>
      <c r="IU90">
        <v>3.5215903179127458E-4</v>
      </c>
      <c r="IV90">
        <v>3.2958132300075398E-4</v>
      </c>
      <c r="IW90">
        <v>7.1470005719821581E-5</v>
      </c>
      <c r="IX90">
        <v>2.8468161173814805E-4</v>
      </c>
      <c r="IY90">
        <v>9.3664848506918742E-3</v>
      </c>
      <c r="IZ90">
        <v>2.1502213606911424E-5</v>
      </c>
      <c r="JA90">
        <v>2.8325704913294784E-6</v>
      </c>
      <c r="JB90">
        <v>1.6440664229765075E-5</v>
      </c>
      <c r="JC90">
        <v>8.170326486486508E-5</v>
      </c>
      <c r="JD90">
        <v>0</v>
      </c>
      <c r="JE90">
        <v>0</v>
      </c>
      <c r="JF90">
        <v>9.9465240641711403E-2</v>
      </c>
      <c r="JG90">
        <v>0.1322683469236472</v>
      </c>
      <c r="JH90">
        <v>0.17110715557137759</v>
      </c>
      <c r="JI90">
        <v>6.0230179028133005E-2</v>
      </c>
      <c r="JJ90">
        <v>0.1501629412993524</v>
      </c>
    </row>
    <row r="91" spans="1:270">
      <c r="A91" t="s">
        <v>306</v>
      </c>
      <c r="B91" t="s">
        <v>123</v>
      </c>
      <c r="D91">
        <v>251.15700000000001</v>
      </c>
      <c r="E91">
        <v>790.06200000000001</v>
      </c>
      <c r="F91">
        <v>60200.3</v>
      </c>
      <c r="G91">
        <v>58256.9</v>
      </c>
      <c r="H91">
        <v>105500</v>
      </c>
      <c r="I91">
        <v>174549</v>
      </c>
      <c r="J91" s="17">
        <v>1794.04</v>
      </c>
      <c r="K91" s="17">
        <v>332.46800000000002</v>
      </c>
      <c r="L91">
        <v>47.872199999999999</v>
      </c>
      <c r="M91">
        <v>14541.9</v>
      </c>
      <c r="N91">
        <v>590.17999999999995</v>
      </c>
      <c r="O91">
        <v>236.976</v>
      </c>
      <c r="P91">
        <v>227.13</v>
      </c>
      <c r="Q91">
        <v>104632</v>
      </c>
      <c r="R91">
        <v>538.63699999999994</v>
      </c>
      <c r="S91">
        <v>628.16499999999996</v>
      </c>
      <c r="T91">
        <v>43.083399999999997</v>
      </c>
      <c r="U91">
        <v>499.64</v>
      </c>
      <c r="V91" s="17">
        <v>0</v>
      </c>
      <c r="W91">
        <v>1.302</v>
      </c>
      <c r="X91">
        <v>5.7764500000000003E-2</v>
      </c>
      <c r="Y91">
        <v>15.3034</v>
      </c>
      <c r="Z91">
        <v>28.126000000000001</v>
      </c>
      <c r="AA91">
        <v>5.9649599999999996</v>
      </c>
      <c r="AB91">
        <v>33.432899999999997</v>
      </c>
      <c r="AC91">
        <v>986.5</v>
      </c>
      <c r="AD91" s="17">
        <v>0</v>
      </c>
      <c r="AE91">
        <v>8.3787400000000008E-3</v>
      </c>
      <c r="AF91">
        <v>0.33833200000000002</v>
      </c>
      <c r="AG91">
        <v>6.6179300000000003</v>
      </c>
      <c r="AI91">
        <v>418600</v>
      </c>
      <c r="AJ91">
        <v>74200</v>
      </c>
      <c r="AK91">
        <v>105500</v>
      </c>
      <c r="AL91">
        <v>190000</v>
      </c>
      <c r="AM91">
        <v>72000</v>
      </c>
      <c r="AN91">
        <v>12400</v>
      </c>
      <c r="AO91">
        <v>127400</v>
      </c>
      <c r="AP91">
        <v>2.5115700000000001E-2</v>
      </c>
      <c r="AQ91">
        <v>7.9006199999999999E-2</v>
      </c>
      <c r="AR91">
        <v>6.0200300000000002</v>
      </c>
      <c r="AS91">
        <v>5.8256899999999998</v>
      </c>
      <c r="AT91">
        <v>10.55</v>
      </c>
      <c r="AU91">
        <v>17.454899999999999</v>
      </c>
      <c r="AV91">
        <v>0.17940400000000001</v>
      </c>
      <c r="AW91">
        <v>3.32468E-2</v>
      </c>
      <c r="AX91">
        <v>4.78722E-3</v>
      </c>
      <c r="AY91">
        <v>1.4541899999999999</v>
      </c>
      <c r="AZ91">
        <v>5.9017999999999994E-2</v>
      </c>
      <c r="BA91">
        <v>2.3697599999999999E-2</v>
      </c>
      <c r="BB91">
        <v>2.2713000000000001E-2</v>
      </c>
      <c r="BC91">
        <v>10.463200000000001</v>
      </c>
      <c r="BD91">
        <v>5.3863699999999994E-2</v>
      </c>
      <c r="BE91">
        <v>6.2816499999999997E-2</v>
      </c>
      <c r="BF91">
        <v>4.3083399999999999E-3</v>
      </c>
      <c r="BG91">
        <v>4.9964000000000001E-2</v>
      </c>
      <c r="BH91">
        <v>0</v>
      </c>
      <c r="BI91">
        <v>1.3019999999999999E-4</v>
      </c>
      <c r="BJ91">
        <v>5.7764500000000004E-6</v>
      </c>
      <c r="BK91">
        <v>1.53034E-3</v>
      </c>
      <c r="BL91">
        <v>2.8126000000000002E-3</v>
      </c>
      <c r="BM91">
        <v>5.9649599999999996E-4</v>
      </c>
      <c r="BN91">
        <v>3.3432899999999996E-3</v>
      </c>
      <c r="BO91">
        <v>9.8650000000000002E-2</v>
      </c>
      <c r="BP91">
        <v>0</v>
      </c>
      <c r="BQ91">
        <v>8.3787400000000008E-7</v>
      </c>
      <c r="BR91">
        <v>3.38332E-5</v>
      </c>
      <c r="BS91">
        <v>6.6179300000000004E-4</v>
      </c>
      <c r="BU91">
        <v>41.86</v>
      </c>
      <c r="BV91">
        <v>7.42</v>
      </c>
      <c r="BW91">
        <v>10.55</v>
      </c>
      <c r="BX91">
        <v>19</v>
      </c>
      <c r="BY91">
        <v>7.2</v>
      </c>
      <c r="BZ91">
        <v>1.24</v>
      </c>
      <c r="CA91">
        <v>12.74</v>
      </c>
      <c r="CB91">
        <f t="shared" si="6"/>
        <v>201600</v>
      </c>
      <c r="CC91">
        <f t="shared" si="7"/>
        <v>178832</v>
      </c>
      <c r="CD91">
        <f t="shared" si="8"/>
        <v>0.36805555555555558</v>
      </c>
      <c r="CE91">
        <f t="shared" si="9"/>
        <v>0.41491455667889415</v>
      </c>
      <c r="CF91">
        <f t="shared" si="10"/>
        <v>0.63194444444444442</v>
      </c>
      <c r="CG91">
        <f t="shared" si="11"/>
        <v>0.58508544332110579</v>
      </c>
      <c r="CI91">
        <v>5.6395960637167981</v>
      </c>
      <c r="CJ91">
        <v>2.3604039362832023</v>
      </c>
      <c r="CL91">
        <v>0.89918331824234521</v>
      </c>
      <c r="CM91">
        <v>0.25324566248313812</v>
      </c>
      <c r="CN91">
        <v>1.9018200516281485</v>
      </c>
      <c r="CO91">
        <v>3.446435341491744E-3</v>
      </c>
      <c r="CP91">
        <v>2.5450280259378748</v>
      </c>
      <c r="CQ91">
        <v>3.0169638454842402E-2</v>
      </c>
      <c r="CR91">
        <v>3.7991401090196621E-3</v>
      </c>
      <c r="CS91">
        <v>9.6585033932575677E-3</v>
      </c>
      <c r="CT91">
        <v>8.0096420479695788E-3</v>
      </c>
      <c r="CU91">
        <v>8.8764921426760226E-4</v>
      </c>
      <c r="CV91">
        <v>5.1515376703245065E-4</v>
      </c>
      <c r="CW91">
        <v>1.2387738376800903E-5</v>
      </c>
      <c r="CX91">
        <v>1.3985633764294984E-4</v>
      </c>
      <c r="CY91">
        <v>2.5236539417609302E-4</v>
      </c>
      <c r="CZ91">
        <v>5.416200058876024E-7</v>
      </c>
      <c r="DA91">
        <v>4.0375405793305544E-8</v>
      </c>
      <c r="DB91">
        <v>4.1889436672248835E-5</v>
      </c>
      <c r="DC91">
        <v>0</v>
      </c>
      <c r="DD91">
        <v>4.0375405793305544E-8</v>
      </c>
      <c r="DE91">
        <v>1.5342189899727195E-6</v>
      </c>
      <c r="DF91">
        <v>2.6626660898516587E-5</v>
      </c>
      <c r="DH91">
        <v>5.7297607424315875E-2</v>
      </c>
      <c r="DI91">
        <v>1.5351903911197009</v>
      </c>
      <c r="DJ91">
        <v>4.873352040578008E-3</v>
      </c>
      <c r="DK91">
        <v>2.0971686535536645E-4</v>
      </c>
      <c r="DL91">
        <v>6.9152267838538837E-3</v>
      </c>
      <c r="DM91">
        <v>5.9897795899273428E-3</v>
      </c>
      <c r="DN91">
        <v>4.8511069937083899</v>
      </c>
      <c r="DP91">
        <v>5.4067515561959573E-2</v>
      </c>
      <c r="DQ91">
        <v>0.10649857059591092</v>
      </c>
      <c r="DR91">
        <v>9.9817818967290535</v>
      </c>
      <c r="DS91">
        <v>9.6595477062332691</v>
      </c>
      <c r="DT91">
        <v>19.933251797494666</v>
      </c>
      <c r="DU91">
        <v>37.339442541829882</v>
      </c>
      <c r="DV91">
        <v>0.25102236327345362</v>
      </c>
      <c r="DW91">
        <v>4.6518975648702686E-2</v>
      </c>
      <c r="DX91">
        <v>7.342675516014213E-3</v>
      </c>
      <c r="DY91">
        <v>2.4262827512011693</v>
      </c>
      <c r="DZ91">
        <v>0.10536114880251263</v>
      </c>
      <c r="EA91">
        <v>3.4634953846153803E-2</v>
      </c>
      <c r="EB91">
        <v>2.9327634146341382E-2</v>
      </c>
      <c r="EC91">
        <v>13.460046342555257</v>
      </c>
      <c r="ED91">
        <v>6.7045394707861486E-2</v>
      </c>
      <c r="EE91">
        <v>7.8189152187212937E-2</v>
      </c>
      <c r="EF91">
        <v>5.7914174526678217E-3</v>
      </c>
      <c r="EG91">
        <v>5.46406350766349E-2</v>
      </c>
      <c r="EH91">
        <v>0</v>
      </c>
      <c r="EI91">
        <v>1.5397539374571994E-4</v>
      </c>
      <c r="EJ91">
        <v>7.3357211730963826E-6</v>
      </c>
      <c r="EK91">
        <v>2.06718367463276E-3</v>
      </c>
      <c r="EL91">
        <v>4.0234922613281736E-3</v>
      </c>
      <c r="EM91">
        <v>7.5729013697245387E-4</v>
      </c>
      <c r="EN91">
        <v>3.5445414672686114E-3</v>
      </c>
      <c r="EO91">
        <v>0.11014599417334256</v>
      </c>
      <c r="EP91">
        <v>0</v>
      </c>
      <c r="EQ91">
        <v>5.4001705780346809E-7</v>
      </c>
      <c r="ER91">
        <v>4.2666933681462143E-5</v>
      </c>
      <c r="ES91">
        <v>7.1289670656370845E-4</v>
      </c>
      <c r="EU91">
        <v>12.303065212919133</v>
      </c>
      <c r="EV91">
        <v>19.933251797494666</v>
      </c>
      <c r="EW91">
        <v>40.643737093213637</v>
      </c>
      <c r="EX91">
        <v>8.6735894419152011</v>
      </c>
      <c r="EY91">
        <v>2.0689116356799664</v>
      </c>
      <c r="EZ91">
        <v>16.388962306383704</v>
      </c>
      <c r="FB91">
        <v>28.1036</v>
      </c>
      <c r="FC91">
        <v>119.089</v>
      </c>
      <c r="FD91">
        <v>5785.33</v>
      </c>
      <c r="FE91">
        <v>3048.06</v>
      </c>
      <c r="FF91">
        <v>3.21983E-12</v>
      </c>
      <c r="FG91">
        <v>10243.5</v>
      </c>
      <c r="FH91">
        <v>1257.2</v>
      </c>
      <c r="FI91">
        <v>175.09399999999999</v>
      </c>
      <c r="FJ91">
        <v>8.7716700000000003</v>
      </c>
      <c r="FK91">
        <v>2073.6799999999998</v>
      </c>
      <c r="FL91">
        <v>67.552300000000002</v>
      </c>
      <c r="FM91">
        <v>24.795400000000001</v>
      </c>
      <c r="FN91">
        <v>27.6648</v>
      </c>
      <c r="FO91">
        <v>11997.3</v>
      </c>
      <c r="FP91">
        <v>60.493400000000001</v>
      </c>
      <c r="FQ91">
        <v>151</v>
      </c>
      <c r="FR91">
        <v>5.1359000000000004</v>
      </c>
      <c r="FS91">
        <v>80.748599999999996</v>
      </c>
      <c r="FT91">
        <v>7.7736799999999997</v>
      </c>
      <c r="FU91">
        <v>0.45140799999999998</v>
      </c>
      <c r="FV91">
        <v>7.9730700000000002E-2</v>
      </c>
      <c r="FW91">
        <v>18.720700000000001</v>
      </c>
      <c r="FX91">
        <v>3.44719</v>
      </c>
      <c r="FY91">
        <v>0.61253400000000002</v>
      </c>
      <c r="FZ91">
        <v>4.6056699999999999</v>
      </c>
      <c r="GA91">
        <v>122.075</v>
      </c>
      <c r="GB91">
        <v>2.46815E-4</v>
      </c>
      <c r="GC91">
        <v>1.62255E-2</v>
      </c>
      <c r="GD91">
        <v>8.6731000000000003E-2</v>
      </c>
      <c r="GE91">
        <v>1.00769</v>
      </c>
      <c r="GG91">
        <v>600</v>
      </c>
      <c r="GH91">
        <v>700.00000000000011</v>
      </c>
      <c r="GI91">
        <v>800</v>
      </c>
      <c r="GJ91">
        <v>500</v>
      </c>
      <c r="GK91">
        <v>900</v>
      </c>
      <c r="GL91">
        <v>383.33333333333303</v>
      </c>
      <c r="GM91">
        <v>2.81036E-3</v>
      </c>
      <c r="GN91">
        <v>1.19089E-2</v>
      </c>
      <c r="GO91">
        <v>0.57853299999999996</v>
      </c>
      <c r="GP91">
        <v>0.30480600000000002</v>
      </c>
      <c r="GQ91">
        <v>3.2198300000000001E-16</v>
      </c>
      <c r="GR91">
        <v>1.0243500000000001</v>
      </c>
      <c r="GS91">
        <v>0.12572</v>
      </c>
      <c r="GT91">
        <v>1.7509399999999998E-2</v>
      </c>
      <c r="GU91">
        <v>8.7716699999999999E-4</v>
      </c>
      <c r="GV91">
        <v>0.207368</v>
      </c>
      <c r="GW91">
        <v>6.7552300000000001E-3</v>
      </c>
      <c r="GX91">
        <v>2.4795400000000001E-3</v>
      </c>
      <c r="GY91">
        <v>2.76648E-3</v>
      </c>
      <c r="GZ91">
        <v>1.19973</v>
      </c>
      <c r="HA91">
        <v>6.0493400000000003E-3</v>
      </c>
      <c r="HB91">
        <v>1.5100000000000001E-2</v>
      </c>
      <c r="HC91">
        <v>5.1359000000000008E-4</v>
      </c>
      <c r="HD91">
        <v>8.0748599999999997E-3</v>
      </c>
      <c r="HE91">
        <v>7.7736799999999996E-4</v>
      </c>
      <c r="HF91">
        <v>4.51408E-5</v>
      </c>
      <c r="HG91">
        <v>7.9730699999999995E-6</v>
      </c>
      <c r="HH91">
        <v>1.87207E-3</v>
      </c>
      <c r="HI91">
        <v>3.44719E-4</v>
      </c>
      <c r="HJ91">
        <v>6.1253400000000005E-5</v>
      </c>
      <c r="HK91">
        <v>4.60567E-4</v>
      </c>
      <c r="HL91">
        <v>1.22075E-2</v>
      </c>
      <c r="HM91">
        <v>2.4681500000000002E-8</v>
      </c>
      <c r="HN91">
        <v>1.62255E-6</v>
      </c>
      <c r="HO91">
        <v>8.6731E-6</v>
      </c>
      <c r="HP91">
        <v>1.00769E-4</v>
      </c>
      <c r="HS91">
        <v>0.06</v>
      </c>
      <c r="HT91">
        <v>7.0000000000000007E-2</v>
      </c>
      <c r="HU91">
        <v>0.08</v>
      </c>
      <c r="HV91">
        <v>0.05</v>
      </c>
      <c r="HW91">
        <v>0.09</v>
      </c>
      <c r="HX91">
        <v>3.8333333333333303E-2</v>
      </c>
      <c r="HZ91">
        <v>6.0499680691642561E-3</v>
      </c>
      <c r="IA91">
        <v>1.6052927838190467E-2</v>
      </c>
      <c r="IB91">
        <v>0.95906540106952032</v>
      </c>
      <c r="IC91">
        <v>0.50529336898395816</v>
      </c>
      <c r="ID91">
        <v>6.0840227353595282E-16</v>
      </c>
      <c r="IE91">
        <v>2.1909201851192579</v>
      </c>
      <c r="IF91">
        <v>0.17590762475049934</v>
      </c>
      <c r="IG91">
        <v>2.4499180439121804E-2</v>
      </c>
      <c r="IH91">
        <v>1.3454056120996401E-3</v>
      </c>
      <c r="II91">
        <v>0.34598876457071231</v>
      </c>
      <c r="IJ91">
        <v>1.2059690149195118E-2</v>
      </c>
      <c r="IK91">
        <v>3.6239430769230731E-3</v>
      </c>
      <c r="IL91">
        <v>3.5721530979249991E-3</v>
      </c>
      <c r="IM91">
        <v>1.5432158137869312</v>
      </c>
      <c r="IN91">
        <v>7.5297535821351839E-3</v>
      </c>
      <c r="IO91">
        <v>1.8795319669623674E-2</v>
      </c>
      <c r="IP91">
        <v>6.9038518072289266E-4</v>
      </c>
      <c r="IQ91">
        <v>8.8306676518076221E-3</v>
      </c>
      <c r="IR91">
        <v>9.1932061355854691E-4</v>
      </c>
      <c r="IS91">
        <v>5.338381301072807E-5</v>
      </c>
      <c r="IT91">
        <v>1.0125287748284771E-5</v>
      </c>
      <c r="IU91">
        <v>2.5287926485419916E-3</v>
      </c>
      <c r="IV91">
        <v>4.9312885900333733E-4</v>
      </c>
      <c r="IW91">
        <v>7.7765141218094698E-5</v>
      </c>
      <c r="IX91">
        <v>4.8829112340105193E-4</v>
      </c>
      <c r="IY91">
        <v>1.363007829570278E-2</v>
      </c>
      <c r="IZ91">
        <v>2.8946122030237547E-8</v>
      </c>
      <c r="JA91">
        <v>1.0457475433526007E-6</v>
      </c>
      <c r="JB91">
        <v>1.0937616971279413E-5</v>
      </c>
      <c r="JC91">
        <v>1.0855038996139023E-4</v>
      </c>
      <c r="JD91">
        <v>0</v>
      </c>
      <c r="JE91">
        <v>0</v>
      </c>
      <c r="JF91">
        <v>9.9465240641711403E-2</v>
      </c>
      <c r="JG91">
        <v>0.1322683469236472</v>
      </c>
      <c r="JH91">
        <v>0.17110715557137759</v>
      </c>
      <c r="JI91">
        <v>6.0230179028133005E-2</v>
      </c>
      <c r="JJ91">
        <v>0.1501629412993524</v>
      </c>
    </row>
    <row r="92" spans="1:270">
      <c r="A92" t="s">
        <v>306</v>
      </c>
      <c r="B92" t="s">
        <v>124</v>
      </c>
      <c r="D92">
        <v>240.77</v>
      </c>
      <c r="E92">
        <v>804.173</v>
      </c>
      <c r="F92">
        <v>56331.5</v>
      </c>
      <c r="G92">
        <v>55922.3</v>
      </c>
      <c r="H92">
        <v>103700</v>
      </c>
      <c r="I92">
        <v>162660</v>
      </c>
      <c r="J92" s="17">
        <v>0</v>
      </c>
      <c r="K92" s="17">
        <v>0</v>
      </c>
      <c r="L92">
        <v>45.799700000000001</v>
      </c>
      <c r="M92">
        <v>12491.8</v>
      </c>
      <c r="N92">
        <v>484.56799999999998</v>
      </c>
      <c r="O92">
        <v>166.86099999999999</v>
      </c>
      <c r="P92">
        <v>226.053</v>
      </c>
      <c r="Q92">
        <v>97530.2</v>
      </c>
      <c r="R92">
        <v>495.75200000000001</v>
      </c>
      <c r="S92">
        <v>497.52600000000001</v>
      </c>
      <c r="T92">
        <v>37.122300000000003</v>
      </c>
      <c r="U92">
        <v>422.41199999999998</v>
      </c>
      <c r="V92" s="17">
        <v>0</v>
      </c>
      <c r="W92">
        <v>1.69659</v>
      </c>
      <c r="X92">
        <v>0.11636000000000001</v>
      </c>
      <c r="Y92">
        <v>13.1996</v>
      </c>
      <c r="Z92">
        <v>27.811299999999999</v>
      </c>
      <c r="AA92">
        <v>5.9049399999999999</v>
      </c>
      <c r="AB92">
        <v>23.070599999999999</v>
      </c>
      <c r="AC92">
        <v>882.6</v>
      </c>
      <c r="AD92">
        <v>9.8167700000000003E-4</v>
      </c>
      <c r="AE92">
        <v>3.4791799999999998E-2</v>
      </c>
      <c r="AF92">
        <v>0.319797</v>
      </c>
      <c r="AG92">
        <v>6.4963499999999996</v>
      </c>
      <c r="AI92">
        <v>418000</v>
      </c>
      <c r="AJ92">
        <v>73300</v>
      </c>
      <c r="AK92">
        <v>103699.99999999999</v>
      </c>
      <c r="AL92">
        <v>190400</v>
      </c>
      <c r="AM92">
        <v>72500</v>
      </c>
      <c r="AN92">
        <v>13400</v>
      </c>
      <c r="AO92">
        <v>128900</v>
      </c>
      <c r="AP92">
        <v>2.4077000000000001E-2</v>
      </c>
      <c r="AQ92">
        <v>8.0417299999999997E-2</v>
      </c>
      <c r="AR92">
        <v>5.6331499999999997</v>
      </c>
      <c r="AS92">
        <v>5.5922300000000007</v>
      </c>
      <c r="AT92">
        <v>10.37</v>
      </c>
      <c r="AU92">
        <v>16.265999999999998</v>
      </c>
      <c r="AV92">
        <v>0</v>
      </c>
      <c r="AW92">
        <v>0</v>
      </c>
      <c r="AX92">
        <v>4.57997E-3</v>
      </c>
      <c r="AY92">
        <v>1.24918</v>
      </c>
      <c r="AZ92">
        <v>4.8456800000000001E-2</v>
      </c>
      <c r="BA92">
        <v>1.6686099999999999E-2</v>
      </c>
      <c r="BB92">
        <v>2.2605299999999998E-2</v>
      </c>
      <c r="BC92">
        <v>9.7530199999999994</v>
      </c>
      <c r="BD92">
        <v>4.95752E-2</v>
      </c>
      <c r="BE92">
        <v>4.9752600000000001E-2</v>
      </c>
      <c r="BF92">
        <v>3.7122300000000004E-3</v>
      </c>
      <c r="BG92">
        <v>4.22412E-2</v>
      </c>
      <c r="BH92">
        <v>0</v>
      </c>
      <c r="BI92">
        <v>1.6965900000000001E-4</v>
      </c>
      <c r="BJ92">
        <v>1.1636E-5</v>
      </c>
      <c r="BK92">
        <v>1.31996E-3</v>
      </c>
      <c r="BL92">
        <v>2.7811299999999997E-3</v>
      </c>
      <c r="BM92">
        <v>5.90494E-4</v>
      </c>
      <c r="BN92">
        <v>2.3070600000000001E-3</v>
      </c>
      <c r="BO92">
        <v>8.8260000000000005E-2</v>
      </c>
      <c r="BP92">
        <v>9.8167700000000006E-8</v>
      </c>
      <c r="BQ92">
        <v>3.47918E-6</v>
      </c>
      <c r="BR92">
        <v>3.1979700000000001E-5</v>
      </c>
      <c r="BS92">
        <v>6.4963499999999997E-4</v>
      </c>
      <c r="BU92">
        <v>41.8</v>
      </c>
      <c r="BV92">
        <v>7.33</v>
      </c>
      <c r="BW92">
        <v>10.37</v>
      </c>
      <c r="BX92">
        <v>19.04</v>
      </c>
      <c r="BY92">
        <v>7.25</v>
      </c>
      <c r="BZ92">
        <v>1.34</v>
      </c>
      <c r="CA92">
        <v>12.89</v>
      </c>
      <c r="CB92">
        <f t="shared" si="6"/>
        <v>202200</v>
      </c>
      <c r="CC92">
        <f t="shared" si="7"/>
        <v>170830.2</v>
      </c>
      <c r="CD92">
        <f t="shared" si="8"/>
        <v>0.36251236399604353</v>
      </c>
      <c r="CE92">
        <f t="shared" si="9"/>
        <v>0.42908104070591729</v>
      </c>
      <c r="CF92">
        <f t="shared" si="10"/>
        <v>0.63748763600395653</v>
      </c>
      <c r="CG92">
        <f t="shared" si="11"/>
        <v>0.57091895929408265</v>
      </c>
      <c r="CI92">
        <v>5.690458106261449</v>
      </c>
      <c r="CJ92">
        <v>2.309541893738551</v>
      </c>
      <c r="CL92">
        <v>0.91653560657913324</v>
      </c>
      <c r="CM92">
        <v>0.21904420734678462</v>
      </c>
      <c r="CN92">
        <v>1.9374870121278394</v>
      </c>
      <c r="CO92">
        <v>3.4537571561177351E-3</v>
      </c>
      <c r="CP92">
        <v>2.5315034702332504</v>
      </c>
      <c r="CQ92">
        <v>2.9121455685813091E-2</v>
      </c>
      <c r="CR92">
        <v>2.6935291266882368E-3</v>
      </c>
      <c r="CS92">
        <v>7.9848353988596077E-3</v>
      </c>
      <c r="CT92">
        <v>6.3876489874052332E-3</v>
      </c>
      <c r="CU92">
        <v>8.5507952741333806E-4</v>
      </c>
      <c r="CV92">
        <v>4.4693840575540109E-4</v>
      </c>
      <c r="CW92">
        <v>1.6253385339808305E-5</v>
      </c>
      <c r="CX92">
        <v>1.2146212656272845E-4</v>
      </c>
      <c r="CY92">
        <v>2.5126327005297342E-4</v>
      </c>
      <c r="CZ92">
        <v>1.0985587312292093E-6</v>
      </c>
      <c r="DA92">
        <v>1.6881108951247531E-7</v>
      </c>
      <c r="DB92">
        <v>4.1754026446811524E-5</v>
      </c>
      <c r="DC92">
        <v>5.9324836230154892E-9</v>
      </c>
      <c r="DD92">
        <v>1.6881108951247531E-7</v>
      </c>
      <c r="DE92">
        <v>1.4601738007501204E-6</v>
      </c>
      <c r="DF92">
        <v>2.6317815733583853E-5</v>
      </c>
      <c r="DH92">
        <v>5.8723332013717731E-2</v>
      </c>
      <c r="DI92">
        <v>1.5565161892809045</v>
      </c>
      <c r="DJ92">
        <v>4.1485155387832682E-3</v>
      </c>
      <c r="DK92">
        <v>1.4571494150908179E-4</v>
      </c>
      <c r="DL92">
        <v>0</v>
      </c>
      <c r="DM92">
        <v>5.3958959152323911E-3</v>
      </c>
      <c r="DN92">
        <v>4.8752623443939154</v>
      </c>
      <c r="DP92">
        <v>5.1831466858789546E-2</v>
      </c>
      <c r="DQ92">
        <v>0.10840070147890352</v>
      </c>
      <c r="DR92">
        <v>9.340298086813398</v>
      </c>
      <c r="DS92">
        <v>9.2724488376877048</v>
      </c>
      <c r="DT92">
        <v>19.5931584018976</v>
      </c>
      <c r="DU92">
        <v>34.796153079387729</v>
      </c>
      <c r="DV92">
        <v>0</v>
      </c>
      <c r="DW92">
        <v>0</v>
      </c>
      <c r="DX92">
        <v>7.0247938434163494E-3</v>
      </c>
      <c r="DY92">
        <v>2.0842282556925</v>
      </c>
      <c r="DZ92">
        <v>8.6506898154691689E-2</v>
      </c>
      <c r="EA92">
        <v>2.4387376923076895E-2</v>
      </c>
      <c r="EB92">
        <v>2.9188569020749823E-2</v>
      </c>
      <c r="EC92">
        <v>12.546458175306624</v>
      </c>
      <c r="ED92">
        <v>6.1707399449372681E-2</v>
      </c>
      <c r="EE92">
        <v>6.1928213337411837E-2</v>
      </c>
      <c r="EF92">
        <v>4.9901060757315046E-3</v>
      </c>
      <c r="EG92">
        <v>4.619498027378012E-2</v>
      </c>
      <c r="EH92">
        <v>0</v>
      </c>
      <c r="EI92">
        <v>2.0063987194704377E-4</v>
      </c>
      <c r="EJ92">
        <v>1.4776974018670551E-5</v>
      </c>
      <c r="EK92">
        <v>1.7830023152817401E-3</v>
      </c>
      <c r="EL92">
        <v>3.9784736659132548E-3</v>
      </c>
      <c r="EM92">
        <v>7.4967021093420947E-4</v>
      </c>
      <c r="EN92">
        <v>2.4459349435665837E-3</v>
      </c>
      <c r="EO92">
        <v>9.8545214857974808E-2</v>
      </c>
      <c r="EP92">
        <v>1.15129721598272E-7</v>
      </c>
      <c r="EQ92">
        <v>2.2423616763005771E-6</v>
      </c>
      <c r="ER92">
        <v>4.0329491122715405E-5</v>
      </c>
      <c r="ES92">
        <v>6.9979986486486665E-4</v>
      </c>
      <c r="EU92">
        <v>12.153836659123618</v>
      </c>
      <c r="EV92">
        <v>19.5931584018976</v>
      </c>
      <c r="EW92">
        <v>40.729302855515144</v>
      </c>
      <c r="EX92">
        <v>8.7338227019285011</v>
      </c>
      <c r="EY92">
        <v>2.2357593482348026</v>
      </c>
      <c r="EZ92">
        <v>16.581924970901568</v>
      </c>
      <c r="FB92">
        <v>28.522300000000001</v>
      </c>
      <c r="FC92">
        <v>124.854</v>
      </c>
      <c r="FD92">
        <v>6270.69</v>
      </c>
      <c r="FE92">
        <v>3929.86</v>
      </c>
      <c r="FF92">
        <v>3.2539099999999998E-12</v>
      </c>
      <c r="FG92">
        <v>15284.1</v>
      </c>
      <c r="FH92">
        <v>907.93600000000004</v>
      </c>
      <c r="FI92">
        <v>152.85499999999999</v>
      </c>
      <c r="FJ92">
        <v>7.1815699999999998</v>
      </c>
      <c r="FK92">
        <v>1629.88</v>
      </c>
      <c r="FL92">
        <v>38.111899999999999</v>
      </c>
      <c r="FM92">
        <v>11.1561</v>
      </c>
      <c r="FN92">
        <v>21.575199999999999</v>
      </c>
      <c r="FO92">
        <v>10890.2</v>
      </c>
      <c r="FP92">
        <v>53.203699999999998</v>
      </c>
      <c r="FQ92">
        <v>61.592599999999997</v>
      </c>
      <c r="FR92">
        <v>3.0708199999999999</v>
      </c>
      <c r="FS92">
        <v>46.791800000000002</v>
      </c>
      <c r="FT92">
        <v>7.4318299999999997</v>
      </c>
      <c r="FU92">
        <v>0.243034</v>
      </c>
      <c r="FV92">
        <v>0.12205000000000001</v>
      </c>
      <c r="FW92">
        <v>12.4922</v>
      </c>
      <c r="FX92">
        <v>2.0548899999999999</v>
      </c>
      <c r="FY92">
        <v>0.68451600000000001</v>
      </c>
      <c r="FZ92">
        <v>1.8678300000000001</v>
      </c>
      <c r="GA92">
        <v>102.565</v>
      </c>
      <c r="GB92">
        <v>4.3316800000000001E-3</v>
      </c>
      <c r="GC92">
        <v>3.3573800000000001E-2</v>
      </c>
      <c r="GD92">
        <v>8.94263E-2</v>
      </c>
      <c r="GE92">
        <v>0.84190600000000004</v>
      </c>
      <c r="GG92">
        <v>600</v>
      </c>
      <c r="GH92">
        <v>700.00000000000011</v>
      </c>
      <c r="GI92">
        <v>800</v>
      </c>
      <c r="GJ92">
        <v>500</v>
      </c>
      <c r="GK92">
        <v>900</v>
      </c>
      <c r="GL92">
        <v>383.33333333333303</v>
      </c>
      <c r="GM92">
        <v>2.8522300000000003E-3</v>
      </c>
      <c r="GN92">
        <v>1.2485400000000001E-2</v>
      </c>
      <c r="GO92">
        <v>0.62706899999999999</v>
      </c>
      <c r="GP92">
        <v>0.392986</v>
      </c>
      <c r="GQ92">
        <v>3.2539099999999997E-16</v>
      </c>
      <c r="GR92">
        <v>1.52841</v>
      </c>
      <c r="GS92">
        <v>9.0793600000000002E-2</v>
      </c>
      <c r="GT92">
        <v>1.5285499999999999E-2</v>
      </c>
      <c r="GU92">
        <v>7.1815699999999998E-4</v>
      </c>
      <c r="GV92">
        <v>0.16298800000000002</v>
      </c>
      <c r="GW92">
        <v>3.8111899999999999E-3</v>
      </c>
      <c r="GX92">
        <v>1.11561E-3</v>
      </c>
      <c r="GY92">
        <v>2.15752E-3</v>
      </c>
      <c r="GZ92">
        <v>1.0890200000000001</v>
      </c>
      <c r="HA92">
        <v>5.3203699999999996E-3</v>
      </c>
      <c r="HB92">
        <v>6.1592599999999997E-3</v>
      </c>
      <c r="HC92">
        <v>3.0708199999999997E-4</v>
      </c>
      <c r="HD92">
        <v>4.6791799999999998E-3</v>
      </c>
      <c r="HE92">
        <v>7.4318300000000002E-4</v>
      </c>
      <c r="HF92">
        <v>2.4303399999999998E-5</v>
      </c>
      <c r="HG92">
        <v>1.2205000000000001E-5</v>
      </c>
      <c r="HH92">
        <v>1.2492200000000001E-3</v>
      </c>
      <c r="HI92">
        <v>2.05489E-4</v>
      </c>
      <c r="HJ92">
        <v>6.84516E-5</v>
      </c>
      <c r="HK92">
        <v>1.8678300000000002E-4</v>
      </c>
      <c r="HL92">
        <v>1.02565E-2</v>
      </c>
      <c r="HM92">
        <v>4.33168E-7</v>
      </c>
      <c r="HN92">
        <v>3.3573800000000001E-6</v>
      </c>
      <c r="HO92">
        <v>8.9426300000000001E-6</v>
      </c>
      <c r="HP92">
        <v>8.4190600000000007E-5</v>
      </c>
      <c r="HS92">
        <v>0.06</v>
      </c>
      <c r="HT92">
        <v>7.0000000000000007E-2</v>
      </c>
      <c r="HU92">
        <v>0.08</v>
      </c>
      <c r="HV92">
        <v>0.05</v>
      </c>
      <c r="HW92">
        <v>0.09</v>
      </c>
      <c r="HX92">
        <v>3.8333333333333303E-2</v>
      </c>
      <c r="HZ92">
        <v>6.1401031988472538E-3</v>
      </c>
      <c r="IA92">
        <v>1.6830036798608037E-2</v>
      </c>
      <c r="IB92">
        <v>1.039526149732622</v>
      </c>
      <c r="IC92">
        <v>0.65147411764705998</v>
      </c>
      <c r="ID92">
        <v>6.1484185248332112E-16</v>
      </c>
      <c r="IE92">
        <v>3.2690235955856153</v>
      </c>
      <c r="IF92">
        <v>0.12703855009980067</v>
      </c>
      <c r="IG92">
        <v>2.1387496007984074E-2</v>
      </c>
      <c r="IH92">
        <v>1.1015148291814913E-3</v>
      </c>
      <c r="II92">
        <v>0.27194174973887614</v>
      </c>
      <c r="IJ92">
        <v>6.8038794385551545E-3</v>
      </c>
      <c r="IK92">
        <v>1.6305069230769212E-3</v>
      </c>
      <c r="IL92">
        <v>2.7858476301419652E-3</v>
      </c>
      <c r="IM92">
        <v>1.4008092533572085</v>
      </c>
      <c r="IN92">
        <v>6.6223877424288541E-3</v>
      </c>
      <c r="IO92">
        <v>7.6665735515447876E-3</v>
      </c>
      <c r="IP92">
        <v>4.1279008950086111E-4</v>
      </c>
      <c r="IQ92">
        <v>5.1171516859716687E-3</v>
      </c>
      <c r="IR92">
        <v>8.7889320314996446E-4</v>
      </c>
      <c r="IS92">
        <v>2.8741363935174573E-5</v>
      </c>
      <c r="IT92">
        <v>1.5499567540209187E-5</v>
      </c>
      <c r="IU92">
        <v>1.6874467046700322E-3</v>
      </c>
      <c r="IV92">
        <v>2.9395697976536476E-4</v>
      </c>
      <c r="IW92">
        <v>8.6903720293151572E-5</v>
      </c>
      <c r="IX92">
        <v>1.9802652144469465E-4</v>
      </c>
      <c r="IY92">
        <v>1.1451722141296382E-2</v>
      </c>
      <c r="IZ92">
        <v>5.0801344276457821E-7</v>
      </c>
      <c r="JA92">
        <v>2.163860520231213E-6</v>
      </c>
      <c r="JB92">
        <v>1.1277520339425629E-5</v>
      </c>
      <c r="JC92">
        <v>9.0691804633204876E-5</v>
      </c>
      <c r="JD92">
        <v>0</v>
      </c>
      <c r="JE92">
        <v>0</v>
      </c>
      <c r="JF92">
        <v>9.9465240641711403E-2</v>
      </c>
      <c r="JG92">
        <v>0.1322683469236472</v>
      </c>
      <c r="JH92">
        <v>0.17110715557137759</v>
      </c>
      <c r="JI92">
        <v>6.0230179028133005E-2</v>
      </c>
      <c r="JJ92">
        <v>0.1501629412993524</v>
      </c>
    </row>
    <row r="93" spans="1:270">
      <c r="A93" t="s">
        <v>306</v>
      </c>
      <c r="B93" t="s">
        <v>125</v>
      </c>
      <c r="D93">
        <v>226.78100000000001</v>
      </c>
      <c r="E93">
        <v>504.97</v>
      </c>
      <c r="F93">
        <v>56457.2</v>
      </c>
      <c r="G93">
        <v>56607.6</v>
      </c>
      <c r="H93">
        <v>105100</v>
      </c>
      <c r="I93">
        <v>166487</v>
      </c>
      <c r="J93" s="17">
        <v>0</v>
      </c>
      <c r="K93" s="17">
        <v>0</v>
      </c>
      <c r="L93">
        <v>43.862000000000002</v>
      </c>
      <c r="M93">
        <v>11587</v>
      </c>
      <c r="N93">
        <v>473.20699999999999</v>
      </c>
      <c r="O93">
        <v>119.861</v>
      </c>
      <c r="P93">
        <v>247.52099999999999</v>
      </c>
      <c r="Q93">
        <v>104782</v>
      </c>
      <c r="R93">
        <v>581.53899999999999</v>
      </c>
      <c r="S93">
        <v>587.851</v>
      </c>
      <c r="T93">
        <v>43.347799999999999</v>
      </c>
      <c r="U93">
        <v>463.55399999999997</v>
      </c>
      <c r="V93" s="17">
        <v>0</v>
      </c>
      <c r="W93">
        <v>0.85275100000000004</v>
      </c>
      <c r="X93">
        <v>8.0181799999999998E-2</v>
      </c>
      <c r="Y93" s="17">
        <v>0</v>
      </c>
      <c r="Z93">
        <v>30.0806</v>
      </c>
      <c r="AA93">
        <v>5.9616699999999998</v>
      </c>
      <c r="AB93">
        <v>29.23</v>
      </c>
      <c r="AC93">
        <v>873.31899999999996</v>
      </c>
      <c r="AD93">
        <v>5.2821300000000003E-3</v>
      </c>
      <c r="AE93" s="17">
        <v>0</v>
      </c>
      <c r="AF93">
        <v>0.40019500000000002</v>
      </c>
      <c r="AG93">
        <v>5.3069300000000004</v>
      </c>
      <c r="AI93">
        <v>418400.00000000006</v>
      </c>
      <c r="AJ93">
        <v>75600</v>
      </c>
      <c r="AK93">
        <v>105100</v>
      </c>
      <c r="AL93">
        <v>190100.00000000003</v>
      </c>
      <c r="AM93">
        <v>73300</v>
      </c>
      <c r="AN93">
        <v>11000</v>
      </c>
      <c r="AO93">
        <v>126600</v>
      </c>
      <c r="AP93">
        <v>2.26781E-2</v>
      </c>
      <c r="AQ93">
        <v>5.0497E-2</v>
      </c>
      <c r="AR93">
        <v>5.6457199999999998</v>
      </c>
      <c r="AS93">
        <v>5.6607599999999998</v>
      </c>
      <c r="AT93">
        <v>10.51</v>
      </c>
      <c r="AU93">
        <v>16.648700000000002</v>
      </c>
      <c r="AV93">
        <v>0</v>
      </c>
      <c r="AW93">
        <v>0</v>
      </c>
      <c r="AX93">
        <v>4.3861999999999998E-3</v>
      </c>
      <c r="AY93">
        <v>1.1587000000000001</v>
      </c>
      <c r="AZ93">
        <v>4.73207E-2</v>
      </c>
      <c r="BA93">
        <v>1.1986100000000001E-2</v>
      </c>
      <c r="BB93">
        <v>2.4752099999999999E-2</v>
      </c>
      <c r="BC93">
        <v>10.478199999999999</v>
      </c>
      <c r="BD93">
        <v>5.8153900000000001E-2</v>
      </c>
      <c r="BE93">
        <v>5.87851E-2</v>
      </c>
      <c r="BF93">
        <v>4.3347799999999999E-3</v>
      </c>
      <c r="BG93">
        <v>4.6355399999999998E-2</v>
      </c>
      <c r="BH93">
        <v>0</v>
      </c>
      <c r="BI93">
        <v>8.5275100000000006E-5</v>
      </c>
      <c r="BJ93">
        <v>8.0181799999999992E-6</v>
      </c>
      <c r="BK93">
        <v>0</v>
      </c>
      <c r="BL93">
        <v>3.0080599999999999E-3</v>
      </c>
      <c r="BM93">
        <v>5.9616699999999999E-4</v>
      </c>
      <c r="BN93">
        <v>2.9230000000000003E-3</v>
      </c>
      <c r="BO93">
        <v>8.733189999999999E-2</v>
      </c>
      <c r="BP93">
        <v>5.2821300000000002E-7</v>
      </c>
      <c r="BQ93">
        <v>0</v>
      </c>
      <c r="BR93">
        <v>4.0019500000000005E-5</v>
      </c>
      <c r="BS93">
        <v>5.3069300000000005E-4</v>
      </c>
      <c r="BU93">
        <v>41.84</v>
      </c>
      <c r="BV93">
        <v>7.56</v>
      </c>
      <c r="BW93">
        <v>10.51</v>
      </c>
      <c r="BX93">
        <v>19.010000000000002</v>
      </c>
      <c r="BY93">
        <v>7.33</v>
      </c>
      <c r="BZ93">
        <v>1.1000000000000001</v>
      </c>
      <c r="CA93">
        <v>12.66</v>
      </c>
      <c r="CB93">
        <f t="shared" si="6"/>
        <v>202200</v>
      </c>
      <c r="CC93">
        <f t="shared" si="7"/>
        <v>180382</v>
      </c>
      <c r="CD93">
        <f t="shared" si="8"/>
        <v>0.37388724035608306</v>
      </c>
      <c r="CE93">
        <f t="shared" si="9"/>
        <v>0.41911055426816424</v>
      </c>
      <c r="CF93">
        <f t="shared" si="10"/>
        <v>0.62611275964391688</v>
      </c>
      <c r="CG93">
        <f t="shared" si="11"/>
        <v>0.58088944573183576</v>
      </c>
      <c r="CI93">
        <v>5.6664633486692884</v>
      </c>
      <c r="CJ93">
        <v>2.3335366513307112</v>
      </c>
      <c r="CL93">
        <v>0.92744561281852533</v>
      </c>
      <c r="CM93">
        <v>0.20264105515908584</v>
      </c>
      <c r="CN93">
        <v>1.8978822720000248</v>
      </c>
      <c r="CO93">
        <v>3.7717530877007005E-3</v>
      </c>
      <c r="CP93">
        <v>2.6040302729549776</v>
      </c>
      <c r="CQ93">
        <v>2.7356910791840154E-2</v>
      </c>
      <c r="CR93">
        <v>1.9297205055063321E-3</v>
      </c>
      <c r="CS93">
        <v>7.7769996327664483E-3</v>
      </c>
      <c r="CT93">
        <v>7.5273516262032792E-3</v>
      </c>
      <c r="CU93">
        <v>8.1673654141873676E-4</v>
      </c>
      <c r="CV93">
        <v>5.2051055566580077E-4</v>
      </c>
      <c r="CW93">
        <v>8.1477716178065981E-6</v>
      </c>
      <c r="CX93">
        <v>0</v>
      </c>
      <c r="CY93">
        <v>2.7104655591508479E-4</v>
      </c>
      <c r="CZ93">
        <v>7.5499669401362754E-7</v>
      </c>
      <c r="DA93">
        <v>0</v>
      </c>
      <c r="DB93">
        <v>4.2043657186204264E-5</v>
      </c>
      <c r="DC93">
        <v>3.1836601288681843E-8</v>
      </c>
      <c r="DD93">
        <v>0</v>
      </c>
      <c r="DE93">
        <v>1.8224327263273452E-6</v>
      </c>
      <c r="DF93">
        <v>2.1442403626821374E-5</v>
      </c>
      <c r="DH93">
        <v>3.6777013634099763E-2</v>
      </c>
      <c r="DI93">
        <v>1.5695288067955304</v>
      </c>
      <c r="DJ93">
        <v>4.5405293539636463E-3</v>
      </c>
      <c r="DK93">
        <v>1.8412963535969159E-4</v>
      </c>
      <c r="DL93">
        <v>0</v>
      </c>
      <c r="DM93">
        <v>5.3250321019584065E-3</v>
      </c>
      <c r="DN93">
        <v>4.9111773217690935</v>
      </c>
      <c r="DP93">
        <v>4.8820002017290989E-2</v>
      </c>
      <c r="DQ93">
        <v>6.80688138321007E-2</v>
      </c>
      <c r="DR93">
        <v>9.3611403414935044</v>
      </c>
      <c r="DS93">
        <v>9.3860780909277768</v>
      </c>
      <c r="DT93">
        <v>19.857675487361984</v>
      </c>
      <c r="DU93">
        <v>35.614823175507354</v>
      </c>
      <c r="DV93">
        <v>0</v>
      </c>
      <c r="DW93">
        <v>0</v>
      </c>
      <c r="DX93">
        <v>6.7275879003558517E-3</v>
      </c>
      <c r="DY93">
        <v>1.9332644453728847</v>
      </c>
      <c r="DZ93">
        <v>8.4478689791911948E-2</v>
      </c>
      <c r="EA93">
        <v>1.7518146153846136E-2</v>
      </c>
      <c r="EB93">
        <v>3.1960574699672277E-2</v>
      </c>
      <c r="EC93">
        <v>13.479342609007043</v>
      </c>
      <c r="ED93">
        <v>7.2385505995717095E-2</v>
      </c>
      <c r="EE93">
        <v>7.3171175252370504E-2</v>
      </c>
      <c r="EF93">
        <v>5.8269590017211784E-3</v>
      </c>
      <c r="EG93">
        <v>5.0694269778869608E-2</v>
      </c>
      <c r="EH93">
        <v>0</v>
      </c>
      <c r="EI93">
        <v>1.0084690552385286E-4</v>
      </c>
      <c r="EJ93">
        <v>1.0182574556292869E-5</v>
      </c>
      <c r="EK93">
        <v>0</v>
      </c>
      <c r="EL93">
        <v>4.3031025142611194E-3</v>
      </c>
      <c r="EM93">
        <v>7.5687245025692865E-4</v>
      </c>
      <c r="EN93">
        <v>3.0989518434913375E-3</v>
      </c>
      <c r="EO93">
        <v>9.7508960451565471E-2</v>
      </c>
      <c r="EP93">
        <v>6.1948090496760188E-7</v>
      </c>
      <c r="EQ93">
        <v>0</v>
      </c>
      <c r="ER93">
        <v>5.046845561357703E-5</v>
      </c>
      <c r="ES93">
        <v>5.7167315444015595E-4</v>
      </c>
      <c r="EU93">
        <v>12.535198518823266</v>
      </c>
      <c r="EV93">
        <v>19.857675487361984</v>
      </c>
      <c r="EW93">
        <v>40.665128533789016</v>
      </c>
      <c r="EX93">
        <v>8.83019591794978</v>
      </c>
      <c r="EY93">
        <v>1.8353248381031961</v>
      </c>
      <c r="EZ93">
        <v>16.286048885307512</v>
      </c>
      <c r="FB93">
        <v>32.165399999999998</v>
      </c>
      <c r="FC93">
        <v>148.44499999999999</v>
      </c>
      <c r="FD93">
        <v>7776.7</v>
      </c>
      <c r="FE93">
        <v>4596.4399999999996</v>
      </c>
      <c r="FF93">
        <v>5.0807799999999997E-12</v>
      </c>
      <c r="FG93">
        <v>10157.299999999999</v>
      </c>
      <c r="FH93">
        <v>845.39800000000002</v>
      </c>
      <c r="FI93">
        <v>144.68</v>
      </c>
      <c r="FJ93">
        <v>6.3453200000000001</v>
      </c>
      <c r="FK93">
        <v>1803.05</v>
      </c>
      <c r="FL93">
        <v>54.429900000000004</v>
      </c>
      <c r="FM93">
        <v>18.246300000000002</v>
      </c>
      <c r="FN93">
        <v>30.413399999999999</v>
      </c>
      <c r="FO93">
        <v>14964.2</v>
      </c>
      <c r="FP93">
        <v>102.879</v>
      </c>
      <c r="FQ93">
        <v>123.81100000000001</v>
      </c>
      <c r="FR93">
        <v>5.0023400000000002</v>
      </c>
      <c r="FS93">
        <v>57.4422</v>
      </c>
      <c r="FT93">
        <v>5.6385699999999996</v>
      </c>
      <c r="FU93">
        <v>0.246668</v>
      </c>
      <c r="FV93">
        <v>8.7358400000000003E-2</v>
      </c>
      <c r="FW93">
        <v>2.1581600000000001E-11</v>
      </c>
      <c r="FX93">
        <v>3.5033099999999999</v>
      </c>
      <c r="FY93">
        <v>0.92561199999999999</v>
      </c>
      <c r="FZ93">
        <v>3.5568900000000001</v>
      </c>
      <c r="GA93">
        <v>117.154</v>
      </c>
      <c r="GB93">
        <v>6.3462199999999996E-3</v>
      </c>
      <c r="GC93">
        <v>1.4047699999999999E-7</v>
      </c>
      <c r="GD93">
        <v>9.4621200000000003E-2</v>
      </c>
      <c r="GE93">
        <v>0.95133999999999996</v>
      </c>
      <c r="GG93">
        <v>600</v>
      </c>
      <c r="GH93">
        <v>700.00000000000011</v>
      </c>
      <c r="GI93">
        <v>800</v>
      </c>
      <c r="GJ93">
        <v>500</v>
      </c>
      <c r="GK93">
        <v>900</v>
      </c>
      <c r="GL93">
        <v>383.33333333333303</v>
      </c>
      <c r="GM93">
        <v>3.2165399999999999E-3</v>
      </c>
      <c r="GN93">
        <v>1.48445E-2</v>
      </c>
      <c r="GO93">
        <v>0.77766999999999997</v>
      </c>
      <c r="GP93">
        <v>0.45964399999999994</v>
      </c>
      <c r="GQ93">
        <v>5.0807799999999993E-16</v>
      </c>
      <c r="GR93">
        <v>1.01573</v>
      </c>
      <c r="GS93">
        <v>8.4539799999999998E-2</v>
      </c>
      <c r="GT93">
        <v>1.4468E-2</v>
      </c>
      <c r="GU93">
        <v>6.3453200000000004E-4</v>
      </c>
      <c r="GV93">
        <v>0.18030499999999999</v>
      </c>
      <c r="GW93">
        <v>5.44299E-3</v>
      </c>
      <c r="GX93">
        <v>1.82463E-3</v>
      </c>
      <c r="GY93">
        <v>3.04134E-3</v>
      </c>
      <c r="GZ93">
        <v>1.4964200000000001</v>
      </c>
      <c r="HA93">
        <v>1.0287900000000001E-2</v>
      </c>
      <c r="HB93">
        <v>1.2381100000000001E-2</v>
      </c>
      <c r="HC93">
        <v>5.0023400000000001E-4</v>
      </c>
      <c r="HD93">
        <v>5.7442200000000004E-3</v>
      </c>
      <c r="HE93">
        <v>5.6385699999999997E-4</v>
      </c>
      <c r="HF93">
        <v>2.4666799999999999E-5</v>
      </c>
      <c r="HG93">
        <v>8.7358399999999997E-6</v>
      </c>
      <c r="HH93">
        <v>2.1581599999999999E-15</v>
      </c>
      <c r="HI93">
        <v>3.50331E-4</v>
      </c>
      <c r="HJ93">
        <v>9.2561199999999997E-5</v>
      </c>
      <c r="HK93">
        <v>3.5568900000000002E-4</v>
      </c>
      <c r="HL93">
        <v>1.1715399999999999E-2</v>
      </c>
      <c r="HM93">
        <v>6.34622E-7</v>
      </c>
      <c r="HN93">
        <v>1.40477E-11</v>
      </c>
      <c r="HO93">
        <v>9.4621200000000001E-6</v>
      </c>
      <c r="HP93">
        <v>9.5134000000000001E-5</v>
      </c>
      <c r="HS93">
        <v>0.06</v>
      </c>
      <c r="HT93">
        <v>7.0000000000000007E-2</v>
      </c>
      <c r="HU93">
        <v>0.08</v>
      </c>
      <c r="HV93">
        <v>0.05</v>
      </c>
      <c r="HW93">
        <v>0.09</v>
      </c>
      <c r="HX93">
        <v>3.8333333333333303E-2</v>
      </c>
      <c r="HZ93">
        <v>6.9243670893371651E-3</v>
      </c>
      <c r="IA93">
        <v>2.0010050239234384E-2</v>
      </c>
      <c r="IB93">
        <v>1.2891855614973284</v>
      </c>
      <c r="IC93">
        <v>0.76197668449197986</v>
      </c>
      <c r="ID93">
        <v>9.6003767383246864E-16</v>
      </c>
      <c r="IE93">
        <v>2.1724833891064419</v>
      </c>
      <c r="IF93">
        <v>0.11828822315369285</v>
      </c>
      <c r="IG93">
        <v>2.024364870259485E-2</v>
      </c>
      <c r="IH93">
        <v>9.7325014946618937E-4</v>
      </c>
      <c r="II93">
        <v>0.300834768121997</v>
      </c>
      <c r="IJ93">
        <v>9.7170300471142411E-3</v>
      </c>
      <c r="IK93">
        <v>2.6667669230769201E-3</v>
      </c>
      <c r="IL93">
        <v>3.9270596942118565E-3</v>
      </c>
      <c r="IM93">
        <v>1.924848931065356</v>
      </c>
      <c r="IN93">
        <v>1.2805587366166981E-2</v>
      </c>
      <c r="IO93">
        <v>1.5411041878250176E-2</v>
      </c>
      <c r="IP93">
        <v>6.7243159036144671E-4</v>
      </c>
      <c r="IQ93">
        <v>6.2818795296595096E-3</v>
      </c>
      <c r="IR93">
        <v>6.6682107212964975E-4</v>
      </c>
      <c r="IS93">
        <v>2.9171123213878068E-5</v>
      </c>
      <c r="IT93">
        <v>1.1093956747272511E-5</v>
      </c>
      <c r="IU93">
        <v>2.9152430958123278E-15</v>
      </c>
      <c r="IV93">
        <v>5.0115696060703987E-4</v>
      </c>
      <c r="IW93">
        <v>1.1751241219779321E-4</v>
      </c>
      <c r="IX93">
        <v>3.7709992550789953E-4</v>
      </c>
      <c r="IY93">
        <v>1.3080632337946044E-2</v>
      </c>
      <c r="IZ93">
        <v>7.4427590928725616E-7</v>
      </c>
      <c r="JA93">
        <v>9.0538644508670486E-12</v>
      </c>
      <c r="JB93">
        <v>1.1932647415143648E-5</v>
      </c>
      <c r="JC93">
        <v>1.0248025482625509E-4</v>
      </c>
      <c r="JD93">
        <v>0</v>
      </c>
      <c r="JE93">
        <v>0</v>
      </c>
      <c r="JF93">
        <v>9.9465240641711403E-2</v>
      </c>
      <c r="JG93">
        <v>0.1322683469236472</v>
      </c>
      <c r="JH93">
        <v>0.17110715557137759</v>
      </c>
      <c r="JI93">
        <v>6.0230179028133005E-2</v>
      </c>
      <c r="JJ93">
        <v>0.1501629412993524</v>
      </c>
    </row>
    <row r="94" spans="1:270">
      <c r="A94" t="s">
        <v>306</v>
      </c>
      <c r="B94" t="s">
        <v>126</v>
      </c>
      <c r="D94">
        <v>309.42</v>
      </c>
      <c r="E94">
        <v>629.84500000000003</v>
      </c>
      <c r="F94">
        <v>62859.199999999997</v>
      </c>
      <c r="G94">
        <v>59498.7</v>
      </c>
      <c r="H94">
        <v>108200</v>
      </c>
      <c r="I94">
        <v>174755</v>
      </c>
      <c r="J94" s="17">
        <v>0</v>
      </c>
      <c r="K94" s="17">
        <v>0</v>
      </c>
      <c r="L94">
        <v>38.524099999999997</v>
      </c>
      <c r="M94">
        <v>9715.15</v>
      </c>
      <c r="N94">
        <v>544.928</v>
      </c>
      <c r="O94">
        <v>46.918300000000002</v>
      </c>
      <c r="P94">
        <v>341.6</v>
      </c>
      <c r="Q94">
        <v>106840</v>
      </c>
      <c r="R94">
        <v>547.16899999999998</v>
      </c>
      <c r="S94">
        <v>581.654</v>
      </c>
      <c r="T94">
        <v>49.668199999999999</v>
      </c>
      <c r="U94">
        <v>485.87400000000002</v>
      </c>
      <c r="V94" s="17">
        <v>0</v>
      </c>
      <c r="W94">
        <v>1.7864100000000001</v>
      </c>
      <c r="X94">
        <v>0.125421</v>
      </c>
      <c r="Y94" s="17">
        <v>0</v>
      </c>
      <c r="Z94">
        <v>52.258499999999998</v>
      </c>
      <c r="AA94">
        <v>8.0653299999999994</v>
      </c>
      <c r="AB94">
        <v>30.666899999999998</v>
      </c>
      <c r="AC94">
        <v>612.125</v>
      </c>
      <c r="AD94">
        <v>1.12274E-2</v>
      </c>
      <c r="AE94" s="17">
        <v>0</v>
      </c>
      <c r="AF94">
        <v>0.31812800000000002</v>
      </c>
      <c r="AG94">
        <v>9.1087100000000003</v>
      </c>
      <c r="AI94">
        <v>419700</v>
      </c>
      <c r="AJ94">
        <v>75200</v>
      </c>
      <c r="AK94">
        <v>108200</v>
      </c>
      <c r="AL94">
        <v>190700</v>
      </c>
      <c r="AM94">
        <v>71200</v>
      </c>
      <c r="AN94">
        <v>9200</v>
      </c>
      <c r="AO94">
        <v>125800</v>
      </c>
      <c r="AP94">
        <v>3.0942000000000001E-2</v>
      </c>
      <c r="AQ94">
        <v>6.2984499999999999E-2</v>
      </c>
      <c r="AR94">
        <v>6.28592</v>
      </c>
      <c r="AS94">
        <v>5.9498699999999998</v>
      </c>
      <c r="AT94">
        <v>10.82</v>
      </c>
      <c r="AU94">
        <v>17.4755</v>
      </c>
      <c r="AV94">
        <v>0</v>
      </c>
      <c r="AW94">
        <v>0</v>
      </c>
      <c r="AX94">
        <v>3.8524099999999997E-3</v>
      </c>
      <c r="AY94">
        <v>0.97151500000000002</v>
      </c>
      <c r="AZ94">
        <v>5.4492800000000001E-2</v>
      </c>
      <c r="BA94">
        <v>4.6918300000000001E-3</v>
      </c>
      <c r="BB94">
        <v>3.4160000000000003E-2</v>
      </c>
      <c r="BC94">
        <v>10.683999999999999</v>
      </c>
      <c r="BD94">
        <v>5.4716899999999999E-2</v>
      </c>
      <c r="BE94">
        <v>5.8165399999999999E-2</v>
      </c>
      <c r="BF94">
        <v>4.9668200000000003E-3</v>
      </c>
      <c r="BG94">
        <v>4.8587400000000003E-2</v>
      </c>
      <c r="BH94">
        <v>0</v>
      </c>
      <c r="BI94">
        <v>1.78641E-4</v>
      </c>
      <c r="BJ94">
        <v>1.25421E-5</v>
      </c>
      <c r="BK94">
        <v>0</v>
      </c>
      <c r="BL94">
        <v>5.2258499999999998E-3</v>
      </c>
      <c r="BM94">
        <v>8.065329999999999E-4</v>
      </c>
      <c r="BN94">
        <v>3.06669E-3</v>
      </c>
      <c r="BO94">
        <v>6.1212500000000003E-2</v>
      </c>
      <c r="BP94">
        <v>1.1227400000000001E-6</v>
      </c>
      <c r="BQ94">
        <v>0</v>
      </c>
      <c r="BR94">
        <v>3.1812800000000001E-5</v>
      </c>
      <c r="BS94">
        <v>9.1087100000000005E-4</v>
      </c>
      <c r="BU94">
        <v>41.97</v>
      </c>
      <c r="BV94">
        <v>7.52</v>
      </c>
      <c r="BW94">
        <v>10.82</v>
      </c>
      <c r="BX94">
        <v>19.07</v>
      </c>
      <c r="BY94">
        <v>7.12</v>
      </c>
      <c r="BZ94">
        <v>0.92</v>
      </c>
      <c r="CA94">
        <v>12.58</v>
      </c>
      <c r="CB94">
        <f t="shared" si="6"/>
        <v>201000</v>
      </c>
      <c r="CC94">
        <f t="shared" si="7"/>
        <v>182040</v>
      </c>
      <c r="CD94">
        <f t="shared" si="8"/>
        <v>0.37412935323383084</v>
      </c>
      <c r="CE94">
        <f t="shared" si="9"/>
        <v>0.41309602285212044</v>
      </c>
      <c r="CF94">
        <f t="shared" si="10"/>
        <v>0.6258706467661691</v>
      </c>
      <c r="CG94">
        <f t="shared" si="11"/>
        <v>0.58690397714787956</v>
      </c>
      <c r="CI94">
        <v>5.6645245286536614</v>
      </c>
      <c r="CJ94">
        <v>2.335475471346339</v>
      </c>
      <c r="CL94">
        <v>1.009984077314531</v>
      </c>
      <c r="CM94">
        <v>0.16931239112990562</v>
      </c>
      <c r="CN94">
        <v>1.8793125156091159</v>
      </c>
      <c r="CO94">
        <v>5.1871865506003161E-3</v>
      </c>
      <c r="CP94">
        <v>2.5812191316209625</v>
      </c>
      <c r="CQ94">
        <v>3.7195600244071855E-2</v>
      </c>
      <c r="CR94">
        <v>7.5273408913104024E-4</v>
      </c>
      <c r="CS94">
        <v>8.9244784126309238E-3</v>
      </c>
      <c r="CT94">
        <v>7.422025856777488E-3</v>
      </c>
      <c r="CU94">
        <v>7.1484002141021952E-4</v>
      </c>
      <c r="CV94">
        <v>5.9432459486856231E-4</v>
      </c>
      <c r="CW94">
        <v>1.700906937553671E-5</v>
      </c>
      <c r="CX94">
        <v>0</v>
      </c>
      <c r="CY94">
        <v>4.6924228390670346E-4</v>
      </c>
      <c r="CZ94">
        <v>1.1768532447652711E-6</v>
      </c>
      <c r="DA94">
        <v>0</v>
      </c>
      <c r="DB94">
        <v>5.6680999100505716E-5</v>
      </c>
      <c r="DC94">
        <v>6.7434106896375112E-8</v>
      </c>
      <c r="DD94">
        <v>0</v>
      </c>
      <c r="DE94">
        <v>1.443658738582403E-6</v>
      </c>
      <c r="DF94">
        <v>3.667497145519238E-5</v>
      </c>
      <c r="DH94">
        <v>4.5711699772271221E-2</v>
      </c>
      <c r="DI94">
        <v>1.5192460349145147</v>
      </c>
      <c r="DJ94">
        <v>4.7425576194773111E-3</v>
      </c>
      <c r="DK94">
        <v>1.9250745664847106E-4</v>
      </c>
      <c r="DL94">
        <v>0</v>
      </c>
      <c r="DM94">
        <v>3.7193944610663106E-3</v>
      </c>
      <c r="DN94">
        <v>4.8660345242509955</v>
      </c>
      <c r="DP94">
        <v>6.6610011527377416E-2</v>
      </c>
      <c r="DQ94">
        <v>8.4901681383209818E-2</v>
      </c>
      <c r="DR94">
        <v>10.42265278749227</v>
      </c>
      <c r="DS94">
        <v>9.8654499485702374</v>
      </c>
      <c r="DT94">
        <v>20.443391890890265</v>
      </c>
      <c r="DU94">
        <v>37.38350996796018</v>
      </c>
      <c r="DV94">
        <v>0</v>
      </c>
      <c r="DW94">
        <v>0</v>
      </c>
      <c r="DX94">
        <v>5.9088566192170636E-3</v>
      </c>
      <c r="DY94">
        <v>1.620950554627115</v>
      </c>
      <c r="DZ94">
        <v>9.7282591912053282E-2</v>
      </c>
      <c r="EA94">
        <v>6.8572899999999925E-3</v>
      </c>
      <c r="EB94">
        <v>4.410830724426635E-2</v>
      </c>
      <c r="EC94">
        <v>13.744087384725548</v>
      </c>
      <c r="ED94">
        <v>6.8107392505353082E-2</v>
      </c>
      <c r="EE94">
        <v>7.2399820312021773E-2</v>
      </c>
      <c r="EF94">
        <v>6.6765687091222131E-3</v>
      </c>
      <c r="EG94">
        <v>5.3135185187785018E-2</v>
      </c>
      <c r="EH94">
        <v>0</v>
      </c>
      <c r="EI94">
        <v>2.11262045423419E-4</v>
      </c>
      <c r="EJ94">
        <v>1.5927662928804393E-5</v>
      </c>
      <c r="EK94">
        <v>0</v>
      </c>
      <c r="EL94">
        <v>7.4757046980949418E-3</v>
      </c>
      <c r="EM94">
        <v>1.0239456526830088E-3</v>
      </c>
      <c r="EN94">
        <v>3.2512913544017956E-3</v>
      </c>
      <c r="EO94">
        <v>6.8345784777858409E-2</v>
      </c>
      <c r="EP94">
        <v>1.3167339524837998E-6</v>
      </c>
      <c r="EQ94">
        <v>0</v>
      </c>
      <c r="ER94">
        <v>4.0119014099216708E-5</v>
      </c>
      <c r="ES94">
        <v>9.8120852895753155E-4</v>
      </c>
      <c r="EU94">
        <v>12.468874717136371</v>
      </c>
      <c r="EV94">
        <v>20.443391890890265</v>
      </c>
      <c r="EW94">
        <v>40.793477177241272</v>
      </c>
      <c r="EX94">
        <v>8.5772162258939204</v>
      </c>
      <c r="EY94">
        <v>1.5349989555044912</v>
      </c>
      <c r="EZ94">
        <v>16.18313546423132</v>
      </c>
      <c r="FB94">
        <v>34.6233</v>
      </c>
      <c r="FC94">
        <v>112.342</v>
      </c>
      <c r="FD94">
        <v>4164.2</v>
      </c>
      <c r="FE94">
        <v>2286.79</v>
      </c>
      <c r="FF94">
        <v>5.1233999999999998E-12</v>
      </c>
      <c r="FG94">
        <v>10603.2</v>
      </c>
      <c r="FH94">
        <v>1562.33</v>
      </c>
      <c r="FI94">
        <v>197.05</v>
      </c>
      <c r="FJ94">
        <v>3.45757</v>
      </c>
      <c r="FK94">
        <v>1568.54</v>
      </c>
      <c r="FL94">
        <v>58.175899999999999</v>
      </c>
      <c r="FM94">
        <v>5.9817799999999997</v>
      </c>
      <c r="FN94">
        <v>34.377000000000002</v>
      </c>
      <c r="FO94">
        <v>8752.89</v>
      </c>
      <c r="FP94">
        <v>71.662999999999997</v>
      </c>
      <c r="FQ94">
        <v>81.465299999999999</v>
      </c>
      <c r="FR94">
        <v>5.1962599999999997</v>
      </c>
      <c r="FS94">
        <v>53.583799999999997</v>
      </c>
      <c r="FT94">
        <v>5.6221199999999998</v>
      </c>
      <c r="FU94">
        <v>0.44267099999999998</v>
      </c>
      <c r="FV94">
        <v>0.11422599999999999</v>
      </c>
      <c r="FW94">
        <v>5.66594E-8</v>
      </c>
      <c r="FX94">
        <v>4.8212000000000002</v>
      </c>
      <c r="FY94">
        <v>1.1077699999999999</v>
      </c>
      <c r="FZ94">
        <v>3.6252599999999999</v>
      </c>
      <c r="GA94">
        <v>63.290900000000001</v>
      </c>
      <c r="GB94">
        <v>1.20511E-2</v>
      </c>
      <c r="GC94">
        <v>5.8296900000000002E-4</v>
      </c>
      <c r="GD94">
        <v>8.0646099999999998E-2</v>
      </c>
      <c r="GE94">
        <v>1.1460900000000001</v>
      </c>
      <c r="GG94">
        <v>600</v>
      </c>
      <c r="GH94">
        <v>700.00000000000011</v>
      </c>
      <c r="GI94">
        <v>800</v>
      </c>
      <c r="GJ94">
        <v>500</v>
      </c>
      <c r="GK94">
        <v>900</v>
      </c>
      <c r="GL94">
        <v>383.33333333333303</v>
      </c>
      <c r="GM94">
        <v>3.46233E-3</v>
      </c>
      <c r="GN94">
        <v>1.12342E-2</v>
      </c>
      <c r="GO94">
        <v>0.41641999999999996</v>
      </c>
      <c r="GP94">
        <v>0.22867899999999999</v>
      </c>
      <c r="GQ94">
        <v>5.1233999999999996E-16</v>
      </c>
      <c r="GR94">
        <v>1.0603200000000002</v>
      </c>
      <c r="GS94">
        <v>0.15623299999999998</v>
      </c>
      <c r="GT94">
        <v>1.9705E-2</v>
      </c>
      <c r="GU94">
        <v>3.4575699999999998E-4</v>
      </c>
      <c r="GV94">
        <v>0.15685399999999999</v>
      </c>
      <c r="GW94">
        <v>5.8175900000000001E-3</v>
      </c>
      <c r="GX94">
        <v>5.9817799999999999E-4</v>
      </c>
      <c r="GY94">
        <v>3.4377000000000001E-3</v>
      </c>
      <c r="GZ94">
        <v>0.87528899999999998</v>
      </c>
      <c r="HA94">
        <v>7.1662999999999996E-3</v>
      </c>
      <c r="HB94">
        <v>8.146529999999999E-3</v>
      </c>
      <c r="HC94">
        <v>5.1962599999999992E-4</v>
      </c>
      <c r="HD94">
        <v>5.3583799999999994E-3</v>
      </c>
      <c r="HE94">
        <v>5.6221199999999998E-4</v>
      </c>
      <c r="HF94">
        <v>4.4267099999999995E-5</v>
      </c>
      <c r="HG94">
        <v>1.14226E-5</v>
      </c>
      <c r="HH94">
        <v>5.6659399999999996E-12</v>
      </c>
      <c r="HI94">
        <v>4.8212E-4</v>
      </c>
      <c r="HJ94">
        <v>1.1077699999999999E-4</v>
      </c>
      <c r="HK94">
        <v>3.62526E-4</v>
      </c>
      <c r="HL94">
        <v>6.3290899999999999E-3</v>
      </c>
      <c r="HM94">
        <v>1.20511E-6</v>
      </c>
      <c r="HN94">
        <v>5.8296900000000004E-8</v>
      </c>
      <c r="HO94">
        <v>8.0646099999999997E-6</v>
      </c>
      <c r="HP94">
        <v>1.14609E-4</v>
      </c>
      <c r="HS94">
        <v>0.06</v>
      </c>
      <c r="HT94">
        <v>7.0000000000000007E-2</v>
      </c>
      <c r="HU94">
        <v>0.08</v>
      </c>
      <c r="HV94">
        <v>0.05</v>
      </c>
      <c r="HW94">
        <v>0.09</v>
      </c>
      <c r="HX94">
        <v>3.8333333333333303E-2</v>
      </c>
      <c r="HZ94">
        <v>7.4534885014409108E-3</v>
      </c>
      <c r="IA94">
        <v>1.5143447498912522E-2</v>
      </c>
      <c r="IB94">
        <v>0.69032192513369095</v>
      </c>
      <c r="IC94">
        <v>0.37909352941176533</v>
      </c>
      <c r="ID94">
        <v>9.6809092661230562E-16</v>
      </c>
      <c r="IE94">
        <v>2.267854239943039</v>
      </c>
      <c r="IF94">
        <v>0.2186014630738527</v>
      </c>
      <c r="IG94">
        <v>2.7571267465069917E-2</v>
      </c>
      <c r="IH94">
        <v>5.3032479359430441E-4</v>
      </c>
      <c r="II94">
        <v>0.26170731105076245</v>
      </c>
      <c r="IJ94">
        <v>1.0385780027483301E-2</v>
      </c>
      <c r="IK94">
        <v>8.742601538461528E-4</v>
      </c>
      <c r="IL94">
        <v>4.4388503458318044E-3</v>
      </c>
      <c r="IM94">
        <v>1.125886513160252</v>
      </c>
      <c r="IN94">
        <v>8.9200595594982855E-3</v>
      </c>
      <c r="IO94">
        <v>1.0140174539614525E-2</v>
      </c>
      <c r="IP94">
        <v>6.9849897762478568E-4</v>
      </c>
      <c r="IQ94">
        <v>5.85992486954485E-3</v>
      </c>
      <c r="IR94">
        <v>6.6487568409038936E-4</v>
      </c>
      <c r="IS94">
        <v>5.2350569527505057E-5</v>
      </c>
      <c r="IT94">
        <v>1.4505969699696308E-5</v>
      </c>
      <c r="IU94">
        <v>7.6535532427099475E-12</v>
      </c>
      <c r="IV94">
        <v>6.8968430954687433E-4</v>
      </c>
      <c r="IW94">
        <v>1.4063854494145427E-4</v>
      </c>
      <c r="IX94">
        <v>3.8434848306997623E-4</v>
      </c>
      <c r="IY94">
        <v>7.0666387254187599E-3</v>
      </c>
      <c r="IZ94">
        <v>1.4133363498920069E-6</v>
      </c>
      <c r="JA94">
        <v>3.7572857514450853E-8</v>
      </c>
      <c r="JB94">
        <v>1.0170252297650168E-5</v>
      </c>
      <c r="JC94">
        <v>1.2345911583011614E-4</v>
      </c>
      <c r="JD94">
        <v>0</v>
      </c>
      <c r="JE94">
        <v>0</v>
      </c>
      <c r="JF94">
        <v>9.9465240641711403E-2</v>
      </c>
      <c r="JG94">
        <v>0.1322683469236472</v>
      </c>
      <c r="JH94">
        <v>0.17110715557137759</v>
      </c>
      <c r="JI94">
        <v>6.0230179028133005E-2</v>
      </c>
      <c r="JJ94">
        <v>0.1501629412993524</v>
      </c>
    </row>
    <row r="95" spans="1:270">
      <c r="A95" t="s">
        <v>306</v>
      </c>
      <c r="B95" t="s">
        <v>127</v>
      </c>
      <c r="D95">
        <v>231.33799999999999</v>
      </c>
      <c r="E95">
        <v>608.73599999999999</v>
      </c>
      <c r="F95">
        <v>47081.4</v>
      </c>
      <c r="G95">
        <v>50152.3</v>
      </c>
      <c r="H95">
        <v>106200</v>
      </c>
      <c r="I95">
        <v>173400</v>
      </c>
      <c r="J95" s="17">
        <v>0</v>
      </c>
      <c r="K95" s="17">
        <v>0</v>
      </c>
      <c r="L95">
        <v>38.226799999999997</v>
      </c>
      <c r="M95">
        <v>17242.3</v>
      </c>
      <c r="N95">
        <v>803.64200000000005</v>
      </c>
      <c r="O95">
        <v>269.065</v>
      </c>
      <c r="P95">
        <v>321.48899999999998</v>
      </c>
      <c r="Q95">
        <v>100000</v>
      </c>
      <c r="R95">
        <v>421.57799999999997</v>
      </c>
      <c r="S95">
        <v>458.62400000000002</v>
      </c>
      <c r="T95">
        <v>37.064900000000002</v>
      </c>
      <c r="U95">
        <v>421.80700000000002</v>
      </c>
      <c r="V95" s="17">
        <v>0</v>
      </c>
      <c r="W95">
        <v>2.6322299999999998</v>
      </c>
      <c r="X95">
        <v>1.5132500000000001E-4</v>
      </c>
      <c r="Y95" s="1">
        <v>1.7725800000000001E-6</v>
      </c>
      <c r="Z95">
        <v>39.111899999999999</v>
      </c>
      <c r="AA95">
        <v>5.8693299999999997</v>
      </c>
      <c r="AB95">
        <v>20.3415</v>
      </c>
      <c r="AC95">
        <v>993.35900000000004</v>
      </c>
      <c r="AD95" s="17">
        <v>0</v>
      </c>
      <c r="AE95" s="17">
        <v>0</v>
      </c>
      <c r="AF95">
        <v>0.298234</v>
      </c>
      <c r="AG95">
        <v>8.66587</v>
      </c>
      <c r="AI95">
        <v>418700</v>
      </c>
      <c r="AJ95">
        <v>68900</v>
      </c>
      <c r="AK95">
        <v>106199.99999999999</v>
      </c>
      <c r="AL95">
        <v>189700</v>
      </c>
      <c r="AM95">
        <v>75300</v>
      </c>
      <c r="AN95">
        <v>18200</v>
      </c>
      <c r="AO95">
        <v>123100</v>
      </c>
      <c r="AP95">
        <v>2.31338E-2</v>
      </c>
      <c r="AQ95">
        <v>6.08736E-2</v>
      </c>
      <c r="AR95">
        <v>4.7081400000000002</v>
      </c>
      <c r="AS95">
        <v>5.0152299999999999</v>
      </c>
      <c r="AT95">
        <v>10.62</v>
      </c>
      <c r="AU95">
        <v>17.34</v>
      </c>
      <c r="AV95">
        <v>0</v>
      </c>
      <c r="AW95">
        <v>0</v>
      </c>
      <c r="AX95">
        <v>3.8226799999999997E-3</v>
      </c>
      <c r="AY95">
        <v>1.7242299999999999</v>
      </c>
      <c r="AZ95">
        <v>8.0364200000000011E-2</v>
      </c>
      <c r="BA95">
        <v>2.69065E-2</v>
      </c>
      <c r="BB95">
        <v>3.2148899999999994E-2</v>
      </c>
      <c r="BC95">
        <v>10</v>
      </c>
      <c r="BD95">
        <v>4.2157799999999995E-2</v>
      </c>
      <c r="BE95">
        <v>4.5862400000000005E-2</v>
      </c>
      <c r="BF95">
        <v>3.7064900000000002E-3</v>
      </c>
      <c r="BG95">
        <v>4.2180700000000002E-2</v>
      </c>
      <c r="BH95">
        <v>0</v>
      </c>
      <c r="BI95">
        <v>2.6322299999999998E-4</v>
      </c>
      <c r="BJ95">
        <v>1.51325E-8</v>
      </c>
      <c r="BK95">
        <v>1.77258E-10</v>
      </c>
      <c r="BL95">
        <v>3.9111900000000002E-3</v>
      </c>
      <c r="BM95">
        <v>5.8693299999999999E-4</v>
      </c>
      <c r="BN95">
        <v>2.0341500000000002E-3</v>
      </c>
      <c r="BO95">
        <v>9.9335900000000005E-2</v>
      </c>
      <c r="BP95">
        <v>0</v>
      </c>
      <c r="BQ95">
        <v>0</v>
      </c>
      <c r="BR95">
        <v>2.98234E-5</v>
      </c>
      <c r="BS95">
        <v>8.6658700000000004E-4</v>
      </c>
      <c r="BU95">
        <v>41.87</v>
      </c>
      <c r="BV95">
        <v>6.89</v>
      </c>
      <c r="BW95">
        <v>10.62</v>
      </c>
      <c r="BX95">
        <v>18.97</v>
      </c>
      <c r="BY95">
        <v>7.53</v>
      </c>
      <c r="BZ95">
        <v>1.82</v>
      </c>
      <c r="CA95">
        <v>12.31</v>
      </c>
      <c r="CB95">
        <f t="shared" si="6"/>
        <v>192000</v>
      </c>
      <c r="CC95">
        <f t="shared" si="7"/>
        <v>168900</v>
      </c>
      <c r="CD95">
        <f t="shared" si="8"/>
        <v>0.35885416666666664</v>
      </c>
      <c r="CE95">
        <f t="shared" si="9"/>
        <v>0.40793368857312018</v>
      </c>
      <c r="CF95">
        <f t="shared" si="10"/>
        <v>0.6411458333333333</v>
      </c>
      <c r="CG95">
        <f t="shared" si="11"/>
        <v>0.59206631142687982</v>
      </c>
      <c r="CI95">
        <v>5.6590583675466322</v>
      </c>
      <c r="CJ95">
        <v>2.3409416324533674</v>
      </c>
      <c r="CL95">
        <v>0.95680368760150714</v>
      </c>
      <c r="CM95">
        <v>0.30178559334015881</v>
      </c>
      <c r="CN95">
        <v>1.846887710989501</v>
      </c>
      <c r="CO95">
        <v>4.9028002164255464E-3</v>
      </c>
      <c r="CP95">
        <v>2.3751461070304867</v>
      </c>
      <c r="CQ95">
        <v>2.7928926304631146E-2</v>
      </c>
      <c r="CR95">
        <v>4.3353144034103735E-3</v>
      </c>
      <c r="CS95">
        <v>1.3218142181578848E-2</v>
      </c>
      <c r="CT95">
        <v>5.87730996196316E-3</v>
      </c>
      <c r="CU95">
        <v>7.1237451727414528E-4</v>
      </c>
      <c r="CV95">
        <v>4.4542253801997211E-4</v>
      </c>
      <c r="CW95">
        <v>2.5170237855973227E-5</v>
      </c>
      <c r="CX95">
        <v>1.6281053778971461E-11</v>
      </c>
      <c r="CY95">
        <v>3.5270627614841018E-4</v>
      </c>
      <c r="CZ95">
        <v>1.426023906341008E-9</v>
      </c>
      <c r="DA95">
        <v>0</v>
      </c>
      <c r="DB95">
        <v>4.1425518895209804E-5</v>
      </c>
      <c r="DC95">
        <v>0</v>
      </c>
      <c r="DD95">
        <v>0</v>
      </c>
      <c r="DE95">
        <v>1.3592015965375971E-6</v>
      </c>
      <c r="DF95">
        <v>3.5042021565031107E-5</v>
      </c>
      <c r="DH95">
        <v>4.4369725767698875E-2</v>
      </c>
      <c r="DI95">
        <v>1.6136419205525177</v>
      </c>
      <c r="DJ95">
        <v>4.1349171545261246E-3</v>
      </c>
      <c r="DK95">
        <v>1.2824035984162417E-4</v>
      </c>
      <c r="DL95">
        <v>0</v>
      </c>
      <c r="DM95">
        <v>6.0618115040467725E-3</v>
      </c>
      <c r="DN95">
        <v>4.6058550742036228</v>
      </c>
      <c r="DP95">
        <v>4.9801004610950932E-2</v>
      </c>
      <c r="DQ95">
        <v>8.2056235928664373E-2</v>
      </c>
      <c r="DR95">
        <v>7.806543591853516</v>
      </c>
      <c r="DS95">
        <v>8.3157279983542356</v>
      </c>
      <c r="DT95">
        <v>20.065510340226858</v>
      </c>
      <c r="DU95">
        <v>37.093648985404108</v>
      </c>
      <c r="DV95">
        <v>0</v>
      </c>
      <c r="DW95">
        <v>0</v>
      </c>
      <c r="DX95">
        <v>5.863256512455498E-3</v>
      </c>
      <c r="DY95">
        <v>2.8768383141842486</v>
      </c>
      <c r="DZ95">
        <v>0.14346918625834298</v>
      </c>
      <c r="EA95">
        <v>3.9324884615384574E-2</v>
      </c>
      <c r="EB95">
        <v>4.151152104113566E-2</v>
      </c>
      <c r="EC95">
        <v>12.864177634524101</v>
      </c>
      <c r="ED95">
        <v>5.2474789905169586E-2</v>
      </c>
      <c r="EE95">
        <v>5.7085991312327736E-2</v>
      </c>
      <c r="EF95">
        <v>4.9823901721170469E-3</v>
      </c>
      <c r="EG95">
        <v>4.6128817468117318E-2</v>
      </c>
      <c r="EH95">
        <v>0</v>
      </c>
      <c r="EI95">
        <v>3.1128928623601869E-4</v>
      </c>
      <c r="EJ95">
        <v>1.9217304858846003E-8</v>
      </c>
      <c r="EK95">
        <v>2.3944015303661529E-10</v>
      </c>
      <c r="EL95">
        <v>5.5950518017436317E-3</v>
      </c>
      <c r="EM95">
        <v>7.4514929180355492E-4</v>
      </c>
      <c r="EN95">
        <v>2.1565969525959303E-3</v>
      </c>
      <c r="EO95">
        <v>0.11091182425345909</v>
      </c>
      <c r="EP95">
        <v>0</v>
      </c>
      <c r="EQ95">
        <v>0</v>
      </c>
      <c r="ER95">
        <v>3.7610188511749343E-5</v>
      </c>
      <c r="ES95">
        <v>9.335049150579175E-4</v>
      </c>
      <c r="EU95">
        <v>11.424274840567765</v>
      </c>
      <c r="EV95">
        <v>20.065510340226858</v>
      </c>
      <c r="EW95">
        <v>40.57956277148751</v>
      </c>
      <c r="EX95">
        <v>9.0711289580029817</v>
      </c>
      <c r="EY95">
        <v>3.0366283684980151</v>
      </c>
      <c r="EZ95">
        <v>15.835802668099168</v>
      </c>
      <c r="FB95">
        <v>26.205200000000001</v>
      </c>
      <c r="FC95">
        <v>124.435</v>
      </c>
      <c r="FD95">
        <v>4158.96</v>
      </c>
      <c r="FE95">
        <v>3398.76</v>
      </c>
      <c r="FF95">
        <v>4.2127600000000003E-12</v>
      </c>
      <c r="FG95">
        <v>13798.1</v>
      </c>
      <c r="FH95">
        <v>848.85299999999995</v>
      </c>
      <c r="FI95">
        <v>145.744</v>
      </c>
      <c r="FJ95">
        <v>7.6243699999999999</v>
      </c>
      <c r="FK95">
        <v>1833.26</v>
      </c>
      <c r="FL95">
        <v>78.650400000000005</v>
      </c>
      <c r="FM95">
        <v>28.8673</v>
      </c>
      <c r="FN95">
        <v>34.031599999999997</v>
      </c>
      <c r="FO95">
        <v>8759.25</v>
      </c>
      <c r="FP95">
        <v>37.069800000000001</v>
      </c>
      <c r="FQ95">
        <v>77.878900000000002</v>
      </c>
      <c r="FR95">
        <v>3.0997300000000001</v>
      </c>
      <c r="FS95">
        <v>43.482100000000003</v>
      </c>
      <c r="FT95">
        <v>5.5494599999999998</v>
      </c>
      <c r="FU95">
        <v>0.43960500000000002</v>
      </c>
      <c r="FV95">
        <v>1.4872799999999999E-5</v>
      </c>
      <c r="FW95">
        <v>1.8078000000000001E-7</v>
      </c>
      <c r="FX95">
        <v>3.5719400000000001</v>
      </c>
      <c r="FY95">
        <v>0.58741299999999996</v>
      </c>
      <c r="FZ95">
        <v>2.4334199999999999</v>
      </c>
      <c r="GA95">
        <v>113.839</v>
      </c>
      <c r="GB95">
        <v>9.0073600000000001E-6</v>
      </c>
      <c r="GC95">
        <v>3.36235E-4</v>
      </c>
      <c r="GD95">
        <v>5.8253899999999997E-2</v>
      </c>
      <c r="GE95">
        <v>1.3595900000000001</v>
      </c>
      <c r="GG95">
        <v>600</v>
      </c>
      <c r="GH95">
        <v>700.00000000000011</v>
      </c>
      <c r="GI95">
        <v>800</v>
      </c>
      <c r="GJ95">
        <v>500</v>
      </c>
      <c r="GK95">
        <v>900</v>
      </c>
      <c r="GL95">
        <v>383.33333333333303</v>
      </c>
      <c r="GM95">
        <v>2.6205200000000003E-3</v>
      </c>
      <c r="GN95">
        <v>1.24435E-2</v>
      </c>
      <c r="GO95">
        <v>0.41589599999999999</v>
      </c>
      <c r="GP95">
        <v>0.33987600000000001</v>
      </c>
      <c r="GQ95">
        <v>4.2127600000000004E-16</v>
      </c>
      <c r="GR95">
        <v>1.37981</v>
      </c>
      <c r="GS95">
        <v>8.4885299999999997E-2</v>
      </c>
      <c r="GT95">
        <v>1.45744E-2</v>
      </c>
      <c r="GU95">
        <v>7.6243700000000003E-4</v>
      </c>
      <c r="GV95">
        <v>0.18332599999999999</v>
      </c>
      <c r="GW95">
        <v>7.8650400000000002E-3</v>
      </c>
      <c r="GX95">
        <v>2.8867300000000001E-3</v>
      </c>
      <c r="GY95">
        <v>3.4031599999999997E-3</v>
      </c>
      <c r="GZ95">
        <v>0.87592499999999995</v>
      </c>
      <c r="HA95">
        <v>3.7069799999999999E-3</v>
      </c>
      <c r="HB95">
        <v>7.7878900000000004E-3</v>
      </c>
      <c r="HC95">
        <v>3.0997300000000001E-4</v>
      </c>
      <c r="HD95">
        <v>4.3482099999999999E-3</v>
      </c>
      <c r="HE95">
        <v>5.5494599999999995E-4</v>
      </c>
      <c r="HF95">
        <v>4.39605E-5</v>
      </c>
      <c r="HG95">
        <v>1.4872799999999999E-9</v>
      </c>
      <c r="HH95">
        <v>1.8078E-11</v>
      </c>
      <c r="HI95">
        <v>3.5719400000000002E-4</v>
      </c>
      <c r="HJ95">
        <v>5.8741299999999999E-5</v>
      </c>
      <c r="HK95">
        <v>2.4334199999999999E-4</v>
      </c>
      <c r="HL95">
        <v>1.1383900000000001E-2</v>
      </c>
      <c r="HM95">
        <v>9.00736E-10</v>
      </c>
      <c r="HN95">
        <v>3.3623499999999997E-8</v>
      </c>
      <c r="HO95">
        <v>5.8253899999999995E-6</v>
      </c>
      <c r="HP95">
        <v>1.35959E-4</v>
      </c>
      <c r="HS95">
        <v>0.06</v>
      </c>
      <c r="HT95">
        <v>7.0000000000000007E-2</v>
      </c>
      <c r="HU95">
        <v>0.08</v>
      </c>
      <c r="HV95">
        <v>0.05</v>
      </c>
      <c r="HW95">
        <v>0.09</v>
      </c>
      <c r="HX95">
        <v>3.8333333333333303E-2</v>
      </c>
      <c r="HZ95">
        <v>5.6412923342939398E-3</v>
      </c>
      <c r="IA95">
        <v>1.6773556546324436E-2</v>
      </c>
      <c r="IB95">
        <v>0.68945326203208668</v>
      </c>
      <c r="IC95">
        <v>0.5634308021390384</v>
      </c>
      <c r="ID95">
        <v>7.9602114455152001E-16</v>
      </c>
      <c r="IE95">
        <v>2.9511920541117815</v>
      </c>
      <c r="IF95">
        <v>0.11877164730538946</v>
      </c>
      <c r="IG95">
        <v>2.0392523752495048E-2</v>
      </c>
      <c r="IH95">
        <v>1.1694318398576477E-3</v>
      </c>
      <c r="II95">
        <v>0.30587523751827861</v>
      </c>
      <c r="IJ95">
        <v>1.4040964617196686E-2</v>
      </c>
      <c r="IK95">
        <v>4.2190669230769183E-3</v>
      </c>
      <c r="IL95">
        <v>4.3942513724062483E-3</v>
      </c>
      <c r="IM95">
        <v>1.1267046016114606</v>
      </c>
      <c r="IN95">
        <v>4.6141638482716267E-3</v>
      </c>
      <c r="IO95">
        <v>9.6937670266136096E-3</v>
      </c>
      <c r="IP95">
        <v>4.1667627022375276E-4</v>
      </c>
      <c r="IQ95">
        <v>4.7552028629928474E-3</v>
      </c>
      <c r="IR95">
        <v>6.5628286372974105E-4</v>
      </c>
      <c r="IS95">
        <v>5.1987982309974819E-5</v>
      </c>
      <c r="IT95">
        <v>1.8887502508154291E-9</v>
      </c>
      <c r="IU95">
        <v>2.4419767156325416E-11</v>
      </c>
      <c r="IV95">
        <v>5.1097464793886638E-4</v>
      </c>
      <c r="IW95">
        <v>7.4575868275629858E-5</v>
      </c>
      <c r="IX95">
        <v>2.5799012641083437E-4</v>
      </c>
      <c r="IY95">
        <v>1.2710501602330608E-2</v>
      </c>
      <c r="IZ95">
        <v>1.0563707300215969E-9</v>
      </c>
      <c r="JA95">
        <v>2.1670637283236984E-8</v>
      </c>
      <c r="JB95">
        <v>7.3463795561357968E-6</v>
      </c>
      <c r="JC95">
        <v>1.4645776447876486E-4</v>
      </c>
      <c r="JD95">
        <v>0</v>
      </c>
      <c r="JE95">
        <v>0</v>
      </c>
      <c r="JF95">
        <v>9.9465240641711403E-2</v>
      </c>
      <c r="JG95">
        <v>0.1322683469236472</v>
      </c>
      <c r="JH95">
        <v>0.17110715557137759</v>
      </c>
      <c r="JI95">
        <v>6.0230179028133005E-2</v>
      </c>
      <c r="JJ95">
        <v>0.1501629412993524</v>
      </c>
    </row>
    <row r="96" spans="1:270">
      <c r="A96" t="s">
        <v>306</v>
      </c>
      <c r="B96" t="s">
        <v>128</v>
      </c>
      <c r="D96">
        <v>275.08699999999999</v>
      </c>
      <c r="E96">
        <v>918.47299999999996</v>
      </c>
      <c r="F96">
        <v>56229</v>
      </c>
      <c r="G96">
        <v>53487.1</v>
      </c>
      <c r="H96">
        <v>108300</v>
      </c>
      <c r="I96">
        <v>183585</v>
      </c>
      <c r="J96" s="17">
        <v>0</v>
      </c>
      <c r="K96" s="17">
        <v>397.15499999999997</v>
      </c>
      <c r="L96">
        <v>40.833799999999997</v>
      </c>
      <c r="M96">
        <v>15185.7</v>
      </c>
      <c r="N96">
        <v>716.57500000000005</v>
      </c>
      <c r="O96">
        <v>168.50800000000001</v>
      </c>
      <c r="P96">
        <v>357.18400000000003</v>
      </c>
      <c r="Q96">
        <v>116159</v>
      </c>
      <c r="R96">
        <v>499.10500000000002</v>
      </c>
      <c r="S96">
        <v>484.40300000000002</v>
      </c>
      <c r="T96">
        <v>44.479399999999998</v>
      </c>
      <c r="U96">
        <v>468.47500000000002</v>
      </c>
      <c r="V96" s="17">
        <v>0</v>
      </c>
      <c r="W96">
        <v>2.4764599999999999</v>
      </c>
      <c r="X96">
        <v>9.28948E-2</v>
      </c>
      <c r="Y96">
        <v>0.164939</v>
      </c>
      <c r="Z96">
        <v>43.584400000000002</v>
      </c>
      <c r="AA96">
        <v>7.2878499999999997</v>
      </c>
      <c r="AB96">
        <v>26.192299999999999</v>
      </c>
      <c r="AC96">
        <v>1073.08</v>
      </c>
      <c r="AD96">
        <v>1.25922</v>
      </c>
      <c r="AE96">
        <v>7.6915999999999996E-4</v>
      </c>
      <c r="AF96">
        <v>0.47373700000000002</v>
      </c>
      <c r="AG96">
        <v>8.4979399999999998</v>
      </c>
      <c r="AI96">
        <v>419300</v>
      </c>
      <c r="AJ96">
        <v>72000</v>
      </c>
      <c r="AK96">
        <v>108300</v>
      </c>
      <c r="AL96">
        <v>190200</v>
      </c>
      <c r="AM96">
        <v>75000</v>
      </c>
      <c r="AN96">
        <v>12800</v>
      </c>
      <c r="AO96">
        <v>122300</v>
      </c>
      <c r="AP96">
        <v>2.7508700000000001E-2</v>
      </c>
      <c r="AQ96">
        <v>9.1847299999999993E-2</v>
      </c>
      <c r="AR96">
        <v>5.6228999999999996</v>
      </c>
      <c r="AS96">
        <v>5.3487099999999996</v>
      </c>
      <c r="AT96">
        <v>10.83</v>
      </c>
      <c r="AU96">
        <v>18.358499999999999</v>
      </c>
      <c r="AV96">
        <v>0</v>
      </c>
      <c r="AW96">
        <v>3.9715499999999994E-2</v>
      </c>
      <c r="AX96">
        <v>4.0833799999999993E-3</v>
      </c>
      <c r="AY96">
        <v>1.51857</v>
      </c>
      <c r="AZ96">
        <v>7.1657499999999999E-2</v>
      </c>
      <c r="BA96">
        <v>1.6850800000000003E-2</v>
      </c>
      <c r="BB96">
        <v>3.5718400000000004E-2</v>
      </c>
      <c r="BC96">
        <v>11.6159</v>
      </c>
      <c r="BD96">
        <v>4.9910500000000003E-2</v>
      </c>
      <c r="BE96">
        <v>4.8440299999999999E-2</v>
      </c>
      <c r="BF96">
        <v>4.4479400000000001E-3</v>
      </c>
      <c r="BG96">
        <v>4.68475E-2</v>
      </c>
      <c r="BH96">
        <v>0</v>
      </c>
      <c r="BI96">
        <v>2.4764599999999997E-4</v>
      </c>
      <c r="BJ96">
        <v>9.28948E-6</v>
      </c>
      <c r="BK96">
        <v>1.6493900000000001E-5</v>
      </c>
      <c r="BL96">
        <v>4.3584399999999999E-3</v>
      </c>
      <c r="BM96">
        <v>7.2878500000000002E-4</v>
      </c>
      <c r="BN96">
        <v>2.6192299999999997E-3</v>
      </c>
      <c r="BO96">
        <v>0.10730799999999999</v>
      </c>
      <c r="BP96">
        <v>1.2592199999999999E-4</v>
      </c>
      <c r="BQ96">
        <v>7.6915999999999999E-8</v>
      </c>
      <c r="BR96">
        <v>4.7373700000000004E-5</v>
      </c>
      <c r="BS96">
        <v>8.4979399999999996E-4</v>
      </c>
      <c r="BU96">
        <v>41.93</v>
      </c>
      <c r="BV96">
        <v>7.2</v>
      </c>
      <c r="BW96">
        <v>10.83</v>
      </c>
      <c r="BX96">
        <v>19.02</v>
      </c>
      <c r="BY96">
        <v>7.5</v>
      </c>
      <c r="BZ96">
        <v>1.28</v>
      </c>
      <c r="CA96">
        <v>12.23</v>
      </c>
      <c r="CB96">
        <f t="shared" si="6"/>
        <v>194300</v>
      </c>
      <c r="CC96">
        <f t="shared" si="7"/>
        <v>188159</v>
      </c>
      <c r="CD96">
        <f t="shared" si="8"/>
        <v>0.37056098816263511</v>
      </c>
      <c r="CE96">
        <f t="shared" si="9"/>
        <v>0.38265509489314886</v>
      </c>
      <c r="CF96">
        <f t="shared" si="10"/>
        <v>0.62943901183736495</v>
      </c>
      <c r="CG96">
        <f t="shared" si="11"/>
        <v>0.61734490510685114</v>
      </c>
      <c r="CI96">
        <v>5.6313632609134059</v>
      </c>
      <c r="CJ96">
        <v>2.3686367390865946</v>
      </c>
      <c r="CL96">
        <v>0.96906281532549698</v>
      </c>
      <c r="CM96">
        <v>0.26379363389314409</v>
      </c>
      <c r="CN96">
        <v>1.8211054070605228</v>
      </c>
      <c r="CO96">
        <v>5.4062517263971906E-3</v>
      </c>
      <c r="CP96">
        <v>2.4633708224958806</v>
      </c>
      <c r="CQ96">
        <v>3.2961238272558029E-2</v>
      </c>
      <c r="CR96">
        <v>2.6946980152220061E-3</v>
      </c>
      <c r="CS96">
        <v>1.1697569489430459E-2</v>
      </c>
      <c r="CT96">
        <v>6.1610513712035539E-3</v>
      </c>
      <c r="CU96">
        <v>7.5524249246370799E-4</v>
      </c>
      <c r="CV96">
        <v>5.3051108621398561E-4</v>
      </c>
      <c r="CW96">
        <v>2.3502875002937937E-5</v>
      </c>
      <c r="CX96">
        <v>1.503578861212749E-6</v>
      </c>
      <c r="CY96">
        <v>3.9008705065579163E-4</v>
      </c>
      <c r="CZ96">
        <v>8.6882781446001199E-7</v>
      </c>
      <c r="DA96">
        <v>3.6971196825626874E-9</v>
      </c>
      <c r="DB96">
        <v>5.1051092727059019E-5</v>
      </c>
      <c r="DC96">
        <v>7.5386275839577638E-6</v>
      </c>
      <c r="DD96">
        <v>3.6971196825626874E-9</v>
      </c>
      <c r="DE96">
        <v>2.1428423267061401E-6</v>
      </c>
      <c r="DF96">
        <v>3.4104904001577267E-5</v>
      </c>
      <c r="DH96">
        <v>6.6443169399241747E-2</v>
      </c>
      <c r="DI96">
        <v>1.5951430763925092</v>
      </c>
      <c r="DJ96">
        <v>4.5579088727853009E-3</v>
      </c>
      <c r="DK96">
        <v>1.6388589512515651E-4</v>
      </c>
      <c r="DL96">
        <v>8.2399626608235122E-3</v>
      </c>
      <c r="DM96">
        <v>6.4991189458773451E-3</v>
      </c>
      <c r="DN96">
        <v>4.6739740686069862</v>
      </c>
      <c r="DP96">
        <v>5.9219017002881756E-2</v>
      </c>
      <c r="DQ96">
        <v>0.1238080829491079</v>
      </c>
      <c r="DR96">
        <v>9.3233026126311298</v>
      </c>
      <c r="DS96">
        <v>8.8686695330178829</v>
      </c>
      <c r="DT96">
        <v>20.462285968423434</v>
      </c>
      <c r="DU96">
        <v>39.272419544321878</v>
      </c>
      <c r="DV96">
        <v>0</v>
      </c>
      <c r="DW96">
        <v>5.5569991017964171E-2</v>
      </c>
      <c r="DX96">
        <v>6.263120213523112E-3</v>
      </c>
      <c r="DY96">
        <v>2.533699308543973</v>
      </c>
      <c r="DZ96">
        <v>0.12792565861798177</v>
      </c>
      <c r="EA96">
        <v>2.4628092307692282E-2</v>
      </c>
      <c r="EB96">
        <v>4.6120555078267074E-2</v>
      </c>
      <c r="EC96">
        <v>14.942900098486851</v>
      </c>
      <c r="ED96">
        <v>6.2124755123890887E-2</v>
      </c>
      <c r="EE96">
        <v>6.0294763138574278E-2</v>
      </c>
      <c r="EF96">
        <v>5.9790725301204902E-3</v>
      </c>
      <c r="EG96">
        <v>5.1232430384930215E-2</v>
      </c>
      <c r="EH96">
        <v>0</v>
      </c>
      <c r="EI96">
        <v>2.9286782150193976E-4</v>
      </c>
      <c r="EJ96">
        <v>1.1797044053537272E-5</v>
      </c>
      <c r="EK96">
        <v>2.2279964459548393E-5</v>
      </c>
      <c r="EL96">
        <v>6.2348537337208144E-3</v>
      </c>
      <c r="EM96">
        <v>9.2523955311262743E-4</v>
      </c>
      <c r="EN96">
        <v>2.7768962151993892E-3</v>
      </c>
      <c r="EO96">
        <v>0.11981293809176931</v>
      </c>
      <c r="EP96">
        <v>1.4767958099352034E-4</v>
      </c>
      <c r="EQ96">
        <v>4.9573028901734082E-8</v>
      </c>
      <c r="ER96">
        <v>5.9742812271540473E-5</v>
      </c>
      <c r="ES96">
        <v>9.1541515830116064E-4</v>
      </c>
      <c r="EU96">
        <v>11.938284303641208</v>
      </c>
      <c r="EV96">
        <v>20.462285968423434</v>
      </c>
      <c r="EW96">
        <v>40.686519974364387</v>
      </c>
      <c r="EX96">
        <v>9.034989001995001</v>
      </c>
      <c r="EY96">
        <v>2.1356507207019009</v>
      </c>
      <c r="EZ96">
        <v>15.732889247022976</v>
      </c>
      <c r="FB96">
        <v>33.090899999999998</v>
      </c>
      <c r="FC96">
        <v>187.364</v>
      </c>
      <c r="FD96">
        <v>4271.97</v>
      </c>
      <c r="FE96">
        <v>3333.25</v>
      </c>
      <c r="FF96">
        <v>5.6359299999999998E-12</v>
      </c>
      <c r="FG96">
        <v>16431.8</v>
      </c>
      <c r="FH96">
        <v>1536.43</v>
      </c>
      <c r="FI96">
        <v>96.409499999999994</v>
      </c>
      <c r="FJ96">
        <v>7.2774200000000002</v>
      </c>
      <c r="FK96">
        <v>2345.0300000000002</v>
      </c>
      <c r="FL96">
        <v>84.514300000000006</v>
      </c>
      <c r="FM96">
        <v>21.060700000000001</v>
      </c>
      <c r="FN96">
        <v>46.9176</v>
      </c>
      <c r="FO96">
        <v>21137.5</v>
      </c>
      <c r="FP96">
        <v>70.279799999999994</v>
      </c>
      <c r="FQ96">
        <v>74.012600000000006</v>
      </c>
      <c r="FR96">
        <v>5.9261600000000003</v>
      </c>
      <c r="FS96">
        <v>64.646100000000004</v>
      </c>
      <c r="FT96">
        <v>7.4774500000000002</v>
      </c>
      <c r="FU96">
        <v>0.42377100000000001</v>
      </c>
      <c r="FV96">
        <v>0.100135</v>
      </c>
      <c r="FW96">
        <v>0.22644600000000001</v>
      </c>
      <c r="FX96">
        <v>5.3496499999999996</v>
      </c>
      <c r="FY96">
        <v>0.98979899999999998</v>
      </c>
      <c r="FZ96">
        <v>4.57707</v>
      </c>
      <c r="GA96">
        <v>173.672</v>
      </c>
      <c r="GB96">
        <v>0.21321699999999999</v>
      </c>
      <c r="GC96">
        <v>1.10717E-4</v>
      </c>
      <c r="GD96">
        <v>0.14675099999999999</v>
      </c>
      <c r="GE96">
        <v>0.952152</v>
      </c>
      <c r="GG96">
        <v>600</v>
      </c>
      <c r="GH96">
        <v>700.00000000000011</v>
      </c>
      <c r="GI96">
        <v>800</v>
      </c>
      <c r="GJ96">
        <v>500</v>
      </c>
      <c r="GK96">
        <v>900</v>
      </c>
      <c r="GL96">
        <v>383.33333333333303</v>
      </c>
      <c r="GM96">
        <v>3.3090899999999998E-3</v>
      </c>
      <c r="GN96">
        <v>1.87364E-2</v>
      </c>
      <c r="GO96">
        <v>0.42719700000000005</v>
      </c>
      <c r="GP96">
        <v>0.33332499999999998</v>
      </c>
      <c r="GQ96">
        <v>5.6359300000000001E-16</v>
      </c>
      <c r="GR96">
        <v>1.6431799999999999</v>
      </c>
      <c r="GS96">
        <v>0.153643</v>
      </c>
      <c r="GT96">
        <v>9.6409499999999988E-3</v>
      </c>
      <c r="GU96">
        <v>7.2774199999999997E-4</v>
      </c>
      <c r="GV96">
        <v>0.23450300000000002</v>
      </c>
      <c r="GW96">
        <v>8.4514300000000011E-3</v>
      </c>
      <c r="GX96">
        <v>2.1060700000000003E-3</v>
      </c>
      <c r="GY96">
        <v>4.6917599999999997E-3</v>
      </c>
      <c r="GZ96">
        <v>2.11375</v>
      </c>
      <c r="HA96">
        <v>7.0279799999999996E-3</v>
      </c>
      <c r="HB96">
        <v>7.4012600000000007E-3</v>
      </c>
      <c r="HC96">
        <v>5.9261600000000002E-4</v>
      </c>
      <c r="HD96">
        <v>6.4646100000000008E-3</v>
      </c>
      <c r="HE96">
        <v>7.4774499999999996E-4</v>
      </c>
      <c r="HF96">
        <v>4.2377099999999998E-5</v>
      </c>
      <c r="HG96">
        <v>1.00135E-5</v>
      </c>
      <c r="HH96">
        <v>2.26446E-5</v>
      </c>
      <c r="HI96">
        <v>5.3496499999999998E-4</v>
      </c>
      <c r="HJ96">
        <v>9.8979899999999997E-5</v>
      </c>
      <c r="HK96">
        <v>4.5770700000000001E-4</v>
      </c>
      <c r="HL96">
        <v>1.7367199999999999E-2</v>
      </c>
      <c r="HM96">
        <v>2.13217E-5</v>
      </c>
      <c r="HN96">
        <v>1.10717E-8</v>
      </c>
      <c r="HO96">
        <v>1.4675099999999999E-5</v>
      </c>
      <c r="HP96">
        <v>9.5215200000000003E-5</v>
      </c>
      <c r="HS96">
        <v>0.06</v>
      </c>
      <c r="HT96">
        <v>7.0000000000000007E-2</v>
      </c>
      <c r="HU96">
        <v>0.08</v>
      </c>
      <c r="HV96">
        <v>0.05</v>
      </c>
      <c r="HW96">
        <v>0.09</v>
      </c>
      <c r="HX96">
        <v>3.8333333333333303E-2</v>
      </c>
      <c r="HZ96">
        <v>7.1236029682997005E-3</v>
      </c>
      <c r="IA96">
        <v>2.5256243410178257E-2</v>
      </c>
      <c r="IB96">
        <v>0.70818754010695317</v>
      </c>
      <c r="IC96">
        <v>0.55257085561497421</v>
      </c>
      <c r="ID96">
        <v>1.0649359206819871E-15</v>
      </c>
      <c r="IE96">
        <v>3.5144981986472024</v>
      </c>
      <c r="IF96">
        <v>0.21497753093812419</v>
      </c>
      <c r="IG96">
        <v>1.3489632634730565E-2</v>
      </c>
      <c r="IH96">
        <v>1.1162163772241958E-3</v>
      </c>
      <c r="II96">
        <v>0.39126289137246706</v>
      </c>
      <c r="IJ96">
        <v>1.5087810054966611E-2</v>
      </c>
      <c r="IK96">
        <v>3.0781023076923045E-3</v>
      </c>
      <c r="IL96">
        <v>6.0581262176920099E-3</v>
      </c>
      <c r="IM96">
        <v>2.7189221128021521</v>
      </c>
      <c r="IN96">
        <v>8.7478894524319062E-3</v>
      </c>
      <c r="IO96">
        <v>9.2125197124502591E-3</v>
      </c>
      <c r="IP96">
        <v>7.9661462306368448E-4</v>
      </c>
      <c r="IQ96">
        <v>7.069698101088079E-3</v>
      </c>
      <c r="IR96">
        <v>8.8428825496461865E-4</v>
      </c>
      <c r="IS96">
        <v>5.0115442844099448E-5</v>
      </c>
      <c r="IT96">
        <v>1.2716503036778752E-5</v>
      </c>
      <c r="IU96">
        <v>3.0588331637798792E-5</v>
      </c>
      <c r="IV96">
        <v>7.6528035894952225E-4</v>
      </c>
      <c r="IW96">
        <v>1.2566136575688683E-4</v>
      </c>
      <c r="IX96">
        <v>4.8525896388261697E-4</v>
      </c>
      <c r="IY96">
        <v>1.9391054333576026E-2</v>
      </c>
      <c r="IZ96">
        <v>2.5005795032397377E-5</v>
      </c>
      <c r="JA96">
        <v>7.135806647398841E-9</v>
      </c>
      <c r="JB96">
        <v>1.8506718798955682E-5</v>
      </c>
      <c r="JC96">
        <v>1.0256772509652537E-4</v>
      </c>
      <c r="JD96">
        <v>0</v>
      </c>
      <c r="JE96">
        <v>0</v>
      </c>
      <c r="JF96">
        <v>9.9465240641711403E-2</v>
      </c>
      <c r="JG96">
        <v>0.1322683469236472</v>
      </c>
      <c r="JH96">
        <v>0.17110715557137759</v>
      </c>
      <c r="JI96">
        <v>6.0230179028133005E-2</v>
      </c>
      <c r="JJ96">
        <v>0.1501629412993524</v>
      </c>
    </row>
    <row r="97" spans="1:270">
      <c r="A97" t="s">
        <v>306</v>
      </c>
      <c r="B97" t="s">
        <v>129</v>
      </c>
      <c r="D97">
        <v>253.518</v>
      </c>
      <c r="E97">
        <v>810.56600000000003</v>
      </c>
      <c r="F97">
        <v>55660.800000000003</v>
      </c>
      <c r="G97">
        <v>53264.1</v>
      </c>
      <c r="H97">
        <v>107100</v>
      </c>
      <c r="I97">
        <v>182014</v>
      </c>
      <c r="J97" s="17">
        <v>0</v>
      </c>
      <c r="K97" s="17">
        <v>0</v>
      </c>
      <c r="L97">
        <v>39.898899999999998</v>
      </c>
      <c r="M97">
        <v>14386.3</v>
      </c>
      <c r="N97">
        <v>688.85599999999999</v>
      </c>
      <c r="O97">
        <v>121.364</v>
      </c>
      <c r="P97">
        <v>318.90899999999999</v>
      </c>
      <c r="Q97">
        <v>103967</v>
      </c>
      <c r="R97">
        <v>510.37700000000001</v>
      </c>
      <c r="S97">
        <v>510.19799999999998</v>
      </c>
      <c r="T97">
        <v>41.87</v>
      </c>
      <c r="U97">
        <v>430.57499999999999</v>
      </c>
      <c r="V97" s="17">
        <v>0</v>
      </c>
      <c r="W97">
        <v>2.3506300000000002</v>
      </c>
      <c r="X97" s="1">
        <v>1.3064000000000001E-5</v>
      </c>
      <c r="Y97" s="1">
        <v>2.72228E-5</v>
      </c>
      <c r="Z97">
        <v>40.962400000000002</v>
      </c>
      <c r="AA97">
        <v>6.4711800000000004</v>
      </c>
      <c r="AB97">
        <v>30.903600000000001</v>
      </c>
      <c r="AC97">
        <v>855.66099999999994</v>
      </c>
      <c r="AD97" s="17">
        <v>0</v>
      </c>
      <c r="AE97" s="17">
        <v>0</v>
      </c>
      <c r="AF97">
        <v>0.397594</v>
      </c>
      <c r="AG97">
        <v>8.7767099999999996</v>
      </c>
      <c r="AI97">
        <v>418400.00000000006</v>
      </c>
      <c r="AJ97">
        <v>70600</v>
      </c>
      <c r="AK97">
        <v>107100.00000000001</v>
      </c>
      <c r="AL97">
        <v>189700</v>
      </c>
      <c r="AM97">
        <v>75100</v>
      </c>
      <c r="AN97">
        <v>14300</v>
      </c>
      <c r="AO97">
        <v>124900</v>
      </c>
      <c r="AP97">
        <v>2.5351800000000001E-2</v>
      </c>
      <c r="AQ97">
        <v>8.1056600000000006E-2</v>
      </c>
      <c r="AR97">
        <v>5.5660800000000004</v>
      </c>
      <c r="AS97">
        <v>5.3264100000000001</v>
      </c>
      <c r="AT97">
        <v>10.71</v>
      </c>
      <c r="AU97">
        <v>18.2014</v>
      </c>
      <c r="AV97">
        <v>0</v>
      </c>
      <c r="AW97">
        <v>0</v>
      </c>
      <c r="AX97">
        <v>3.9898899999999994E-3</v>
      </c>
      <c r="AY97">
        <v>1.4386299999999999</v>
      </c>
      <c r="AZ97">
        <v>6.8885600000000005E-2</v>
      </c>
      <c r="BA97">
        <v>1.21364E-2</v>
      </c>
      <c r="BB97">
        <v>3.18909E-2</v>
      </c>
      <c r="BC97">
        <v>10.396699999999999</v>
      </c>
      <c r="BD97">
        <v>5.1037699999999998E-2</v>
      </c>
      <c r="BE97">
        <v>5.1019799999999997E-2</v>
      </c>
      <c r="BF97">
        <v>4.1869999999999997E-3</v>
      </c>
      <c r="BG97">
        <v>4.3057499999999999E-2</v>
      </c>
      <c r="BH97">
        <v>0</v>
      </c>
      <c r="BI97">
        <v>2.3506300000000001E-4</v>
      </c>
      <c r="BJ97">
        <v>1.3064000000000002E-9</v>
      </c>
      <c r="BK97">
        <v>2.7222799999999998E-9</v>
      </c>
      <c r="BL97">
        <v>4.0962400000000001E-3</v>
      </c>
      <c r="BM97">
        <v>6.4711800000000002E-4</v>
      </c>
      <c r="BN97">
        <v>3.0903599999999999E-3</v>
      </c>
      <c r="BO97">
        <v>8.5566099999999992E-2</v>
      </c>
      <c r="BP97">
        <v>0</v>
      </c>
      <c r="BQ97">
        <v>0</v>
      </c>
      <c r="BR97">
        <v>3.9759399999999997E-5</v>
      </c>
      <c r="BS97">
        <v>8.7767100000000001E-4</v>
      </c>
      <c r="BU97">
        <v>41.84</v>
      </c>
      <c r="BV97">
        <v>7.06</v>
      </c>
      <c r="BW97">
        <v>10.71</v>
      </c>
      <c r="BX97">
        <v>18.97</v>
      </c>
      <c r="BY97">
        <v>7.51</v>
      </c>
      <c r="BZ97">
        <v>1.43</v>
      </c>
      <c r="CA97">
        <v>12.49</v>
      </c>
      <c r="CB97">
        <f t="shared" si="6"/>
        <v>195500</v>
      </c>
      <c r="CC97">
        <f t="shared" si="7"/>
        <v>174567</v>
      </c>
      <c r="CD97">
        <f t="shared" si="8"/>
        <v>0.36112531969309464</v>
      </c>
      <c r="CE97">
        <f t="shared" si="9"/>
        <v>0.40442924493174542</v>
      </c>
      <c r="CF97">
        <f t="shared" si="10"/>
        <v>0.63887468030690542</v>
      </c>
      <c r="CG97">
        <f t="shared" si="11"/>
        <v>0.59557075506825463</v>
      </c>
      <c r="CI97">
        <v>5.6521231782575034</v>
      </c>
      <c r="CJ97">
        <v>2.3478768217424961</v>
      </c>
      <c r="CL97">
        <v>0.9737398488265594</v>
      </c>
      <c r="CM97">
        <v>0.25148950356727146</v>
      </c>
      <c r="CN97">
        <v>1.8715969194716044</v>
      </c>
      <c r="CO97">
        <v>4.8574942955063533E-3</v>
      </c>
      <c r="CP97">
        <v>2.4307665661788964</v>
      </c>
      <c r="CQ97">
        <v>3.056916022131826E-2</v>
      </c>
      <c r="CR97">
        <v>1.953083076033631E-3</v>
      </c>
      <c r="CS97">
        <v>1.1316279967729522E-2</v>
      </c>
      <c r="CT97">
        <v>6.5302230295656988E-3</v>
      </c>
      <c r="CU97">
        <v>7.4262368871180794E-4</v>
      </c>
      <c r="CV97">
        <v>5.025505597542455E-4</v>
      </c>
      <c r="CW97">
        <v>2.2449941016718928E-5</v>
      </c>
      <c r="CX97">
        <v>2.4973355714608395E-10</v>
      </c>
      <c r="CY97">
        <v>3.6894116320948566E-4</v>
      </c>
      <c r="CZ97">
        <v>1.229588351099766E-10</v>
      </c>
      <c r="DA97">
        <v>0</v>
      </c>
      <c r="DB97">
        <v>4.5617381628434631E-5</v>
      </c>
      <c r="DC97">
        <v>0</v>
      </c>
      <c r="DD97">
        <v>0</v>
      </c>
      <c r="DE97">
        <v>1.8098141907457228E-6</v>
      </c>
      <c r="DF97">
        <v>3.5446729913757249E-5</v>
      </c>
      <c r="DH97">
        <v>5.9008365606624709E-2</v>
      </c>
      <c r="DI97">
        <v>1.607383749464905</v>
      </c>
      <c r="DJ97">
        <v>4.2156959920036131E-3</v>
      </c>
      <c r="DK97">
        <v>1.9458899342774359E-4</v>
      </c>
      <c r="DL97">
        <v>0</v>
      </c>
      <c r="DM97">
        <v>5.2151328870616385E-3</v>
      </c>
      <c r="DN97">
        <v>4.6934874388914558</v>
      </c>
      <c r="DP97">
        <v>5.4575776945244875E-2</v>
      </c>
      <c r="DQ97">
        <v>0.10926246341887742</v>
      </c>
      <c r="DR97">
        <v>9.2290896523348973</v>
      </c>
      <c r="DS97">
        <v>8.8316940135774402</v>
      </c>
      <c r="DT97">
        <v>20.235557038025391</v>
      </c>
      <c r="DU97">
        <v>38.936351940192289</v>
      </c>
      <c r="DV97">
        <v>0</v>
      </c>
      <c r="DW97">
        <v>0</v>
      </c>
      <c r="DX97">
        <v>6.1197245195729342E-3</v>
      </c>
      <c r="DY97">
        <v>2.4003212471276369</v>
      </c>
      <c r="DZ97">
        <v>0.12297715869650555</v>
      </c>
      <c r="EA97">
        <v>1.7737815384615364E-2</v>
      </c>
      <c r="EB97">
        <v>4.1178384528576514E-2</v>
      </c>
      <c r="EC97">
        <v>13.374499561285671</v>
      </c>
      <c r="ED97">
        <v>6.3527807066380934E-2</v>
      </c>
      <c r="EE97">
        <v>6.3505526521871913E-2</v>
      </c>
      <c r="EF97">
        <v>5.6283080895008679E-3</v>
      </c>
      <c r="EG97">
        <v>4.7087686030185878E-2</v>
      </c>
      <c r="EH97">
        <v>0</v>
      </c>
      <c r="EI97">
        <v>2.7798708125998593E-4</v>
      </c>
      <c r="EJ97">
        <v>1.6590442469913381E-9</v>
      </c>
      <c r="EK97">
        <v>3.6772565402324126E-9</v>
      </c>
      <c r="EL97">
        <v>5.859770298137992E-3</v>
      </c>
      <c r="EM97">
        <v>8.2155803032600463E-4</v>
      </c>
      <c r="EN97">
        <v>3.2763861851015695E-3</v>
      </c>
      <c r="EO97">
        <v>9.5537386234522514E-2</v>
      </c>
      <c r="EP97">
        <v>0</v>
      </c>
      <c r="EQ97">
        <v>0</v>
      </c>
      <c r="ER97">
        <v>5.0140444386422975E-5</v>
      </c>
      <c r="ES97">
        <v>9.4544482239382484E-4</v>
      </c>
      <c r="EU97">
        <v>11.706150997737073</v>
      </c>
      <c r="EV97">
        <v>20.235557038025391</v>
      </c>
      <c r="EW97">
        <v>40.57956277148751</v>
      </c>
      <c r="EX97">
        <v>9.0470356539976606</v>
      </c>
      <c r="EY97">
        <v>2.3859222895341547</v>
      </c>
      <c r="EZ97">
        <v>16.067357865520602</v>
      </c>
      <c r="FB97">
        <v>33.231099999999998</v>
      </c>
      <c r="FC97">
        <v>108.462</v>
      </c>
      <c r="FD97">
        <v>5649.79</v>
      </c>
      <c r="FE97">
        <v>3860.5</v>
      </c>
      <c r="FF97">
        <v>3.6379800000000002E-12</v>
      </c>
      <c r="FG97">
        <v>18214.2</v>
      </c>
      <c r="FH97">
        <v>843.57899999999995</v>
      </c>
      <c r="FI97">
        <v>143.452</v>
      </c>
      <c r="FJ97">
        <v>6.9390499999999999</v>
      </c>
      <c r="FK97">
        <v>2374.19</v>
      </c>
      <c r="FL97">
        <v>87.7971</v>
      </c>
      <c r="FM97">
        <v>13.8489</v>
      </c>
      <c r="FN97">
        <v>49.150199999999998</v>
      </c>
      <c r="FO97">
        <v>14334.1</v>
      </c>
      <c r="FP97">
        <v>56.380800000000001</v>
      </c>
      <c r="FQ97">
        <v>97.692300000000003</v>
      </c>
      <c r="FR97">
        <v>4.8752800000000001</v>
      </c>
      <c r="FS97">
        <v>57.3279</v>
      </c>
      <c r="FT97">
        <v>5.8123100000000001</v>
      </c>
      <c r="FU97">
        <v>0.65516300000000005</v>
      </c>
      <c r="FV97">
        <v>1.5314099999999999E-6</v>
      </c>
      <c r="FW97">
        <v>3.7215400000000001E-6</v>
      </c>
      <c r="FX97">
        <v>4.4916099999999997</v>
      </c>
      <c r="FY97">
        <v>0.94999699999999998</v>
      </c>
      <c r="FZ97">
        <v>3.75929</v>
      </c>
      <c r="GA97">
        <v>113.078</v>
      </c>
      <c r="GB97">
        <v>4.1647100000000003E-3</v>
      </c>
      <c r="GC97">
        <v>2.3070699999999999E-5</v>
      </c>
      <c r="GD97">
        <v>0.118106</v>
      </c>
      <c r="GE97">
        <v>1.00238</v>
      </c>
      <c r="GG97">
        <v>600</v>
      </c>
      <c r="GH97">
        <v>700.00000000000011</v>
      </c>
      <c r="GI97">
        <v>800</v>
      </c>
      <c r="GJ97">
        <v>500</v>
      </c>
      <c r="GK97">
        <v>900</v>
      </c>
      <c r="GL97">
        <v>383.33333333333303</v>
      </c>
      <c r="GM97">
        <v>3.3231099999999998E-3</v>
      </c>
      <c r="GN97">
        <v>1.08462E-2</v>
      </c>
      <c r="GO97">
        <v>0.56497900000000001</v>
      </c>
      <c r="GP97">
        <v>0.38605</v>
      </c>
      <c r="GQ97">
        <v>3.6379800000000003E-16</v>
      </c>
      <c r="GR97">
        <v>1.82142</v>
      </c>
      <c r="GS97">
        <v>8.43579E-2</v>
      </c>
      <c r="GT97">
        <v>1.4345200000000001E-2</v>
      </c>
      <c r="GU97">
        <v>6.9390499999999998E-4</v>
      </c>
      <c r="GV97">
        <v>0.23741900000000002</v>
      </c>
      <c r="GW97">
        <v>8.7797099999999996E-3</v>
      </c>
      <c r="GX97">
        <v>1.3848899999999999E-3</v>
      </c>
      <c r="GY97">
        <v>4.91502E-3</v>
      </c>
      <c r="GZ97">
        <v>1.4334100000000001</v>
      </c>
      <c r="HA97">
        <v>5.6380800000000002E-3</v>
      </c>
      <c r="HB97">
        <v>9.7692300000000003E-3</v>
      </c>
      <c r="HC97">
        <v>4.8752799999999998E-4</v>
      </c>
      <c r="HD97">
        <v>5.7327899999999998E-3</v>
      </c>
      <c r="HE97">
        <v>5.8123099999999998E-4</v>
      </c>
      <c r="HF97">
        <v>6.5516300000000008E-5</v>
      </c>
      <c r="HG97">
        <v>1.5314099999999998E-10</v>
      </c>
      <c r="HH97">
        <v>3.7215400000000004E-10</v>
      </c>
      <c r="HI97">
        <v>4.4916099999999995E-4</v>
      </c>
      <c r="HJ97">
        <v>9.4999699999999998E-5</v>
      </c>
      <c r="HK97">
        <v>3.75929E-4</v>
      </c>
      <c r="HL97">
        <v>1.13078E-2</v>
      </c>
      <c r="HM97">
        <v>4.1647100000000005E-7</v>
      </c>
      <c r="HN97">
        <v>2.30707E-9</v>
      </c>
      <c r="HO97">
        <v>1.18106E-5</v>
      </c>
      <c r="HP97">
        <v>1.00238E-4</v>
      </c>
      <c r="HS97">
        <v>0.06</v>
      </c>
      <c r="HT97">
        <v>7.0000000000000007E-2</v>
      </c>
      <c r="HU97">
        <v>0.08</v>
      </c>
      <c r="HV97">
        <v>0.05</v>
      </c>
      <c r="HW97">
        <v>0.09</v>
      </c>
      <c r="HX97">
        <v>3.8333333333333303E-2</v>
      </c>
      <c r="HZ97">
        <v>7.1537843515850031E-3</v>
      </c>
      <c r="IA97">
        <v>1.4620432274902085E-2</v>
      </c>
      <c r="IB97">
        <v>0.93659620320855774</v>
      </c>
      <c r="IC97">
        <v>0.63997593582887813</v>
      </c>
      <c r="ID97">
        <v>6.8741371534470005E-16</v>
      </c>
      <c r="IE97">
        <v>3.8957249412602324</v>
      </c>
      <c r="IF97">
        <v>0.11803370838323377</v>
      </c>
      <c r="IG97">
        <v>2.0071826746507027E-2</v>
      </c>
      <c r="IH97">
        <v>1.0643169217081818E-3</v>
      </c>
      <c r="II97">
        <v>0.3961281706705661</v>
      </c>
      <c r="IJ97">
        <v>1.5673867832744385E-2</v>
      </c>
      <c r="IK97">
        <v>2.0240699999999976E-3</v>
      </c>
      <c r="IL97">
        <v>6.3464055114670365E-3</v>
      </c>
      <c r="IM97">
        <v>1.843799004476278</v>
      </c>
      <c r="IN97">
        <v>7.0178487366166784E-3</v>
      </c>
      <c r="IO97">
        <v>1.2159986806362761E-2</v>
      </c>
      <c r="IP97">
        <v>6.5535175215146392E-4</v>
      </c>
      <c r="IQ97">
        <v>6.2693796805896596E-3</v>
      </c>
      <c r="IR97">
        <v>6.873676811230303E-4</v>
      </c>
      <c r="IS97">
        <v>7.7480016046564614E-5</v>
      </c>
      <c r="IT97">
        <v>1.9447925216511057E-10</v>
      </c>
      <c r="IU97">
        <v>5.0270572111379195E-10</v>
      </c>
      <c r="IV97">
        <v>6.425356636529984E-4</v>
      </c>
      <c r="IW97">
        <v>1.2060824519417094E-4</v>
      </c>
      <c r="IX97">
        <v>3.9855828517682343E-4</v>
      </c>
      <c r="IY97">
        <v>1.2625533430444227E-2</v>
      </c>
      <c r="IZ97">
        <v>4.8843143196544227E-7</v>
      </c>
      <c r="JA97">
        <v>1.4869266184971092E-9</v>
      </c>
      <c r="JB97">
        <v>1.4894307571801622E-5</v>
      </c>
      <c r="JC97">
        <v>1.0797838610038638E-4</v>
      </c>
      <c r="JD97">
        <v>0</v>
      </c>
      <c r="JE97">
        <v>0</v>
      </c>
      <c r="JF97">
        <v>9.9465240641711403E-2</v>
      </c>
      <c r="JG97">
        <v>0.1322683469236472</v>
      </c>
      <c r="JH97">
        <v>0.17110715557137759</v>
      </c>
      <c r="JI97">
        <v>6.0230179028133005E-2</v>
      </c>
      <c r="JJ97">
        <v>0.1501629412993524</v>
      </c>
    </row>
    <row r="98" spans="1:270">
      <c r="A98" t="s">
        <v>306</v>
      </c>
      <c r="B98" t="s">
        <v>130</v>
      </c>
      <c r="D98">
        <v>253.81299999999999</v>
      </c>
      <c r="E98">
        <v>906.58199999999999</v>
      </c>
      <c r="F98">
        <v>60886.7</v>
      </c>
      <c r="G98">
        <v>55610.400000000001</v>
      </c>
      <c r="H98">
        <v>105000</v>
      </c>
      <c r="I98">
        <v>168771</v>
      </c>
      <c r="J98" s="17">
        <v>0</v>
      </c>
      <c r="K98" s="17">
        <v>0</v>
      </c>
      <c r="L98">
        <v>38.264600000000002</v>
      </c>
      <c r="M98">
        <v>13971.4</v>
      </c>
      <c r="N98">
        <v>534.44799999999998</v>
      </c>
      <c r="O98">
        <v>59.921599999999998</v>
      </c>
      <c r="P98">
        <v>353.05500000000001</v>
      </c>
      <c r="Q98">
        <v>106674</v>
      </c>
      <c r="R98">
        <v>499.84100000000001</v>
      </c>
      <c r="S98">
        <v>512.73900000000003</v>
      </c>
      <c r="T98">
        <v>38.700099999999999</v>
      </c>
      <c r="U98">
        <v>443.60599999999999</v>
      </c>
      <c r="V98" s="17">
        <v>0</v>
      </c>
      <c r="W98">
        <v>1.7024600000000001</v>
      </c>
      <c r="X98" s="17">
        <v>0</v>
      </c>
      <c r="Y98" s="17">
        <v>0</v>
      </c>
      <c r="Z98">
        <v>33.030200000000001</v>
      </c>
      <c r="AA98">
        <v>5.85351</v>
      </c>
      <c r="AB98">
        <v>30.421900000000001</v>
      </c>
      <c r="AC98">
        <v>907.64400000000001</v>
      </c>
      <c r="AD98" s="17">
        <v>0</v>
      </c>
      <c r="AE98" s="1">
        <v>4.5433599999999998E-5</v>
      </c>
      <c r="AF98">
        <v>0.28089999999999998</v>
      </c>
      <c r="AG98">
        <v>7.6770800000000001</v>
      </c>
      <c r="AI98">
        <v>419000</v>
      </c>
      <c r="AJ98">
        <v>73600</v>
      </c>
      <c r="AK98">
        <v>105000</v>
      </c>
      <c r="AL98">
        <v>191000</v>
      </c>
      <c r="AM98">
        <v>73700</v>
      </c>
      <c r="AN98">
        <v>13400</v>
      </c>
      <c r="AO98">
        <v>124300</v>
      </c>
      <c r="AP98">
        <v>2.5381299999999999E-2</v>
      </c>
      <c r="AQ98">
        <v>9.0658199999999994E-2</v>
      </c>
      <c r="AR98">
        <v>6.0886699999999996</v>
      </c>
      <c r="AS98">
        <v>5.5610400000000002</v>
      </c>
      <c r="AT98">
        <v>10.5</v>
      </c>
      <c r="AU98">
        <v>16.877099999999999</v>
      </c>
      <c r="AV98">
        <v>0</v>
      </c>
      <c r="AW98">
        <v>0</v>
      </c>
      <c r="AX98">
        <v>3.8264600000000003E-3</v>
      </c>
      <c r="AY98">
        <v>1.39714</v>
      </c>
      <c r="AZ98">
        <v>5.3444800000000001E-2</v>
      </c>
      <c r="BA98">
        <v>5.9921599999999998E-3</v>
      </c>
      <c r="BB98">
        <v>3.5305500000000004E-2</v>
      </c>
      <c r="BC98">
        <v>10.667400000000001</v>
      </c>
      <c r="BD98">
        <v>4.9984100000000004E-2</v>
      </c>
      <c r="BE98">
        <v>5.1273900000000004E-2</v>
      </c>
      <c r="BF98">
        <v>3.8700100000000001E-3</v>
      </c>
      <c r="BG98">
        <v>4.43606E-2</v>
      </c>
      <c r="BH98">
        <v>0</v>
      </c>
      <c r="BI98">
        <v>1.7024600000000001E-4</v>
      </c>
      <c r="BJ98">
        <v>0</v>
      </c>
      <c r="BK98">
        <v>0</v>
      </c>
      <c r="BL98">
        <v>3.3030200000000003E-3</v>
      </c>
      <c r="BM98">
        <v>5.8535100000000001E-4</v>
      </c>
      <c r="BN98">
        <v>3.0421900000000002E-3</v>
      </c>
      <c r="BO98">
        <v>9.0764399999999995E-2</v>
      </c>
      <c r="BP98">
        <v>0</v>
      </c>
      <c r="BQ98">
        <v>4.5433599999999995E-9</v>
      </c>
      <c r="BR98">
        <v>2.8089999999999997E-5</v>
      </c>
      <c r="BS98">
        <v>7.6770799999999998E-4</v>
      </c>
      <c r="BU98">
        <v>41.9</v>
      </c>
      <c r="BV98">
        <v>7.36</v>
      </c>
      <c r="BW98">
        <v>10.5</v>
      </c>
      <c r="BX98">
        <v>19.100000000000001</v>
      </c>
      <c r="BY98">
        <v>7.37</v>
      </c>
      <c r="BZ98">
        <v>1.34</v>
      </c>
      <c r="CA98">
        <v>12.43</v>
      </c>
      <c r="CB98">
        <f t="shared" si="6"/>
        <v>197900</v>
      </c>
      <c r="CC98">
        <f t="shared" si="7"/>
        <v>180274</v>
      </c>
      <c r="CD98">
        <f t="shared" si="8"/>
        <v>0.37190500252652853</v>
      </c>
      <c r="CE98">
        <f t="shared" si="9"/>
        <v>0.40826741515692777</v>
      </c>
      <c r="CF98">
        <f t="shared" si="10"/>
        <v>0.62809499747347142</v>
      </c>
      <c r="CG98">
        <f t="shared" si="11"/>
        <v>0.59173258484307223</v>
      </c>
      <c r="CI98">
        <v>5.6803309283430705</v>
      </c>
      <c r="CJ98">
        <v>2.319669071656929</v>
      </c>
      <c r="CL98">
        <v>0.93079464986453964</v>
      </c>
      <c r="CM98">
        <v>0.2437848210192792</v>
      </c>
      <c r="CN98">
        <v>1.8591609784339513</v>
      </c>
      <c r="CO98">
        <v>5.3676460908006658E-3</v>
      </c>
      <c r="CP98">
        <v>2.5293699290050715</v>
      </c>
      <c r="CQ98">
        <v>3.05481246490878E-2</v>
      </c>
      <c r="CR98">
        <v>9.6252101346047745E-4</v>
      </c>
      <c r="CS98">
        <v>8.763481570669732E-3</v>
      </c>
      <c r="CT98">
        <v>6.550607798747555E-3</v>
      </c>
      <c r="CU98">
        <v>7.1088776112230342E-4</v>
      </c>
      <c r="CV98">
        <v>4.6364424227393684E-4</v>
      </c>
      <c r="CW98">
        <v>1.6229451038337213E-5</v>
      </c>
      <c r="CX98">
        <v>0</v>
      </c>
      <c r="CY98">
        <v>2.9694697496209784E-4</v>
      </c>
      <c r="CZ98">
        <v>0</v>
      </c>
      <c r="DA98">
        <v>2.1936190507544646E-10</v>
      </c>
      <c r="DB98">
        <v>4.1186911045086216E-5</v>
      </c>
      <c r="DC98">
        <v>0</v>
      </c>
      <c r="DD98">
        <v>2.1936190507544646E-10</v>
      </c>
      <c r="DE98">
        <v>1.2762680285375722E-6</v>
      </c>
      <c r="DF98">
        <v>3.0948277140761053E-5</v>
      </c>
      <c r="DH98">
        <v>6.5876160424656036E-2</v>
      </c>
      <c r="DI98">
        <v>1.5745016050711633</v>
      </c>
      <c r="DJ98">
        <v>4.3352472331428943E-3</v>
      </c>
      <c r="DK98">
        <v>1.9120159710072938E-4</v>
      </c>
      <c r="DL98">
        <v>0</v>
      </c>
      <c r="DM98">
        <v>5.5217299892092757E-3</v>
      </c>
      <c r="DN98">
        <v>4.7874882626607516</v>
      </c>
      <c r="DP98">
        <v>5.4639282708933631E-2</v>
      </c>
      <c r="DQ98">
        <v>0.12220520304480169</v>
      </c>
      <c r="DR98">
        <v>10.095593540423765</v>
      </c>
      <c r="DS98">
        <v>9.2207328533223478</v>
      </c>
      <c r="DT98">
        <v>19.838781409828815</v>
      </c>
      <c r="DU98">
        <v>36.103415414738386</v>
      </c>
      <c r="DV98">
        <v>0</v>
      </c>
      <c r="DW98">
        <v>0</v>
      </c>
      <c r="DX98">
        <v>5.8690543060498047E-3</v>
      </c>
      <c r="DY98">
        <v>2.3310961311886356</v>
      </c>
      <c r="DZ98">
        <v>9.5411662976050138E-2</v>
      </c>
      <c r="EA98">
        <v>8.7577723076922975E-3</v>
      </c>
      <c r="EB98">
        <v>4.5587407535493139E-2</v>
      </c>
      <c r="EC98">
        <v>13.722732849852241</v>
      </c>
      <c r="ED98">
        <v>6.2216366748240839E-2</v>
      </c>
      <c r="EE98">
        <v>6.3821810676047502E-2</v>
      </c>
      <c r="EF98">
        <v>5.2021993287435526E-3</v>
      </c>
      <c r="EG98">
        <v>4.8512756312156152E-2</v>
      </c>
      <c r="EH98">
        <v>0</v>
      </c>
      <c r="EI98">
        <v>2.0133406208628138E-4</v>
      </c>
      <c r="EJ98">
        <v>0</v>
      </c>
      <c r="EK98">
        <v>0</v>
      </c>
      <c r="EL98">
        <v>4.725049921429348E-3</v>
      </c>
      <c r="EM98">
        <v>7.4314084078847616E-4</v>
      </c>
      <c r="EN98">
        <v>3.2253165613242941E-3</v>
      </c>
      <c r="EO98">
        <v>0.10134146045156546</v>
      </c>
      <c r="EP98">
        <v>0</v>
      </c>
      <c r="EQ98">
        <v>2.9282349132947961E-9</v>
      </c>
      <c r="ER98">
        <v>3.5424203655352475E-5</v>
      </c>
      <c r="ES98">
        <v>8.2699047104247314E-4</v>
      </c>
      <c r="EU98">
        <v>12.20357951038879</v>
      </c>
      <c r="EV98">
        <v>19.838781409828815</v>
      </c>
      <c r="EW98">
        <v>40.8576514989674</v>
      </c>
      <c r="EX98">
        <v>8.8783825259604203</v>
      </c>
      <c r="EY98">
        <v>2.2357593482348026</v>
      </c>
      <c r="EZ98">
        <v>15.990172799713458</v>
      </c>
      <c r="FB98">
        <v>35.436199999999999</v>
      </c>
      <c r="FC98">
        <v>144.667</v>
      </c>
      <c r="FD98">
        <v>8240.2999999999993</v>
      </c>
      <c r="FE98">
        <v>5202.03</v>
      </c>
      <c r="FF98">
        <v>3.4831E-12</v>
      </c>
      <c r="FG98">
        <v>17069.3</v>
      </c>
      <c r="FH98">
        <v>1251.56</v>
      </c>
      <c r="FI98">
        <v>113.739</v>
      </c>
      <c r="FJ98">
        <v>7.3878399999999997</v>
      </c>
      <c r="FK98">
        <v>2190.73</v>
      </c>
      <c r="FL98">
        <v>62.224400000000003</v>
      </c>
      <c r="FM98">
        <v>10.163399999999999</v>
      </c>
      <c r="FN98">
        <v>52.819800000000001</v>
      </c>
      <c r="FO98">
        <v>16707.7</v>
      </c>
      <c r="FP98">
        <v>83.337100000000007</v>
      </c>
      <c r="FQ98">
        <v>86.202299999999994</v>
      </c>
      <c r="FR98">
        <v>5.1338200000000001</v>
      </c>
      <c r="FS98">
        <v>66.428299999999993</v>
      </c>
      <c r="FT98">
        <v>6.6395299999999997</v>
      </c>
      <c r="FU98">
        <v>0.51861400000000002</v>
      </c>
      <c r="FV98">
        <v>3.9530899999999998E-7</v>
      </c>
      <c r="FW98">
        <v>1.23691E-5</v>
      </c>
      <c r="FX98">
        <v>4.27128</v>
      </c>
      <c r="FY98">
        <v>0.99309700000000001</v>
      </c>
      <c r="FZ98">
        <v>4.7423999999999999</v>
      </c>
      <c r="GA98">
        <v>155.56</v>
      </c>
      <c r="GB98">
        <v>1.4034200000000001E-4</v>
      </c>
      <c r="GC98">
        <v>6.1617400000000001E-6</v>
      </c>
      <c r="GD98">
        <v>9.08085E-2</v>
      </c>
      <c r="GE98">
        <v>1.0487</v>
      </c>
      <c r="GG98">
        <v>600</v>
      </c>
      <c r="GH98">
        <v>700.00000000000011</v>
      </c>
      <c r="GI98">
        <v>800</v>
      </c>
      <c r="GJ98">
        <v>500</v>
      </c>
      <c r="GK98">
        <v>900</v>
      </c>
      <c r="GL98">
        <v>383.33333333333303</v>
      </c>
      <c r="GM98">
        <v>3.5436199999999999E-3</v>
      </c>
      <c r="GN98">
        <v>1.4466700000000001E-2</v>
      </c>
      <c r="GO98">
        <v>0.82402999999999993</v>
      </c>
      <c r="GP98">
        <v>0.52020299999999997</v>
      </c>
      <c r="GQ98">
        <v>3.4830999999999998E-16</v>
      </c>
      <c r="GR98">
        <v>1.7069299999999998</v>
      </c>
      <c r="GS98">
        <v>0.12515599999999999</v>
      </c>
      <c r="GT98">
        <v>1.1373900000000001E-2</v>
      </c>
      <c r="GU98">
        <v>7.3878399999999993E-4</v>
      </c>
      <c r="GV98">
        <v>0.21907299999999999</v>
      </c>
      <c r="GW98">
        <v>6.2224400000000001E-3</v>
      </c>
      <c r="GX98">
        <v>1.0163399999999999E-3</v>
      </c>
      <c r="GY98">
        <v>5.2819800000000004E-3</v>
      </c>
      <c r="GZ98">
        <v>1.6707700000000001</v>
      </c>
      <c r="HA98">
        <v>8.3337100000000011E-3</v>
      </c>
      <c r="HB98">
        <v>8.6202299999999996E-3</v>
      </c>
      <c r="HC98">
        <v>5.1338200000000005E-4</v>
      </c>
      <c r="HD98">
        <v>6.6428299999999989E-3</v>
      </c>
      <c r="HE98">
        <v>6.63953E-4</v>
      </c>
      <c r="HF98">
        <v>5.1861400000000005E-5</v>
      </c>
      <c r="HG98">
        <v>3.9530900000000001E-11</v>
      </c>
      <c r="HH98">
        <v>1.23691E-9</v>
      </c>
      <c r="HI98">
        <v>4.2712799999999998E-4</v>
      </c>
      <c r="HJ98">
        <v>9.9309700000000002E-5</v>
      </c>
      <c r="HK98">
        <v>4.7424000000000001E-4</v>
      </c>
      <c r="HL98">
        <v>1.5556E-2</v>
      </c>
      <c r="HM98">
        <v>1.4034200000000001E-8</v>
      </c>
      <c r="HN98">
        <v>6.1617399999999999E-10</v>
      </c>
      <c r="HO98">
        <v>9.0808499999999996E-6</v>
      </c>
      <c r="HP98">
        <v>1.0486999999999999E-4</v>
      </c>
      <c r="HS98">
        <v>0.06</v>
      </c>
      <c r="HT98">
        <v>7.0000000000000007E-2</v>
      </c>
      <c r="HU98">
        <v>0.08</v>
      </c>
      <c r="HV98">
        <v>0.05</v>
      </c>
      <c r="HW98">
        <v>0.09</v>
      </c>
      <c r="HX98">
        <v>3.8333333333333303E-2</v>
      </c>
      <c r="HZ98">
        <v>7.6284845533141094E-3</v>
      </c>
      <c r="IA98">
        <v>1.9500784384514944E-2</v>
      </c>
      <c r="IB98">
        <v>1.3660390374331572</v>
      </c>
      <c r="IC98">
        <v>0.86236860962566986</v>
      </c>
      <c r="ID98">
        <v>6.5814839881393643E-16</v>
      </c>
      <c r="IE98">
        <v>3.650849213243144</v>
      </c>
      <c r="IF98">
        <v>0.17511847504990052</v>
      </c>
      <c r="IG98">
        <v>1.5914379041916199E-2</v>
      </c>
      <c r="IH98">
        <v>1.1331526832740178E-3</v>
      </c>
      <c r="II98">
        <v>0.36551828932525582</v>
      </c>
      <c r="IJ98">
        <v>1.1108533443266575E-2</v>
      </c>
      <c r="IK98">
        <v>1.4854199999999981E-3</v>
      </c>
      <c r="IL98">
        <v>6.8202340953767556E-3</v>
      </c>
      <c r="IM98">
        <v>2.1491157887197878</v>
      </c>
      <c r="IN98">
        <v>1.0373161820128445E-2</v>
      </c>
      <c r="IO98">
        <v>1.0729799899051659E-2</v>
      </c>
      <c r="IP98">
        <v>6.9010558003442446E-4</v>
      </c>
      <c r="IQ98">
        <v>7.2645995097694845E-3</v>
      </c>
      <c r="IR98">
        <v>7.8519527345354825E-4</v>
      </c>
      <c r="IS98">
        <v>6.1331639671307838E-5</v>
      </c>
      <c r="IT98">
        <v>5.0201708682937751E-11</v>
      </c>
      <c r="IU98">
        <v>1.6708183534312686E-9</v>
      </c>
      <c r="IV98">
        <v>6.1101692476590343E-4</v>
      </c>
      <c r="IW98">
        <v>1.2608006812399994E-4</v>
      </c>
      <c r="IX98">
        <v>5.0278717832956952E-4</v>
      </c>
      <c r="IY98">
        <v>1.7368789512017403E-2</v>
      </c>
      <c r="IZ98">
        <v>1.6459115766738643E-8</v>
      </c>
      <c r="JA98">
        <v>3.9712948554913278E-10</v>
      </c>
      <c r="JB98">
        <v>1.1451829112271582E-5</v>
      </c>
      <c r="JC98">
        <v>1.1296806949806977E-4</v>
      </c>
      <c r="JD98">
        <v>0</v>
      </c>
      <c r="JE98">
        <v>0</v>
      </c>
      <c r="JF98">
        <v>9.9465240641711403E-2</v>
      </c>
      <c r="JG98">
        <v>0.1322683469236472</v>
      </c>
      <c r="JH98">
        <v>0.17110715557137759</v>
      </c>
      <c r="JI98">
        <v>6.0230179028133005E-2</v>
      </c>
      <c r="JJ98">
        <v>0.1501629412993524</v>
      </c>
    </row>
    <row r="99" spans="1:270">
      <c r="A99" t="s">
        <v>306</v>
      </c>
      <c r="B99" t="s">
        <v>131</v>
      </c>
      <c r="D99">
        <v>245.52500000000001</v>
      </c>
      <c r="E99">
        <v>767.29399999999998</v>
      </c>
      <c r="F99">
        <v>60934</v>
      </c>
      <c r="G99">
        <v>52287.7</v>
      </c>
      <c r="H99">
        <v>106200</v>
      </c>
      <c r="I99">
        <v>168927</v>
      </c>
      <c r="J99" s="17">
        <v>0</v>
      </c>
      <c r="K99" s="17">
        <v>268.82600000000002</v>
      </c>
      <c r="L99">
        <v>35.976599999999998</v>
      </c>
      <c r="M99">
        <v>12835.7</v>
      </c>
      <c r="N99">
        <v>525.03800000000001</v>
      </c>
      <c r="O99">
        <v>87.004000000000005</v>
      </c>
      <c r="P99">
        <v>314.69799999999998</v>
      </c>
      <c r="Q99">
        <v>99807.9</v>
      </c>
      <c r="R99">
        <v>505.767</v>
      </c>
      <c r="S99">
        <v>545.02200000000005</v>
      </c>
      <c r="T99">
        <v>41.248100000000001</v>
      </c>
      <c r="U99">
        <v>417.47399999999999</v>
      </c>
      <c r="V99" s="17">
        <v>0</v>
      </c>
      <c r="W99">
        <v>1.8178700000000001</v>
      </c>
      <c r="X99" s="1">
        <v>7.4585700000000001E-7</v>
      </c>
      <c r="Y99">
        <v>3.1800200000000001E-4</v>
      </c>
      <c r="Z99">
        <v>33.628599999999999</v>
      </c>
      <c r="AA99">
        <v>6.2881499999999999</v>
      </c>
      <c r="AB99">
        <v>28.671299999999999</v>
      </c>
      <c r="AC99">
        <v>895.90599999999995</v>
      </c>
      <c r="AD99" s="17">
        <v>0</v>
      </c>
      <c r="AE99" s="17">
        <v>0</v>
      </c>
      <c r="AF99">
        <v>0.29988700000000001</v>
      </c>
      <c r="AG99">
        <v>7.4589100000000004</v>
      </c>
      <c r="AI99">
        <v>419200</v>
      </c>
      <c r="AJ99">
        <v>73900</v>
      </c>
      <c r="AK99">
        <v>106199.99999999999</v>
      </c>
      <c r="AL99">
        <v>191000</v>
      </c>
      <c r="AM99">
        <v>74100</v>
      </c>
      <c r="AN99">
        <v>12000</v>
      </c>
      <c r="AO99">
        <v>123600</v>
      </c>
      <c r="AP99">
        <v>2.4552500000000001E-2</v>
      </c>
      <c r="AQ99">
        <v>7.6729400000000003E-2</v>
      </c>
      <c r="AR99">
        <v>6.0933999999999999</v>
      </c>
      <c r="AS99">
        <v>5.2287699999999999</v>
      </c>
      <c r="AT99">
        <v>10.62</v>
      </c>
      <c r="AU99">
        <v>16.892700000000001</v>
      </c>
      <c r="AV99">
        <v>0</v>
      </c>
      <c r="AW99">
        <v>2.6882600000000003E-2</v>
      </c>
      <c r="AX99">
        <v>3.5976599999999999E-3</v>
      </c>
      <c r="AY99">
        <v>1.2835700000000001</v>
      </c>
      <c r="AZ99">
        <v>5.2503800000000003E-2</v>
      </c>
      <c r="BA99">
        <v>8.7004000000000005E-3</v>
      </c>
      <c r="BB99">
        <v>3.1469799999999999E-2</v>
      </c>
      <c r="BC99">
        <v>9.9807899999999989</v>
      </c>
      <c r="BD99">
        <v>5.0576700000000002E-2</v>
      </c>
      <c r="BE99">
        <v>5.4502200000000008E-2</v>
      </c>
      <c r="BF99">
        <v>4.1248100000000005E-3</v>
      </c>
      <c r="BG99">
        <v>4.1747399999999997E-2</v>
      </c>
      <c r="BH99">
        <v>0</v>
      </c>
      <c r="BI99">
        <v>1.8178700000000001E-4</v>
      </c>
      <c r="BJ99">
        <v>7.4585699999999997E-11</v>
      </c>
      <c r="BK99">
        <v>3.1800199999999998E-8</v>
      </c>
      <c r="BL99">
        <v>3.3628600000000001E-3</v>
      </c>
      <c r="BM99">
        <v>6.2881500000000002E-4</v>
      </c>
      <c r="BN99">
        <v>2.8671299999999999E-3</v>
      </c>
      <c r="BO99">
        <v>8.9590599999999992E-2</v>
      </c>
      <c r="BP99">
        <v>0</v>
      </c>
      <c r="BQ99">
        <v>0</v>
      </c>
      <c r="BR99">
        <v>2.9988700000000003E-5</v>
      </c>
      <c r="BS99">
        <v>7.4589100000000005E-4</v>
      </c>
      <c r="BU99">
        <v>41.92</v>
      </c>
      <c r="BV99">
        <v>7.39</v>
      </c>
      <c r="BW99">
        <v>10.62</v>
      </c>
      <c r="BX99">
        <v>19.100000000000001</v>
      </c>
      <c r="BY99">
        <v>7.41</v>
      </c>
      <c r="BZ99">
        <v>1.2</v>
      </c>
      <c r="CA99">
        <v>12.36</v>
      </c>
      <c r="CB99">
        <f t="shared" si="6"/>
        <v>197500</v>
      </c>
      <c r="CC99">
        <f t="shared" si="7"/>
        <v>173707.9</v>
      </c>
      <c r="CD99">
        <f t="shared" si="8"/>
        <v>0.3741772151898734</v>
      </c>
      <c r="CE99">
        <f t="shared" si="9"/>
        <v>0.42542682284455691</v>
      </c>
      <c r="CF99">
        <f t="shared" si="10"/>
        <v>0.62582278481012654</v>
      </c>
      <c r="CG99">
        <f t="shared" si="11"/>
        <v>0.57457317715544309</v>
      </c>
      <c r="CI99">
        <v>5.6751165495356286</v>
      </c>
      <c r="CJ99">
        <v>2.3248834504643718</v>
      </c>
      <c r="CL99">
        <v>0.95971049565860511</v>
      </c>
      <c r="CM99">
        <v>0.22376256920707446</v>
      </c>
      <c r="CN99">
        <v>1.8469940006448131</v>
      </c>
      <c r="CO99">
        <v>4.7800962015260061E-3</v>
      </c>
      <c r="CP99">
        <v>2.5373485084335181</v>
      </c>
      <c r="CQ99">
        <v>2.9523480755242023E-2</v>
      </c>
      <c r="CR99">
        <v>1.3962628576304939E-3</v>
      </c>
      <c r="CS99">
        <v>8.6012803956481889E-3</v>
      </c>
      <c r="CT99">
        <v>6.9566543611897019E-3</v>
      </c>
      <c r="CU99">
        <v>6.6776726325686432E-4</v>
      </c>
      <c r="CV99">
        <v>4.9371677038435489E-4</v>
      </c>
      <c r="CW99">
        <v>1.731373966639649E-5</v>
      </c>
      <c r="CX99">
        <v>2.9091833463491936E-9</v>
      </c>
      <c r="CY99">
        <v>3.0204916306633553E-4</v>
      </c>
      <c r="CZ99">
        <v>7.000616206682597E-12</v>
      </c>
      <c r="DA99">
        <v>0</v>
      </c>
      <c r="DB99">
        <v>4.4204542210182371E-5</v>
      </c>
      <c r="DC99">
        <v>0</v>
      </c>
      <c r="DD99">
        <v>0</v>
      </c>
      <c r="DE99">
        <v>1.3612846193233137E-6</v>
      </c>
      <c r="DF99">
        <v>3.0041175688259563E-5</v>
      </c>
      <c r="DH99">
        <v>5.5703711882357239E-2</v>
      </c>
      <c r="DI99">
        <v>1.5815938770987508</v>
      </c>
      <c r="DJ99">
        <v>4.0761207263179684E-3</v>
      </c>
      <c r="DK99">
        <v>1.8003366113530673E-4</v>
      </c>
      <c r="DL99">
        <v>5.5972520805360583E-3</v>
      </c>
      <c r="DM99">
        <v>5.4453176249200114E-3</v>
      </c>
      <c r="DN99">
        <v>4.782919100812725</v>
      </c>
      <c r="DP99">
        <v>5.2855093659942287E-2</v>
      </c>
      <c r="DQ99">
        <v>0.10342949569377957</v>
      </c>
      <c r="DR99">
        <v>10.10343632997324</v>
      </c>
      <c r="DS99">
        <v>8.6697976136597266</v>
      </c>
      <c r="DT99">
        <v>20.065510340226858</v>
      </c>
      <c r="DU99">
        <v>36.136786863652596</v>
      </c>
      <c r="DV99">
        <v>0</v>
      </c>
      <c r="DW99">
        <v>3.7614176846307461E-2</v>
      </c>
      <c r="DX99">
        <v>5.5181190747330792E-3</v>
      </c>
      <c r="DY99">
        <v>2.1416071840401085</v>
      </c>
      <c r="DZ99">
        <v>9.3731754456222907E-2</v>
      </c>
      <c r="EA99">
        <v>1.2715969230769217E-2</v>
      </c>
      <c r="EB99">
        <v>4.0634648926101087E-2</v>
      </c>
      <c r="EC99">
        <v>12.839465549288178</v>
      </c>
      <c r="ED99">
        <v>6.2953989691036799E-2</v>
      </c>
      <c r="EE99">
        <v>6.7840150443560496E-2</v>
      </c>
      <c r="EF99">
        <v>5.5447101721170476E-3</v>
      </c>
      <c r="EG99">
        <v>4.5654960547560394E-2</v>
      </c>
      <c r="EH99">
        <v>0</v>
      </c>
      <c r="EI99">
        <v>2.149825261355852E-4</v>
      </c>
      <c r="EJ99">
        <v>9.4719057327634585E-11</v>
      </c>
      <c r="EK99">
        <v>4.2955718526638977E-8</v>
      </c>
      <c r="EL99">
        <v>4.8106524873533603E-3</v>
      </c>
      <c r="EM99">
        <v>7.9832119155926211E-4</v>
      </c>
      <c r="EN99">
        <v>3.0397187133182745E-3</v>
      </c>
      <c r="EO99">
        <v>0.10003087385287647</v>
      </c>
      <c r="EP99">
        <v>0</v>
      </c>
      <c r="EQ99">
        <v>0</v>
      </c>
      <c r="ER99">
        <v>3.7818647780678852E-5</v>
      </c>
      <c r="ES99">
        <v>8.0348876061776266E-4</v>
      </c>
      <c r="EU99">
        <v>12.253322361653961</v>
      </c>
      <c r="EV99">
        <v>20.065510340226858</v>
      </c>
      <c r="EW99">
        <v>40.8576514989674</v>
      </c>
      <c r="EX99">
        <v>8.9265691339710607</v>
      </c>
      <c r="EY99">
        <v>2.0021725506580319</v>
      </c>
      <c r="EZ99">
        <v>15.900123556271788</v>
      </c>
      <c r="FB99">
        <v>24.7393</v>
      </c>
      <c r="FC99">
        <v>151.13200000000001</v>
      </c>
      <c r="FD99">
        <v>6056.59</v>
      </c>
      <c r="FE99">
        <v>3016.45</v>
      </c>
      <c r="FF99">
        <v>3.6379800000000002E-12</v>
      </c>
      <c r="FG99">
        <v>16803.599999999999</v>
      </c>
      <c r="FH99">
        <v>1080.0999999999999</v>
      </c>
      <c r="FI99">
        <v>150.71100000000001</v>
      </c>
      <c r="FJ99">
        <v>6.00143</v>
      </c>
      <c r="FK99">
        <v>1616.61</v>
      </c>
      <c r="FL99">
        <v>41.414499999999997</v>
      </c>
      <c r="FM99">
        <v>10.3283</v>
      </c>
      <c r="FN99">
        <v>39.164200000000001</v>
      </c>
      <c r="FO99">
        <v>11380.7</v>
      </c>
      <c r="FP99">
        <v>62.648899999999998</v>
      </c>
      <c r="FQ99">
        <v>84.906099999999995</v>
      </c>
      <c r="FR99">
        <v>3.79752</v>
      </c>
      <c r="FS99">
        <v>36.628599999999999</v>
      </c>
      <c r="FT99">
        <v>4.5719599999999998</v>
      </c>
      <c r="FU99">
        <v>0.407947</v>
      </c>
      <c r="FV99">
        <v>8.1403299999999994E-8</v>
      </c>
      <c r="FW99">
        <v>2.73528E-5</v>
      </c>
      <c r="FX99">
        <v>3.2976399999999999</v>
      </c>
      <c r="FY99">
        <v>0.73596399999999995</v>
      </c>
      <c r="FZ99">
        <v>3.04643</v>
      </c>
      <c r="GA99">
        <v>127.53</v>
      </c>
      <c r="GB99">
        <v>3.5637400000000001E-4</v>
      </c>
      <c r="GC99">
        <v>1.16071E-6</v>
      </c>
      <c r="GD99">
        <v>5.37305E-2</v>
      </c>
      <c r="GE99">
        <v>1.1323700000000001</v>
      </c>
      <c r="GG99">
        <v>600</v>
      </c>
      <c r="GH99">
        <v>700.00000000000011</v>
      </c>
      <c r="GI99">
        <v>800</v>
      </c>
      <c r="GJ99">
        <v>500</v>
      </c>
      <c r="GK99">
        <v>900</v>
      </c>
      <c r="GL99">
        <v>383.33333333333303</v>
      </c>
      <c r="GM99">
        <v>2.4739300000000001E-3</v>
      </c>
      <c r="GN99">
        <v>1.51132E-2</v>
      </c>
      <c r="GO99">
        <v>0.60565900000000006</v>
      </c>
      <c r="GP99">
        <v>0.301645</v>
      </c>
      <c r="GQ99">
        <v>3.6379800000000003E-16</v>
      </c>
      <c r="GR99">
        <v>1.6803599999999999</v>
      </c>
      <c r="GS99">
        <v>0.10800999999999999</v>
      </c>
      <c r="GT99">
        <v>1.50711E-2</v>
      </c>
      <c r="GU99">
        <v>6.0014300000000003E-4</v>
      </c>
      <c r="GV99">
        <v>0.161661</v>
      </c>
      <c r="GW99">
        <v>4.1414499999999996E-3</v>
      </c>
      <c r="GX99">
        <v>1.03283E-3</v>
      </c>
      <c r="GY99">
        <v>3.9164200000000003E-3</v>
      </c>
      <c r="GZ99">
        <v>1.1380700000000001</v>
      </c>
      <c r="HA99">
        <v>6.2648899999999995E-3</v>
      </c>
      <c r="HB99">
        <v>8.4906099999999991E-3</v>
      </c>
      <c r="HC99">
        <v>3.7975200000000002E-4</v>
      </c>
      <c r="HD99">
        <v>3.66286E-3</v>
      </c>
      <c r="HE99">
        <v>4.5719599999999999E-4</v>
      </c>
      <c r="HF99">
        <v>4.0794699999999998E-5</v>
      </c>
      <c r="HG99">
        <v>8.1403299999999987E-12</v>
      </c>
      <c r="HH99">
        <v>2.7352800000000001E-9</v>
      </c>
      <c r="HI99">
        <v>3.2976399999999997E-4</v>
      </c>
      <c r="HJ99">
        <v>7.3596399999999992E-5</v>
      </c>
      <c r="HK99">
        <v>3.04643E-4</v>
      </c>
      <c r="HL99">
        <v>1.2753E-2</v>
      </c>
      <c r="HM99">
        <v>3.5637399999999999E-8</v>
      </c>
      <c r="HN99">
        <v>1.16071E-10</v>
      </c>
      <c r="HO99">
        <v>5.3730500000000002E-6</v>
      </c>
      <c r="HP99">
        <v>1.1323700000000001E-4</v>
      </c>
      <c r="HS99">
        <v>0.06</v>
      </c>
      <c r="HT99">
        <v>7.0000000000000007E-2</v>
      </c>
      <c r="HU99">
        <v>0.08</v>
      </c>
      <c r="HV99">
        <v>0.05</v>
      </c>
      <c r="HW99">
        <v>0.09</v>
      </c>
      <c r="HX99">
        <v>3.8333333333333303E-2</v>
      </c>
      <c r="HZ99">
        <v>5.3257225072046027E-3</v>
      </c>
      <c r="IA99">
        <v>2.0372251761635429E-2</v>
      </c>
      <c r="IB99">
        <v>1.0040336363636382</v>
      </c>
      <c r="IC99">
        <v>0.50005320855615054</v>
      </c>
      <c r="ID99">
        <v>6.8741371534470005E-16</v>
      </c>
      <c r="IE99">
        <v>3.5940202491990001</v>
      </c>
      <c r="IF99">
        <v>0.15112776447105819</v>
      </c>
      <c r="IG99">
        <v>2.1087507185628785E-2</v>
      </c>
      <c r="IH99">
        <v>9.2050403202846706E-4</v>
      </c>
      <c r="II99">
        <v>0.2697276805932734</v>
      </c>
      <c r="IJ99">
        <v>7.3934719866509523E-3</v>
      </c>
      <c r="IK99">
        <v>1.5095207692307675E-3</v>
      </c>
      <c r="IL99">
        <v>5.0569864361121085E-3</v>
      </c>
      <c r="IM99">
        <v>1.4639023957027772</v>
      </c>
      <c r="IN99">
        <v>7.7980536586111683E-3</v>
      </c>
      <c r="IO99">
        <v>1.0568458883450559E-2</v>
      </c>
      <c r="IP99">
        <v>5.1047558003442417E-4</v>
      </c>
      <c r="IQ99">
        <v>4.0057040388440258E-3</v>
      </c>
      <c r="IR99">
        <v>5.406830577493715E-4</v>
      </c>
      <c r="IS99">
        <v>4.8244085984934871E-5</v>
      </c>
      <c r="IT99">
        <v>1.0337697225283983E-11</v>
      </c>
      <c r="IU99">
        <v>3.6948169436527153E-9</v>
      </c>
      <c r="IV99">
        <v>4.7173537014314994E-4</v>
      </c>
      <c r="IW99">
        <v>9.3435375654957664E-5</v>
      </c>
      <c r="IX99">
        <v>3.2298117908201556E-4</v>
      </c>
      <c r="IY99">
        <v>1.4239147123088066E-2</v>
      </c>
      <c r="IZ99">
        <v>4.1795050107991308E-8</v>
      </c>
      <c r="JA99">
        <v>7.4808765895953729E-11</v>
      </c>
      <c r="JB99">
        <v>6.7759351174934975E-6</v>
      </c>
      <c r="JC99">
        <v>1.219811698841702E-4</v>
      </c>
      <c r="JD99">
        <v>0</v>
      </c>
      <c r="JE99">
        <v>0</v>
      </c>
      <c r="JF99">
        <v>9.9465240641711403E-2</v>
      </c>
      <c r="JG99">
        <v>0.1322683469236472</v>
      </c>
      <c r="JH99">
        <v>0.17110715557137759</v>
      </c>
      <c r="JI99">
        <v>6.0230179028133005E-2</v>
      </c>
      <c r="JJ99">
        <v>0.1501629412993524</v>
      </c>
    </row>
    <row r="100" spans="1:270">
      <c r="A100" t="s">
        <v>306</v>
      </c>
      <c r="B100" t="s">
        <v>132</v>
      </c>
      <c r="D100">
        <v>231.28899999999999</v>
      </c>
      <c r="E100">
        <v>788.15099999999995</v>
      </c>
      <c r="F100">
        <v>60018.7</v>
      </c>
      <c r="G100">
        <v>57718.8</v>
      </c>
      <c r="H100">
        <v>106500</v>
      </c>
      <c r="I100">
        <v>172938</v>
      </c>
      <c r="J100" s="17">
        <v>0</v>
      </c>
      <c r="K100" s="17">
        <v>0</v>
      </c>
      <c r="L100">
        <v>34.618600000000001</v>
      </c>
      <c r="M100">
        <v>12992.3</v>
      </c>
      <c r="N100">
        <v>480.52800000000002</v>
      </c>
      <c r="O100">
        <v>77.619799999999998</v>
      </c>
      <c r="P100">
        <v>302.75299999999999</v>
      </c>
      <c r="Q100">
        <v>101099</v>
      </c>
      <c r="R100">
        <v>467.11</v>
      </c>
      <c r="S100">
        <v>472.79700000000003</v>
      </c>
      <c r="T100">
        <v>39.9099</v>
      </c>
      <c r="U100">
        <v>422.94600000000003</v>
      </c>
      <c r="V100" s="17">
        <v>0</v>
      </c>
      <c r="W100">
        <v>1.22902</v>
      </c>
      <c r="X100">
        <v>0.104948</v>
      </c>
      <c r="Y100" s="17">
        <v>0</v>
      </c>
      <c r="Z100">
        <v>32.768999999999998</v>
      </c>
      <c r="AA100">
        <v>6.3854800000000003</v>
      </c>
      <c r="AB100">
        <v>26.8612</v>
      </c>
      <c r="AC100">
        <v>892.47500000000002</v>
      </c>
      <c r="AD100" s="17">
        <v>0</v>
      </c>
      <c r="AE100" s="1">
        <v>3.0863200000000001E-6</v>
      </c>
      <c r="AF100">
        <v>0.31240899999999999</v>
      </c>
      <c r="AG100">
        <v>8.1126100000000001</v>
      </c>
      <c r="AI100">
        <v>418500</v>
      </c>
      <c r="AJ100">
        <v>74500</v>
      </c>
      <c r="AK100">
        <v>106500</v>
      </c>
      <c r="AL100">
        <v>189000</v>
      </c>
      <c r="AM100">
        <v>73800</v>
      </c>
      <c r="AN100">
        <v>12900</v>
      </c>
      <c r="AO100">
        <v>124900</v>
      </c>
      <c r="AP100">
        <v>2.3128899999999997E-2</v>
      </c>
      <c r="AQ100">
        <v>7.8815099999999999E-2</v>
      </c>
      <c r="AR100">
        <v>6.0018699999999994</v>
      </c>
      <c r="AS100">
        <v>5.7718800000000003</v>
      </c>
      <c r="AT100">
        <v>10.65</v>
      </c>
      <c r="AU100">
        <v>17.293800000000001</v>
      </c>
      <c r="AV100">
        <v>0</v>
      </c>
      <c r="AW100">
        <v>0</v>
      </c>
      <c r="AX100">
        <v>3.4618600000000002E-3</v>
      </c>
      <c r="AY100">
        <v>1.2992299999999999</v>
      </c>
      <c r="AZ100">
        <v>4.80528E-2</v>
      </c>
      <c r="BA100">
        <v>7.7619799999999999E-3</v>
      </c>
      <c r="BB100">
        <v>3.0275299999999998E-2</v>
      </c>
      <c r="BC100">
        <v>10.1099</v>
      </c>
      <c r="BD100">
        <v>4.6711000000000003E-2</v>
      </c>
      <c r="BE100">
        <v>4.7279700000000001E-2</v>
      </c>
      <c r="BF100">
        <v>3.9909899999999998E-3</v>
      </c>
      <c r="BG100">
        <v>4.2294600000000002E-2</v>
      </c>
      <c r="BH100">
        <v>0</v>
      </c>
      <c r="BI100">
        <v>1.2290200000000001E-4</v>
      </c>
      <c r="BJ100">
        <v>1.04948E-5</v>
      </c>
      <c r="BK100">
        <v>0</v>
      </c>
      <c r="BL100">
        <v>3.2768999999999997E-3</v>
      </c>
      <c r="BM100">
        <v>6.3854800000000007E-4</v>
      </c>
      <c r="BN100">
        <v>2.6861200000000002E-3</v>
      </c>
      <c r="BO100">
        <v>8.9247500000000007E-2</v>
      </c>
      <c r="BP100">
        <v>0</v>
      </c>
      <c r="BQ100">
        <v>3.0863200000000002E-10</v>
      </c>
      <c r="BR100">
        <v>3.1240900000000001E-5</v>
      </c>
      <c r="BS100">
        <v>8.1126099999999997E-4</v>
      </c>
      <c r="BU100">
        <v>41.85</v>
      </c>
      <c r="BV100">
        <v>7.45</v>
      </c>
      <c r="BW100">
        <v>10.65</v>
      </c>
      <c r="BX100">
        <v>18.899999999999999</v>
      </c>
      <c r="BY100">
        <v>7.38</v>
      </c>
      <c r="BZ100">
        <v>1.29</v>
      </c>
      <c r="CA100">
        <v>12.49</v>
      </c>
      <c r="CB100">
        <f t="shared" si="6"/>
        <v>199400</v>
      </c>
      <c r="CC100">
        <f t="shared" si="7"/>
        <v>175599</v>
      </c>
      <c r="CD100">
        <f t="shared" si="8"/>
        <v>0.37362086258776328</v>
      </c>
      <c r="CE100">
        <f t="shared" si="9"/>
        <v>0.42426209716456242</v>
      </c>
      <c r="CF100">
        <f t="shared" si="10"/>
        <v>0.62637913741223672</v>
      </c>
      <c r="CG100">
        <f t="shared" si="11"/>
        <v>0.57573790283543758</v>
      </c>
      <c r="CI100">
        <v>5.6341481528632045</v>
      </c>
      <c r="CJ100">
        <v>2.365851847136796</v>
      </c>
      <c r="CL100">
        <v>0.93884647511727337</v>
      </c>
      <c r="CM100">
        <v>0.22723695590929643</v>
      </c>
      <c r="CN100">
        <v>1.8725546151372634</v>
      </c>
      <c r="CO100">
        <v>4.6137722260030083E-3</v>
      </c>
      <c r="CP100">
        <v>2.5663565717612138</v>
      </c>
      <c r="CQ100">
        <v>2.7903061614972736E-2</v>
      </c>
      <c r="CR100">
        <v>1.2497568501442355E-3</v>
      </c>
      <c r="CS100">
        <v>7.8979814297475102E-3</v>
      </c>
      <c r="CT100">
        <v>6.0546096128310497E-3</v>
      </c>
      <c r="CU100">
        <v>6.4467309901322276E-4</v>
      </c>
      <c r="CV100">
        <v>4.7926930056827729E-4</v>
      </c>
      <c r="CW100">
        <v>1.1743892077555784E-5</v>
      </c>
      <c r="CX100">
        <v>0</v>
      </c>
      <c r="CY100">
        <v>2.9529566972780273E-4</v>
      </c>
      <c r="CZ100">
        <v>9.8827977234079992E-7</v>
      </c>
      <c r="DA100">
        <v>1.4936581062329522E-11</v>
      </c>
      <c r="DB100">
        <v>4.503628866531769E-5</v>
      </c>
      <c r="DC100">
        <v>0</v>
      </c>
      <c r="DD100">
        <v>1.4936581062329522E-11</v>
      </c>
      <c r="DE100">
        <v>1.4227869577992935E-6</v>
      </c>
      <c r="DF100">
        <v>3.2781377390420601E-5</v>
      </c>
      <c r="DH100">
        <v>5.7405936392972784E-2</v>
      </c>
      <c r="DI100">
        <v>1.5803677903081081</v>
      </c>
      <c r="DJ100">
        <v>4.1431205334601998E-3</v>
      </c>
      <c r="DK100">
        <v>1.6922198289259796E-4</v>
      </c>
      <c r="DL100">
        <v>0</v>
      </c>
      <c r="DM100">
        <v>5.442292410486385E-3</v>
      </c>
      <c r="DN100">
        <v>4.8424485675256106</v>
      </c>
      <c r="DP100">
        <v>4.9790456195965338E-2</v>
      </c>
      <c r="DQ100">
        <v>0.10624097211831196</v>
      </c>
      <c r="DR100">
        <v>9.9516708907632001</v>
      </c>
      <c r="DS100">
        <v>9.5703256120139741</v>
      </c>
      <c r="DT100">
        <v>20.122192572826368</v>
      </c>
      <c r="DU100">
        <v>36.994818155927426</v>
      </c>
      <c r="DV100">
        <v>0</v>
      </c>
      <c r="DW100">
        <v>0</v>
      </c>
      <c r="DX100">
        <v>5.3098279715302335E-3</v>
      </c>
      <c r="DY100">
        <v>2.1677355358261954</v>
      </c>
      <c r="DZ100">
        <v>8.5785662190812614E-2</v>
      </c>
      <c r="EA100">
        <v>1.1344432307692295E-2</v>
      </c>
      <c r="EB100">
        <v>3.9092278522023911E-2</v>
      </c>
      <c r="EC100">
        <v>13.005554946727521</v>
      </c>
      <c r="ED100">
        <v>5.8142263383297442E-2</v>
      </c>
      <c r="EE100">
        <v>5.8850137442642808E-2</v>
      </c>
      <c r="EF100">
        <v>5.3648247676420036E-3</v>
      </c>
      <c r="EG100">
        <v>4.6253378518778372E-2</v>
      </c>
      <c r="EH100">
        <v>0</v>
      </c>
      <c r="EI100">
        <v>1.4534472997032621E-4</v>
      </c>
      <c r="EJ100">
        <v>1.332772318074456E-5</v>
      </c>
      <c r="EK100">
        <v>0</v>
      </c>
      <c r="EL100">
        <v>4.6876846302873814E-3</v>
      </c>
      <c r="EM100">
        <v>8.1067786269059061E-4</v>
      </c>
      <c r="EN100">
        <v>2.8478127012791484E-3</v>
      </c>
      <c r="EO100">
        <v>9.9647791332847346E-2</v>
      </c>
      <c r="EP100">
        <v>0</v>
      </c>
      <c r="EQ100">
        <v>1.9891599999999994E-10</v>
      </c>
      <c r="ER100">
        <v>3.9397792950391643E-5</v>
      </c>
      <c r="ES100">
        <v>8.7390663706563921E-4</v>
      </c>
      <c r="EU100">
        <v>12.352808064184305</v>
      </c>
      <c r="EV100">
        <v>20.122192572826368</v>
      </c>
      <c r="EW100">
        <v>40.429822687459883</v>
      </c>
      <c r="EX100">
        <v>8.89042917796308</v>
      </c>
      <c r="EY100">
        <v>2.1523354919573845</v>
      </c>
      <c r="EZ100">
        <v>16.067357865520602</v>
      </c>
      <c r="FB100">
        <v>27.511199999999999</v>
      </c>
      <c r="FC100">
        <v>75.077200000000005</v>
      </c>
      <c r="FD100">
        <v>5697.82</v>
      </c>
      <c r="FE100">
        <v>3708.48</v>
      </c>
      <c r="FF100">
        <v>3.9574299999999996E-12</v>
      </c>
      <c r="FG100">
        <v>13712.4</v>
      </c>
      <c r="FH100">
        <v>1070.3699999999999</v>
      </c>
      <c r="FI100">
        <v>159.345</v>
      </c>
      <c r="FJ100">
        <v>4.8438400000000001</v>
      </c>
      <c r="FK100">
        <v>1733.77</v>
      </c>
      <c r="FL100">
        <v>45.1023</v>
      </c>
      <c r="FM100">
        <v>9.7724899999999995</v>
      </c>
      <c r="FN100">
        <v>38.967700000000001</v>
      </c>
      <c r="FO100">
        <v>14125.4</v>
      </c>
      <c r="FP100">
        <v>74.657499999999999</v>
      </c>
      <c r="FQ100">
        <v>66.291399999999996</v>
      </c>
      <c r="FR100">
        <v>3.7860100000000001</v>
      </c>
      <c r="FS100">
        <v>48.153100000000002</v>
      </c>
      <c r="FT100">
        <v>6.9964000000000004</v>
      </c>
      <c r="FU100">
        <v>0.34625299999999998</v>
      </c>
      <c r="FV100">
        <v>9.5003599999999994E-2</v>
      </c>
      <c r="FW100">
        <v>1.41101E-4</v>
      </c>
      <c r="FX100">
        <v>3.7022400000000002</v>
      </c>
      <c r="FY100">
        <v>0.97971900000000001</v>
      </c>
      <c r="FZ100">
        <v>3.5190700000000001</v>
      </c>
      <c r="GA100">
        <v>111.131</v>
      </c>
      <c r="GB100">
        <v>2.4616599999999997E-4</v>
      </c>
      <c r="GC100">
        <v>3.5141100000000002E-7</v>
      </c>
      <c r="GD100">
        <v>0.108129</v>
      </c>
      <c r="GE100">
        <v>1.14127</v>
      </c>
      <c r="GG100">
        <v>600</v>
      </c>
      <c r="GH100">
        <v>700.00000000000011</v>
      </c>
      <c r="GI100">
        <v>800</v>
      </c>
      <c r="GJ100">
        <v>500</v>
      </c>
      <c r="GK100">
        <v>900</v>
      </c>
      <c r="GL100">
        <v>383.33333333333303</v>
      </c>
      <c r="GM100">
        <v>2.7511199999999997E-3</v>
      </c>
      <c r="GN100">
        <v>7.5077200000000007E-3</v>
      </c>
      <c r="GO100">
        <v>0.56978200000000001</v>
      </c>
      <c r="GP100">
        <v>0.37084800000000001</v>
      </c>
      <c r="GQ100">
        <v>3.9574299999999995E-16</v>
      </c>
      <c r="GR100">
        <v>1.37124</v>
      </c>
      <c r="GS100">
        <v>0.10703699999999999</v>
      </c>
      <c r="GT100">
        <v>1.5934500000000001E-2</v>
      </c>
      <c r="GU100">
        <v>4.8438400000000003E-4</v>
      </c>
      <c r="GV100">
        <v>0.173377</v>
      </c>
      <c r="GW100">
        <v>4.5102299999999996E-3</v>
      </c>
      <c r="GX100">
        <v>9.7724899999999991E-4</v>
      </c>
      <c r="GY100">
        <v>3.8967699999999999E-3</v>
      </c>
      <c r="GZ100">
        <v>1.4125399999999999</v>
      </c>
      <c r="HA100">
        <v>7.4657500000000002E-3</v>
      </c>
      <c r="HB100">
        <v>6.6291399999999995E-3</v>
      </c>
      <c r="HC100">
        <v>3.78601E-4</v>
      </c>
      <c r="HD100">
        <v>4.8153100000000006E-3</v>
      </c>
      <c r="HE100">
        <v>6.9964000000000007E-4</v>
      </c>
      <c r="HF100">
        <v>3.4625299999999995E-5</v>
      </c>
      <c r="HG100">
        <v>9.5003599999999986E-6</v>
      </c>
      <c r="HH100">
        <v>1.4110100000000001E-8</v>
      </c>
      <c r="HI100">
        <v>3.70224E-4</v>
      </c>
      <c r="HJ100">
        <v>9.7971899999999996E-5</v>
      </c>
      <c r="HK100">
        <v>3.5190699999999999E-4</v>
      </c>
      <c r="HL100">
        <v>1.1113100000000001E-2</v>
      </c>
      <c r="HM100">
        <v>2.4616599999999996E-8</v>
      </c>
      <c r="HN100">
        <v>3.5141100000000003E-11</v>
      </c>
      <c r="HO100">
        <v>1.0812900000000001E-5</v>
      </c>
      <c r="HP100">
        <v>1.14127E-4</v>
      </c>
      <c r="HS100">
        <v>0.06</v>
      </c>
      <c r="HT100">
        <v>7.0000000000000007E-2</v>
      </c>
      <c r="HU100">
        <v>0.08</v>
      </c>
      <c r="HV100">
        <v>0.05</v>
      </c>
      <c r="HW100">
        <v>0.09</v>
      </c>
      <c r="HX100">
        <v>3.8333333333333303E-2</v>
      </c>
      <c r="HZ100">
        <v>5.9224398847262149E-3</v>
      </c>
      <c r="IA100">
        <v>1.0120236746411451E-2</v>
      </c>
      <c r="IB100">
        <v>0.94455839572192679</v>
      </c>
      <c r="IC100">
        <v>0.61477475935828985</v>
      </c>
      <c r="ID100">
        <v>7.4777532023721289E-16</v>
      </c>
      <c r="IE100">
        <v>2.9328622000711975</v>
      </c>
      <c r="IF100">
        <v>0.14976634131736555</v>
      </c>
      <c r="IG100">
        <v>2.2295577844311423E-2</v>
      </c>
      <c r="IH100">
        <v>7.4295197153024693E-4</v>
      </c>
      <c r="II100">
        <v>0.28927555859619802</v>
      </c>
      <c r="IJ100">
        <v>8.0518318845700723E-3</v>
      </c>
      <c r="IK100">
        <v>1.4282869999999984E-3</v>
      </c>
      <c r="IL100">
        <v>5.0316138296323115E-3</v>
      </c>
      <c r="IM100">
        <v>1.8169538692927505</v>
      </c>
      <c r="IN100">
        <v>9.2927919088405912E-3</v>
      </c>
      <c r="IO100">
        <v>8.2514440685224552E-3</v>
      </c>
      <c r="IP100">
        <v>5.0892836660929508E-4</v>
      </c>
      <c r="IQ100">
        <v>5.2660234667134499E-3</v>
      </c>
      <c r="IR100">
        <v>8.2739895914174738E-4</v>
      </c>
      <c r="IS100">
        <v>4.0948112143346206E-5</v>
      </c>
      <c r="IT100">
        <v>1.2064848134068144E-5</v>
      </c>
      <c r="IU100">
        <v>1.9059926792370135E-8</v>
      </c>
      <c r="IV100">
        <v>5.2961437778495401E-4</v>
      </c>
      <c r="IW100">
        <v>1.2438164475612866E-4</v>
      </c>
      <c r="IX100">
        <v>3.7309026561324187E-4</v>
      </c>
      <c r="IY100">
        <v>1.2408144428259233E-2</v>
      </c>
      <c r="IZ100">
        <v>2.8870008207343374E-8</v>
      </c>
      <c r="JA100">
        <v>2.264874364161849E-11</v>
      </c>
      <c r="JB100">
        <v>1.3636111488250704E-5</v>
      </c>
      <c r="JC100">
        <v>1.2293989575289606E-4</v>
      </c>
      <c r="JD100">
        <v>0</v>
      </c>
      <c r="JE100">
        <v>0</v>
      </c>
      <c r="JF100">
        <v>9.9465240641711403E-2</v>
      </c>
      <c r="JG100">
        <v>0.1322683469236472</v>
      </c>
      <c r="JH100">
        <v>0.17110715557137759</v>
      </c>
      <c r="JI100">
        <v>6.0230179028133005E-2</v>
      </c>
      <c r="JJ100">
        <v>0.1501629412993524</v>
      </c>
    </row>
    <row r="101" spans="1:270">
      <c r="A101" t="s">
        <v>306</v>
      </c>
      <c r="B101" t="s">
        <v>133</v>
      </c>
      <c r="D101">
        <v>241.536</v>
      </c>
      <c r="E101">
        <v>802.54</v>
      </c>
      <c r="F101">
        <v>62570</v>
      </c>
      <c r="G101">
        <v>56588.800000000003</v>
      </c>
      <c r="H101">
        <v>104400</v>
      </c>
      <c r="I101">
        <v>165705</v>
      </c>
      <c r="J101" s="17">
        <v>0</v>
      </c>
      <c r="K101" s="17">
        <v>0</v>
      </c>
      <c r="L101">
        <v>39.303699999999999</v>
      </c>
      <c r="M101">
        <v>14469.9</v>
      </c>
      <c r="N101">
        <v>549.88800000000003</v>
      </c>
      <c r="O101">
        <v>73.900599999999997</v>
      </c>
      <c r="P101">
        <v>317.25</v>
      </c>
      <c r="Q101">
        <v>94958.5</v>
      </c>
      <c r="R101">
        <v>453.00099999999998</v>
      </c>
      <c r="S101">
        <v>480.00099999999998</v>
      </c>
      <c r="T101">
        <v>39.4651</v>
      </c>
      <c r="U101">
        <v>425.10199999999998</v>
      </c>
      <c r="V101" s="17">
        <v>0</v>
      </c>
      <c r="W101">
        <v>2.0177399999999999</v>
      </c>
      <c r="X101" s="1">
        <v>5.3680799999999999E-8</v>
      </c>
      <c r="Y101">
        <v>4.5322899999999996E-3</v>
      </c>
      <c r="Z101">
        <v>30.941400000000002</v>
      </c>
      <c r="AA101">
        <v>5.6464499999999997</v>
      </c>
      <c r="AB101">
        <v>32.157499999999999</v>
      </c>
      <c r="AC101">
        <v>955.37800000000004</v>
      </c>
      <c r="AD101">
        <v>6.3941800000000002E-3</v>
      </c>
      <c r="AE101" s="17">
        <v>0</v>
      </c>
      <c r="AF101">
        <v>0.32146000000000002</v>
      </c>
      <c r="AG101">
        <v>8.88917</v>
      </c>
      <c r="AI101">
        <v>418300</v>
      </c>
      <c r="AJ101">
        <v>74000</v>
      </c>
      <c r="AK101">
        <v>104400</v>
      </c>
      <c r="AL101">
        <v>190100.00000000003</v>
      </c>
      <c r="AM101">
        <v>74200</v>
      </c>
      <c r="AN101">
        <v>13600.000000000002</v>
      </c>
      <c r="AO101">
        <v>125500</v>
      </c>
      <c r="AP101">
        <v>2.4153600000000001E-2</v>
      </c>
      <c r="AQ101">
        <v>8.0253999999999992E-2</v>
      </c>
      <c r="AR101">
        <v>6.2569999999999997</v>
      </c>
      <c r="AS101">
        <v>5.6588799999999999</v>
      </c>
      <c r="AT101">
        <v>10.44</v>
      </c>
      <c r="AU101">
        <v>16.570499999999999</v>
      </c>
      <c r="AV101">
        <v>0</v>
      </c>
      <c r="AW101">
        <v>0</v>
      </c>
      <c r="AX101">
        <v>3.9303699999999999E-3</v>
      </c>
      <c r="AY101">
        <v>1.44699</v>
      </c>
      <c r="AZ101">
        <v>5.4988800000000004E-2</v>
      </c>
      <c r="BA101">
        <v>7.3900599999999995E-3</v>
      </c>
      <c r="BB101">
        <v>3.1725000000000003E-2</v>
      </c>
      <c r="BC101">
        <v>9.4958500000000008</v>
      </c>
      <c r="BD101">
        <v>4.5300099999999996E-2</v>
      </c>
      <c r="BE101">
        <v>4.8000099999999997E-2</v>
      </c>
      <c r="BF101">
        <v>3.9465100000000003E-3</v>
      </c>
      <c r="BG101">
        <v>4.2510199999999998E-2</v>
      </c>
      <c r="BH101">
        <v>0</v>
      </c>
      <c r="BI101">
        <v>2.01774E-4</v>
      </c>
      <c r="BJ101">
        <v>5.3680799999999999E-12</v>
      </c>
      <c r="BK101">
        <v>4.5322899999999996E-7</v>
      </c>
      <c r="BL101">
        <v>3.09414E-3</v>
      </c>
      <c r="BM101">
        <v>5.6464500000000001E-4</v>
      </c>
      <c r="BN101">
        <v>3.2157499999999999E-3</v>
      </c>
      <c r="BO101">
        <v>9.5537800000000006E-2</v>
      </c>
      <c r="BP101">
        <v>6.3941800000000004E-7</v>
      </c>
      <c r="BQ101">
        <v>0</v>
      </c>
      <c r="BR101">
        <v>3.2146E-5</v>
      </c>
      <c r="BS101">
        <v>8.8891700000000003E-4</v>
      </c>
      <c r="BU101">
        <v>41.83</v>
      </c>
      <c r="BV101">
        <v>7.4</v>
      </c>
      <c r="BW101">
        <v>10.44</v>
      </c>
      <c r="BX101">
        <v>19.010000000000002</v>
      </c>
      <c r="BY101">
        <v>7.42</v>
      </c>
      <c r="BZ101">
        <v>1.36</v>
      </c>
      <c r="CA101">
        <v>12.55</v>
      </c>
      <c r="CB101">
        <f t="shared" si="6"/>
        <v>199500</v>
      </c>
      <c r="CC101">
        <f t="shared" si="7"/>
        <v>168958.5</v>
      </c>
      <c r="CD101">
        <f t="shared" si="8"/>
        <v>0.37092731829573933</v>
      </c>
      <c r="CE101">
        <f t="shared" si="9"/>
        <v>0.43797737314192536</v>
      </c>
      <c r="CF101">
        <f t="shared" si="10"/>
        <v>0.62907268170426067</v>
      </c>
      <c r="CG101">
        <f t="shared" si="11"/>
        <v>0.56202262685807458</v>
      </c>
      <c r="CI101">
        <v>5.661765234871198</v>
      </c>
      <c r="CJ101">
        <v>2.3382347651288011</v>
      </c>
      <c r="CL101">
        <v>0.8983426011681388</v>
      </c>
      <c r="CM101">
        <v>0.25284928757496022</v>
      </c>
      <c r="CN101">
        <v>1.8798321053220775</v>
      </c>
      <c r="CO101">
        <v>4.8302833499149272E-3</v>
      </c>
      <c r="CP101">
        <v>2.5468051907430223</v>
      </c>
      <c r="CQ101">
        <v>2.9112669585811796E-2</v>
      </c>
      <c r="CR101">
        <v>1.1887875628790736E-3</v>
      </c>
      <c r="CS101">
        <v>9.0297335172638236E-3</v>
      </c>
      <c r="CT101">
        <v>6.1412511424653584E-3</v>
      </c>
      <c r="CU101">
        <v>7.3125149282793464E-4</v>
      </c>
      <c r="CV101">
        <v>4.7349506963457105E-4</v>
      </c>
      <c r="CW101">
        <v>1.9262896305742028E-5</v>
      </c>
      <c r="CX101">
        <v>4.1561121162194924E-8</v>
      </c>
      <c r="CY101">
        <v>2.7857178832201089E-4</v>
      </c>
      <c r="CZ101">
        <v>5.0504258736029777E-13</v>
      </c>
      <c r="DA101">
        <v>0</v>
      </c>
      <c r="DB101">
        <v>3.9787606471611568E-5</v>
      </c>
      <c r="DC101">
        <v>3.8507226903228224E-8</v>
      </c>
      <c r="DD101">
        <v>0</v>
      </c>
      <c r="DE101">
        <v>1.4626706976217591E-6</v>
      </c>
      <c r="DF101">
        <v>3.5886499096592927E-5</v>
      </c>
      <c r="DH101">
        <v>5.8400604708529216E-2</v>
      </c>
      <c r="DI101">
        <v>1.5874826776053013</v>
      </c>
      <c r="DJ101">
        <v>4.1604382094942854E-3</v>
      </c>
      <c r="DK101">
        <v>2.0240299259020688E-4</v>
      </c>
      <c r="DL101">
        <v>0</v>
      </c>
      <c r="DM101">
        <v>5.8205541122836602E-3</v>
      </c>
      <c r="DN101">
        <v>4.8290588684346547</v>
      </c>
      <c r="DP101">
        <v>5.1996366570605107E-2</v>
      </c>
      <c r="DQ101">
        <v>0.10818057677250943</v>
      </c>
      <c r="DR101">
        <v>10.374700678872642</v>
      </c>
      <c r="DS101">
        <v>9.3829608722484927</v>
      </c>
      <c r="DT101">
        <v>19.725416944629792</v>
      </c>
      <c r="DU101">
        <v>35.447538091847683</v>
      </c>
      <c r="DV101">
        <v>0</v>
      </c>
      <c r="DW101">
        <v>0</v>
      </c>
      <c r="DX101">
        <v>6.0284322775800529E-3</v>
      </c>
      <c r="DY101">
        <v>2.4142697158972215</v>
      </c>
      <c r="DZ101">
        <v>9.8168069729092935E-2</v>
      </c>
      <c r="EA101">
        <v>1.0800856923076911E-2</v>
      </c>
      <c r="EB101">
        <v>4.0964170003640221E-2</v>
      </c>
      <c r="EC101">
        <v>12.21563011907957</v>
      </c>
      <c r="ED101">
        <v>5.6386083481186705E-2</v>
      </c>
      <c r="EE101">
        <v>5.9746836004894249E-2</v>
      </c>
      <c r="EF101">
        <v>5.3050332358003521E-3</v>
      </c>
      <c r="EG101">
        <v>4.6489158698958546E-2</v>
      </c>
      <c r="EH101">
        <v>0</v>
      </c>
      <c r="EI101">
        <v>2.3861928646427721E-4</v>
      </c>
      <c r="EJ101">
        <v>6.8171174536047615E-12</v>
      </c>
      <c r="EK101">
        <v>6.1222185244464053E-7</v>
      </c>
      <c r="EL101">
        <v>4.4262420342266774E-3</v>
      </c>
      <c r="EM101">
        <v>7.1685323856456918E-4</v>
      </c>
      <c r="EN101">
        <v>3.4093241158765879E-3</v>
      </c>
      <c r="EO101">
        <v>0.10667111973779998</v>
      </c>
      <c r="EP101">
        <v>7.4990059179265569E-7</v>
      </c>
      <c r="EQ101">
        <v>0</v>
      </c>
      <c r="ER101">
        <v>4.0539211488250651E-5</v>
      </c>
      <c r="ES101">
        <v>9.5755923938224186E-4</v>
      </c>
      <c r="EU101">
        <v>12.269903312075686</v>
      </c>
      <c r="EV101">
        <v>19.725416944629792</v>
      </c>
      <c r="EW101">
        <v>40.665128533789016</v>
      </c>
      <c r="EX101">
        <v>8.9386157859737203</v>
      </c>
      <c r="EY101">
        <v>2.2691288907457698</v>
      </c>
      <c r="EZ101">
        <v>16.144542931327749</v>
      </c>
      <c r="FB101">
        <v>41.756300000000003</v>
      </c>
      <c r="FC101">
        <v>155.09200000000001</v>
      </c>
      <c r="FD101">
        <v>6651.92</v>
      </c>
      <c r="FE101">
        <v>3848.57</v>
      </c>
      <c r="FF101">
        <v>4.7545000000000004E-12</v>
      </c>
      <c r="FG101">
        <v>13031.3</v>
      </c>
      <c r="FH101">
        <v>682.42499999999995</v>
      </c>
      <c r="FI101">
        <v>133.148</v>
      </c>
      <c r="FJ101">
        <v>5.4413200000000002</v>
      </c>
      <c r="FK101">
        <v>1919.45</v>
      </c>
      <c r="FL101">
        <v>61.061</v>
      </c>
      <c r="FM101">
        <v>11.4084</v>
      </c>
      <c r="FN101">
        <v>51.514800000000001</v>
      </c>
      <c r="FO101">
        <v>11903.2</v>
      </c>
      <c r="FP101">
        <v>54.597000000000001</v>
      </c>
      <c r="FQ101">
        <v>72.732299999999995</v>
      </c>
      <c r="FR101">
        <v>4.0710800000000003</v>
      </c>
      <c r="FS101">
        <v>53.69</v>
      </c>
      <c r="FT101">
        <v>5.6718599999999997</v>
      </c>
      <c r="FU101">
        <v>0.459731</v>
      </c>
      <c r="FV101">
        <v>7.2249300000000002E-9</v>
      </c>
      <c r="FW101">
        <v>5.3219499999999996E-4</v>
      </c>
      <c r="FX101">
        <v>3.3117399999999999</v>
      </c>
      <c r="FY101">
        <v>0.87240799999999996</v>
      </c>
      <c r="FZ101">
        <v>3.75867</v>
      </c>
      <c r="GA101">
        <v>121.529</v>
      </c>
      <c r="GB101">
        <v>8.4033200000000006E-3</v>
      </c>
      <c r="GC101">
        <v>1.1249E-7</v>
      </c>
      <c r="GD101">
        <v>8.6117100000000002E-2</v>
      </c>
      <c r="GE101">
        <v>1.55122</v>
      </c>
      <c r="GG101">
        <v>600</v>
      </c>
      <c r="GH101">
        <v>700.00000000000011</v>
      </c>
      <c r="GI101">
        <v>800</v>
      </c>
      <c r="GJ101">
        <v>500</v>
      </c>
      <c r="GK101">
        <v>900</v>
      </c>
      <c r="GL101">
        <v>383.33333333333303</v>
      </c>
      <c r="GM101">
        <v>4.1756300000000005E-3</v>
      </c>
      <c r="GN101">
        <v>1.5509200000000001E-2</v>
      </c>
      <c r="GO101">
        <v>0.66519200000000001</v>
      </c>
      <c r="GP101">
        <v>0.384857</v>
      </c>
      <c r="GQ101">
        <v>4.7545000000000006E-16</v>
      </c>
      <c r="GR101">
        <v>1.3031299999999999</v>
      </c>
      <c r="GS101">
        <v>6.8242499999999998E-2</v>
      </c>
      <c r="GT101">
        <v>1.33148E-2</v>
      </c>
      <c r="GU101">
        <v>5.4413200000000001E-4</v>
      </c>
      <c r="GV101">
        <v>0.191945</v>
      </c>
      <c r="GW101">
        <v>6.1060999999999997E-3</v>
      </c>
      <c r="GX101">
        <v>1.14084E-3</v>
      </c>
      <c r="GY101">
        <v>5.1514799999999999E-3</v>
      </c>
      <c r="GZ101">
        <v>1.19032</v>
      </c>
      <c r="HA101">
        <v>5.4597000000000005E-3</v>
      </c>
      <c r="HB101">
        <v>7.2732299999999995E-3</v>
      </c>
      <c r="HC101">
        <v>4.0710800000000005E-4</v>
      </c>
      <c r="HD101">
        <v>5.3689999999999996E-3</v>
      </c>
      <c r="HE101">
        <v>5.6718600000000001E-4</v>
      </c>
      <c r="HF101">
        <v>4.5973100000000002E-5</v>
      </c>
      <c r="HG101">
        <v>7.22493E-13</v>
      </c>
      <c r="HH101">
        <v>5.3219499999999996E-8</v>
      </c>
      <c r="HI101">
        <v>3.31174E-4</v>
      </c>
      <c r="HJ101">
        <v>8.72408E-5</v>
      </c>
      <c r="HK101">
        <v>3.75867E-4</v>
      </c>
      <c r="HL101">
        <v>1.2152899999999999E-2</v>
      </c>
      <c r="HM101">
        <v>8.4033200000000006E-7</v>
      </c>
      <c r="HN101">
        <v>1.1248999999999999E-11</v>
      </c>
      <c r="HO101">
        <v>8.6117099999999999E-6</v>
      </c>
      <c r="HP101">
        <v>1.55122E-4</v>
      </c>
      <c r="HS101">
        <v>0.06</v>
      </c>
      <c r="HT101">
        <v>7.0000000000000007E-2</v>
      </c>
      <c r="HU101">
        <v>0.08</v>
      </c>
      <c r="HV101">
        <v>0.05</v>
      </c>
      <c r="HW101">
        <v>0.09</v>
      </c>
      <c r="HX101">
        <v>3.8333333333333303E-2</v>
      </c>
      <c r="HZ101">
        <v>8.9890363400576233E-3</v>
      </c>
      <c r="IA101">
        <v>2.0906050804697627E-2</v>
      </c>
      <c r="IB101">
        <v>1.1027247058823548</v>
      </c>
      <c r="IC101">
        <v>0.6379982352941187</v>
      </c>
      <c r="ID101">
        <v>8.9838550778354384E-16</v>
      </c>
      <c r="IE101">
        <v>2.7871858454966159</v>
      </c>
      <c r="IF101">
        <v>9.5485014970060067E-2</v>
      </c>
      <c r="IG101">
        <v>1.8630089421157722E-2</v>
      </c>
      <c r="IH101">
        <v>8.3459392170818255E-4</v>
      </c>
      <c r="II101">
        <v>0.32025584186337996</v>
      </c>
      <c r="IJ101">
        <v>1.0900838908519814E-2</v>
      </c>
      <c r="IK101">
        <v>1.6673815384615365E-3</v>
      </c>
      <c r="IL101">
        <v>6.6517289989078809E-3</v>
      </c>
      <c r="IM101">
        <v>1.5311117063563136</v>
      </c>
      <c r="IN101">
        <v>6.7958150198837337E-3</v>
      </c>
      <c r="IO101">
        <v>9.0531578066686737E-3</v>
      </c>
      <c r="IP101">
        <v>5.4724844750430376E-4</v>
      </c>
      <c r="IQ101">
        <v>5.871538902538883E-3</v>
      </c>
      <c r="IR101">
        <v>6.7075796986989177E-4</v>
      </c>
      <c r="IS101">
        <v>5.4368096576124097E-5</v>
      </c>
      <c r="IT101">
        <v>9.1751979113710406E-13</v>
      </c>
      <c r="IU101">
        <v>7.1888914602061088E-8</v>
      </c>
      <c r="IV101">
        <v>4.7375240921321781E-4</v>
      </c>
      <c r="IW101">
        <v>1.1075782131244234E-4</v>
      </c>
      <c r="IX101">
        <v>3.9849255304740281E-4</v>
      </c>
      <c r="IY101">
        <v>1.3569115586307296E-2</v>
      </c>
      <c r="IZ101">
        <v>9.8552975377969654E-7</v>
      </c>
      <c r="JA101">
        <v>7.2500780346820778E-12</v>
      </c>
      <c r="JB101">
        <v>1.0860198250652781E-5</v>
      </c>
      <c r="JC101">
        <v>1.6710053281853324E-4</v>
      </c>
      <c r="JD101">
        <v>0</v>
      </c>
      <c r="JE101">
        <v>0</v>
      </c>
      <c r="JF101">
        <v>9.9465240641711403E-2</v>
      </c>
      <c r="JG101">
        <v>0.1322683469236472</v>
      </c>
      <c r="JH101">
        <v>0.17110715557137759</v>
      </c>
      <c r="JI101">
        <v>6.0230179028133005E-2</v>
      </c>
      <c r="JJ101">
        <v>0.1501629412993524</v>
      </c>
    </row>
    <row r="102" spans="1:270">
      <c r="A102" t="s">
        <v>306</v>
      </c>
      <c r="B102" t="s">
        <v>134</v>
      </c>
      <c r="D102">
        <v>260.78399999999999</v>
      </c>
      <c r="E102">
        <v>859.48199999999997</v>
      </c>
      <c r="F102">
        <v>52896.9</v>
      </c>
      <c r="G102">
        <v>49917.4</v>
      </c>
      <c r="H102">
        <v>104800</v>
      </c>
      <c r="I102">
        <v>165281</v>
      </c>
      <c r="J102" s="17">
        <v>0</v>
      </c>
      <c r="K102" s="17">
        <v>0</v>
      </c>
      <c r="L102">
        <v>28.798200000000001</v>
      </c>
      <c r="M102">
        <v>13091</v>
      </c>
      <c r="N102">
        <v>546.99800000000005</v>
      </c>
      <c r="O102">
        <v>99.649900000000002</v>
      </c>
      <c r="P102">
        <v>396.84300000000002</v>
      </c>
      <c r="Q102">
        <v>105142</v>
      </c>
      <c r="R102">
        <v>469.83199999999999</v>
      </c>
      <c r="S102">
        <v>635.38</v>
      </c>
      <c r="T102">
        <v>40.784999999999997</v>
      </c>
      <c r="U102">
        <v>437.10199999999998</v>
      </c>
      <c r="V102" s="17">
        <v>0</v>
      </c>
      <c r="W102">
        <v>1.80521</v>
      </c>
      <c r="X102" s="17">
        <v>0</v>
      </c>
      <c r="Y102" s="17">
        <v>0</v>
      </c>
      <c r="Z102">
        <v>34.474600000000002</v>
      </c>
      <c r="AA102">
        <v>6.3383000000000003</v>
      </c>
      <c r="AB102">
        <v>27.173100000000002</v>
      </c>
      <c r="AC102">
        <v>908.17200000000003</v>
      </c>
      <c r="AD102">
        <v>1.4368799999999999E-2</v>
      </c>
      <c r="AE102" s="1">
        <v>2.60798E-7</v>
      </c>
      <c r="AF102">
        <v>0.43854399999999999</v>
      </c>
      <c r="AG102">
        <v>8.6419899999999998</v>
      </c>
      <c r="AI102">
        <v>417600</v>
      </c>
      <c r="AJ102">
        <v>71600</v>
      </c>
      <c r="AK102">
        <v>104800</v>
      </c>
      <c r="AL102">
        <v>190000</v>
      </c>
      <c r="AM102">
        <v>72600</v>
      </c>
      <c r="AN102">
        <v>12900</v>
      </c>
      <c r="AO102">
        <v>130500</v>
      </c>
      <c r="AP102">
        <v>2.6078399999999998E-2</v>
      </c>
      <c r="AQ102">
        <v>8.5948200000000002E-2</v>
      </c>
      <c r="AR102">
        <v>5.2896900000000002</v>
      </c>
      <c r="AS102">
        <v>4.9917400000000001</v>
      </c>
      <c r="AT102">
        <v>10.48</v>
      </c>
      <c r="AU102">
        <v>16.528099999999998</v>
      </c>
      <c r="AV102">
        <v>0</v>
      </c>
      <c r="AW102">
        <v>0</v>
      </c>
      <c r="AX102">
        <v>2.8798199999999999E-3</v>
      </c>
      <c r="AY102">
        <v>1.3090999999999999</v>
      </c>
      <c r="AZ102">
        <v>5.4699800000000007E-2</v>
      </c>
      <c r="BA102">
        <v>9.96499E-3</v>
      </c>
      <c r="BB102">
        <v>3.9684299999999999E-2</v>
      </c>
      <c r="BC102">
        <v>10.514200000000001</v>
      </c>
      <c r="BD102">
        <v>4.6983200000000003E-2</v>
      </c>
      <c r="BE102">
        <v>6.3537999999999997E-2</v>
      </c>
      <c r="BF102">
        <v>4.0784999999999997E-3</v>
      </c>
      <c r="BG102">
        <v>4.3710199999999998E-2</v>
      </c>
      <c r="BH102">
        <v>0</v>
      </c>
      <c r="BI102">
        <v>1.80521E-4</v>
      </c>
      <c r="BJ102">
        <v>0</v>
      </c>
      <c r="BK102">
        <v>0</v>
      </c>
      <c r="BL102">
        <v>3.4474600000000003E-3</v>
      </c>
      <c r="BM102">
        <v>6.3383000000000005E-4</v>
      </c>
      <c r="BN102">
        <v>2.7173100000000001E-3</v>
      </c>
      <c r="BO102">
        <v>9.0817200000000001E-2</v>
      </c>
      <c r="BP102">
        <v>1.4368799999999998E-6</v>
      </c>
      <c r="BQ102">
        <v>2.60798E-11</v>
      </c>
      <c r="BR102">
        <v>4.3854399999999998E-5</v>
      </c>
      <c r="BS102">
        <v>8.6419899999999996E-4</v>
      </c>
      <c r="BU102">
        <v>41.76</v>
      </c>
      <c r="BV102">
        <v>7.16</v>
      </c>
      <c r="BW102">
        <v>10.48</v>
      </c>
      <c r="BX102">
        <v>19</v>
      </c>
      <c r="BY102">
        <v>7.26</v>
      </c>
      <c r="BZ102">
        <v>1.29</v>
      </c>
      <c r="CA102">
        <v>13.05</v>
      </c>
      <c r="CB102">
        <f t="shared" si="6"/>
        <v>202100</v>
      </c>
      <c r="CC102">
        <f t="shared" si="7"/>
        <v>176742</v>
      </c>
      <c r="CD102">
        <f t="shared" si="8"/>
        <v>0.35428005937654627</v>
      </c>
      <c r="CE102">
        <f t="shared" si="9"/>
        <v>0.40511027373233299</v>
      </c>
      <c r="CF102">
        <f t="shared" si="10"/>
        <v>0.64571994062345373</v>
      </c>
      <c r="CG102">
        <f t="shared" si="11"/>
        <v>0.59488972626766701</v>
      </c>
      <c r="CI102">
        <v>5.6726186896288793</v>
      </c>
      <c r="CJ102">
        <v>2.3273813103711203</v>
      </c>
      <c r="CL102">
        <v>0.92953820723572989</v>
      </c>
      <c r="CM102">
        <v>0.2293133175436719</v>
      </c>
      <c r="CN102">
        <v>1.9595037478224608</v>
      </c>
      <c r="CO102">
        <v>6.056893690510096E-3</v>
      </c>
      <c r="CP102">
        <v>2.4702293584407014</v>
      </c>
      <c r="CQ102">
        <v>3.1509488556435303E-2</v>
      </c>
      <c r="CR102">
        <v>1.606916853298978E-3</v>
      </c>
      <c r="CS102">
        <v>9.0042320724501926E-3</v>
      </c>
      <c r="CT102">
        <v>8.1490785893222062E-3</v>
      </c>
      <c r="CU102">
        <v>5.3710466323092607E-4</v>
      </c>
      <c r="CV102">
        <v>4.9052705996636666E-4</v>
      </c>
      <c r="CW102">
        <v>1.7276046481722702E-5</v>
      </c>
      <c r="CX102">
        <v>0</v>
      </c>
      <c r="CY102">
        <v>3.1114058064982597E-4</v>
      </c>
      <c r="CZ102">
        <v>0</v>
      </c>
      <c r="DA102">
        <v>1.2640901158160903E-12</v>
      </c>
      <c r="DB102">
        <v>4.477188382173163E-5</v>
      </c>
      <c r="DC102">
        <v>8.6743738630058471E-8</v>
      </c>
      <c r="DD102">
        <v>1.2640901158160903E-12</v>
      </c>
      <c r="DE102">
        <v>2.0002903705190674E-6</v>
      </c>
      <c r="DF102">
        <v>3.4973886027014695E-5</v>
      </c>
      <c r="DH102">
        <v>6.2697134479181502E-2</v>
      </c>
      <c r="DI102">
        <v>1.5570478546928215</v>
      </c>
      <c r="DJ102">
        <v>4.2883376377726382E-3</v>
      </c>
      <c r="DK102">
        <v>1.7144865725028798E-4</v>
      </c>
      <c r="DL102">
        <v>0</v>
      </c>
      <c r="DM102">
        <v>5.5464800189498542E-3</v>
      </c>
      <c r="DN102">
        <v>4.8324361159234499</v>
      </c>
      <c r="DP102">
        <v>5.6139956195965325E-2</v>
      </c>
      <c r="DQ102">
        <v>0.11585622957807705</v>
      </c>
      <c r="DR102">
        <v>8.7708087636288692</v>
      </c>
      <c r="DS102">
        <v>8.2767793458136065</v>
      </c>
      <c r="DT102">
        <v>19.800993254762474</v>
      </c>
      <c r="DU102">
        <v>35.356836205055224</v>
      </c>
      <c r="DV102">
        <v>0</v>
      </c>
      <c r="DW102">
        <v>0</v>
      </c>
      <c r="DX102">
        <v>4.4170904626334388E-3</v>
      </c>
      <c r="DY102">
        <v>2.1842034050553578</v>
      </c>
      <c r="DZ102">
        <v>9.7652136081664606E-2</v>
      </c>
      <c r="EA102">
        <v>1.4564216153846137E-2</v>
      </c>
      <c r="EB102">
        <v>5.1241431416090132E-2</v>
      </c>
      <c r="EC102">
        <v>13.525653648491332</v>
      </c>
      <c r="ED102">
        <v>5.848107702661344E-2</v>
      </c>
      <c r="EE102">
        <v>7.9087219944937004E-2</v>
      </c>
      <c r="EF102">
        <v>5.4824586919105063E-3</v>
      </c>
      <c r="EG102">
        <v>4.780147881127865E-2</v>
      </c>
      <c r="EH102">
        <v>0</v>
      </c>
      <c r="EI102">
        <v>2.1348534603971665E-4</v>
      </c>
      <c r="EJ102">
        <v>0</v>
      </c>
      <c r="EK102">
        <v>0</v>
      </c>
      <c r="EL102">
        <v>4.9316748315574293E-3</v>
      </c>
      <c r="EM102">
        <v>8.0468805745093097E-4</v>
      </c>
      <c r="EN102">
        <v>2.8808802031602618E-3</v>
      </c>
      <c r="EO102">
        <v>0.10140041340131055</v>
      </c>
      <c r="EP102">
        <v>1.6851530021598249E-6</v>
      </c>
      <c r="EQ102">
        <v>1.6808657225433521E-11</v>
      </c>
      <c r="ER102">
        <v>5.5304634986945164E-5</v>
      </c>
      <c r="ES102">
        <v>9.3093251351351587E-4</v>
      </c>
      <c r="EU102">
        <v>11.871960501954312</v>
      </c>
      <c r="EV102">
        <v>19.800993254762474</v>
      </c>
      <c r="EW102">
        <v>40.643737093213637</v>
      </c>
      <c r="EX102">
        <v>8.7458693539311607</v>
      </c>
      <c r="EY102">
        <v>2.1523354919573845</v>
      </c>
      <c r="EZ102">
        <v>16.787751813053951</v>
      </c>
      <c r="FB102">
        <v>35.295099999999998</v>
      </c>
      <c r="FC102">
        <v>169.40199999999999</v>
      </c>
      <c r="FD102">
        <v>5531.85</v>
      </c>
      <c r="FE102">
        <v>2903.31</v>
      </c>
      <c r="FF102">
        <v>4.4607800000000003E-12</v>
      </c>
      <c r="FG102">
        <v>14235.8</v>
      </c>
      <c r="FH102">
        <v>847.06399999999996</v>
      </c>
      <c r="FI102">
        <v>180.34200000000001</v>
      </c>
      <c r="FJ102">
        <v>3.4643099999999998</v>
      </c>
      <c r="FK102">
        <v>1896.54</v>
      </c>
      <c r="FL102">
        <v>62.677500000000002</v>
      </c>
      <c r="FM102">
        <v>12.6647</v>
      </c>
      <c r="FN102">
        <v>51.575299999999999</v>
      </c>
      <c r="FO102">
        <v>11834.9</v>
      </c>
      <c r="FP102">
        <v>73.530900000000003</v>
      </c>
      <c r="FQ102">
        <v>98.883700000000005</v>
      </c>
      <c r="FR102">
        <v>3.9971399999999999</v>
      </c>
      <c r="FS102">
        <v>59.9221</v>
      </c>
      <c r="FT102">
        <v>4.4238400000000002</v>
      </c>
      <c r="FU102">
        <v>0.67503199999999997</v>
      </c>
      <c r="FV102">
        <v>2.1160899999999999E-9</v>
      </c>
      <c r="FW102">
        <v>3.8365299999999999E-3</v>
      </c>
      <c r="FX102">
        <v>3.91594</v>
      </c>
      <c r="FY102">
        <v>0.89693800000000001</v>
      </c>
      <c r="FZ102">
        <v>3.0862599999999998</v>
      </c>
      <c r="GA102">
        <v>116.524</v>
      </c>
      <c r="GB102">
        <v>1.6118799999999999E-2</v>
      </c>
      <c r="GC102">
        <v>3.1736E-8</v>
      </c>
      <c r="GD102">
        <v>0.13836200000000001</v>
      </c>
      <c r="GE102">
        <v>1.3475699999999999</v>
      </c>
      <c r="GG102">
        <v>600</v>
      </c>
      <c r="GH102">
        <v>700.00000000000011</v>
      </c>
      <c r="GI102">
        <v>800</v>
      </c>
      <c r="GJ102">
        <v>500</v>
      </c>
      <c r="GK102">
        <v>900</v>
      </c>
      <c r="GL102">
        <v>383.33333333333303</v>
      </c>
      <c r="GM102">
        <v>3.5295099999999996E-3</v>
      </c>
      <c r="GN102">
        <v>1.6940199999999999E-2</v>
      </c>
      <c r="GO102">
        <v>0.55318500000000004</v>
      </c>
      <c r="GP102">
        <v>0.29033100000000001</v>
      </c>
      <c r="GQ102">
        <v>4.4607800000000001E-16</v>
      </c>
      <c r="GR102">
        <v>1.4235799999999998</v>
      </c>
      <c r="GS102">
        <v>8.4706400000000001E-2</v>
      </c>
      <c r="GT102">
        <v>1.80342E-2</v>
      </c>
      <c r="GU102">
        <v>3.4643099999999996E-4</v>
      </c>
      <c r="GV102">
        <v>0.18965399999999999</v>
      </c>
      <c r="GW102">
        <v>6.2677499999999999E-3</v>
      </c>
      <c r="GX102">
        <v>1.26647E-3</v>
      </c>
      <c r="GY102">
        <v>5.1575299999999996E-3</v>
      </c>
      <c r="GZ102">
        <v>1.1834899999999999</v>
      </c>
      <c r="HA102">
        <v>7.3530900000000005E-3</v>
      </c>
      <c r="HB102">
        <v>9.8883700000000005E-3</v>
      </c>
      <c r="HC102">
        <v>3.9971400000000002E-4</v>
      </c>
      <c r="HD102">
        <v>5.9922100000000004E-3</v>
      </c>
      <c r="HE102">
        <v>4.4238400000000004E-4</v>
      </c>
      <c r="HF102">
        <v>6.7503199999999994E-5</v>
      </c>
      <c r="HG102">
        <v>2.11609E-13</v>
      </c>
      <c r="HH102">
        <v>3.83653E-7</v>
      </c>
      <c r="HI102">
        <v>3.9159399999999999E-4</v>
      </c>
      <c r="HJ102">
        <v>8.9693799999999998E-5</v>
      </c>
      <c r="HK102">
        <v>3.08626E-4</v>
      </c>
      <c r="HL102">
        <v>1.16524E-2</v>
      </c>
      <c r="HM102">
        <v>1.6118799999999998E-6</v>
      </c>
      <c r="HN102">
        <v>3.1736000000000001E-12</v>
      </c>
      <c r="HO102">
        <v>1.3836200000000001E-5</v>
      </c>
      <c r="HP102">
        <v>1.34757E-4</v>
      </c>
      <c r="HS102">
        <v>0.06</v>
      </c>
      <c r="HT102">
        <v>7.0000000000000007E-2</v>
      </c>
      <c r="HU102">
        <v>0.08</v>
      </c>
      <c r="HV102">
        <v>0.05</v>
      </c>
      <c r="HW102">
        <v>0.09</v>
      </c>
      <c r="HX102">
        <v>3.8333333333333303E-2</v>
      </c>
      <c r="HZ102">
        <v>7.5981094236311116E-3</v>
      </c>
      <c r="IA102">
        <v>2.2835006437581483E-2</v>
      </c>
      <c r="IB102">
        <v>0.91704465240641875</v>
      </c>
      <c r="IC102">
        <v>0.48129737967914521</v>
      </c>
      <c r="ID102">
        <v>8.4288570941438138E-16</v>
      </c>
      <c r="IE102">
        <v>3.0448090566037709</v>
      </c>
      <c r="IF102">
        <v>0.1185213301397208</v>
      </c>
      <c r="IG102">
        <v>2.5233481437125799E-2</v>
      </c>
      <c r="IH102">
        <v>5.3135858007117274E-4</v>
      </c>
      <c r="II102">
        <v>0.31643336076874862</v>
      </c>
      <c r="IJ102">
        <v>1.118942255594816E-2</v>
      </c>
      <c r="IK102">
        <v>1.8509946153846134E-3</v>
      </c>
      <c r="IL102">
        <v>6.6595409210047129E-3</v>
      </c>
      <c r="IM102">
        <v>1.5223262596239946</v>
      </c>
      <c r="IN102">
        <v>9.1525613979810024E-3</v>
      </c>
      <c r="IO102">
        <v>1.2308283123279248E-2</v>
      </c>
      <c r="IP102">
        <v>5.373091807228923E-4</v>
      </c>
      <c r="IQ102">
        <v>6.5530814168713956E-3</v>
      </c>
      <c r="IR102">
        <v>5.2316628714905197E-4</v>
      </c>
      <c r="IS102">
        <v>7.98297373202464E-5</v>
      </c>
      <c r="IT102">
        <v>2.6872986379484844E-13</v>
      </c>
      <c r="IU102">
        <v>5.1823857333918103E-7</v>
      </c>
      <c r="IV102">
        <v>5.6018467915186824E-4</v>
      </c>
      <c r="IW102">
        <v>1.1387206299385081E-4</v>
      </c>
      <c r="IX102">
        <v>3.2720393829947228E-4</v>
      </c>
      <c r="IY102">
        <v>1.3010290750182027E-2</v>
      </c>
      <c r="IZ102">
        <v>1.8903905831533453E-6</v>
      </c>
      <c r="JA102">
        <v>2.0454127167630052E-12</v>
      </c>
      <c r="JB102">
        <v>1.7448784856396931E-5</v>
      </c>
      <c r="JC102">
        <v>1.4516294594594631E-4</v>
      </c>
      <c r="JD102">
        <v>0</v>
      </c>
      <c r="JE102">
        <v>0</v>
      </c>
      <c r="JF102">
        <v>9.9465240641711403E-2</v>
      </c>
      <c r="JG102">
        <v>0.1322683469236472</v>
      </c>
      <c r="JH102">
        <v>0.17110715557137759</v>
      </c>
      <c r="JI102">
        <v>6.0230179028133005E-2</v>
      </c>
      <c r="JJ102">
        <v>0.1501629412993524</v>
      </c>
    </row>
    <row r="103" spans="1:270">
      <c r="A103" t="s">
        <v>306</v>
      </c>
      <c r="B103" t="s">
        <v>135</v>
      </c>
      <c r="D103">
        <v>271.28300000000002</v>
      </c>
      <c r="E103" s="24">
        <v>1496.11</v>
      </c>
      <c r="F103">
        <v>60558.5</v>
      </c>
      <c r="G103">
        <v>57210.2</v>
      </c>
      <c r="H103">
        <v>104700</v>
      </c>
      <c r="I103">
        <v>183673</v>
      </c>
      <c r="J103" s="17">
        <v>0</v>
      </c>
      <c r="K103" s="17">
        <v>449.923</v>
      </c>
      <c r="L103">
        <v>32.094700000000003</v>
      </c>
      <c r="M103">
        <v>11629.9</v>
      </c>
      <c r="N103">
        <v>511.32100000000003</v>
      </c>
      <c r="O103">
        <v>204.82599999999999</v>
      </c>
      <c r="P103">
        <v>474.33300000000003</v>
      </c>
      <c r="Q103">
        <v>132005</v>
      </c>
      <c r="R103">
        <v>589.04600000000005</v>
      </c>
      <c r="S103">
        <v>553.28499999999997</v>
      </c>
      <c r="T103">
        <v>47.734699999999997</v>
      </c>
      <c r="U103">
        <v>417.73</v>
      </c>
      <c r="V103" s="17">
        <v>14.8849</v>
      </c>
      <c r="W103">
        <v>4.1669999999999998</v>
      </c>
      <c r="X103">
        <v>8.8071800000000006E-2</v>
      </c>
      <c r="Y103" s="1">
        <v>2.61398E-5</v>
      </c>
      <c r="Z103">
        <v>32.246400000000001</v>
      </c>
      <c r="AA103">
        <v>6.1893900000000004</v>
      </c>
      <c r="AB103">
        <v>29.063800000000001</v>
      </c>
      <c r="AC103">
        <v>888.774</v>
      </c>
      <c r="AD103" s="17">
        <v>0</v>
      </c>
      <c r="AE103" s="17">
        <v>0</v>
      </c>
      <c r="AF103">
        <v>0.35381299999999999</v>
      </c>
      <c r="AG103">
        <v>14.936</v>
      </c>
      <c r="AI103">
        <v>419400</v>
      </c>
      <c r="AJ103">
        <v>74700</v>
      </c>
      <c r="AK103">
        <v>104700</v>
      </c>
      <c r="AL103">
        <v>191700.00000000003</v>
      </c>
      <c r="AM103">
        <v>69900</v>
      </c>
      <c r="AN103">
        <v>11500</v>
      </c>
      <c r="AO103">
        <v>128200</v>
      </c>
      <c r="AP103">
        <v>2.7128300000000001E-2</v>
      </c>
      <c r="AQ103">
        <v>0.14961099999999999</v>
      </c>
      <c r="AR103">
        <v>6.0558500000000004</v>
      </c>
      <c r="AS103">
        <v>5.7210199999999993</v>
      </c>
      <c r="AT103">
        <v>10.47</v>
      </c>
      <c r="AU103">
        <v>18.3673</v>
      </c>
      <c r="AV103">
        <v>0</v>
      </c>
      <c r="AW103">
        <v>4.4992299999999999E-2</v>
      </c>
      <c r="AX103">
        <v>3.2094700000000003E-3</v>
      </c>
      <c r="AY103">
        <v>1.16299</v>
      </c>
      <c r="AZ103">
        <v>5.11321E-2</v>
      </c>
      <c r="BA103">
        <v>2.04826E-2</v>
      </c>
      <c r="BB103">
        <v>4.7433300000000005E-2</v>
      </c>
      <c r="BC103">
        <v>13.2005</v>
      </c>
      <c r="BD103">
        <v>5.8904600000000008E-2</v>
      </c>
      <c r="BE103">
        <v>5.5328499999999996E-2</v>
      </c>
      <c r="BF103">
        <v>4.7734699999999993E-3</v>
      </c>
      <c r="BG103">
        <v>4.1773000000000005E-2</v>
      </c>
      <c r="BH103">
        <v>1.4884900000000001E-3</v>
      </c>
      <c r="BI103">
        <v>4.1669999999999999E-4</v>
      </c>
      <c r="BJ103">
        <v>8.8071800000000013E-6</v>
      </c>
      <c r="BK103">
        <v>2.6139800000000001E-9</v>
      </c>
      <c r="BL103">
        <v>3.22464E-3</v>
      </c>
      <c r="BM103">
        <v>6.1893899999999999E-4</v>
      </c>
      <c r="BN103">
        <v>2.9063800000000001E-3</v>
      </c>
      <c r="BO103">
        <v>8.8877399999999995E-2</v>
      </c>
      <c r="BP103">
        <v>0</v>
      </c>
      <c r="BQ103">
        <v>0</v>
      </c>
      <c r="BR103">
        <v>3.53813E-5</v>
      </c>
      <c r="BS103">
        <v>1.4936000000000001E-3</v>
      </c>
      <c r="BU103">
        <v>41.94</v>
      </c>
      <c r="BV103">
        <v>7.47</v>
      </c>
      <c r="BW103">
        <v>10.47</v>
      </c>
      <c r="BX103">
        <v>19.170000000000002</v>
      </c>
      <c r="BY103">
        <v>6.99</v>
      </c>
      <c r="BZ103">
        <v>1.1499999999999999</v>
      </c>
      <c r="CA103">
        <v>12.82</v>
      </c>
      <c r="CB103">
        <f t="shared" si="6"/>
        <v>202900</v>
      </c>
      <c r="CC103">
        <f t="shared" si="7"/>
        <v>206705</v>
      </c>
      <c r="CD103">
        <f t="shared" si="8"/>
        <v>0.36816165598817152</v>
      </c>
      <c r="CE103">
        <f t="shared" si="9"/>
        <v>0.3613845818920684</v>
      </c>
      <c r="CF103">
        <f t="shared" si="10"/>
        <v>0.63183834401182848</v>
      </c>
      <c r="CG103">
        <f t="shared" si="11"/>
        <v>0.63861541810793154</v>
      </c>
      <c r="CI103">
        <v>5.6909678961407932</v>
      </c>
      <c r="CJ103">
        <v>2.3090321038592072</v>
      </c>
      <c r="CL103">
        <v>0.92635654923362765</v>
      </c>
      <c r="CM103">
        <v>0.20256596033458502</v>
      </c>
      <c r="CN103">
        <v>1.9140692409668172</v>
      </c>
      <c r="CO103">
        <v>7.1986092378199295E-3</v>
      </c>
      <c r="CP103">
        <v>2.5625886053844007</v>
      </c>
      <c r="CQ103">
        <v>3.2592451153782155E-2</v>
      </c>
      <c r="CR103">
        <v>3.2842458100220229E-3</v>
      </c>
      <c r="CS103">
        <v>8.3692897427636945E-3</v>
      </c>
      <c r="CT103">
        <v>7.0559889884539108E-3</v>
      </c>
      <c r="CU103">
        <v>5.9519727237361964E-4</v>
      </c>
      <c r="CV103">
        <v>5.7086147241798991E-4</v>
      </c>
      <c r="CW103">
        <v>3.9652827974221688E-5</v>
      </c>
      <c r="CX103">
        <v>2.3892748233376407E-10</v>
      </c>
      <c r="CY103">
        <v>2.8938278444520392E-4</v>
      </c>
      <c r="CZ103">
        <v>8.2592417185753374E-7</v>
      </c>
      <c r="DA103">
        <v>0</v>
      </c>
      <c r="DB103">
        <v>4.3472484192423508E-5</v>
      </c>
      <c r="DC103">
        <v>0</v>
      </c>
      <c r="DD103">
        <v>0</v>
      </c>
      <c r="DE103">
        <v>1.6046772255956801E-6</v>
      </c>
      <c r="DF103">
        <v>6.0103320810951294E-5</v>
      </c>
      <c r="DH103">
        <v>0.10851967001001205</v>
      </c>
      <c r="DI103">
        <v>1.4906529633343604</v>
      </c>
      <c r="DJ103">
        <v>4.0750775352385998E-3</v>
      </c>
      <c r="DK103">
        <v>1.8233973935837677E-4</v>
      </c>
      <c r="DL103">
        <v>9.3597531770810757E-3</v>
      </c>
      <c r="DM103">
        <v>5.3972771349598625E-3</v>
      </c>
      <c r="DN103">
        <v>4.883626741474056</v>
      </c>
      <c r="DP103">
        <v>5.8400115561959565E-2</v>
      </c>
      <c r="DQ103">
        <v>0.20167224401913811</v>
      </c>
      <c r="DR103">
        <v>10.041174861139668</v>
      </c>
      <c r="DS103">
        <v>9.4859948981690856</v>
      </c>
      <c r="DT103">
        <v>19.782099177229306</v>
      </c>
      <c r="DU103">
        <v>39.291244464222196</v>
      </c>
      <c r="DV103">
        <v>0</v>
      </c>
      <c r="DW103">
        <v>6.2953298003992145E-2</v>
      </c>
      <c r="DX103">
        <v>4.922710213523117E-3</v>
      </c>
      <c r="DY103">
        <v>1.9404222122414871</v>
      </c>
      <c r="DZ103">
        <v>9.1282944130349319E-2</v>
      </c>
      <c r="EA103">
        <v>2.9936107692307659E-2</v>
      </c>
      <c r="EB103">
        <v>6.1247147834000558E-2</v>
      </c>
      <c r="EC103">
        <v>16.981357686453538</v>
      </c>
      <c r="ED103">
        <v>7.3319919669623493E-2</v>
      </c>
      <c r="EE103">
        <v>6.8868665188130687E-2</v>
      </c>
      <c r="EF103">
        <v>6.4166610499139494E-3</v>
      </c>
      <c r="EG103">
        <v>4.5682956709956563E-2</v>
      </c>
      <c r="EH103">
        <v>1.760298262953661E-3</v>
      </c>
      <c r="EI103">
        <v>4.9279221638895161E-4</v>
      </c>
      <c r="EJ103">
        <v>1.118455397368124E-5</v>
      </c>
      <c r="EK103">
        <v>3.5309648717386612E-9</v>
      </c>
      <c r="EL103">
        <v>4.612925437520188E-3</v>
      </c>
      <c r="EM103">
        <v>7.8578297270659589E-4</v>
      </c>
      <c r="EN103">
        <v>3.0813313920240687E-3</v>
      </c>
      <c r="EO103">
        <v>9.9234562418062194E-2</v>
      </c>
      <c r="EP103">
        <v>0</v>
      </c>
      <c r="EQ103">
        <v>0</v>
      </c>
      <c r="ER103">
        <v>4.4619237336814617E-5</v>
      </c>
      <c r="ES103">
        <v>1.6089359073359116E-3</v>
      </c>
      <c r="EU103">
        <v>12.385969965027751</v>
      </c>
      <c r="EV103">
        <v>19.782099177229306</v>
      </c>
      <c r="EW103">
        <v>41.007391582995027</v>
      </c>
      <c r="EX103">
        <v>8.4206097498593415</v>
      </c>
      <c r="EY103">
        <v>1.9187486943806138</v>
      </c>
      <c r="EZ103">
        <v>16.491875727459899</v>
      </c>
      <c r="FB103">
        <v>33.955100000000002</v>
      </c>
      <c r="FC103">
        <v>453.69400000000002</v>
      </c>
      <c r="FD103">
        <v>5162.28</v>
      </c>
      <c r="FE103">
        <v>3807.88</v>
      </c>
      <c r="FF103">
        <v>5.0807799999999997E-12</v>
      </c>
      <c r="FG103">
        <v>16066.5</v>
      </c>
      <c r="FH103">
        <v>1095.31</v>
      </c>
      <c r="FI103">
        <v>200.08500000000001</v>
      </c>
      <c r="FJ103">
        <v>4.7056899999999997</v>
      </c>
      <c r="FK103">
        <v>1702.18</v>
      </c>
      <c r="FL103">
        <v>46.619500000000002</v>
      </c>
      <c r="FM103">
        <v>22.941299999999998</v>
      </c>
      <c r="FN103">
        <v>59.561900000000001</v>
      </c>
      <c r="FO103">
        <v>17574.400000000001</v>
      </c>
      <c r="FP103">
        <v>78.125299999999996</v>
      </c>
      <c r="FQ103">
        <v>83.873599999999996</v>
      </c>
      <c r="FR103">
        <v>4.6617100000000002</v>
      </c>
      <c r="FS103">
        <v>51.4514</v>
      </c>
      <c r="FT103">
        <v>9.7258700000000005</v>
      </c>
      <c r="FU103">
        <v>1.83447</v>
      </c>
      <c r="FV103">
        <v>9.7587300000000002E-2</v>
      </c>
      <c r="FW103">
        <v>2.6647399999999999E-6</v>
      </c>
      <c r="FX103">
        <v>3.7598099999999999</v>
      </c>
      <c r="FY103">
        <v>0.66938600000000004</v>
      </c>
      <c r="FZ103">
        <v>3.0969600000000002</v>
      </c>
      <c r="GA103">
        <v>123.61499999999999</v>
      </c>
      <c r="GB103">
        <v>4.7218599999999999E-7</v>
      </c>
      <c r="GC103">
        <v>2.0192400000000002E-9</v>
      </c>
      <c r="GD103">
        <v>0.110475</v>
      </c>
      <c r="GE103">
        <v>1.3556299999999999</v>
      </c>
      <c r="GG103">
        <v>600</v>
      </c>
      <c r="GH103">
        <v>700.00000000000011</v>
      </c>
      <c r="GI103">
        <v>800</v>
      </c>
      <c r="GJ103">
        <v>500</v>
      </c>
      <c r="GK103">
        <v>900</v>
      </c>
      <c r="GL103">
        <v>383.33333333333303</v>
      </c>
      <c r="GM103">
        <v>3.39551E-3</v>
      </c>
      <c r="GN103">
        <v>4.5369400000000004E-2</v>
      </c>
      <c r="GO103">
        <v>0.51622800000000002</v>
      </c>
      <c r="GP103">
        <v>0.38078800000000002</v>
      </c>
      <c r="GQ103">
        <v>5.0807799999999993E-16</v>
      </c>
      <c r="GR103">
        <v>1.6066499999999999</v>
      </c>
      <c r="GS103">
        <v>0.10953099999999999</v>
      </c>
      <c r="GT103">
        <v>2.0008500000000002E-2</v>
      </c>
      <c r="GU103">
        <v>4.7056899999999995E-4</v>
      </c>
      <c r="GV103">
        <v>0.17021800000000001</v>
      </c>
      <c r="GW103">
        <v>4.6619500000000006E-3</v>
      </c>
      <c r="GX103">
        <v>2.2941299999999997E-3</v>
      </c>
      <c r="GY103">
        <v>5.9561900000000001E-3</v>
      </c>
      <c r="GZ103">
        <v>1.7574400000000001</v>
      </c>
      <c r="HA103">
        <v>7.8125299999999998E-3</v>
      </c>
      <c r="HB103">
        <v>8.38736E-3</v>
      </c>
      <c r="HC103">
        <v>4.6617100000000003E-4</v>
      </c>
      <c r="HD103">
        <v>5.1451400000000003E-3</v>
      </c>
      <c r="HE103">
        <v>9.7258700000000002E-4</v>
      </c>
      <c r="HF103">
        <v>1.8344699999999999E-4</v>
      </c>
      <c r="HG103">
        <v>9.7587300000000007E-6</v>
      </c>
      <c r="HH103">
        <v>2.6647399999999999E-10</v>
      </c>
      <c r="HI103">
        <v>3.75981E-4</v>
      </c>
      <c r="HJ103">
        <v>6.6938600000000003E-5</v>
      </c>
      <c r="HK103">
        <v>3.0969600000000004E-4</v>
      </c>
      <c r="HL103">
        <v>1.2361499999999999E-2</v>
      </c>
      <c r="HM103">
        <v>4.7218599999999999E-11</v>
      </c>
      <c r="HN103">
        <v>2.0192400000000002E-13</v>
      </c>
      <c r="HO103">
        <v>1.1047500000000001E-5</v>
      </c>
      <c r="HP103">
        <v>1.3556299999999998E-4</v>
      </c>
      <c r="HS103">
        <v>0.06</v>
      </c>
      <c r="HT103">
        <v>7.0000000000000007E-2</v>
      </c>
      <c r="HU103">
        <v>0.08</v>
      </c>
      <c r="HV103">
        <v>0.05</v>
      </c>
      <c r="HW103">
        <v>0.09</v>
      </c>
      <c r="HX103">
        <v>3.8333333333333303E-2</v>
      </c>
      <c r="HZ103">
        <v>7.3096425648414877E-3</v>
      </c>
      <c r="IA103">
        <v>6.1156925010874101E-2</v>
      </c>
      <c r="IB103">
        <v>0.85577903743315653</v>
      </c>
      <c r="IC103">
        <v>0.63125283422459999</v>
      </c>
      <c r="ID103">
        <v>9.6003767383246864E-16</v>
      </c>
      <c r="IE103">
        <v>3.4363663937344224</v>
      </c>
      <c r="IF103">
        <v>0.1532559500998007</v>
      </c>
      <c r="IG103">
        <v>2.7995925149700656E-2</v>
      </c>
      <c r="IH103">
        <v>7.2176241637010455E-4</v>
      </c>
      <c r="II103">
        <v>0.28400483935659077</v>
      </c>
      <c r="IJ103">
        <v>8.3226881232822836E-3</v>
      </c>
      <c r="IK103">
        <v>3.3529592307692266E-3</v>
      </c>
      <c r="IL103">
        <v>7.6907921113942264E-3</v>
      </c>
      <c r="IM103">
        <v>2.2605996347359025</v>
      </c>
      <c r="IN103">
        <v>9.7244370052003322E-3</v>
      </c>
      <c r="IO103">
        <v>1.0439941217497669E-2</v>
      </c>
      <c r="IP103">
        <v>6.2664294492254826E-4</v>
      </c>
      <c r="IQ103">
        <v>5.6267255855855678E-3</v>
      </c>
      <c r="IR103">
        <v>1.1501879130335524E-3</v>
      </c>
      <c r="IS103">
        <v>2.1694565327550755E-4</v>
      </c>
      <c r="IT103">
        <v>1.2392961470025856E-5</v>
      </c>
      <c r="IU103">
        <v>3.5995314930936272E-10</v>
      </c>
      <c r="IV103">
        <v>5.3784990539231599E-4</v>
      </c>
      <c r="IW103">
        <v>8.498286922752948E-5</v>
      </c>
      <c r="IX103">
        <v>3.2833834762979584E-4</v>
      </c>
      <c r="IY103">
        <v>1.380202439912594E-2</v>
      </c>
      <c r="IZ103">
        <v>5.5377321382289351E-11</v>
      </c>
      <c r="JA103">
        <v>1.3014176878612713E-13</v>
      </c>
      <c r="JB103">
        <v>1.3931964751958276E-5</v>
      </c>
      <c r="JC103">
        <v>1.4603118532818568E-4</v>
      </c>
      <c r="JD103">
        <v>0</v>
      </c>
      <c r="JE103">
        <v>0</v>
      </c>
      <c r="JF103">
        <v>9.9465240641711403E-2</v>
      </c>
      <c r="JG103">
        <v>0.1322683469236472</v>
      </c>
      <c r="JH103">
        <v>0.17110715557137759</v>
      </c>
      <c r="JI103">
        <v>6.0230179028133005E-2</v>
      </c>
      <c r="JJ103">
        <v>0.1501629412993524</v>
      </c>
    </row>
    <row r="104" spans="1:270">
      <c r="A104" t="s">
        <v>306</v>
      </c>
      <c r="B104" t="s">
        <v>136</v>
      </c>
      <c r="D104">
        <v>254.06</v>
      </c>
      <c r="E104">
        <v>783.58699999999999</v>
      </c>
      <c r="F104">
        <v>61634.5</v>
      </c>
      <c r="G104">
        <v>52698.400000000001</v>
      </c>
      <c r="H104">
        <v>103000</v>
      </c>
      <c r="I104">
        <v>181767</v>
      </c>
      <c r="J104" s="17">
        <v>1525.3</v>
      </c>
      <c r="K104" s="17">
        <v>0</v>
      </c>
      <c r="L104">
        <v>32.792999999999999</v>
      </c>
      <c r="M104">
        <v>13465.8</v>
      </c>
      <c r="N104">
        <v>505.85</v>
      </c>
      <c r="O104">
        <v>264.041</v>
      </c>
      <c r="P104">
        <v>445.24099999999999</v>
      </c>
      <c r="Q104">
        <v>112214</v>
      </c>
      <c r="R104">
        <v>546.47199999999998</v>
      </c>
      <c r="S104">
        <v>519.40499999999997</v>
      </c>
      <c r="T104">
        <v>43.178800000000003</v>
      </c>
      <c r="U104">
        <v>453.08300000000003</v>
      </c>
      <c r="V104" s="17">
        <v>0</v>
      </c>
      <c r="W104">
        <v>1.4304300000000001</v>
      </c>
      <c r="X104" s="1">
        <v>1.7388599999999999E-12</v>
      </c>
      <c r="Y104" s="17">
        <v>0</v>
      </c>
      <c r="Z104">
        <v>34.681399999999996</v>
      </c>
      <c r="AA104">
        <v>6.9874099999999997</v>
      </c>
      <c r="AB104">
        <v>25.970300000000002</v>
      </c>
      <c r="AC104">
        <v>976.69399999999996</v>
      </c>
      <c r="AD104" s="1">
        <v>1.55339E-6</v>
      </c>
      <c r="AE104" s="1">
        <v>7.1432100000000006E-8</v>
      </c>
      <c r="AF104">
        <v>0.359877</v>
      </c>
      <c r="AG104">
        <v>8.6828400000000006</v>
      </c>
      <c r="AI104">
        <v>416500</v>
      </c>
      <c r="AJ104">
        <v>72700</v>
      </c>
      <c r="AK104">
        <v>103000</v>
      </c>
      <c r="AL104">
        <v>189400</v>
      </c>
      <c r="AM104">
        <v>74100</v>
      </c>
      <c r="AN104">
        <v>12400</v>
      </c>
      <c r="AO104">
        <v>131900</v>
      </c>
      <c r="AP104">
        <v>2.5406000000000001E-2</v>
      </c>
      <c r="AQ104">
        <v>7.8358700000000003E-2</v>
      </c>
      <c r="AR104">
        <v>6.1634500000000001</v>
      </c>
      <c r="AS104">
        <v>5.2698400000000003</v>
      </c>
      <c r="AT104">
        <v>10.3</v>
      </c>
      <c r="AU104">
        <v>18.1767</v>
      </c>
      <c r="AV104">
        <v>0.15253</v>
      </c>
      <c r="AW104">
        <v>0</v>
      </c>
      <c r="AX104">
        <v>3.2792999999999997E-3</v>
      </c>
      <c r="AY104">
        <v>1.3465799999999999</v>
      </c>
      <c r="AZ104">
        <v>5.0585000000000005E-2</v>
      </c>
      <c r="BA104">
        <v>2.64041E-2</v>
      </c>
      <c r="BB104">
        <v>4.4524099999999997E-2</v>
      </c>
      <c r="BC104">
        <v>11.221399999999999</v>
      </c>
      <c r="BD104">
        <v>5.46472E-2</v>
      </c>
      <c r="BE104">
        <v>5.1940500000000001E-2</v>
      </c>
      <c r="BF104">
        <v>4.3178800000000005E-3</v>
      </c>
      <c r="BG104">
        <v>4.5308300000000003E-2</v>
      </c>
      <c r="BH104">
        <v>0</v>
      </c>
      <c r="BI104">
        <v>1.4304300000000001E-4</v>
      </c>
      <c r="BJ104">
        <v>1.7388599999999998E-16</v>
      </c>
      <c r="BK104">
        <v>0</v>
      </c>
      <c r="BL104">
        <v>3.4681399999999998E-3</v>
      </c>
      <c r="BM104">
        <v>6.9874100000000001E-4</v>
      </c>
      <c r="BN104">
        <v>2.5970300000000002E-3</v>
      </c>
      <c r="BO104">
        <v>9.766939999999999E-2</v>
      </c>
      <c r="BP104">
        <v>1.5533899999999999E-10</v>
      </c>
      <c r="BQ104">
        <v>7.1432100000000006E-12</v>
      </c>
      <c r="BR104">
        <v>3.5987700000000001E-5</v>
      </c>
      <c r="BS104">
        <v>8.6828400000000009E-4</v>
      </c>
      <c r="BU104">
        <v>41.65</v>
      </c>
      <c r="BV104">
        <v>7.27</v>
      </c>
      <c r="BW104">
        <v>10.3</v>
      </c>
      <c r="BX104">
        <v>18.940000000000001</v>
      </c>
      <c r="BY104">
        <v>7.41</v>
      </c>
      <c r="BZ104">
        <v>1.24</v>
      </c>
      <c r="CA104">
        <v>13.19</v>
      </c>
      <c r="CB104">
        <f t="shared" si="6"/>
        <v>204600</v>
      </c>
      <c r="CC104">
        <f t="shared" si="7"/>
        <v>184914</v>
      </c>
      <c r="CD104">
        <f t="shared" si="8"/>
        <v>0.35532746823069405</v>
      </c>
      <c r="CE104">
        <f t="shared" si="9"/>
        <v>0.39315573726164593</v>
      </c>
      <c r="CF104">
        <f t="shared" si="10"/>
        <v>0.64467253176930595</v>
      </c>
      <c r="CG104">
        <f t="shared" si="11"/>
        <v>0.60684426273835401</v>
      </c>
      <c r="CI104">
        <v>5.6628257571939082</v>
      </c>
      <c r="CJ104">
        <v>2.3371742428060913</v>
      </c>
      <c r="CL104">
        <v>0.86840267595020215</v>
      </c>
      <c r="CM104">
        <v>0.23621737986208202</v>
      </c>
      <c r="CN104">
        <v>1.9833694336084933</v>
      </c>
      <c r="CO104">
        <v>6.8053365880086508E-3</v>
      </c>
      <c r="CP104">
        <v>2.5117817524744486</v>
      </c>
      <c r="CQ104">
        <v>3.0741137886101878E-2</v>
      </c>
      <c r="CR104">
        <v>4.26394054953513E-3</v>
      </c>
      <c r="CS104">
        <v>8.3388455365362331E-3</v>
      </c>
      <c r="CT104">
        <v>6.6712055998104508E-3</v>
      </c>
      <c r="CU104">
        <v>6.1248853274167598E-4</v>
      </c>
      <c r="CV104">
        <v>5.2006341767140275E-4</v>
      </c>
      <c r="CW104">
        <v>1.3709022103406887E-5</v>
      </c>
      <c r="CX104">
        <v>0</v>
      </c>
      <c r="CY104">
        <v>3.1345649713606006E-4</v>
      </c>
      <c r="CZ104">
        <v>1.642317507667881E-17</v>
      </c>
      <c r="DA104">
        <v>3.4672921027305271E-13</v>
      </c>
      <c r="DB104">
        <v>4.9427886154725072E-5</v>
      </c>
      <c r="DC104">
        <v>9.3912061694861386E-12</v>
      </c>
      <c r="DD104">
        <v>3.4672921027305271E-13</v>
      </c>
      <c r="DE104">
        <v>1.6438311114813683E-6</v>
      </c>
      <c r="DF104">
        <v>3.5189667462185455E-5</v>
      </c>
      <c r="DH104">
        <v>5.7242865033588393E-2</v>
      </c>
      <c r="DI104">
        <v>1.5915005070309949</v>
      </c>
      <c r="DJ104">
        <v>4.4515082141869458E-3</v>
      </c>
      <c r="DK104">
        <v>1.640949066411857E-4</v>
      </c>
      <c r="DL104">
        <v>0</v>
      </c>
      <c r="DM104">
        <v>5.9735306743785056E-3</v>
      </c>
      <c r="DN104">
        <v>4.9038012939086641</v>
      </c>
      <c r="DP104">
        <v>5.4692455331412024E-2</v>
      </c>
      <c r="DQ104">
        <v>0.10562575524140898</v>
      </c>
      <c r="DR104">
        <v>10.219585887677416</v>
      </c>
      <c r="DS104">
        <v>8.7378955770417477</v>
      </c>
      <c r="DT104">
        <v>19.460899859165409</v>
      </c>
      <c r="DU104">
        <v>38.883513812744802</v>
      </c>
      <c r="DV104">
        <v>0.21342021956087867</v>
      </c>
      <c r="DW104">
        <v>0</v>
      </c>
      <c r="DX104">
        <v>5.0298160142348601E-3</v>
      </c>
      <c r="DY104">
        <v>2.2467379277209103</v>
      </c>
      <c r="DZ104">
        <v>9.0306240675304184E-2</v>
      </c>
      <c r="EA104">
        <v>3.8590607692307648E-2</v>
      </c>
      <c r="EB104">
        <v>5.7490710848197867E-2</v>
      </c>
      <c r="EC104">
        <v>14.435408290804874</v>
      </c>
      <c r="ED104">
        <v>6.8020635301315149E-2</v>
      </c>
      <c r="EE104">
        <v>6.4651543132456191E-2</v>
      </c>
      <c r="EF104">
        <v>5.8042414457831412E-3</v>
      </c>
      <c r="EG104">
        <v>4.9549161120860961E-2</v>
      </c>
      <c r="EH104">
        <v>0</v>
      </c>
      <c r="EI104">
        <v>1.6916361173248092E-4</v>
      </c>
      <c r="EJ104">
        <v>2.2082407220785038E-16</v>
      </c>
      <c r="EK104">
        <v>0</v>
      </c>
      <c r="EL104">
        <v>4.9612580712517567E-3</v>
      </c>
      <c r="EM104">
        <v>8.870967577289193E-4</v>
      </c>
      <c r="EN104">
        <v>2.7533598720842654E-3</v>
      </c>
      <c r="EO104">
        <v>0.10905112177712989</v>
      </c>
      <c r="EP104">
        <v>1.8217943196544253E-10</v>
      </c>
      <c r="EQ104">
        <v>4.6038607803468193E-12</v>
      </c>
      <c r="ER104">
        <v>4.5383966318537858E-5</v>
      </c>
      <c r="ES104">
        <v>9.3533295752895997E-4</v>
      </c>
      <c r="EU104">
        <v>12.054350956593273</v>
      </c>
      <c r="EV104">
        <v>19.460899859165409</v>
      </c>
      <c r="EW104">
        <v>40.515388449761389</v>
      </c>
      <c r="EX104">
        <v>8.9265691339710607</v>
      </c>
      <c r="EY104">
        <v>2.0689116356799664</v>
      </c>
      <c r="EZ104">
        <v>16.96785029993729</v>
      </c>
      <c r="FB104">
        <v>36.405200000000001</v>
      </c>
      <c r="FC104">
        <v>177.06800000000001</v>
      </c>
      <c r="FD104">
        <v>9240.65</v>
      </c>
      <c r="FE104">
        <v>4864.2700000000004</v>
      </c>
      <c r="FF104">
        <v>4.5048300000000003E-12</v>
      </c>
      <c r="FG104">
        <v>18997.400000000001</v>
      </c>
      <c r="FH104">
        <v>1075.94</v>
      </c>
      <c r="FI104">
        <v>138.827</v>
      </c>
      <c r="FJ104">
        <v>6.2615699999999999</v>
      </c>
      <c r="FK104">
        <v>2138.65</v>
      </c>
      <c r="FL104">
        <v>56.997900000000001</v>
      </c>
      <c r="FM104">
        <v>31.6174</v>
      </c>
      <c r="FN104">
        <v>68.245000000000005</v>
      </c>
      <c r="FO104">
        <v>16678</v>
      </c>
      <c r="FP104">
        <v>93.645300000000006</v>
      </c>
      <c r="FQ104">
        <v>95.393199999999993</v>
      </c>
      <c r="FR104">
        <v>4.92455</v>
      </c>
      <c r="FS104">
        <v>59.388100000000001</v>
      </c>
      <c r="FT104">
        <v>6.0367199999999999</v>
      </c>
      <c r="FU104">
        <v>0.44282500000000002</v>
      </c>
      <c r="FV104">
        <v>2.1827599999999999E-13</v>
      </c>
      <c r="FW104">
        <v>8.7187399999999999E-7</v>
      </c>
      <c r="FX104">
        <v>4.2641099999999996</v>
      </c>
      <c r="FY104">
        <v>0.66400199999999998</v>
      </c>
      <c r="FZ104">
        <v>3.10615</v>
      </c>
      <c r="GA104">
        <v>139.49100000000001</v>
      </c>
      <c r="GB104">
        <v>1.72138E-7</v>
      </c>
      <c r="GC104">
        <v>8.7144600000000005E-9</v>
      </c>
      <c r="GD104">
        <v>0.135708</v>
      </c>
      <c r="GE104">
        <v>1.4156899999999999</v>
      </c>
      <c r="GG104">
        <v>600</v>
      </c>
      <c r="GH104">
        <v>700.00000000000011</v>
      </c>
      <c r="GI104">
        <v>800</v>
      </c>
      <c r="GJ104">
        <v>500</v>
      </c>
      <c r="GK104">
        <v>900</v>
      </c>
      <c r="GL104">
        <v>383.33333333333303</v>
      </c>
      <c r="GM104">
        <v>3.64052E-3</v>
      </c>
      <c r="GN104">
        <v>1.7706800000000002E-2</v>
      </c>
      <c r="GO104">
        <v>0.92406499999999991</v>
      </c>
      <c r="GP104">
        <v>0.48642700000000005</v>
      </c>
      <c r="GQ104">
        <v>4.5048300000000003E-16</v>
      </c>
      <c r="GR104">
        <v>1.8997400000000002</v>
      </c>
      <c r="GS104">
        <v>0.10759400000000001</v>
      </c>
      <c r="GT104">
        <v>1.38827E-2</v>
      </c>
      <c r="GU104">
        <v>6.2615700000000002E-4</v>
      </c>
      <c r="GV104">
        <v>0.213865</v>
      </c>
      <c r="GW104">
        <v>5.6997899999999997E-3</v>
      </c>
      <c r="GX104">
        <v>3.1617400000000001E-3</v>
      </c>
      <c r="GY104">
        <v>6.8245000000000007E-3</v>
      </c>
      <c r="GZ104">
        <v>1.6677999999999999</v>
      </c>
      <c r="HA104">
        <v>9.3645300000000011E-3</v>
      </c>
      <c r="HB104">
        <v>9.5393199999999987E-3</v>
      </c>
      <c r="HC104">
        <v>4.9245500000000004E-4</v>
      </c>
      <c r="HD104">
        <v>5.9388100000000001E-3</v>
      </c>
      <c r="HE104">
        <v>6.0367199999999998E-4</v>
      </c>
      <c r="HF104">
        <v>4.4282500000000002E-5</v>
      </c>
      <c r="HG104">
        <v>2.1827599999999999E-17</v>
      </c>
      <c r="HH104">
        <v>8.7187399999999997E-11</v>
      </c>
      <c r="HI104">
        <v>4.2641099999999997E-4</v>
      </c>
      <c r="HJ104">
        <v>6.6400200000000002E-5</v>
      </c>
      <c r="HK104">
        <v>3.1061499999999998E-4</v>
      </c>
      <c r="HL104">
        <v>1.3949100000000001E-2</v>
      </c>
      <c r="HM104">
        <v>1.7213800000000001E-11</v>
      </c>
      <c r="HN104">
        <v>8.714460000000001E-13</v>
      </c>
      <c r="HO104">
        <v>1.3570799999999999E-5</v>
      </c>
      <c r="HP104">
        <v>1.41569E-4</v>
      </c>
      <c r="HS104">
        <v>0.06</v>
      </c>
      <c r="HT104">
        <v>7.0000000000000007E-2</v>
      </c>
      <c r="HU104">
        <v>0.08</v>
      </c>
      <c r="HV104">
        <v>0.05</v>
      </c>
      <c r="HW104">
        <v>0.09</v>
      </c>
      <c r="HX104">
        <v>3.8333333333333303E-2</v>
      </c>
      <c r="HZ104">
        <v>7.8370848414985473E-3</v>
      </c>
      <c r="IA104">
        <v>2.3868365898216542E-2</v>
      </c>
      <c r="IB104">
        <v>1.5318724598930507</v>
      </c>
      <c r="IC104">
        <v>0.80637631016042932</v>
      </c>
      <c r="ID104">
        <v>8.5120916753150516E-16</v>
      </c>
      <c r="IE104">
        <v>4.0632388465646114</v>
      </c>
      <c r="IF104">
        <v>0.15054569660678674</v>
      </c>
      <c r="IG104">
        <v>1.942469600798407E-2</v>
      </c>
      <c r="IH104">
        <v>9.6040450889679427E-4</v>
      </c>
      <c r="II104">
        <v>0.35682886045539997</v>
      </c>
      <c r="IJ104">
        <v>1.0175479045936383E-2</v>
      </c>
      <c r="IK104">
        <v>4.6210046153846102E-3</v>
      </c>
      <c r="IL104">
        <v>8.811977247906784E-3</v>
      </c>
      <c r="IM104">
        <v>2.1452954700089553</v>
      </c>
      <c r="IN104">
        <v>1.1656247344753708E-2</v>
      </c>
      <c r="IO104">
        <v>1.1873812505353276E-2</v>
      </c>
      <c r="IP104">
        <v>6.6197479345955345E-4</v>
      </c>
      <c r="IQ104">
        <v>6.4946831718731505E-3</v>
      </c>
      <c r="IR104">
        <v>7.1390655832001722E-4</v>
      </c>
      <c r="IS104">
        <v>5.2368781670851328E-5</v>
      </c>
      <c r="IT104">
        <v>2.7719652637498565E-17</v>
      </c>
      <c r="IU104">
        <v>1.1777276285902239E-10</v>
      </c>
      <c r="IV104">
        <v>6.0999123894091148E-4</v>
      </c>
      <c r="IW104">
        <v>8.4299335708870547E-5</v>
      </c>
      <c r="IX104">
        <v>3.2931266741911103E-4</v>
      </c>
      <c r="IY104">
        <v>1.5574632410779249E-2</v>
      </c>
      <c r="IZ104">
        <v>2.0188106695464339E-11</v>
      </c>
      <c r="JA104">
        <v>5.6165450289017331E-13</v>
      </c>
      <c r="JB104">
        <v>1.7114089817232437E-5</v>
      </c>
      <c r="JC104">
        <v>1.5250096911196949E-4</v>
      </c>
      <c r="JD104">
        <v>0</v>
      </c>
      <c r="JE104">
        <v>0</v>
      </c>
      <c r="JF104">
        <v>9.9465240641711403E-2</v>
      </c>
      <c r="JG104">
        <v>0.1322683469236472</v>
      </c>
      <c r="JH104">
        <v>0.17110715557137759</v>
      </c>
      <c r="JI104">
        <v>6.0230179028133005E-2</v>
      </c>
      <c r="JJ104">
        <v>0.1501629412993524</v>
      </c>
    </row>
    <row r="105" spans="1:270">
      <c r="A105" t="s">
        <v>306</v>
      </c>
      <c r="B105" t="s">
        <v>137</v>
      </c>
      <c r="D105">
        <v>215.51599999999999</v>
      </c>
      <c r="E105">
        <v>382.01799999999997</v>
      </c>
      <c r="F105">
        <v>53981.7</v>
      </c>
      <c r="G105">
        <v>51993</v>
      </c>
      <c r="H105">
        <v>105000</v>
      </c>
      <c r="I105">
        <v>195062</v>
      </c>
      <c r="J105" s="17">
        <v>0</v>
      </c>
      <c r="K105" s="17">
        <v>0</v>
      </c>
      <c r="L105">
        <v>31.1327</v>
      </c>
      <c r="M105">
        <v>11109.4</v>
      </c>
      <c r="N105">
        <v>454.834</v>
      </c>
      <c r="O105">
        <v>194.947</v>
      </c>
      <c r="P105">
        <v>416.80900000000003</v>
      </c>
      <c r="Q105">
        <v>107310</v>
      </c>
      <c r="R105">
        <v>517.50400000000002</v>
      </c>
      <c r="S105">
        <v>550.30899999999997</v>
      </c>
      <c r="T105">
        <v>43.480800000000002</v>
      </c>
      <c r="U105">
        <v>457.78899999999999</v>
      </c>
      <c r="V105" s="17">
        <v>0</v>
      </c>
      <c r="W105">
        <v>0.841978</v>
      </c>
      <c r="X105">
        <v>4.5818999999999999E-2</v>
      </c>
      <c r="Y105" s="1">
        <v>1.6684899999999999E-6</v>
      </c>
      <c r="Z105">
        <v>31.578499999999998</v>
      </c>
      <c r="AA105">
        <v>6.7732700000000001</v>
      </c>
      <c r="AB105">
        <v>31.8811</v>
      </c>
      <c r="AC105">
        <v>900.31700000000001</v>
      </c>
      <c r="AD105">
        <v>1.11025E-2</v>
      </c>
      <c r="AE105" s="17">
        <v>0</v>
      </c>
      <c r="AF105">
        <v>0.26228099999999999</v>
      </c>
      <c r="AG105">
        <v>9.8129000000000008</v>
      </c>
      <c r="AI105">
        <v>417600</v>
      </c>
      <c r="AJ105">
        <v>73200</v>
      </c>
      <c r="AK105">
        <v>105000</v>
      </c>
      <c r="AL105">
        <v>189800</v>
      </c>
      <c r="AM105">
        <v>73100</v>
      </c>
      <c r="AN105">
        <v>11299.999999999998</v>
      </c>
      <c r="AO105">
        <v>130000</v>
      </c>
      <c r="AP105">
        <v>2.1551600000000001E-2</v>
      </c>
      <c r="AQ105">
        <v>3.8201799999999994E-2</v>
      </c>
      <c r="AR105">
        <v>5.3981699999999995</v>
      </c>
      <c r="AS105">
        <v>5.1993</v>
      </c>
      <c r="AT105">
        <v>10.5</v>
      </c>
      <c r="AU105">
        <v>19.5062</v>
      </c>
      <c r="AV105">
        <v>0</v>
      </c>
      <c r="AW105">
        <v>0</v>
      </c>
      <c r="AX105">
        <v>3.11327E-3</v>
      </c>
      <c r="AY105">
        <v>1.11094</v>
      </c>
      <c r="AZ105">
        <v>4.54834E-2</v>
      </c>
      <c r="BA105">
        <v>1.94947E-2</v>
      </c>
      <c r="BB105">
        <v>4.16809E-2</v>
      </c>
      <c r="BC105">
        <v>10.731</v>
      </c>
      <c r="BD105">
        <v>5.1750400000000002E-2</v>
      </c>
      <c r="BE105">
        <v>5.5030899999999994E-2</v>
      </c>
      <c r="BF105">
        <v>4.3480799999999998E-3</v>
      </c>
      <c r="BG105">
        <v>4.5778899999999997E-2</v>
      </c>
      <c r="BH105">
        <v>0</v>
      </c>
      <c r="BI105">
        <v>8.4197799999999995E-5</v>
      </c>
      <c r="BJ105">
        <v>4.5819000000000001E-6</v>
      </c>
      <c r="BK105">
        <v>1.6684899999999999E-10</v>
      </c>
      <c r="BL105">
        <v>3.1578499999999998E-3</v>
      </c>
      <c r="BM105">
        <v>6.7732700000000003E-4</v>
      </c>
      <c r="BN105">
        <v>3.1881100000000001E-3</v>
      </c>
      <c r="BO105">
        <v>9.0031700000000006E-2</v>
      </c>
      <c r="BP105">
        <v>1.1102499999999999E-6</v>
      </c>
      <c r="BQ105">
        <v>0</v>
      </c>
      <c r="BR105">
        <v>2.6228099999999997E-5</v>
      </c>
      <c r="BS105">
        <v>9.8129000000000011E-4</v>
      </c>
      <c r="BU105">
        <v>41.76</v>
      </c>
      <c r="BV105">
        <v>7.32</v>
      </c>
      <c r="BW105">
        <v>10.5</v>
      </c>
      <c r="BX105">
        <v>18.98</v>
      </c>
      <c r="BY105">
        <v>7.31</v>
      </c>
      <c r="BZ105">
        <v>1.1299999999999999</v>
      </c>
      <c r="CA105">
        <v>13</v>
      </c>
      <c r="CB105">
        <f t="shared" si="6"/>
        <v>203200</v>
      </c>
      <c r="CC105">
        <f t="shared" si="7"/>
        <v>180510</v>
      </c>
      <c r="CD105">
        <f t="shared" si="8"/>
        <v>0.36023622047244097</v>
      </c>
      <c r="CE105">
        <f t="shared" si="9"/>
        <v>0.4055176998504238</v>
      </c>
      <c r="CF105">
        <f t="shared" si="10"/>
        <v>0.63976377952755903</v>
      </c>
      <c r="CG105">
        <f t="shared" si="11"/>
        <v>0.59448230014957615</v>
      </c>
      <c r="CI105">
        <v>5.6771457873056796</v>
      </c>
      <c r="CJ105">
        <v>2.3228542126943208</v>
      </c>
      <c r="CL105">
        <v>0.94632622464405713</v>
      </c>
      <c r="CM105">
        <v>0.19496241998042235</v>
      </c>
      <c r="CN105">
        <v>1.9556124226211642</v>
      </c>
      <c r="CO105">
        <v>6.3734144870693475E-3</v>
      </c>
      <c r="CP105">
        <v>2.5301087349110256</v>
      </c>
      <c r="CQ105">
        <v>2.6088179728505297E-2</v>
      </c>
      <c r="CR105">
        <v>3.1494661356856694E-3</v>
      </c>
      <c r="CS105">
        <v>7.5009748885731184E-3</v>
      </c>
      <c r="CT105">
        <v>7.0710747712788404E-3</v>
      </c>
      <c r="CU105">
        <v>5.8172029342330115E-4</v>
      </c>
      <c r="CV105">
        <v>5.2391867361439349E-4</v>
      </c>
      <c r="CW105">
        <v>8.0727448359428467E-6</v>
      </c>
      <c r="CX105">
        <v>1.5365874100869177E-11</v>
      </c>
      <c r="CY105">
        <v>2.8553067179536764E-4</v>
      </c>
      <c r="CZ105">
        <v>4.3293104187377602E-7</v>
      </c>
      <c r="DA105">
        <v>0</v>
      </c>
      <c r="DB105">
        <v>4.7933022317680049E-5</v>
      </c>
      <c r="DC105">
        <v>6.7149420095672057E-8</v>
      </c>
      <c r="DD105">
        <v>0</v>
      </c>
      <c r="DE105">
        <v>1.1985345277079749E-6</v>
      </c>
      <c r="DF105">
        <v>3.9786098397371592E-5</v>
      </c>
      <c r="DH105">
        <v>2.7918917880236784E-2</v>
      </c>
      <c r="DI105">
        <v>1.570675845447046</v>
      </c>
      <c r="DJ105">
        <v>4.499615243443428E-3</v>
      </c>
      <c r="DK105">
        <v>2.0152644642734756E-4</v>
      </c>
      <c r="DL105">
        <v>0</v>
      </c>
      <c r="DM105">
        <v>5.5086939385882014E-3</v>
      </c>
      <c r="DN105">
        <v>4.8935139900351174</v>
      </c>
      <c r="DP105">
        <v>4.6394942939481196E-2</v>
      </c>
      <c r="DQ105">
        <v>5.1495162331448283E-2</v>
      </c>
      <c r="DR105">
        <v>8.9506789138037295</v>
      </c>
      <c r="DS105">
        <v>8.6209335527669069</v>
      </c>
      <c r="DT105">
        <v>19.838781409828815</v>
      </c>
      <c r="DU105">
        <v>41.727574154503436</v>
      </c>
      <c r="DV105">
        <v>0</v>
      </c>
      <c r="DW105">
        <v>0</v>
      </c>
      <c r="DX105">
        <v>4.7751579003558579E-3</v>
      </c>
      <c r="DY105">
        <v>1.853577977856695</v>
      </c>
      <c r="DZ105">
        <v>8.1198672870043093E-2</v>
      </c>
      <c r="EA105">
        <v>2.8492253846153816E-2</v>
      </c>
      <c r="EB105">
        <v>5.3819494830724277E-2</v>
      </c>
      <c r="EC105">
        <v>13.804549019607812</v>
      </c>
      <c r="ED105">
        <v>6.441492126032404E-2</v>
      </c>
      <c r="EE105">
        <v>6.8498235576628694E-2</v>
      </c>
      <c r="EF105">
        <v>5.8448373149741903E-3</v>
      </c>
      <c r="EG105">
        <v>5.0063809324909156E-2</v>
      </c>
      <c r="EH105">
        <v>0</v>
      </c>
      <c r="EI105">
        <v>9.9572883314311657E-5</v>
      </c>
      <c r="EJ105">
        <v>5.81871925542683E-6</v>
      </c>
      <c r="EK105">
        <v>2.2537967309800528E-10</v>
      </c>
      <c r="EL105">
        <v>4.5173807286621528E-3</v>
      </c>
      <c r="EM105">
        <v>8.5991030384971782E-4</v>
      </c>
      <c r="EN105">
        <v>3.3800203085026228E-3</v>
      </c>
      <c r="EO105">
        <v>0.10052337662053853</v>
      </c>
      <c r="EP105">
        <v>1.3020858531317477E-6</v>
      </c>
      <c r="EQ105">
        <v>0</v>
      </c>
      <c r="ER105">
        <v>3.307616788511749E-5</v>
      </c>
      <c r="ES105">
        <v>1.0570652895752924E-3</v>
      </c>
      <c r="EU105">
        <v>12.137255708701895</v>
      </c>
      <c r="EV105">
        <v>19.838781409828815</v>
      </c>
      <c r="EW105">
        <v>40.600954212062888</v>
      </c>
      <c r="EX105">
        <v>8.8061026139444607</v>
      </c>
      <c r="EY105">
        <v>1.8853791518696466</v>
      </c>
      <c r="EZ105">
        <v>16.723430924881331</v>
      </c>
      <c r="FB105">
        <v>19.489899999999999</v>
      </c>
      <c r="FC105">
        <v>121.515</v>
      </c>
      <c r="FD105">
        <v>4147.63</v>
      </c>
      <c r="FE105">
        <v>3112.61</v>
      </c>
      <c r="FF105">
        <v>3.7572899999999996E-12</v>
      </c>
      <c r="FG105">
        <v>17070</v>
      </c>
      <c r="FH105">
        <v>915.57100000000003</v>
      </c>
      <c r="FI105">
        <v>177.98</v>
      </c>
      <c r="FJ105">
        <v>3.5207000000000002</v>
      </c>
      <c r="FK105">
        <v>1173.6300000000001</v>
      </c>
      <c r="FL105">
        <v>45.591700000000003</v>
      </c>
      <c r="FM105">
        <v>17.008400000000002</v>
      </c>
      <c r="FN105">
        <v>36.817799999999998</v>
      </c>
      <c r="FO105">
        <v>9197.4599999999991</v>
      </c>
      <c r="FP105">
        <v>67.671499999999995</v>
      </c>
      <c r="FQ105">
        <v>61.587699999999998</v>
      </c>
      <c r="FR105">
        <v>3.6736800000000001</v>
      </c>
      <c r="FS105">
        <v>40.517699999999998</v>
      </c>
      <c r="FT105">
        <v>8.4208599999999993</v>
      </c>
      <c r="FU105">
        <v>0.43817099999999998</v>
      </c>
      <c r="FV105">
        <v>6.2621399999999994E-2</v>
      </c>
      <c r="FW105">
        <v>1.32242E-7</v>
      </c>
      <c r="FX105">
        <v>2.3492199999999999</v>
      </c>
      <c r="FY105">
        <v>0.70279800000000003</v>
      </c>
      <c r="FZ105">
        <v>2.9339599999999999</v>
      </c>
      <c r="GA105">
        <v>100.648</v>
      </c>
      <c r="GB105">
        <v>1.27785E-2</v>
      </c>
      <c r="GC105">
        <v>2.8117599999999999E-8</v>
      </c>
      <c r="GD105">
        <v>8.0381300000000003E-2</v>
      </c>
      <c r="GE105">
        <v>1.2466200000000001</v>
      </c>
      <c r="GG105">
        <v>600</v>
      </c>
      <c r="GH105">
        <v>700.00000000000011</v>
      </c>
      <c r="GI105">
        <v>800</v>
      </c>
      <c r="GJ105">
        <v>500</v>
      </c>
      <c r="GK105">
        <v>900</v>
      </c>
      <c r="GL105">
        <v>383.33333333333303</v>
      </c>
      <c r="GM105">
        <v>1.9489899999999998E-3</v>
      </c>
      <c r="GN105">
        <v>1.2151500000000001E-2</v>
      </c>
      <c r="GO105">
        <v>0.41476299999999999</v>
      </c>
      <c r="GP105">
        <v>0.31126100000000001</v>
      </c>
      <c r="GQ105">
        <v>3.7572899999999998E-16</v>
      </c>
      <c r="GR105">
        <v>1.7070000000000001</v>
      </c>
      <c r="GS105">
        <v>9.1557100000000002E-2</v>
      </c>
      <c r="GT105">
        <v>1.7797999999999998E-2</v>
      </c>
      <c r="GU105">
        <v>3.5207000000000001E-4</v>
      </c>
      <c r="GV105">
        <v>0.11736300000000001</v>
      </c>
      <c r="GW105">
        <v>4.5591700000000004E-3</v>
      </c>
      <c r="GX105">
        <v>1.7008400000000001E-3</v>
      </c>
      <c r="GY105">
        <v>3.6817799999999999E-3</v>
      </c>
      <c r="GZ105">
        <v>0.91974599999999995</v>
      </c>
      <c r="HA105">
        <v>6.7671499999999996E-3</v>
      </c>
      <c r="HB105">
        <v>6.15877E-3</v>
      </c>
      <c r="HC105">
        <v>3.6736800000000002E-4</v>
      </c>
      <c r="HD105">
        <v>4.0517699999999997E-3</v>
      </c>
      <c r="HE105">
        <v>8.4208599999999992E-4</v>
      </c>
      <c r="HF105">
        <v>4.3817099999999998E-5</v>
      </c>
      <c r="HG105">
        <v>6.2621399999999991E-6</v>
      </c>
      <c r="HH105">
        <v>1.32242E-11</v>
      </c>
      <c r="HI105">
        <v>2.3492199999999998E-4</v>
      </c>
      <c r="HJ105">
        <v>7.0279799999999998E-5</v>
      </c>
      <c r="HK105">
        <v>2.9339599999999997E-4</v>
      </c>
      <c r="HL105">
        <v>1.0064799999999999E-2</v>
      </c>
      <c r="HM105">
        <v>1.27785E-6</v>
      </c>
      <c r="HN105">
        <v>2.8117599999999997E-12</v>
      </c>
      <c r="HO105">
        <v>8.0381300000000006E-6</v>
      </c>
      <c r="HP105">
        <v>1.2466199999999999E-4</v>
      </c>
      <c r="HS105">
        <v>0.06</v>
      </c>
      <c r="HT105">
        <v>7.0000000000000007E-2</v>
      </c>
      <c r="HU105">
        <v>0.08</v>
      </c>
      <c r="HV105">
        <v>0.05</v>
      </c>
      <c r="HW105">
        <v>0.09</v>
      </c>
      <c r="HX105">
        <v>3.8333333333333303E-2</v>
      </c>
      <c r="HZ105">
        <v>4.1956643515850076E-3</v>
      </c>
      <c r="IA105">
        <v>1.6379947150935138E-2</v>
      </c>
      <c r="IB105">
        <v>0.68757502673796911</v>
      </c>
      <c r="IC105">
        <v>0.5159941711229955</v>
      </c>
      <c r="ID105">
        <v>7.0995791030392906E-16</v>
      </c>
      <c r="IE105">
        <v>3.6509989320042693</v>
      </c>
      <c r="IF105">
        <v>0.12810684051896234</v>
      </c>
      <c r="IG105">
        <v>2.4902990019960127E-2</v>
      </c>
      <c r="IH105">
        <v>5.4000772241992716E-4</v>
      </c>
      <c r="II105">
        <v>0.19581748088573217</v>
      </c>
      <c r="IJ105">
        <v>8.1392014095013655E-3</v>
      </c>
      <c r="IK105">
        <v>2.4858430769230744E-3</v>
      </c>
      <c r="IL105">
        <v>4.7540129814342786E-3</v>
      </c>
      <c r="IM105">
        <v>1.1830716676812905</v>
      </c>
      <c r="IN105">
        <v>8.4232283114101872E-3</v>
      </c>
      <c r="IO105">
        <v>7.665963637197893E-3</v>
      </c>
      <c r="IP105">
        <v>4.9382858519793533E-4</v>
      </c>
      <c r="IQ105">
        <v>4.4310160512460364E-3</v>
      </c>
      <c r="IR105">
        <v>9.9585655466788241E-4</v>
      </c>
      <c r="IS105">
        <v>5.1818396507646579E-5</v>
      </c>
      <c r="IT105">
        <v>7.9525163356202807E-6</v>
      </c>
      <c r="IU105">
        <v>1.7863252839289664E-11</v>
      </c>
      <c r="IV105">
        <v>3.3606159745990796E-4</v>
      </c>
      <c r="IW105">
        <v>8.9224738084407582E-5</v>
      </c>
      <c r="IX105">
        <v>3.1105715876598847E-4</v>
      </c>
      <c r="IY105">
        <v>1.1237682738528718E-2</v>
      </c>
      <c r="IZ105">
        <v>1.498644816414685E-6</v>
      </c>
      <c r="JA105">
        <v>1.8122036994219645E-12</v>
      </c>
      <c r="JB105">
        <v>1.0136858459530064E-5</v>
      </c>
      <c r="JC105">
        <v>1.3428840926640959E-4</v>
      </c>
      <c r="JD105">
        <v>0</v>
      </c>
      <c r="JE105">
        <v>0</v>
      </c>
      <c r="JF105">
        <v>9.9465240641711403E-2</v>
      </c>
      <c r="JG105">
        <v>0.1322683469236472</v>
      </c>
      <c r="JH105">
        <v>0.17110715557137759</v>
      </c>
      <c r="JI105">
        <v>6.0230179028133005E-2</v>
      </c>
      <c r="JJ105">
        <v>0.1501629412993524</v>
      </c>
    </row>
    <row r="106" spans="1:270">
      <c r="A106" t="s">
        <v>306</v>
      </c>
      <c r="B106" t="s">
        <v>138</v>
      </c>
      <c r="D106">
        <v>276.22399999999999</v>
      </c>
      <c r="E106">
        <v>604.90200000000004</v>
      </c>
      <c r="F106">
        <v>59646.2</v>
      </c>
      <c r="G106">
        <v>52750.2</v>
      </c>
      <c r="H106">
        <v>105500</v>
      </c>
      <c r="I106">
        <v>185090</v>
      </c>
      <c r="J106" s="17">
        <v>0</v>
      </c>
      <c r="K106" s="17">
        <v>0</v>
      </c>
      <c r="L106">
        <v>37.901400000000002</v>
      </c>
      <c r="M106">
        <v>12992.3</v>
      </c>
      <c r="N106">
        <v>526.803</v>
      </c>
      <c r="O106">
        <v>126.337</v>
      </c>
      <c r="P106">
        <v>433.55700000000002</v>
      </c>
      <c r="Q106">
        <v>121854</v>
      </c>
      <c r="R106">
        <v>502.017</v>
      </c>
      <c r="S106">
        <v>525.84</v>
      </c>
      <c r="T106">
        <v>45.540799999999997</v>
      </c>
      <c r="U106">
        <v>455.56200000000001</v>
      </c>
      <c r="V106" s="17">
        <v>0</v>
      </c>
      <c r="W106">
        <v>1.3225899999999999</v>
      </c>
      <c r="X106" s="1">
        <v>1.5463799999999999E-13</v>
      </c>
      <c r="Y106" s="17">
        <v>0</v>
      </c>
      <c r="Z106">
        <v>36.158000000000001</v>
      </c>
      <c r="AA106">
        <v>7.6185200000000002</v>
      </c>
      <c r="AB106">
        <v>33.089500000000001</v>
      </c>
      <c r="AC106">
        <v>1064.1400000000001</v>
      </c>
      <c r="AD106" s="1">
        <v>6.2689800000000003E-7</v>
      </c>
      <c r="AE106" s="1">
        <v>1.19899E-6</v>
      </c>
      <c r="AF106">
        <v>0.368892</v>
      </c>
      <c r="AG106">
        <v>5.7574300000000003</v>
      </c>
      <c r="AI106">
        <v>416400</v>
      </c>
      <c r="AJ106">
        <v>71200</v>
      </c>
      <c r="AK106">
        <v>105500</v>
      </c>
      <c r="AL106">
        <v>188700</v>
      </c>
      <c r="AM106">
        <v>75600</v>
      </c>
      <c r="AN106">
        <v>11299.999999999998</v>
      </c>
      <c r="AO106">
        <v>131300</v>
      </c>
      <c r="AP106">
        <v>2.7622399999999998E-2</v>
      </c>
      <c r="AQ106">
        <v>6.0490200000000001E-2</v>
      </c>
      <c r="AR106">
        <v>5.96462</v>
      </c>
      <c r="AS106">
        <v>5.2750199999999996</v>
      </c>
      <c r="AT106">
        <v>10.55</v>
      </c>
      <c r="AU106">
        <v>18.509</v>
      </c>
      <c r="AV106">
        <v>0</v>
      </c>
      <c r="AW106">
        <v>0</v>
      </c>
      <c r="AX106">
        <v>3.7901400000000004E-3</v>
      </c>
      <c r="AY106">
        <v>1.2992299999999999</v>
      </c>
      <c r="AZ106">
        <v>5.2680299999999999E-2</v>
      </c>
      <c r="BA106">
        <v>1.2633700000000001E-2</v>
      </c>
      <c r="BB106">
        <v>4.3355700000000004E-2</v>
      </c>
      <c r="BC106">
        <v>12.1854</v>
      </c>
      <c r="BD106">
        <v>5.0201700000000002E-2</v>
      </c>
      <c r="BE106">
        <v>5.2584000000000006E-2</v>
      </c>
      <c r="BF106">
        <v>4.5540799999999994E-3</v>
      </c>
      <c r="BG106">
        <v>4.5556199999999998E-2</v>
      </c>
      <c r="BH106">
        <v>0</v>
      </c>
      <c r="BI106">
        <v>1.32259E-4</v>
      </c>
      <c r="BJ106">
        <v>1.5463799999999999E-17</v>
      </c>
      <c r="BK106">
        <v>0</v>
      </c>
      <c r="BL106">
        <v>3.6158000000000002E-3</v>
      </c>
      <c r="BM106">
        <v>7.6185200000000004E-4</v>
      </c>
      <c r="BN106">
        <v>3.3089500000000002E-3</v>
      </c>
      <c r="BO106">
        <v>0.10641400000000001</v>
      </c>
      <c r="BP106">
        <v>6.2689800000000006E-11</v>
      </c>
      <c r="BQ106">
        <v>1.1989900000000001E-10</v>
      </c>
      <c r="BR106">
        <v>3.6889199999999999E-5</v>
      </c>
      <c r="BS106">
        <v>5.7574299999999998E-4</v>
      </c>
      <c r="BU106">
        <v>41.64</v>
      </c>
      <c r="BV106">
        <v>7.12</v>
      </c>
      <c r="BW106">
        <v>10.55</v>
      </c>
      <c r="BX106">
        <v>18.87</v>
      </c>
      <c r="BY106">
        <v>7.56</v>
      </c>
      <c r="BZ106">
        <v>1.1299999999999999</v>
      </c>
      <c r="CA106">
        <v>13.13</v>
      </c>
      <c r="CB106">
        <f t="shared" si="6"/>
        <v>202500</v>
      </c>
      <c r="CC106">
        <f t="shared" si="7"/>
        <v>193054</v>
      </c>
      <c r="CD106">
        <f t="shared" si="8"/>
        <v>0.35160493827160494</v>
      </c>
      <c r="CE106">
        <f t="shared" si="9"/>
        <v>0.36880872709190177</v>
      </c>
      <c r="CF106">
        <f t="shared" si="10"/>
        <v>0.64839506172839512</v>
      </c>
      <c r="CG106">
        <f t="shared" si="11"/>
        <v>0.63119127290809829</v>
      </c>
      <c r="CI106">
        <v>5.6403689593329549</v>
      </c>
      <c r="CJ106">
        <v>2.3596310406670447</v>
      </c>
      <c r="CL106">
        <v>0.92286209749675052</v>
      </c>
      <c r="CM106">
        <v>0.2278495199243773</v>
      </c>
      <c r="CN106">
        <v>1.9738126864890824</v>
      </c>
      <c r="CO106">
        <v>6.6249568302486888E-3</v>
      </c>
      <c r="CP106">
        <v>2.4592907338123773</v>
      </c>
      <c r="CQ106">
        <v>3.341392125213187E-2</v>
      </c>
      <c r="CR106">
        <v>2.039636247731793E-3</v>
      </c>
      <c r="CS106">
        <v>8.681900496586941E-3</v>
      </c>
      <c r="CT106">
        <v>6.7520275902732988E-3</v>
      </c>
      <c r="CU106">
        <v>7.077085702269178E-4</v>
      </c>
      <c r="CV106">
        <v>5.4836380622450595E-4</v>
      </c>
      <c r="CW106">
        <v>1.2672067893620357E-5</v>
      </c>
      <c r="CX106">
        <v>0</v>
      </c>
      <c r="CY106">
        <v>3.2671377489183073E-4</v>
      </c>
      <c r="CZ106">
        <v>1.4601286383272541E-18</v>
      </c>
      <c r="DA106">
        <v>5.8182846293493633E-12</v>
      </c>
      <c r="DB106">
        <v>5.3877670782938979E-5</v>
      </c>
      <c r="DC106">
        <v>3.7889610759537395E-12</v>
      </c>
      <c r="DD106">
        <v>5.8182846293493633E-12</v>
      </c>
      <c r="DE106">
        <v>1.6845531993242585E-6</v>
      </c>
      <c r="DF106">
        <v>2.3327297096376155E-5</v>
      </c>
      <c r="DH106">
        <v>4.4177542162452683E-2</v>
      </c>
      <c r="DI106">
        <v>1.62327746051604</v>
      </c>
      <c r="DJ106">
        <v>4.4746522771736495E-3</v>
      </c>
      <c r="DK106">
        <v>2.0902138883255301E-4</v>
      </c>
      <c r="DL106">
        <v>0</v>
      </c>
      <c r="DM106">
        <v>6.5065944168176603E-3</v>
      </c>
      <c r="DN106">
        <v>4.8361128221470464</v>
      </c>
      <c r="DP106">
        <v>5.9463783285302496E-2</v>
      </c>
      <c r="DQ106">
        <v>8.15394214006087E-2</v>
      </c>
      <c r="DR106">
        <v>9.88990685044228</v>
      </c>
      <c r="DS106">
        <v>8.7464845093601991</v>
      </c>
      <c r="DT106">
        <v>19.933251797494666</v>
      </c>
      <c r="DU106">
        <v>39.594368458526219</v>
      </c>
      <c r="DV106">
        <v>0</v>
      </c>
      <c r="DW106">
        <v>0</v>
      </c>
      <c r="DX106">
        <v>5.8133464056939338E-3</v>
      </c>
      <c r="DY106">
        <v>2.1677355358261954</v>
      </c>
      <c r="DZ106">
        <v>9.4046848881036399E-2</v>
      </c>
      <c r="EA106">
        <v>1.8464638461538441E-2</v>
      </c>
      <c r="EB106">
        <v>5.5982041463414484E-2</v>
      </c>
      <c r="EC106">
        <v>15.675515014772998</v>
      </c>
      <c r="ED106">
        <v>6.2487218507188524E-2</v>
      </c>
      <c r="EE106">
        <v>6.5452522483939818E-2</v>
      </c>
      <c r="EF106">
        <v>6.1217495352840013E-3</v>
      </c>
      <c r="EG106">
        <v>4.9820264584064418E-2</v>
      </c>
      <c r="EH106">
        <v>0</v>
      </c>
      <c r="EI106">
        <v>1.5641038096325018E-4</v>
      </c>
      <c r="EJ106">
        <v>1.96380346192779E-17</v>
      </c>
      <c r="EK106">
        <v>0</v>
      </c>
      <c r="EL106">
        <v>5.1724892691852415E-3</v>
      </c>
      <c r="EM106">
        <v>9.6722024193412527E-4</v>
      </c>
      <c r="EN106">
        <v>3.5081343491346769E-3</v>
      </c>
      <c r="EO106">
        <v>0.11881475746540371</v>
      </c>
      <c r="EP106">
        <v>7.3521730885529079E-11</v>
      </c>
      <c r="EQ106">
        <v>7.7275945086705184E-11</v>
      </c>
      <c r="ER106">
        <v>4.6520844908616183E-5</v>
      </c>
      <c r="ES106">
        <v>6.2020191891892047E-4</v>
      </c>
      <c r="EU106">
        <v>11.805636700267415</v>
      </c>
      <c r="EV106">
        <v>19.933251797494666</v>
      </c>
      <c r="EW106">
        <v>40.365648365733762</v>
      </c>
      <c r="EX106">
        <v>9.1072689140109606</v>
      </c>
      <c r="EY106">
        <v>1.8853791518696466</v>
      </c>
      <c r="EZ106">
        <v>16.890665234130147</v>
      </c>
      <c r="FB106">
        <v>32.193100000000001</v>
      </c>
      <c r="FC106">
        <v>107.208</v>
      </c>
      <c r="FD106">
        <v>4335.5200000000004</v>
      </c>
      <c r="FE106">
        <v>3813.33</v>
      </c>
      <c r="FF106">
        <v>4.3807099999999998E-12</v>
      </c>
      <c r="FG106">
        <v>17804.3</v>
      </c>
      <c r="FH106">
        <v>1295.3599999999999</v>
      </c>
      <c r="FI106">
        <v>218.27199999999999</v>
      </c>
      <c r="FJ106">
        <v>7.6986400000000001</v>
      </c>
      <c r="FK106">
        <v>1987.89</v>
      </c>
      <c r="FL106">
        <v>52.828400000000002</v>
      </c>
      <c r="FM106">
        <v>12.919700000000001</v>
      </c>
      <c r="FN106">
        <v>62.979100000000003</v>
      </c>
      <c r="FO106">
        <v>16538.400000000001</v>
      </c>
      <c r="FP106">
        <v>66.620599999999996</v>
      </c>
      <c r="FQ106">
        <v>88.556799999999996</v>
      </c>
      <c r="FR106">
        <v>3.8495900000000001</v>
      </c>
      <c r="FS106">
        <v>40.269100000000002</v>
      </c>
      <c r="FT106">
        <v>5.9661799999999996</v>
      </c>
      <c r="FU106">
        <v>0.40970600000000001</v>
      </c>
      <c r="FV106">
        <v>1.47877E-14</v>
      </c>
      <c r="FW106">
        <v>5.7332699999999998E-8</v>
      </c>
      <c r="FX106">
        <v>3.8674300000000001</v>
      </c>
      <c r="FY106">
        <v>0.80333200000000005</v>
      </c>
      <c r="FZ106">
        <v>3.9894500000000002</v>
      </c>
      <c r="GA106">
        <v>114.76900000000001</v>
      </c>
      <c r="GB106">
        <v>7.5434899999999995E-8</v>
      </c>
      <c r="GC106">
        <v>1.5792E-7</v>
      </c>
      <c r="GD106">
        <v>0.139289</v>
      </c>
      <c r="GE106">
        <v>0.56677299999999997</v>
      </c>
      <c r="GG106">
        <v>600</v>
      </c>
      <c r="GH106">
        <v>700.00000000000011</v>
      </c>
      <c r="GI106">
        <v>800</v>
      </c>
      <c r="GJ106">
        <v>500</v>
      </c>
      <c r="GK106">
        <v>900</v>
      </c>
      <c r="GL106">
        <v>383.33333333333303</v>
      </c>
      <c r="GM106">
        <v>3.21931E-3</v>
      </c>
      <c r="GN106">
        <v>1.0720799999999999E-2</v>
      </c>
      <c r="GO106">
        <v>0.43355200000000005</v>
      </c>
      <c r="GP106">
        <v>0.38133299999999998</v>
      </c>
      <c r="GQ106">
        <v>4.38071E-16</v>
      </c>
      <c r="GR106">
        <v>1.78043</v>
      </c>
      <c r="GS106">
        <v>0.12953599999999998</v>
      </c>
      <c r="GT106">
        <v>2.1827199999999998E-2</v>
      </c>
      <c r="GU106">
        <v>7.6986399999999999E-4</v>
      </c>
      <c r="GV106">
        <v>0.19878900000000002</v>
      </c>
      <c r="GW106">
        <v>5.2828400000000005E-3</v>
      </c>
      <c r="GX106">
        <v>1.2919700000000001E-3</v>
      </c>
      <c r="GY106">
        <v>6.2979100000000003E-3</v>
      </c>
      <c r="GZ106">
        <v>1.6538400000000002</v>
      </c>
      <c r="HA106">
        <v>6.66206E-3</v>
      </c>
      <c r="HB106">
        <v>8.8556799999999995E-3</v>
      </c>
      <c r="HC106">
        <v>3.8495899999999998E-4</v>
      </c>
      <c r="HD106">
        <v>4.0269099999999999E-3</v>
      </c>
      <c r="HE106">
        <v>5.9661799999999993E-4</v>
      </c>
      <c r="HF106">
        <v>4.0970600000000004E-5</v>
      </c>
      <c r="HG106">
        <v>1.47877E-18</v>
      </c>
      <c r="HH106">
        <v>5.7332699999999999E-12</v>
      </c>
      <c r="HI106">
        <v>3.8674299999999999E-4</v>
      </c>
      <c r="HJ106">
        <v>8.0333200000000005E-5</v>
      </c>
      <c r="HK106">
        <v>3.98945E-4</v>
      </c>
      <c r="HL106">
        <v>1.14769E-2</v>
      </c>
      <c r="HM106">
        <v>7.543489999999999E-12</v>
      </c>
      <c r="HN106">
        <v>1.5791999999999999E-11</v>
      </c>
      <c r="HO106">
        <v>1.39289E-5</v>
      </c>
      <c r="HP106">
        <v>5.66773E-5</v>
      </c>
      <c r="HS106">
        <v>0.06</v>
      </c>
      <c r="HT106">
        <v>7.0000000000000007E-2</v>
      </c>
      <c r="HU106">
        <v>0.08</v>
      </c>
      <c r="HV106">
        <v>0.05</v>
      </c>
      <c r="HW106">
        <v>0.09</v>
      </c>
      <c r="HX106">
        <v>3.8333333333333303E-2</v>
      </c>
      <c r="HZ106">
        <v>6.9303301729106521E-3</v>
      </c>
      <c r="IA106">
        <v>1.445139591126572E-2</v>
      </c>
      <c r="IB106">
        <v>0.71872256684492108</v>
      </c>
      <c r="IC106">
        <v>0.63215631016042884</v>
      </c>
      <c r="ID106">
        <v>8.2775610007412933E-16</v>
      </c>
      <c r="IE106">
        <v>3.8080539124243473</v>
      </c>
      <c r="IF106">
        <v>0.18124697804391252</v>
      </c>
      <c r="IG106">
        <v>3.0540653093812434E-2</v>
      </c>
      <c r="IH106">
        <v>1.1808234306049787E-3</v>
      </c>
      <c r="II106">
        <v>0.33167489931063293</v>
      </c>
      <c r="IJ106">
        <v>9.4311242559874265E-3</v>
      </c>
      <c r="IK106">
        <v>1.8882638461538443E-3</v>
      </c>
      <c r="IL106">
        <v>8.132030131052034E-3</v>
      </c>
      <c r="IM106">
        <v>2.1273386857654462</v>
      </c>
      <c r="IN106">
        <v>8.2924203548485481E-3</v>
      </c>
      <c r="IO106">
        <v>1.1022869966350527E-2</v>
      </c>
      <c r="IP106">
        <v>5.1747500688468227E-4</v>
      </c>
      <c r="IQ106">
        <v>4.403829152919138E-3</v>
      </c>
      <c r="IR106">
        <v>7.0556445058205777E-4</v>
      </c>
      <c r="IS106">
        <v>4.8452106505364006E-5</v>
      </c>
      <c r="IT106">
        <v>1.8779430963896056E-18</v>
      </c>
      <c r="IU106">
        <v>7.7445026244244837E-12</v>
      </c>
      <c r="IV106">
        <v>5.5324520643633705E-4</v>
      </c>
      <c r="IW106">
        <v>1.0198817767669134E-4</v>
      </c>
      <c r="IX106">
        <v>4.2295974793077367E-4</v>
      </c>
      <c r="IY106">
        <v>1.281433918426797E-2</v>
      </c>
      <c r="IZ106">
        <v>8.8469007991360566E-12</v>
      </c>
      <c r="JA106">
        <v>1.0178080924855488E-11</v>
      </c>
      <c r="JB106">
        <v>1.7565688511749413E-5</v>
      </c>
      <c r="JC106">
        <v>6.1053925482625635E-5</v>
      </c>
      <c r="JD106">
        <v>0</v>
      </c>
      <c r="JE106">
        <v>0</v>
      </c>
      <c r="JF106">
        <v>9.9465240641711403E-2</v>
      </c>
      <c r="JG106">
        <v>0.1322683469236472</v>
      </c>
      <c r="JH106">
        <v>0.17110715557137759</v>
      </c>
      <c r="JI106">
        <v>6.0230179028133005E-2</v>
      </c>
      <c r="JJ106">
        <v>0.1501629412993524</v>
      </c>
    </row>
    <row r="107" spans="1:270">
      <c r="A107" t="s">
        <v>306</v>
      </c>
      <c r="B107" t="s">
        <v>139</v>
      </c>
      <c r="D107">
        <v>251.21199999999999</v>
      </c>
      <c r="E107">
        <v>625.029</v>
      </c>
      <c r="F107">
        <v>58928.6</v>
      </c>
      <c r="G107">
        <v>54704.1</v>
      </c>
      <c r="H107">
        <v>104700</v>
      </c>
      <c r="I107">
        <v>186884</v>
      </c>
      <c r="J107" s="17">
        <v>0</v>
      </c>
      <c r="K107" s="17">
        <v>0</v>
      </c>
      <c r="L107">
        <v>36.837899999999998</v>
      </c>
      <c r="M107">
        <v>13309.5</v>
      </c>
      <c r="N107">
        <v>561.04700000000003</v>
      </c>
      <c r="O107">
        <v>114.018</v>
      </c>
      <c r="P107">
        <v>453.65800000000002</v>
      </c>
      <c r="Q107">
        <v>125293</v>
      </c>
      <c r="R107">
        <v>525.26499999999999</v>
      </c>
      <c r="S107">
        <v>644.94299999999998</v>
      </c>
      <c r="T107">
        <v>47.995899999999999</v>
      </c>
      <c r="U107">
        <v>499.83100000000002</v>
      </c>
      <c r="V107" s="17">
        <v>0</v>
      </c>
      <c r="W107">
        <v>0.63898600000000005</v>
      </c>
      <c r="X107" s="17">
        <v>0</v>
      </c>
      <c r="Y107" s="1">
        <v>1.6586600000000001E-7</v>
      </c>
      <c r="Z107">
        <v>35.640799999999999</v>
      </c>
      <c r="AA107">
        <v>7.6902100000000004</v>
      </c>
      <c r="AB107">
        <v>28.289300000000001</v>
      </c>
      <c r="AC107">
        <v>1060.29</v>
      </c>
      <c r="AD107">
        <v>0.23798800000000001</v>
      </c>
      <c r="AE107">
        <v>3.7046700000000002E-2</v>
      </c>
      <c r="AF107">
        <v>0.43075400000000003</v>
      </c>
      <c r="AG107">
        <v>5.0875899999999996</v>
      </c>
      <c r="AI107">
        <v>418000</v>
      </c>
      <c r="AJ107">
        <v>72500</v>
      </c>
      <c r="AK107">
        <v>104700</v>
      </c>
      <c r="AL107">
        <v>191200</v>
      </c>
      <c r="AM107">
        <v>74600</v>
      </c>
      <c r="AN107">
        <v>11399.999999999998</v>
      </c>
      <c r="AO107">
        <v>127600</v>
      </c>
      <c r="AP107">
        <v>2.51212E-2</v>
      </c>
      <c r="AQ107">
        <v>6.25029E-2</v>
      </c>
      <c r="AR107">
        <v>5.8928599999999998</v>
      </c>
      <c r="AS107">
        <v>5.4704100000000002</v>
      </c>
      <c r="AT107">
        <v>10.47</v>
      </c>
      <c r="AU107">
        <v>18.688400000000001</v>
      </c>
      <c r="AV107">
        <v>0</v>
      </c>
      <c r="AW107">
        <v>0</v>
      </c>
      <c r="AX107">
        <v>3.6837899999999997E-3</v>
      </c>
      <c r="AY107">
        <v>1.3309500000000001</v>
      </c>
      <c r="AZ107">
        <v>5.61047E-2</v>
      </c>
      <c r="BA107">
        <v>1.14018E-2</v>
      </c>
      <c r="BB107">
        <v>4.5365800000000005E-2</v>
      </c>
      <c r="BC107">
        <v>12.529299999999999</v>
      </c>
      <c r="BD107">
        <v>5.2526499999999997E-2</v>
      </c>
      <c r="BE107">
        <v>6.4494300000000004E-2</v>
      </c>
      <c r="BF107">
        <v>4.7995900000000003E-3</v>
      </c>
      <c r="BG107">
        <v>4.9983100000000003E-2</v>
      </c>
      <c r="BH107">
        <v>0</v>
      </c>
      <c r="BI107">
        <v>6.3898600000000005E-5</v>
      </c>
      <c r="BJ107">
        <v>0</v>
      </c>
      <c r="BK107">
        <v>1.65866E-11</v>
      </c>
      <c r="BL107">
        <v>3.5640799999999999E-3</v>
      </c>
      <c r="BM107">
        <v>7.6902100000000005E-4</v>
      </c>
      <c r="BN107">
        <v>2.8289299999999999E-3</v>
      </c>
      <c r="BO107">
        <v>0.106029</v>
      </c>
      <c r="BP107">
        <v>2.37988E-5</v>
      </c>
      <c r="BQ107">
        <v>3.7046700000000003E-6</v>
      </c>
      <c r="BR107">
        <v>4.3075400000000004E-5</v>
      </c>
      <c r="BS107">
        <v>5.0875900000000001E-4</v>
      </c>
      <c r="BU107">
        <v>41.8</v>
      </c>
      <c r="BV107">
        <v>7.25</v>
      </c>
      <c r="BW107">
        <v>10.47</v>
      </c>
      <c r="BX107">
        <v>19.12</v>
      </c>
      <c r="BY107">
        <v>7.46</v>
      </c>
      <c r="BZ107">
        <v>1.1399999999999999</v>
      </c>
      <c r="CA107">
        <v>12.76</v>
      </c>
      <c r="CB107">
        <f t="shared" si="6"/>
        <v>200100</v>
      </c>
      <c r="CC107">
        <f t="shared" si="7"/>
        <v>197793</v>
      </c>
      <c r="CD107">
        <f t="shared" si="8"/>
        <v>0.36231884057971014</v>
      </c>
      <c r="CE107">
        <f t="shared" si="9"/>
        <v>0.36654482211200601</v>
      </c>
      <c r="CF107">
        <f t="shared" si="10"/>
        <v>0.6376811594202898</v>
      </c>
      <c r="CG107">
        <f t="shared" si="11"/>
        <v>0.63345517788799399</v>
      </c>
      <c r="CI107">
        <v>5.6880941981046185</v>
      </c>
      <c r="CJ107">
        <v>2.3119058018953815</v>
      </c>
      <c r="CL107">
        <v>0.93030558886561643</v>
      </c>
      <c r="CM107">
        <v>0.23230956768239233</v>
      </c>
      <c r="CN107">
        <v>1.9091285073524715</v>
      </c>
      <c r="CO107">
        <v>6.8993583441263632E-3</v>
      </c>
      <c r="CP107">
        <v>2.4923622499368552</v>
      </c>
      <c r="CQ107">
        <v>3.024472877061371E-2</v>
      </c>
      <c r="CR107">
        <v>1.8320564813841557E-3</v>
      </c>
      <c r="CS107">
        <v>9.2025691045736178E-3</v>
      </c>
      <c r="CT107">
        <v>8.2422389450249774E-3</v>
      </c>
      <c r="CU107">
        <v>6.8460071057844163E-4</v>
      </c>
      <c r="CV107">
        <v>5.7519558631015757E-4</v>
      </c>
      <c r="CW107">
        <v>6.0933605663374396E-6</v>
      </c>
      <c r="CX107">
        <v>1.5192739348784398E-12</v>
      </c>
      <c r="CY107">
        <v>3.2051899119679722E-4</v>
      </c>
      <c r="CZ107">
        <v>0</v>
      </c>
      <c r="DA107">
        <v>1.7892548738336882E-7</v>
      </c>
      <c r="DB107">
        <v>5.4127713033385074E-5</v>
      </c>
      <c r="DC107">
        <v>1.4315996946439684E-6</v>
      </c>
      <c r="DD107">
        <v>1.7892548738336882E-7</v>
      </c>
      <c r="DE107">
        <v>1.9577538702506738E-6</v>
      </c>
      <c r="DF107">
        <v>2.0515926639847806E-5</v>
      </c>
      <c r="DH107">
        <v>4.5431803371201306E-2</v>
      </c>
      <c r="DI107">
        <v>1.5942376770519251</v>
      </c>
      <c r="DJ107">
        <v>4.8862790738851154E-3</v>
      </c>
      <c r="DK107">
        <v>1.7785496925014425E-4</v>
      </c>
      <c r="DL107">
        <v>0</v>
      </c>
      <c r="DM107">
        <v>6.4524242051885927E-3</v>
      </c>
      <c r="DN107">
        <v>4.8016262806792653</v>
      </c>
      <c r="DP107">
        <v>5.407935561959646E-2</v>
      </c>
      <c r="DQ107">
        <v>8.4252495476293765E-2</v>
      </c>
      <c r="DR107">
        <v>9.770921950215989</v>
      </c>
      <c r="DS107">
        <v>9.0704596996502644</v>
      </c>
      <c r="DT107">
        <v>19.782099177229306</v>
      </c>
      <c r="DU107">
        <v>39.978140121039573</v>
      </c>
      <c r="DV107">
        <v>0</v>
      </c>
      <c r="DW107">
        <v>0</v>
      </c>
      <c r="DX107">
        <v>5.6502259430604804E-3</v>
      </c>
      <c r="DY107">
        <v>2.2206596302485897</v>
      </c>
      <c r="DZ107">
        <v>0.10016021629367872</v>
      </c>
      <c r="EA107">
        <v>1.6664169230769212E-2</v>
      </c>
      <c r="EB107">
        <v>5.8577536439752297E-2</v>
      </c>
      <c r="EC107">
        <v>16.117914083624282</v>
      </c>
      <c r="ED107">
        <v>6.5380950902416413E-2</v>
      </c>
      <c r="EE107">
        <v>8.0277548699907955E-2</v>
      </c>
      <c r="EF107">
        <v>6.4517724440619718E-3</v>
      </c>
      <c r="EG107">
        <v>5.4661522838422662E-2</v>
      </c>
      <c r="EH107">
        <v>0</v>
      </c>
      <c r="EI107">
        <v>7.556691317050891E-5</v>
      </c>
      <c r="EJ107">
        <v>0</v>
      </c>
      <c r="EK107">
        <v>2.2405183643937778E-11</v>
      </c>
      <c r="EL107">
        <v>5.0985025594661578E-3</v>
      </c>
      <c r="EM107">
        <v>9.7632174972622364E-4</v>
      </c>
      <c r="EN107">
        <v>2.9992192400300883E-3</v>
      </c>
      <c r="EO107">
        <v>0.1183848922068458</v>
      </c>
      <c r="EP107">
        <v>2.791090367170623E-5</v>
      </c>
      <c r="EQ107">
        <v>2.3876919364161841E-6</v>
      </c>
      <c r="ER107">
        <v>5.43222407310705E-5</v>
      </c>
      <c r="ES107">
        <v>5.4804540926641063E-4</v>
      </c>
      <c r="EU107">
        <v>12.021189055749828</v>
      </c>
      <c r="EV107">
        <v>19.782099177229306</v>
      </c>
      <c r="EW107">
        <v>40.900434380118149</v>
      </c>
      <c r="EX107">
        <v>8.9868023939843606</v>
      </c>
      <c r="EY107">
        <v>1.9020639231251302</v>
      </c>
      <c r="EZ107">
        <v>16.414690661652752</v>
      </c>
      <c r="FB107">
        <v>26.5337</v>
      </c>
      <c r="FC107">
        <v>130.45699999999999</v>
      </c>
      <c r="FD107">
        <v>6406.61</v>
      </c>
      <c r="FE107">
        <v>4376.99</v>
      </c>
      <c r="FF107">
        <v>4.8088799999999996E-12</v>
      </c>
      <c r="FG107">
        <v>12856</v>
      </c>
      <c r="FH107">
        <v>1521.55</v>
      </c>
      <c r="FI107">
        <v>192.06399999999999</v>
      </c>
      <c r="FJ107">
        <v>5.10642</v>
      </c>
      <c r="FK107">
        <v>1764.05</v>
      </c>
      <c r="FL107">
        <v>53.504899999999999</v>
      </c>
      <c r="FM107">
        <v>13.6496</v>
      </c>
      <c r="FN107">
        <v>49.530900000000003</v>
      </c>
      <c r="FO107">
        <v>12606.7</v>
      </c>
      <c r="FP107">
        <v>70.560500000000005</v>
      </c>
      <c r="FQ107">
        <v>90.999300000000005</v>
      </c>
      <c r="FR107">
        <v>4.9602599999999999</v>
      </c>
      <c r="FS107">
        <v>47.100999999999999</v>
      </c>
      <c r="FT107">
        <v>5.3748800000000001</v>
      </c>
      <c r="FU107">
        <v>0.27318700000000001</v>
      </c>
      <c r="FV107">
        <v>3.9647600000000002E-15</v>
      </c>
      <c r="FW107">
        <v>1.6188799999999999E-8</v>
      </c>
      <c r="FX107">
        <v>3.2196400000000001</v>
      </c>
      <c r="FY107">
        <v>1.03104</v>
      </c>
      <c r="FZ107">
        <v>3.93533</v>
      </c>
      <c r="GA107">
        <v>125.004</v>
      </c>
      <c r="GB107">
        <v>0.11813700000000001</v>
      </c>
      <c r="GC107">
        <v>3.2900699999999998E-2</v>
      </c>
      <c r="GD107">
        <v>9.6563700000000002E-2</v>
      </c>
      <c r="GE107">
        <v>0.957569</v>
      </c>
      <c r="GG107">
        <v>600</v>
      </c>
      <c r="GH107">
        <v>700.00000000000011</v>
      </c>
      <c r="GI107">
        <v>800</v>
      </c>
      <c r="GJ107">
        <v>500</v>
      </c>
      <c r="GK107">
        <v>900</v>
      </c>
      <c r="GL107">
        <v>383.33333333333303</v>
      </c>
      <c r="GM107">
        <v>2.6533699999999999E-3</v>
      </c>
      <c r="GN107">
        <v>1.3045699999999999E-2</v>
      </c>
      <c r="GO107">
        <v>0.64066099999999992</v>
      </c>
      <c r="GP107">
        <v>0.437699</v>
      </c>
      <c r="GQ107">
        <v>4.8088799999999998E-16</v>
      </c>
      <c r="GR107">
        <v>1.2856000000000001</v>
      </c>
      <c r="GS107">
        <v>0.15215499999999998</v>
      </c>
      <c r="GT107">
        <v>1.9206399999999998E-2</v>
      </c>
      <c r="GU107">
        <v>5.1064199999999995E-4</v>
      </c>
      <c r="GV107">
        <v>0.17640500000000001</v>
      </c>
      <c r="GW107">
        <v>5.3504900000000003E-3</v>
      </c>
      <c r="GX107">
        <v>1.3649599999999999E-3</v>
      </c>
      <c r="GY107">
        <v>4.9530900000000003E-3</v>
      </c>
      <c r="GZ107">
        <v>1.2606700000000002</v>
      </c>
      <c r="HA107">
        <v>7.0560500000000003E-3</v>
      </c>
      <c r="HB107">
        <v>9.0999300000000009E-3</v>
      </c>
      <c r="HC107">
        <v>4.96026E-4</v>
      </c>
      <c r="HD107">
        <v>4.7101000000000001E-3</v>
      </c>
      <c r="HE107">
        <v>5.3748800000000003E-4</v>
      </c>
      <c r="HF107">
        <v>2.73187E-5</v>
      </c>
      <c r="HG107">
        <v>3.9647600000000003E-19</v>
      </c>
      <c r="HH107">
        <v>1.6188799999999999E-12</v>
      </c>
      <c r="HI107">
        <v>3.21964E-4</v>
      </c>
      <c r="HJ107">
        <v>1.0310399999999999E-4</v>
      </c>
      <c r="HK107">
        <v>3.93533E-4</v>
      </c>
      <c r="HL107">
        <v>1.25004E-2</v>
      </c>
      <c r="HM107">
        <v>1.18137E-5</v>
      </c>
      <c r="HN107">
        <v>3.2900699999999997E-6</v>
      </c>
      <c r="HO107">
        <v>9.6563700000000009E-6</v>
      </c>
      <c r="HP107">
        <v>9.5756900000000005E-5</v>
      </c>
      <c r="HS107">
        <v>0.06</v>
      </c>
      <c r="HT107">
        <v>7.0000000000000007E-2</v>
      </c>
      <c r="HU107">
        <v>0.08</v>
      </c>
      <c r="HV107">
        <v>0.05</v>
      </c>
      <c r="HW107">
        <v>0.09</v>
      </c>
      <c r="HX107">
        <v>3.8333333333333303E-2</v>
      </c>
      <c r="HZ107">
        <v>5.7120097694524407E-3</v>
      </c>
      <c r="IA107">
        <v>1.7585308525445788E-2</v>
      </c>
      <c r="IB107">
        <v>1.062058342245991</v>
      </c>
      <c r="IC107">
        <v>0.72559727272727403</v>
      </c>
      <c r="ID107">
        <v>9.086608687916979E-16</v>
      </c>
      <c r="IE107">
        <v>2.749691990032038</v>
      </c>
      <c r="IF107">
        <v>0.21289551896207626</v>
      </c>
      <c r="IG107">
        <v>2.6873625548902248E-2</v>
      </c>
      <c r="IH107">
        <v>7.8322669750889432E-4</v>
      </c>
      <c r="II107">
        <v>0.29432770733235847</v>
      </c>
      <c r="IJ107">
        <v>9.551895575186483E-3</v>
      </c>
      <c r="IK107">
        <v>1.9949415384615363E-3</v>
      </c>
      <c r="IL107">
        <v>6.3955625154714056E-3</v>
      </c>
      <c r="IM107">
        <v>1.6216030940017927</v>
      </c>
      <c r="IN107">
        <v>8.7828288314468952E-3</v>
      </c>
      <c r="IO107">
        <v>1.1326893597430368E-2</v>
      </c>
      <c r="IP107">
        <v>6.6677505335628324E-4</v>
      </c>
      <c r="IQ107">
        <v>5.1509658008657838E-3</v>
      </c>
      <c r="IR107">
        <v>6.3563691577265375E-4</v>
      </c>
      <c r="IS107">
        <v>3.2307277950239621E-5</v>
      </c>
      <c r="IT107">
        <v>5.0349910201327134E-19</v>
      </c>
      <c r="IU107">
        <v>2.1867835299276515E-12</v>
      </c>
      <c r="IV107">
        <v>4.6057728167043447E-4</v>
      </c>
      <c r="IW107">
        <v>1.308971766489768E-4</v>
      </c>
      <c r="IX107">
        <v>4.1722196914973535E-4</v>
      </c>
      <c r="IY107">
        <v>1.3957110852148518E-2</v>
      </c>
      <c r="IZ107">
        <v>1.3854944060475146E-5</v>
      </c>
      <c r="JA107">
        <v>2.120478641618496E-6</v>
      </c>
      <c r="JB107">
        <v>1.2177615430809445E-5</v>
      </c>
      <c r="JC107">
        <v>1.0315125521235548E-4</v>
      </c>
      <c r="JD107">
        <v>0</v>
      </c>
      <c r="JE107">
        <v>0</v>
      </c>
      <c r="JF107">
        <v>9.9465240641711403E-2</v>
      </c>
      <c r="JG107">
        <v>0.1322683469236472</v>
      </c>
      <c r="JH107">
        <v>0.17110715557137759</v>
      </c>
      <c r="JI107">
        <v>6.0230179028133005E-2</v>
      </c>
      <c r="JJ107">
        <v>0.1501629412993524</v>
      </c>
    </row>
    <row r="108" spans="1:270">
      <c r="DM108" s="44"/>
      <c r="DO108" s="44" t="s">
        <v>526</v>
      </c>
      <c r="DP108" t="s">
        <v>527</v>
      </c>
      <c r="DQ108" t="s">
        <v>528</v>
      </c>
      <c r="DR108" t="s">
        <v>529</v>
      </c>
      <c r="DS108" t="s">
        <v>529</v>
      </c>
      <c r="DT108" t="s">
        <v>530</v>
      </c>
      <c r="DU108" t="s">
        <v>531</v>
      </c>
      <c r="DV108" t="s">
        <v>532</v>
      </c>
      <c r="DW108" t="s">
        <v>532</v>
      </c>
      <c r="DX108" t="s">
        <v>533</v>
      </c>
      <c r="DY108" t="s">
        <v>534</v>
      </c>
      <c r="DZ108" t="s">
        <v>535</v>
      </c>
      <c r="EA108" t="s">
        <v>536</v>
      </c>
      <c r="EB108" t="s">
        <v>537</v>
      </c>
      <c r="EC108" t="s">
        <v>538</v>
      </c>
      <c r="ED108" t="s">
        <v>539</v>
      </c>
      <c r="EE108" t="s">
        <v>539</v>
      </c>
      <c r="EF108" t="s">
        <v>540</v>
      </c>
      <c r="EG108" t="s">
        <v>541</v>
      </c>
      <c r="EH108" t="s">
        <v>542</v>
      </c>
      <c r="EI108" t="s">
        <v>542</v>
      </c>
      <c r="EJ108" t="s">
        <v>543</v>
      </c>
      <c r="EK108" t="s">
        <v>544</v>
      </c>
      <c r="EL108" t="s">
        <v>545</v>
      </c>
      <c r="EM108" t="s">
        <v>546</v>
      </c>
      <c r="EN108" t="s">
        <v>547</v>
      </c>
      <c r="EO108" t="s">
        <v>548</v>
      </c>
      <c r="EP108" t="s">
        <v>549</v>
      </c>
      <c r="EQ108" t="s">
        <v>550</v>
      </c>
      <c r="ER108" t="s">
        <v>551</v>
      </c>
      <c r="ES108" t="s">
        <v>552</v>
      </c>
      <c r="ET108" t="s">
        <v>258</v>
      </c>
      <c r="EU108" t="s">
        <v>553</v>
      </c>
      <c r="EV108" t="s">
        <v>554</v>
      </c>
      <c r="EW108" t="s">
        <v>555</v>
      </c>
      <c r="EX108" t="s">
        <v>556</v>
      </c>
      <c r="EY108" t="s">
        <v>557</v>
      </c>
      <c r="EZ108" t="s">
        <v>558</v>
      </c>
    </row>
    <row r="109" spans="1:270">
      <c r="DO109" t="s">
        <v>662</v>
      </c>
      <c r="DP109">
        <f>AVERAGE(DP2:DP33)</f>
        <v>3.5673898568083527E-2</v>
      </c>
      <c r="DQ109">
        <f t="shared" ref="DQ109:EZ109" si="12">AVERAGE(DQ2:DQ33)</f>
        <v>9.3219034608797061E-2</v>
      </c>
      <c r="DR109">
        <f t="shared" si="12"/>
        <v>6.5312674603990839</v>
      </c>
      <c r="DS109">
        <f t="shared" si="12"/>
        <v>6.4931307562744189</v>
      </c>
      <c r="DT109">
        <f t="shared" si="12"/>
        <v>19.194021014009373</v>
      </c>
      <c r="DU109">
        <f t="shared" si="12"/>
        <v>33.974595069419763</v>
      </c>
      <c r="DV109">
        <f t="shared" si="12"/>
        <v>3.2543199164171699E-2</v>
      </c>
      <c r="DW109">
        <f t="shared" si="12"/>
        <v>2.9145356143962124E-2</v>
      </c>
      <c r="DX109">
        <f t="shared" si="12"/>
        <v>2.3348693086076453E-3</v>
      </c>
      <c r="DY109">
        <f t="shared" si="12"/>
        <v>1.8055091518696467</v>
      </c>
      <c r="DZ109">
        <f t="shared" si="12"/>
        <v>6.5871092024931216E-2</v>
      </c>
      <c r="EA109">
        <f t="shared" si="12"/>
        <v>3.2266204663461508E-2</v>
      </c>
      <c r="EB109">
        <f t="shared" si="12"/>
        <v>0.23783610683245299</v>
      </c>
      <c r="EC109">
        <f t="shared" si="12"/>
        <v>13.075971847076707</v>
      </c>
      <c r="ED109">
        <f t="shared" si="12"/>
        <v>6.5573346204878966E-2</v>
      </c>
      <c r="EE109">
        <f t="shared" si="12"/>
        <v>6.8055125802041705E-2</v>
      </c>
      <c r="EF109">
        <f t="shared" si="12"/>
        <v>4.5792749553571497E-3</v>
      </c>
      <c r="EG109">
        <f t="shared" si="12"/>
        <v>4.7198566827176054E-2</v>
      </c>
      <c r="EH109">
        <f t="shared" si="12"/>
        <v>1.8846183151677688E-4</v>
      </c>
      <c r="EI109">
        <f t="shared" si="12"/>
        <v>2.7982600513010717E-4</v>
      </c>
      <c r="EJ109">
        <f t="shared" si="12"/>
        <v>7.3667719430493733E-5</v>
      </c>
      <c r="EK109">
        <f t="shared" si="12"/>
        <v>4.14491022480413E-4</v>
      </c>
      <c r="EL109">
        <f t="shared" si="12"/>
        <v>2.9611549767517001E-3</v>
      </c>
      <c r="EM109">
        <f t="shared" si="12"/>
        <v>2.2430965650192702E-4</v>
      </c>
      <c r="EN109">
        <f t="shared" si="12"/>
        <v>2.1596894107411527E-3</v>
      </c>
      <c r="EO109">
        <f t="shared" si="12"/>
        <v>0.11006541188319328</v>
      </c>
      <c r="EP109">
        <f t="shared" si="12"/>
        <v>4.9788383441205786E-4</v>
      </c>
      <c r="EQ109">
        <f t="shared" si="12"/>
        <v>1.8273179495182322E-6</v>
      </c>
      <c r="ER109">
        <f t="shared" si="12"/>
        <v>1.7712785972584856E-5</v>
      </c>
      <c r="ES109">
        <f t="shared" si="12"/>
        <v>3.4350296199324394E-4</v>
      </c>
      <c r="ET109" t="e">
        <f t="shared" si="12"/>
        <v>#DIV/0!</v>
      </c>
      <c r="EU109">
        <f t="shared" si="12"/>
        <v>8.9863569738736739</v>
      </c>
      <c r="EV109">
        <f t="shared" si="12"/>
        <v>19.194021014009373</v>
      </c>
      <c r="EW109">
        <f t="shared" si="12"/>
        <v>38.380923769849694</v>
      </c>
      <c r="EX109">
        <f t="shared" si="12"/>
        <v>9.8308209499207262</v>
      </c>
      <c r="EY109">
        <f t="shared" si="12"/>
        <v>1.342081287862962</v>
      </c>
      <c r="EZ109">
        <f t="shared" si="12"/>
        <v>22.198746530575661</v>
      </c>
    </row>
    <row r="110" spans="1:270">
      <c r="DO110" t="s">
        <v>663</v>
      </c>
      <c r="DP110">
        <f>AVERAGE(DP34:DP66)</f>
        <v>3.8143022923762072E-2</v>
      </c>
      <c r="DQ110">
        <f t="shared" ref="DQ110:EZ110" si="13">AVERAGE(DQ34:DQ66)</f>
        <v>6.7566079540511498E-2</v>
      </c>
      <c r="DR110">
        <f t="shared" si="13"/>
        <v>5.836629708315404</v>
      </c>
      <c r="DS110">
        <f t="shared" si="13"/>
        <v>6.316790919688545</v>
      </c>
      <c r="DT110">
        <f t="shared" si="13"/>
        <v>19.517009543960882</v>
      </c>
      <c r="DU110">
        <f t="shared" si="13"/>
        <v>34.939719023269404</v>
      </c>
      <c r="DV110">
        <f t="shared" si="13"/>
        <v>0</v>
      </c>
      <c r="DW110">
        <f t="shared" si="13"/>
        <v>1.3327946410209906E-2</v>
      </c>
      <c r="DX110">
        <f t="shared" si="13"/>
        <v>3.1865675682087699E-3</v>
      </c>
      <c r="DY110">
        <f t="shared" si="13"/>
        <v>2.1820717991276877</v>
      </c>
      <c r="DZ110">
        <f t="shared" si="13"/>
        <v>8.657313046721624E-4</v>
      </c>
      <c r="EA110">
        <f t="shared" si="13"/>
        <v>2.0770853146853127E-5</v>
      </c>
      <c r="EB110">
        <f t="shared" si="13"/>
        <v>0.22246014272319056</v>
      </c>
      <c r="EC110">
        <f t="shared" si="13"/>
        <v>15.57117873768571</v>
      </c>
      <c r="ED110">
        <f t="shared" si="13"/>
        <v>6.8296892176274618E-2</v>
      </c>
      <c r="EE110">
        <f t="shared" si="13"/>
        <v>7.3848134914763816E-2</v>
      </c>
      <c r="EF110">
        <f t="shared" si="13"/>
        <v>4.9162672977624841E-3</v>
      </c>
      <c r="EG110">
        <f t="shared" si="13"/>
        <v>4.9539139767275975E-2</v>
      </c>
      <c r="EH110">
        <f t="shared" si="13"/>
        <v>0</v>
      </c>
      <c r="EI110">
        <f t="shared" si="13"/>
        <v>9.6770657292855367E-5</v>
      </c>
      <c r="EJ110">
        <f t="shared" si="13"/>
        <v>1.9909446098940006E-5</v>
      </c>
      <c r="EK110">
        <f t="shared" si="13"/>
        <v>7.000534865070711E-6</v>
      </c>
      <c r="EL110">
        <f t="shared" si="13"/>
        <v>6.4320246130990339E-3</v>
      </c>
      <c r="EM110">
        <f t="shared" si="13"/>
        <v>2.9261853261449474E-4</v>
      </c>
      <c r="EN110">
        <f t="shared" si="13"/>
        <v>1.317903782315248E-3</v>
      </c>
      <c r="EO110">
        <f t="shared" si="13"/>
        <v>0.12839694975170446</v>
      </c>
      <c r="EP110">
        <f t="shared" si="13"/>
        <v>2.0923228447123476E-6</v>
      </c>
      <c r="EQ110">
        <f t="shared" si="13"/>
        <v>2.9785117540935457E-7</v>
      </c>
      <c r="ER110">
        <f t="shared" si="13"/>
        <v>7.5753061172561125E-6</v>
      </c>
      <c r="ES110">
        <f t="shared" si="13"/>
        <v>4.0758459424359515E-4</v>
      </c>
      <c r="ET110" t="e">
        <f t="shared" si="13"/>
        <v>#DIV/0!</v>
      </c>
      <c r="EU110">
        <f t="shared" si="13"/>
        <v>8.1186362701277197</v>
      </c>
      <c r="EV110">
        <f t="shared" si="13"/>
        <v>19.517009543960882</v>
      </c>
      <c r="EW110">
        <f t="shared" si="13"/>
        <v>38.655629570647662</v>
      </c>
      <c r="EX110">
        <f t="shared" si="13"/>
        <v>9.6099428475764981</v>
      </c>
      <c r="EY110">
        <f t="shared" si="13"/>
        <v>2.3019928341277822</v>
      </c>
      <c r="EZ110">
        <f t="shared" si="13"/>
        <v>21.790357618625102</v>
      </c>
    </row>
    <row r="111" spans="1:270">
      <c r="DO111" t="s">
        <v>664</v>
      </c>
      <c r="DP111">
        <f>AVERAGE(DP67:DP107)</f>
        <v>5.2561785766500245E-2</v>
      </c>
      <c r="DQ111">
        <f t="shared" ref="DQ111:EZ111" si="14">AVERAGE(DQ67:DQ107)</f>
        <v>0.10277342523896887</v>
      </c>
      <c r="DR111">
        <f t="shared" si="14"/>
        <v>9.1910428417318393</v>
      </c>
      <c r="DS111">
        <f t="shared" si="14"/>
        <v>9.4363798415461915</v>
      </c>
      <c r="DT111">
        <f t="shared" si="14"/>
        <v>20.065971171386202</v>
      </c>
      <c r="DU111">
        <f t="shared" si="14"/>
        <v>35.837529073795942</v>
      </c>
      <c r="DV111">
        <f t="shared" si="14"/>
        <v>1.7293824594713049E-2</v>
      </c>
      <c r="DW111">
        <f t="shared" si="14"/>
        <v>1.8138041409863234E-2</v>
      </c>
      <c r="DX111">
        <f t="shared" si="14"/>
        <v>6.5467276408297699E-3</v>
      </c>
      <c r="DY111">
        <f t="shared" si="14"/>
        <v>1.9576105787269384</v>
      </c>
      <c r="DZ111">
        <f t="shared" si="14"/>
        <v>8.3840232244534352E-2</v>
      </c>
      <c r="EA111">
        <f t="shared" si="14"/>
        <v>1.576776954971856E-2</v>
      </c>
      <c r="EB111">
        <f t="shared" si="14"/>
        <v>3.7011746836016143E-2</v>
      </c>
      <c r="EC111">
        <f t="shared" si="14"/>
        <v>12.816099182537004</v>
      </c>
      <c r="ED111">
        <f t="shared" si="14"/>
        <v>6.1155625817546758E-2</v>
      </c>
      <c r="EE111">
        <f t="shared" si="14"/>
        <v>6.3620238386468381E-2</v>
      </c>
      <c r="EF111">
        <f t="shared" si="14"/>
        <v>5.4486512048192827E-3</v>
      </c>
      <c r="EG111">
        <f t="shared" si="14"/>
        <v>4.7623715449722624E-2</v>
      </c>
      <c r="EH111">
        <f t="shared" si="14"/>
        <v>1.7216590404240013E-4</v>
      </c>
      <c r="EI111">
        <f t="shared" si="14"/>
        <v>3.2727230823344656E-4</v>
      </c>
      <c r="EJ111">
        <f t="shared" si="14"/>
        <v>4.3949390091978036E-5</v>
      </c>
      <c r="EK111">
        <f t="shared" si="14"/>
        <v>2.4373839893398618E-3</v>
      </c>
      <c r="EL111">
        <f t="shared" si="14"/>
        <v>4.5190048969498469E-3</v>
      </c>
      <c r="EM111">
        <f t="shared" si="14"/>
        <v>7.9312195341383273E-4</v>
      </c>
      <c r="EN111">
        <f t="shared" si="14"/>
        <v>2.8657194055680879E-3</v>
      </c>
      <c r="EO111">
        <f t="shared" si="14"/>
        <v>0.10064147859414097</v>
      </c>
      <c r="EP111">
        <f t="shared" si="14"/>
        <v>3.6016032271790941E-5</v>
      </c>
      <c r="EQ111">
        <f t="shared" si="14"/>
        <v>5.5258544341023787E-6</v>
      </c>
      <c r="ER111">
        <f t="shared" si="14"/>
        <v>4.1297032121250708E-5</v>
      </c>
      <c r="ES111">
        <f t="shared" si="14"/>
        <v>7.6428533270552965E-4</v>
      </c>
      <c r="ET111" t="e">
        <f t="shared" si="14"/>
        <v>#DIV/0!</v>
      </c>
      <c r="EU111">
        <f t="shared" si="14"/>
        <v>12.18861621366675</v>
      </c>
      <c r="EV111">
        <f t="shared" si="14"/>
        <v>20.065971171386202</v>
      </c>
      <c r="EW111">
        <f t="shared" si="14"/>
        <v>40.701128763050001</v>
      </c>
      <c r="EX111">
        <f t="shared" si="14"/>
        <v>8.8425363907329917</v>
      </c>
      <c r="EY111">
        <f t="shared" si="14"/>
        <v>1.9419445958821402</v>
      </c>
      <c r="EZ111">
        <f t="shared" si="14"/>
        <v>16.260948050898687</v>
      </c>
    </row>
    <row r="112" spans="1:270">
      <c r="DO112" t="s">
        <v>704</v>
      </c>
      <c r="DP112">
        <f>_xlfn.STDEV.P(DP2:DP33)</f>
        <v>3.2673192810542483E-3</v>
      </c>
      <c r="DQ112">
        <f t="shared" ref="DQ112:EZ112" si="15">_xlfn.STDEV.P(DQ2:DQ33)</f>
        <v>5.1876004433802109E-2</v>
      </c>
      <c r="DR112">
        <f t="shared" si="15"/>
        <v>0.46366657458595728</v>
      </c>
      <c r="DS112">
        <f t="shared" si="15"/>
        <v>0.40338547327764895</v>
      </c>
      <c r="DT112">
        <f t="shared" si="15"/>
        <v>0.55076620857195746</v>
      </c>
      <c r="DU112">
        <f t="shared" si="15"/>
        <v>2.1088536237321742</v>
      </c>
      <c r="DV112">
        <f t="shared" si="15"/>
        <v>9.0377612335927823E-2</v>
      </c>
      <c r="DW112">
        <f t="shared" si="15"/>
        <v>5.484061844979387E-2</v>
      </c>
      <c r="DX112">
        <f t="shared" si="15"/>
        <v>8.2648206603483539E-4</v>
      </c>
      <c r="DY112">
        <f t="shared" si="15"/>
        <v>0.31466478741822651</v>
      </c>
      <c r="DZ112">
        <f t="shared" si="15"/>
        <v>2.9543128125816664E-2</v>
      </c>
      <c r="EA112">
        <f t="shared" si="15"/>
        <v>1.5615692206746429E-2</v>
      </c>
      <c r="EB112">
        <f t="shared" si="15"/>
        <v>2.6845011613706986E-2</v>
      </c>
      <c r="EC112">
        <f t="shared" si="15"/>
        <v>0.86271992697556976</v>
      </c>
      <c r="ED112">
        <f t="shared" si="15"/>
        <v>6.7091275400741023E-3</v>
      </c>
      <c r="EE112">
        <f t="shared" si="15"/>
        <v>5.5059492049458455E-3</v>
      </c>
      <c r="EF112">
        <f t="shared" si="15"/>
        <v>5.9079993461913732E-4</v>
      </c>
      <c r="EG112">
        <f t="shared" si="15"/>
        <v>8.4038517467727274E-3</v>
      </c>
      <c r="EH112">
        <f t="shared" si="15"/>
        <v>7.0245347630960723E-4</v>
      </c>
      <c r="EI112">
        <f t="shared" si="15"/>
        <v>5.5518577148689968E-4</v>
      </c>
      <c r="EJ112">
        <f t="shared" si="15"/>
        <v>2.8520538824234058E-4</v>
      </c>
      <c r="EK112">
        <f t="shared" si="15"/>
        <v>2.2405045875540344E-3</v>
      </c>
      <c r="EL112">
        <f t="shared" si="15"/>
        <v>1.5584062795510971E-3</v>
      </c>
      <c r="EM112">
        <f t="shared" si="15"/>
        <v>1.0625370452873318E-4</v>
      </c>
      <c r="EN112">
        <f t="shared" si="15"/>
        <v>3.278934708148095E-4</v>
      </c>
      <c r="EO112">
        <f t="shared" si="15"/>
        <v>1.7418861914147477E-2</v>
      </c>
      <c r="EP112">
        <f t="shared" si="15"/>
        <v>2.6051689891772546E-3</v>
      </c>
      <c r="EQ112">
        <f t="shared" si="15"/>
        <v>7.1990810614902026E-6</v>
      </c>
      <c r="ER112">
        <f t="shared" si="15"/>
        <v>9.6919304435743272E-6</v>
      </c>
      <c r="ES112">
        <f t="shared" si="15"/>
        <v>1.2323980895943368E-4</v>
      </c>
      <c r="ET112" t="e">
        <f t="shared" si="15"/>
        <v>#DIV/0!</v>
      </c>
      <c r="EU112">
        <f t="shared" si="15"/>
        <v>0.29967758318990645</v>
      </c>
      <c r="EV112">
        <f t="shared" si="15"/>
        <v>0.55076620857195746</v>
      </c>
      <c r="EW112">
        <f t="shared" si="15"/>
        <v>0.62537352377943778</v>
      </c>
      <c r="EX112">
        <f t="shared" si="15"/>
        <v>0.42150305660716142</v>
      </c>
      <c r="EY112">
        <f t="shared" si="15"/>
        <v>1.0148687628754465</v>
      </c>
      <c r="EZ112">
        <f t="shared" si="15"/>
        <v>1.1896354322114875</v>
      </c>
    </row>
    <row r="113" spans="1:270">
      <c r="DO113" t="s">
        <v>705</v>
      </c>
      <c r="DP113">
        <f>_xlfn.STDEV.P(DP34:DP66)</f>
        <v>4.0376762144034486E-3</v>
      </c>
      <c r="DQ113">
        <f t="shared" ref="DQ113:EZ113" si="16">_xlfn.STDEV.P(DQ34:DQ66)</f>
        <v>1.9510610788181143E-2</v>
      </c>
      <c r="DR113">
        <f t="shared" si="16"/>
        <v>0.44954476108720737</v>
      </c>
      <c r="DS113">
        <f t="shared" si="16"/>
        <v>0.54176399225160499</v>
      </c>
      <c r="DT113">
        <f t="shared" si="16"/>
        <v>0.8935712324842815</v>
      </c>
      <c r="DU113">
        <f t="shared" si="16"/>
        <v>2.8395058874883659</v>
      </c>
      <c r="DV113">
        <f t="shared" si="16"/>
        <v>0</v>
      </c>
      <c r="DW113">
        <f t="shared" si="16"/>
        <v>2.0452977629490495E-2</v>
      </c>
      <c r="DX113">
        <f t="shared" si="16"/>
        <v>3.4270005817434369E-4</v>
      </c>
      <c r="DY113">
        <f>_xlfn.STDEV.P(DY34:DY66)</f>
        <v>0.27543131335919013</v>
      </c>
      <c r="DZ113">
        <f t="shared" si="16"/>
        <v>9.7814264511401124E-4</v>
      </c>
      <c r="EA113">
        <f t="shared" si="16"/>
        <v>1.1749768888935824E-4</v>
      </c>
      <c r="EB113">
        <f t="shared" si="16"/>
        <v>1.8851341182928694E-2</v>
      </c>
      <c r="EC113">
        <f t="shared" si="16"/>
        <v>2.0882585813030263</v>
      </c>
      <c r="ED113">
        <f t="shared" si="16"/>
        <v>6.9201616839880496E-3</v>
      </c>
      <c r="EE113">
        <f t="shared" si="16"/>
        <v>6.8495659505226261E-3</v>
      </c>
      <c r="EF113">
        <f t="shared" si="16"/>
        <v>3.792610441578552E-4</v>
      </c>
      <c r="EG113">
        <f t="shared" si="16"/>
        <v>3.5978281033086329E-3</v>
      </c>
      <c r="EH113">
        <f t="shared" si="16"/>
        <v>0</v>
      </c>
      <c r="EI113">
        <f t="shared" si="16"/>
        <v>5.8131579858318313E-5</v>
      </c>
      <c r="EJ113">
        <f t="shared" si="16"/>
        <v>3.8406084041590145E-5</v>
      </c>
      <c r="EK113">
        <f t="shared" si="16"/>
        <v>1.2030040871178952E-5</v>
      </c>
      <c r="EL113">
        <f t="shared" si="16"/>
        <v>1.3034537040935148E-3</v>
      </c>
      <c r="EM113">
        <f t="shared" si="16"/>
        <v>3.1336875463927589E-5</v>
      </c>
      <c r="EN113">
        <f t="shared" si="16"/>
        <v>6.1939522140126062E-4</v>
      </c>
      <c r="EO113">
        <f t="shared" si="16"/>
        <v>2.1252321292938164E-2</v>
      </c>
      <c r="EP113">
        <f t="shared" si="16"/>
        <v>2.93179537605391E-6</v>
      </c>
      <c r="EQ113">
        <f t="shared" si="16"/>
        <v>7.0643453866757573E-7</v>
      </c>
      <c r="ER113">
        <f t="shared" si="16"/>
        <v>6.6234790009939189E-6</v>
      </c>
      <c r="ES113">
        <f t="shared" si="16"/>
        <v>5.3695772878033762E-5</v>
      </c>
      <c r="ET113" t="e">
        <f t="shared" si="16"/>
        <v>#DIV/0!</v>
      </c>
      <c r="EU113">
        <f t="shared" si="16"/>
        <v>0.53243714046584034</v>
      </c>
      <c r="EV113">
        <f t="shared" si="16"/>
        <v>0.8935712324842815</v>
      </c>
      <c r="EW113">
        <f t="shared" si="16"/>
        <v>1.7392680650721886</v>
      </c>
      <c r="EX113">
        <f t="shared" si="16"/>
        <v>0.38005025028023726</v>
      </c>
      <c r="EY113">
        <f t="shared" si="16"/>
        <v>0.25211810957321684</v>
      </c>
      <c r="EZ113">
        <f t="shared" si="16"/>
        <v>2.6569370994700683</v>
      </c>
    </row>
    <row r="114" spans="1:270">
      <c r="DO114" t="s">
        <v>706</v>
      </c>
      <c r="DP114">
        <f>_xlfn.STDEV.P(DP67:DP107)</f>
        <v>4.841006231142731E-3</v>
      </c>
      <c r="DQ114">
        <f t="shared" ref="DQ114:EZ114" si="17">_xlfn.STDEV.P(DQ67:DQ107)</f>
        <v>2.5307479647127071E-2</v>
      </c>
      <c r="DR114">
        <f t="shared" si="17"/>
        <v>0.64018294239185292</v>
      </c>
      <c r="DS114">
        <f t="shared" si="17"/>
        <v>0.52771628336321696</v>
      </c>
      <c r="DT114">
        <f t="shared" si="17"/>
        <v>0.43809558335604154</v>
      </c>
      <c r="DU114">
        <f t="shared" si="17"/>
        <v>2.3636632895011513</v>
      </c>
      <c r="DV114">
        <f t="shared" si="17"/>
        <v>6.17092934858752E-2</v>
      </c>
      <c r="DW114">
        <f t="shared" si="17"/>
        <v>4.2353390813798526E-2</v>
      </c>
      <c r="DX114">
        <f t="shared" si="17"/>
        <v>1.2085557825203994E-3</v>
      </c>
      <c r="DY114">
        <f t="shared" si="17"/>
        <v>0.44389003774835817</v>
      </c>
      <c r="DZ114">
        <f t="shared" si="17"/>
        <v>2.1003436404596981E-2</v>
      </c>
      <c r="EA114">
        <f t="shared" si="17"/>
        <v>8.7296313948195207E-3</v>
      </c>
      <c r="EB114">
        <f t="shared" si="17"/>
        <v>9.6293813760182801E-3</v>
      </c>
      <c r="EC114">
        <f t="shared" si="17"/>
        <v>1.3505536108595642</v>
      </c>
      <c r="ED114">
        <f t="shared" si="17"/>
        <v>5.603783071294461E-3</v>
      </c>
      <c r="EE114">
        <f t="shared" si="17"/>
        <v>6.2053512757138498E-3</v>
      </c>
      <c r="EF114">
        <f t="shared" si="17"/>
        <v>4.9607784900631625E-4</v>
      </c>
      <c r="EG114">
        <f t="shared" si="17"/>
        <v>3.3913868836582444E-3</v>
      </c>
      <c r="EH114">
        <f t="shared" si="17"/>
        <v>8.5479290721999232E-4</v>
      </c>
      <c r="EI114">
        <f t="shared" si="17"/>
        <v>8.4118259609720393E-4</v>
      </c>
      <c r="EJ114">
        <f t="shared" si="17"/>
        <v>1.9575050118434372E-4</v>
      </c>
      <c r="EK114">
        <f t="shared" si="17"/>
        <v>7.473128174998552E-3</v>
      </c>
      <c r="EL114">
        <f t="shared" si="17"/>
        <v>8.9219994382712636E-4</v>
      </c>
      <c r="EM114">
        <f t="shared" si="17"/>
        <v>8.5779634947951428E-5</v>
      </c>
      <c r="EN114">
        <f t="shared" si="17"/>
        <v>3.5528450327865414E-4</v>
      </c>
      <c r="EO114">
        <f t="shared" si="17"/>
        <v>1.3194174751862431E-2</v>
      </c>
      <c r="EP114">
        <f t="shared" si="17"/>
        <v>1.9333309004145938E-4</v>
      </c>
      <c r="EQ114">
        <f t="shared" si="17"/>
        <v>1.4175229701327611E-5</v>
      </c>
      <c r="ER114">
        <f t="shared" si="17"/>
        <v>9.2493465324853638E-6</v>
      </c>
      <c r="ES114">
        <f t="shared" si="17"/>
        <v>1.9780112213718559E-4</v>
      </c>
      <c r="ET114" t="e">
        <f t="shared" si="17"/>
        <v>#DIV/0!</v>
      </c>
      <c r="EU114">
        <f t="shared" si="17"/>
        <v>0.24761464864059574</v>
      </c>
      <c r="EV114">
        <f t="shared" si="17"/>
        <v>0.43809558335604154</v>
      </c>
      <c r="EW114">
        <f t="shared" si="17"/>
        <v>0.19806294616890296</v>
      </c>
      <c r="EX114">
        <f t="shared" si="17"/>
        <v>0.13700431679371719</v>
      </c>
      <c r="EY114">
        <f t="shared" si="17"/>
        <v>0.45306448113722381</v>
      </c>
      <c r="EZ114">
        <f t="shared" si="17"/>
        <v>0.28767913445972426</v>
      </c>
    </row>
    <row r="116" spans="1:270">
      <c r="A116" t="s">
        <v>672</v>
      </c>
      <c r="C116" s="2" t="s">
        <v>444</v>
      </c>
      <c r="D116" s="2" t="s">
        <v>445</v>
      </c>
      <c r="E116" s="2" t="s">
        <v>446</v>
      </c>
      <c r="F116" s="2" t="s">
        <v>447</v>
      </c>
      <c r="G116" s="2" t="s">
        <v>448</v>
      </c>
      <c r="H116" s="2" t="s">
        <v>449</v>
      </c>
      <c r="I116" s="2" t="s">
        <v>450</v>
      </c>
      <c r="J116" s="2" t="s">
        <v>451</v>
      </c>
      <c r="K116" s="2" t="s">
        <v>452</v>
      </c>
      <c r="L116" s="2" t="s">
        <v>453</v>
      </c>
      <c r="M116" s="2" t="s">
        <v>454</v>
      </c>
      <c r="N116" s="2" t="s">
        <v>455</v>
      </c>
      <c r="O116" s="2" t="s">
        <v>456</v>
      </c>
      <c r="P116" s="2" t="s">
        <v>457</v>
      </c>
      <c r="Q116" s="2" t="s">
        <v>458</v>
      </c>
      <c r="R116" s="2" t="s">
        <v>459</v>
      </c>
      <c r="S116" s="2" t="s">
        <v>460</v>
      </c>
      <c r="T116" s="2" t="s">
        <v>461</v>
      </c>
      <c r="U116" s="2" t="s">
        <v>462</v>
      </c>
      <c r="V116" s="2" t="s">
        <v>463</v>
      </c>
      <c r="W116" s="2" t="s">
        <v>464</v>
      </c>
      <c r="X116" s="2" t="s">
        <v>465</v>
      </c>
      <c r="Y116" s="2" t="s">
        <v>466</v>
      </c>
      <c r="Z116" s="2" t="s">
        <v>467</v>
      </c>
      <c r="AA116" s="2" t="s">
        <v>468</v>
      </c>
      <c r="AB116" s="2" t="s">
        <v>469</v>
      </c>
      <c r="AC116" s="2" t="s">
        <v>470</v>
      </c>
      <c r="AD116" s="2" t="s">
        <v>471</v>
      </c>
      <c r="AE116" s="2" t="s">
        <v>472</v>
      </c>
      <c r="AF116" s="2" t="s">
        <v>473</v>
      </c>
      <c r="AG116" s="2" t="s">
        <v>474</v>
      </c>
      <c r="AH116" s="16" t="s">
        <v>258</v>
      </c>
      <c r="AI116" s="10" t="s">
        <v>475</v>
      </c>
      <c r="AJ116" s="10" t="s">
        <v>476</v>
      </c>
      <c r="AK116" s="10" t="s">
        <v>477</v>
      </c>
      <c r="AL116" s="10" t="s">
        <v>478</v>
      </c>
      <c r="AM116" s="10" t="s">
        <v>479</v>
      </c>
      <c r="AN116" s="10" t="s">
        <v>480</v>
      </c>
      <c r="AO116" s="10" t="s">
        <v>481</v>
      </c>
      <c r="AP116" s="2" t="s">
        <v>482</v>
      </c>
      <c r="AQ116" s="2" t="s">
        <v>483</v>
      </c>
      <c r="AR116" s="2" t="s">
        <v>484</v>
      </c>
      <c r="AS116" s="2" t="s">
        <v>485</v>
      </c>
      <c r="AT116" s="2" t="s">
        <v>486</v>
      </c>
      <c r="AU116" s="2" t="s">
        <v>487</v>
      </c>
      <c r="AV116" s="2" t="s">
        <v>488</v>
      </c>
      <c r="AW116" s="2" t="s">
        <v>489</v>
      </c>
      <c r="AX116" s="2" t="s">
        <v>490</v>
      </c>
      <c r="AY116" s="2" t="s">
        <v>491</v>
      </c>
      <c r="AZ116" s="2" t="s">
        <v>492</v>
      </c>
      <c r="BA116" s="2" t="s">
        <v>493</v>
      </c>
      <c r="BB116" s="2" t="s">
        <v>494</v>
      </c>
      <c r="BC116" s="2" t="s">
        <v>495</v>
      </c>
      <c r="BD116" s="2" t="s">
        <v>496</v>
      </c>
      <c r="BE116" s="2" t="s">
        <v>497</v>
      </c>
      <c r="BF116" s="2" t="s">
        <v>498</v>
      </c>
      <c r="BG116" s="2" t="s">
        <v>499</v>
      </c>
      <c r="BH116" s="2" t="s">
        <v>500</v>
      </c>
      <c r="BI116" s="2" t="s">
        <v>501</v>
      </c>
      <c r="BJ116" s="2" t="s">
        <v>502</v>
      </c>
      <c r="BK116" s="2" t="s">
        <v>503</v>
      </c>
      <c r="BL116" s="2" t="s">
        <v>504</v>
      </c>
      <c r="BM116" s="2" t="s">
        <v>505</v>
      </c>
      <c r="BN116" s="2" t="s">
        <v>506</v>
      </c>
      <c r="BO116" s="2" t="s">
        <v>507</v>
      </c>
      <c r="BP116" s="2" t="s">
        <v>508</v>
      </c>
      <c r="BQ116" s="2" t="s">
        <v>509</v>
      </c>
      <c r="BR116" s="2" t="s">
        <v>510</v>
      </c>
      <c r="BS116" s="2" t="s">
        <v>511</v>
      </c>
      <c r="BT116" s="16" t="s">
        <v>258</v>
      </c>
      <c r="BU116" s="10" t="s">
        <v>512</v>
      </c>
      <c r="BV116" s="10" t="s">
        <v>513</v>
      </c>
      <c r="BW116" s="10" t="s">
        <v>514</v>
      </c>
      <c r="BX116" s="10" t="s">
        <v>515</v>
      </c>
      <c r="BY116" s="10" t="s">
        <v>516</v>
      </c>
      <c r="BZ116" s="10" t="s">
        <v>517</v>
      </c>
      <c r="CA116" s="10" t="s">
        <v>518</v>
      </c>
      <c r="CB116" s="10" t="s">
        <v>519</v>
      </c>
      <c r="CC116" s="10" t="s">
        <v>520</v>
      </c>
      <c r="CD116" s="10" t="s">
        <v>521</v>
      </c>
      <c r="CE116" s="10" t="s">
        <v>522</v>
      </c>
      <c r="CF116" s="10" t="s">
        <v>523</v>
      </c>
      <c r="CG116" s="10" t="s">
        <v>524</v>
      </c>
      <c r="CH116" s="44" t="s">
        <v>433</v>
      </c>
      <c r="CI116" s="44" t="s">
        <v>145</v>
      </c>
      <c r="CJ116" s="44" t="s">
        <v>434</v>
      </c>
      <c r="CK116" s="44"/>
      <c r="CL116" s="44" t="s">
        <v>435</v>
      </c>
      <c r="CM116" s="44" t="s">
        <v>148</v>
      </c>
      <c r="CN116" s="44" t="s">
        <v>149</v>
      </c>
      <c r="CO116" s="44" t="s">
        <v>348</v>
      </c>
      <c r="CP116" s="44" t="s">
        <v>143</v>
      </c>
      <c r="CQ116" s="44" t="s">
        <v>339</v>
      </c>
      <c r="CR116" s="44" t="s">
        <v>332</v>
      </c>
      <c r="CS116" s="44" t="s">
        <v>347</v>
      </c>
      <c r="CT116" s="44" t="s">
        <v>336</v>
      </c>
      <c r="CU116" s="44" t="s">
        <v>333</v>
      </c>
      <c r="CV116" s="44" t="s">
        <v>340</v>
      </c>
      <c r="CW116" s="44" t="s">
        <v>315</v>
      </c>
      <c r="CX116" s="44" t="s">
        <v>324</v>
      </c>
      <c r="CY116" s="44" t="s">
        <v>321</v>
      </c>
      <c r="CZ116" s="44" t="s">
        <v>329</v>
      </c>
      <c r="DA116" s="44" t="s">
        <v>349</v>
      </c>
      <c r="DB116" s="44" t="s">
        <v>341</v>
      </c>
      <c r="DC116" s="44" t="s">
        <v>330</v>
      </c>
      <c r="DD116" s="44" t="s">
        <v>349</v>
      </c>
      <c r="DE116" s="44" t="s">
        <v>323</v>
      </c>
      <c r="DF116" s="44" t="s">
        <v>314</v>
      </c>
      <c r="DG116" s="44"/>
      <c r="DH116" s="44" t="s">
        <v>346</v>
      </c>
      <c r="DI116" s="44" t="s">
        <v>146</v>
      </c>
      <c r="DJ116" s="44" t="s">
        <v>317</v>
      </c>
      <c r="DK116" s="44" t="s">
        <v>318</v>
      </c>
      <c r="DL116" s="44" t="s">
        <v>668</v>
      </c>
      <c r="DM116" s="44" t="s">
        <v>316</v>
      </c>
      <c r="DN116" s="44" t="s">
        <v>525</v>
      </c>
      <c r="DO116" s="44" t="s">
        <v>526</v>
      </c>
      <c r="DP116" t="s">
        <v>527</v>
      </c>
      <c r="DQ116" t="s">
        <v>528</v>
      </c>
      <c r="DR116" t="s">
        <v>529</v>
      </c>
      <c r="DS116" t="s">
        <v>529</v>
      </c>
      <c r="DT116" t="s">
        <v>530</v>
      </c>
      <c r="DU116" t="s">
        <v>531</v>
      </c>
      <c r="DV116" t="s">
        <v>532</v>
      </c>
      <c r="DW116" t="s">
        <v>532</v>
      </c>
      <c r="DX116" t="s">
        <v>533</v>
      </c>
      <c r="DY116" t="s">
        <v>534</v>
      </c>
      <c r="DZ116" t="s">
        <v>535</v>
      </c>
      <c r="EA116" t="s">
        <v>536</v>
      </c>
      <c r="EB116" t="s">
        <v>537</v>
      </c>
      <c r="EC116" t="s">
        <v>538</v>
      </c>
      <c r="ED116" t="s">
        <v>539</v>
      </c>
      <c r="EE116" t="s">
        <v>539</v>
      </c>
      <c r="EF116" t="s">
        <v>540</v>
      </c>
      <c r="EG116" t="s">
        <v>541</v>
      </c>
      <c r="EH116" t="s">
        <v>542</v>
      </c>
      <c r="EI116" t="s">
        <v>542</v>
      </c>
      <c r="EJ116" t="s">
        <v>543</v>
      </c>
      <c r="EK116" t="s">
        <v>544</v>
      </c>
      <c r="EL116" t="s">
        <v>545</v>
      </c>
      <c r="EM116" t="s">
        <v>546</v>
      </c>
      <c r="EN116" t="s">
        <v>547</v>
      </c>
      <c r="EO116" t="s">
        <v>548</v>
      </c>
      <c r="EP116" t="s">
        <v>549</v>
      </c>
      <c r="EQ116" t="s">
        <v>550</v>
      </c>
      <c r="ER116" t="s">
        <v>551</v>
      </c>
      <c r="ES116" t="s">
        <v>552</v>
      </c>
      <c r="ET116" t="s">
        <v>258</v>
      </c>
      <c r="EU116" t="s">
        <v>553</v>
      </c>
      <c r="EV116" t="s">
        <v>554</v>
      </c>
      <c r="EW116" t="s">
        <v>555</v>
      </c>
      <c r="EX116" t="s">
        <v>556</v>
      </c>
      <c r="EY116" t="s">
        <v>557</v>
      </c>
      <c r="EZ116" t="s">
        <v>558</v>
      </c>
      <c r="FA116" t="s">
        <v>559</v>
      </c>
      <c r="FB116" s="2" t="s">
        <v>382</v>
      </c>
      <c r="FC116" s="2" t="s">
        <v>383</v>
      </c>
      <c r="FD116" s="2" t="s">
        <v>384</v>
      </c>
      <c r="FE116" s="2" t="s">
        <v>385</v>
      </c>
      <c r="FF116" s="2" t="s">
        <v>386</v>
      </c>
      <c r="FG116" s="2" t="s">
        <v>387</v>
      </c>
      <c r="FH116" s="2" t="s">
        <v>388</v>
      </c>
      <c r="FI116" s="2" t="s">
        <v>389</v>
      </c>
      <c r="FJ116" s="2" t="s">
        <v>390</v>
      </c>
      <c r="FK116" s="2" t="s">
        <v>391</v>
      </c>
      <c r="FL116" s="2" t="s">
        <v>392</v>
      </c>
      <c r="FM116" s="2" t="s">
        <v>393</v>
      </c>
      <c r="FN116" s="2" t="s">
        <v>394</v>
      </c>
      <c r="FO116" s="2" t="s">
        <v>395</v>
      </c>
      <c r="FP116" s="2" t="s">
        <v>396</v>
      </c>
      <c r="FQ116" s="2" t="s">
        <v>397</v>
      </c>
      <c r="FR116" s="2" t="s">
        <v>398</v>
      </c>
      <c r="FS116" s="2" t="s">
        <v>399</v>
      </c>
      <c r="FT116" s="2" t="s">
        <v>400</v>
      </c>
      <c r="FU116" s="2" t="s">
        <v>401</v>
      </c>
      <c r="FV116" s="2" t="s">
        <v>402</v>
      </c>
      <c r="FW116" s="2" t="s">
        <v>403</v>
      </c>
      <c r="FX116" s="2" t="s">
        <v>404</v>
      </c>
      <c r="FY116" s="2" t="s">
        <v>405</v>
      </c>
      <c r="FZ116" s="2" t="s">
        <v>406</v>
      </c>
      <c r="GA116" s="2" t="s">
        <v>407</v>
      </c>
      <c r="GB116" s="2" t="s">
        <v>408</v>
      </c>
      <c r="GC116" s="2" t="s">
        <v>409</v>
      </c>
      <c r="GD116" s="2" t="s">
        <v>410</v>
      </c>
      <c r="GE116" s="2" t="s">
        <v>411</v>
      </c>
      <c r="GF116" s="16" t="s">
        <v>258</v>
      </c>
      <c r="GG116" s="10" t="s">
        <v>560</v>
      </c>
      <c r="GH116" s="10" t="s">
        <v>561</v>
      </c>
      <c r="GI116" s="10" t="s">
        <v>562</v>
      </c>
      <c r="GJ116" s="10" t="s">
        <v>563</v>
      </c>
      <c r="GK116" s="10" t="s">
        <v>564</v>
      </c>
      <c r="GL116" s="10" t="s">
        <v>565</v>
      </c>
      <c r="GM116" s="2" t="s">
        <v>566</v>
      </c>
      <c r="GN116" s="2" t="s">
        <v>567</v>
      </c>
      <c r="GO116" s="2" t="s">
        <v>568</v>
      </c>
      <c r="GP116" s="2" t="s">
        <v>569</v>
      </c>
      <c r="GQ116" s="2" t="s">
        <v>570</v>
      </c>
      <c r="GR116" s="2" t="s">
        <v>571</v>
      </c>
      <c r="GS116" s="2" t="s">
        <v>572</v>
      </c>
      <c r="GT116" s="2" t="s">
        <v>573</v>
      </c>
      <c r="GU116" s="2" t="s">
        <v>574</v>
      </c>
      <c r="GV116" s="2" t="s">
        <v>491</v>
      </c>
      <c r="GW116" s="2" t="s">
        <v>575</v>
      </c>
      <c r="GX116" s="2" t="s">
        <v>493</v>
      </c>
      <c r="GY116" s="2" t="s">
        <v>576</v>
      </c>
      <c r="GZ116" s="2" t="s">
        <v>577</v>
      </c>
      <c r="HA116" s="2" t="s">
        <v>578</v>
      </c>
      <c r="HB116" s="2" t="s">
        <v>579</v>
      </c>
      <c r="HC116" s="2" t="s">
        <v>580</v>
      </c>
      <c r="HD116" s="2" t="s">
        <v>581</v>
      </c>
      <c r="HE116" s="2" t="s">
        <v>582</v>
      </c>
      <c r="HF116" s="2" t="s">
        <v>583</v>
      </c>
      <c r="HG116" s="2" t="s">
        <v>584</v>
      </c>
      <c r="HH116" s="2" t="s">
        <v>585</v>
      </c>
      <c r="HI116" s="2" t="s">
        <v>586</v>
      </c>
      <c r="HJ116" s="2" t="s">
        <v>587</v>
      </c>
      <c r="HK116" s="2" t="s">
        <v>588</v>
      </c>
      <c r="HL116" s="2" t="s">
        <v>589</v>
      </c>
      <c r="HM116" s="2" t="s">
        <v>590</v>
      </c>
      <c r="HN116" s="2" t="s">
        <v>591</v>
      </c>
      <c r="HO116" s="2" t="s">
        <v>592</v>
      </c>
      <c r="HP116" s="2" t="s">
        <v>593</v>
      </c>
      <c r="HQ116" s="16" t="s">
        <v>258</v>
      </c>
      <c r="HR116" s="10" t="s">
        <v>594</v>
      </c>
      <c r="HS116" s="10" t="s">
        <v>595</v>
      </c>
      <c r="HT116" s="10" t="s">
        <v>596</v>
      </c>
      <c r="HU116" s="10" t="s">
        <v>597</v>
      </c>
      <c r="HV116" s="10" t="s">
        <v>598</v>
      </c>
      <c r="HW116" s="10" t="s">
        <v>599</v>
      </c>
      <c r="HX116" s="10" t="s">
        <v>600</v>
      </c>
      <c r="HY116" s="10" t="s">
        <v>601</v>
      </c>
      <c r="HZ116" t="s">
        <v>602</v>
      </c>
      <c r="IA116" t="s">
        <v>603</v>
      </c>
      <c r="IB116" t="s">
        <v>604</v>
      </c>
      <c r="IC116" t="s">
        <v>604</v>
      </c>
      <c r="ID116" t="s">
        <v>605</v>
      </c>
      <c r="IE116" t="s">
        <v>606</v>
      </c>
      <c r="IF116" t="s">
        <v>607</v>
      </c>
      <c r="IG116" t="s">
        <v>607</v>
      </c>
      <c r="IH116" t="s">
        <v>608</v>
      </c>
      <c r="II116" t="s">
        <v>609</v>
      </c>
      <c r="IJ116" t="s">
        <v>610</v>
      </c>
      <c r="IK116" t="s">
        <v>611</v>
      </c>
      <c r="IL116" t="s">
        <v>612</v>
      </c>
      <c r="IM116" t="s">
        <v>613</v>
      </c>
      <c r="IN116" t="s">
        <v>614</v>
      </c>
      <c r="IO116" t="s">
        <v>614</v>
      </c>
      <c r="IP116" t="s">
        <v>615</v>
      </c>
      <c r="IQ116" t="s">
        <v>616</v>
      </c>
      <c r="IR116" t="s">
        <v>617</v>
      </c>
      <c r="IS116" t="s">
        <v>617</v>
      </c>
      <c r="IT116" t="s">
        <v>618</v>
      </c>
      <c r="IU116" t="s">
        <v>619</v>
      </c>
      <c r="IV116" t="s">
        <v>620</v>
      </c>
      <c r="IW116" t="s">
        <v>621</v>
      </c>
      <c r="IX116" t="s">
        <v>622</v>
      </c>
      <c r="IY116" t="s">
        <v>623</v>
      </c>
      <c r="IZ116" t="s">
        <v>624</v>
      </c>
      <c r="JA116" t="s">
        <v>625</v>
      </c>
      <c r="JB116" t="s">
        <v>626</v>
      </c>
      <c r="JC116" t="s">
        <v>627</v>
      </c>
      <c r="JD116" t="s">
        <v>258</v>
      </c>
      <c r="JE116" t="s">
        <v>628</v>
      </c>
      <c r="JF116" t="s">
        <v>629</v>
      </c>
      <c r="JG116" t="s">
        <v>630</v>
      </c>
      <c r="JH116" t="s">
        <v>631</v>
      </c>
      <c r="JI116" t="s">
        <v>632</v>
      </c>
      <c r="JJ116" t="s">
        <v>633</v>
      </c>
    </row>
    <row r="117" spans="1:270">
      <c r="A117" t="s">
        <v>305</v>
      </c>
      <c r="D117">
        <f t="shared" ref="D117:BO117" si="18">AVERAGE(D2:D33)</f>
        <v>165.71409375000005</v>
      </c>
      <c r="E117">
        <f>AVERAGE(E2:E21,E22:E33)</f>
        <v>691.54746875000023</v>
      </c>
      <c r="F117">
        <f t="shared" si="18"/>
        <v>39390.187499999993</v>
      </c>
      <c r="G117">
        <f t="shared" si="18"/>
        <v>39160.184374999997</v>
      </c>
      <c r="H117">
        <f t="shared" si="18"/>
        <v>101587.5</v>
      </c>
      <c r="I117">
        <f t="shared" si="18"/>
        <v>158819.5</v>
      </c>
      <c r="J117">
        <f t="shared" si="18"/>
        <v>232.58406249999999</v>
      </c>
      <c r="K117">
        <f t="shared" si="18"/>
        <v>208.29990624999999</v>
      </c>
      <c r="L117">
        <f t="shared" si="18"/>
        <v>15.222697812499998</v>
      </c>
      <c r="M117">
        <f t="shared" si="18"/>
        <v>10821.3</v>
      </c>
      <c r="N117">
        <f t="shared" si="18"/>
        <v>368.97662500000007</v>
      </c>
      <c r="O117">
        <f t="shared" si="18"/>
        <v>220.76876874999996</v>
      </c>
      <c r="P117">
        <f t="shared" si="18"/>
        <v>1841.9390625000003</v>
      </c>
      <c r="Q117">
        <f t="shared" si="18"/>
        <v>101646.3875</v>
      </c>
      <c r="R117">
        <f t="shared" si="18"/>
        <v>526.81068750000009</v>
      </c>
      <c r="S117">
        <f t="shared" si="18"/>
        <v>546.74909375000004</v>
      </c>
      <c r="T117">
        <f t="shared" si="18"/>
        <v>34.066053124999996</v>
      </c>
      <c r="U117">
        <f t="shared" si="18"/>
        <v>431.58890625000004</v>
      </c>
      <c r="V117">
        <f t="shared" si="18"/>
        <v>1.5936137500000001</v>
      </c>
      <c r="W117">
        <f t="shared" si="18"/>
        <v>2.3661797500000006</v>
      </c>
      <c r="X117">
        <f t="shared" si="18"/>
        <v>0.58009006594324741</v>
      </c>
      <c r="Y117">
        <f t="shared" si="18"/>
        <v>3.0684849107826007</v>
      </c>
      <c r="Z117">
        <f t="shared" si="18"/>
        <v>20.699790000000004</v>
      </c>
      <c r="AA117">
        <f t="shared" si="18"/>
        <v>1.7668236562499999</v>
      </c>
      <c r="AB117">
        <f t="shared" si="18"/>
        <v>20.37066875</v>
      </c>
      <c r="AC117">
        <f t="shared" si="18"/>
        <v>985.77828125000042</v>
      </c>
      <c r="AD117">
        <f t="shared" si="18"/>
        <v>4.2453078330162635</v>
      </c>
      <c r="AE117">
        <f t="shared" si="18"/>
        <v>2.8352108095664061E-2</v>
      </c>
      <c r="AF117">
        <f t="shared" si="18"/>
        <v>0.14045542499999999</v>
      </c>
      <c r="AG117">
        <f t="shared" si="18"/>
        <v>3.1887909374999999</v>
      </c>
      <c r="AH117" t="e">
        <f t="shared" si="18"/>
        <v>#DIV/0!</v>
      </c>
      <c r="AI117">
        <f t="shared" si="18"/>
        <v>402115.625</v>
      </c>
      <c r="AJ117">
        <f t="shared" si="18"/>
        <v>54196.875</v>
      </c>
      <c r="AK117">
        <f t="shared" si="18"/>
        <v>101587.5</v>
      </c>
      <c r="AL117">
        <f t="shared" si="18"/>
        <v>179421.875</v>
      </c>
      <c r="AM117">
        <f t="shared" si="18"/>
        <v>81606.25</v>
      </c>
      <c r="AN117">
        <f t="shared" si="18"/>
        <v>8043.75</v>
      </c>
      <c r="AO117">
        <f t="shared" si="18"/>
        <v>172562.5</v>
      </c>
      <c r="AP117">
        <f t="shared" si="18"/>
        <v>1.6571409375000002E-2</v>
      </c>
      <c r="AQ117">
        <f t="shared" si="18"/>
        <v>6.9154746874999992E-2</v>
      </c>
      <c r="AR117">
        <f t="shared" si="18"/>
        <v>3.9390187500000002</v>
      </c>
      <c r="AS117">
        <f t="shared" si="18"/>
        <v>3.9160184375</v>
      </c>
      <c r="AT117">
        <f t="shared" si="18"/>
        <v>10.158749999999998</v>
      </c>
      <c r="AU117">
        <f t="shared" si="18"/>
        <v>15.881950000000002</v>
      </c>
      <c r="AV117">
        <f t="shared" si="18"/>
        <v>2.3258406249999999E-2</v>
      </c>
      <c r="AW117">
        <f t="shared" si="18"/>
        <v>2.0829990625000003E-2</v>
      </c>
      <c r="AX117">
        <f t="shared" si="18"/>
        <v>1.5222697812499999E-3</v>
      </c>
      <c r="AY117">
        <f t="shared" si="18"/>
        <v>1.08213</v>
      </c>
      <c r="AZ117">
        <f t="shared" si="18"/>
        <v>3.6897662500000004E-2</v>
      </c>
      <c r="BA117">
        <f t="shared" si="18"/>
        <v>2.2076876874999998E-2</v>
      </c>
      <c r="BB117">
        <f t="shared" si="18"/>
        <v>0.18419390624999996</v>
      </c>
      <c r="BC117">
        <f t="shared" si="18"/>
        <v>10.164638749999998</v>
      </c>
      <c r="BD117">
        <f t="shared" si="18"/>
        <v>5.2681068750000004E-2</v>
      </c>
      <c r="BE117">
        <f t="shared" si="18"/>
        <v>5.467490937499999E-2</v>
      </c>
      <c r="BF117">
        <f t="shared" si="18"/>
        <v>3.4066053125000003E-3</v>
      </c>
      <c r="BG117">
        <f t="shared" si="18"/>
        <v>4.3158890625000002E-2</v>
      </c>
      <c r="BH117">
        <f t="shared" si="18"/>
        <v>1.59361375E-4</v>
      </c>
      <c r="BI117">
        <f t="shared" si="18"/>
        <v>2.3661797500000004E-4</v>
      </c>
      <c r="BJ117">
        <f t="shared" si="18"/>
        <v>5.8009006594324723E-5</v>
      </c>
      <c r="BK117">
        <f t="shared" si="18"/>
        <v>3.0684849107826012E-4</v>
      </c>
      <c r="BL117">
        <f t="shared" si="18"/>
        <v>2.0699789999999996E-3</v>
      </c>
      <c r="BM117">
        <f t="shared" si="18"/>
        <v>1.7668236562499995E-4</v>
      </c>
      <c r="BN117">
        <f t="shared" si="18"/>
        <v>2.0370668750000001E-3</v>
      </c>
      <c r="BO117">
        <f t="shared" si="18"/>
        <v>9.8577828124999961E-2</v>
      </c>
      <c r="BP117">
        <f t="shared" ref="BP117:CG117" si="19">AVERAGE(BP2:BP33)</f>
        <v>4.2453078330162626E-4</v>
      </c>
      <c r="BQ117">
        <f t="shared" si="19"/>
        <v>2.8352108095664064E-6</v>
      </c>
      <c r="BR117">
        <f t="shared" si="19"/>
        <v>1.4045542500000004E-5</v>
      </c>
      <c r="BS117">
        <f t="shared" si="19"/>
        <v>3.1887909375000005E-4</v>
      </c>
      <c r="BT117" t="e">
        <f t="shared" si="19"/>
        <v>#DIV/0!</v>
      </c>
      <c r="BU117">
        <f t="shared" si="19"/>
        <v>40.211562499999992</v>
      </c>
      <c r="BV117">
        <f t="shared" si="19"/>
        <v>5.4196874999999984</v>
      </c>
      <c r="BW117">
        <f t="shared" si="19"/>
        <v>10.158749999999998</v>
      </c>
      <c r="BX117">
        <f t="shared" si="19"/>
        <v>17.942187499999999</v>
      </c>
      <c r="BY117">
        <f t="shared" si="19"/>
        <v>8.1606249999999996</v>
      </c>
      <c r="BZ117">
        <f t="shared" si="19"/>
        <v>0.80437500000000006</v>
      </c>
      <c r="CA117">
        <f t="shared" si="19"/>
        <v>17.256249999999998</v>
      </c>
      <c r="CB117">
        <f t="shared" si="19"/>
        <v>226759.375</v>
      </c>
      <c r="CC117">
        <f t="shared" si="19"/>
        <v>155843.26250000004</v>
      </c>
      <c r="CD117">
        <f t="shared" si="19"/>
        <v>0.23944017628071723</v>
      </c>
      <c r="CE117">
        <f t="shared" si="19"/>
        <v>0.34836565337767111</v>
      </c>
      <c r="CF117">
        <f t="shared" si="19"/>
        <v>0.76055982371928255</v>
      </c>
      <c r="CG117">
        <f t="shared" si="19"/>
        <v>0.65163434662232866</v>
      </c>
      <c r="CH117" t="s">
        <v>305</v>
      </c>
      <c r="CI117">
        <f>AVERAGE(CI2:CI33)</f>
        <v>5.5387841730154381</v>
      </c>
      <c r="CJ117">
        <f t="shared" ref="CJ117:EU117" si="20">AVERAGE(CJ2:CJ33)</f>
        <v>2.4612158269845628</v>
      </c>
      <c r="CL117">
        <f t="shared" si="20"/>
        <v>0.80295038468036084</v>
      </c>
      <c r="CM117">
        <f t="shared" si="20"/>
        <v>0.19599579700742747</v>
      </c>
      <c r="CN117">
        <f t="shared" si="20"/>
        <v>2.6801048339889766</v>
      </c>
      <c r="CO117">
        <f t="shared" si="20"/>
        <v>2.9077368932586927E-2</v>
      </c>
      <c r="CP117">
        <f t="shared" si="20"/>
        <v>1.9334179057397354</v>
      </c>
      <c r="CQ117">
        <f t="shared" si="20"/>
        <v>2.0697429124961413E-2</v>
      </c>
      <c r="CR117">
        <f t="shared" si="20"/>
        <v>3.677539104463291E-3</v>
      </c>
      <c r="CS117">
        <f t="shared" si="20"/>
        <v>6.2744883942994975E-3</v>
      </c>
      <c r="CT117">
        <f t="shared" si="20"/>
        <v>7.249352653357609E-3</v>
      </c>
      <c r="CU117">
        <f t="shared" si="20"/>
        <v>2.9378649782081699E-4</v>
      </c>
      <c r="CV117">
        <f t="shared" si="20"/>
        <v>4.2374431416987147E-4</v>
      </c>
      <c r="CW117">
        <f t="shared" si="20"/>
        <v>2.3281368313026294E-5</v>
      </c>
      <c r="CX117">
        <f t="shared" si="20"/>
        <v>2.890367983181361E-5</v>
      </c>
      <c r="CY117">
        <f t="shared" si="20"/>
        <v>1.9321982755448984E-4</v>
      </c>
      <c r="CZ117">
        <f t="shared" si="20"/>
        <v>5.655694908248996E-6</v>
      </c>
      <c r="DA117">
        <f t="shared" si="20"/>
        <v>1.4165095157548648E-7</v>
      </c>
      <c r="DB117">
        <f t="shared" si="20"/>
        <v>1.2919263324910436E-5</v>
      </c>
      <c r="DC117">
        <f t="shared" si="20"/>
        <v>2.6430064633225912E-5</v>
      </c>
      <c r="DD117">
        <f t="shared" si="20"/>
        <v>1.4165095157548648E-7</v>
      </c>
      <c r="DE117">
        <f t="shared" si="20"/>
        <v>6.6342970483550688E-7</v>
      </c>
      <c r="DF117">
        <f t="shared" si="20"/>
        <v>1.3342582916923058E-5</v>
      </c>
      <c r="DH117">
        <f t="shared" si="20"/>
        <v>5.2103982122864836E-2</v>
      </c>
      <c r="DI117">
        <f t="shared" si="20"/>
        <v>1.8100669464042503</v>
      </c>
      <c r="DJ117">
        <f t="shared" si="20"/>
        <v>4.3789718564567082E-3</v>
      </c>
      <c r="DK117">
        <f t="shared" si="20"/>
        <v>1.3286117599333851E-4</v>
      </c>
      <c r="DL117">
        <f t="shared" si="20"/>
        <v>4.4898846715117954E-3</v>
      </c>
      <c r="DM117">
        <f t="shared" si="20"/>
        <v>6.2287616245198267E-3</v>
      </c>
      <c r="DN117">
        <f>AVERAGE(DN2:DN33)</f>
        <v>5.0329338978858669</v>
      </c>
      <c r="DO117" t="e">
        <f t="shared" si="20"/>
        <v>#DIV/0!</v>
      </c>
      <c r="DP117">
        <f t="shared" si="20"/>
        <v>3.5673898568083527E-2</v>
      </c>
      <c r="DQ117">
        <f t="shared" si="20"/>
        <v>9.3219034608797061E-2</v>
      </c>
      <c r="DR117">
        <f t="shared" si="20"/>
        <v>6.5312674603990839</v>
      </c>
      <c r="DS117">
        <f t="shared" si="20"/>
        <v>6.4931307562744189</v>
      </c>
      <c r="DT117">
        <f t="shared" si="20"/>
        <v>19.194021014009373</v>
      </c>
      <c r="DU117">
        <f t="shared" si="20"/>
        <v>33.974595069419763</v>
      </c>
      <c r="DV117">
        <f t="shared" si="20"/>
        <v>3.2543199164171699E-2</v>
      </c>
      <c r="DW117">
        <f t="shared" si="20"/>
        <v>2.9145356143962124E-2</v>
      </c>
      <c r="DX117">
        <f t="shared" si="20"/>
        <v>2.3348693086076453E-3</v>
      </c>
      <c r="DY117">
        <f>AVERAGE(DY2:DY33)</f>
        <v>1.8055091518696467</v>
      </c>
      <c r="DZ117">
        <f t="shared" si="20"/>
        <v>6.5871092024931216E-2</v>
      </c>
      <c r="EA117">
        <f t="shared" si="20"/>
        <v>3.2266204663461508E-2</v>
      </c>
      <c r="EB117">
        <f t="shared" si="20"/>
        <v>0.23783610683245299</v>
      </c>
      <c r="EC117">
        <f t="shared" si="20"/>
        <v>13.075971847076707</v>
      </c>
      <c r="ED117">
        <f t="shared" si="20"/>
        <v>6.5573346204878966E-2</v>
      </c>
      <c r="EE117">
        <f t="shared" si="20"/>
        <v>6.8055125802041705E-2</v>
      </c>
      <c r="EF117">
        <f t="shared" si="20"/>
        <v>4.5792749553571497E-3</v>
      </c>
      <c r="EG117">
        <f t="shared" si="20"/>
        <v>4.7198566827176054E-2</v>
      </c>
      <c r="EH117">
        <f t="shared" si="20"/>
        <v>1.8846183151677688E-4</v>
      </c>
      <c r="EI117">
        <f t="shared" si="20"/>
        <v>2.7982600513010717E-4</v>
      </c>
      <c r="EJ117">
        <f t="shared" si="20"/>
        <v>7.3667719430493733E-5</v>
      </c>
      <c r="EK117">
        <f t="shared" si="20"/>
        <v>4.14491022480413E-4</v>
      </c>
      <c r="EL117">
        <f t="shared" si="20"/>
        <v>2.9611549767517001E-3</v>
      </c>
      <c r="EM117">
        <f t="shared" si="20"/>
        <v>2.2430965650192702E-4</v>
      </c>
      <c r="EN117">
        <f t="shared" si="20"/>
        <v>2.1596894107411527E-3</v>
      </c>
      <c r="EO117">
        <f t="shared" si="20"/>
        <v>0.11006541188319328</v>
      </c>
      <c r="EP117">
        <f t="shared" si="20"/>
        <v>4.9788383441205786E-4</v>
      </c>
      <c r="EQ117">
        <f t="shared" si="20"/>
        <v>1.8273179495182322E-6</v>
      </c>
      <c r="ER117">
        <f t="shared" si="20"/>
        <v>1.7712785972584856E-5</v>
      </c>
      <c r="ES117">
        <f t="shared" si="20"/>
        <v>3.4350296199324394E-4</v>
      </c>
      <c r="ET117" t="e">
        <f t="shared" si="20"/>
        <v>#DIV/0!</v>
      </c>
      <c r="EU117">
        <f t="shared" si="20"/>
        <v>8.9863569738736739</v>
      </c>
      <c r="EV117">
        <f t="shared" ref="EV117:HG117" si="21">AVERAGE(EV2:EV33)</f>
        <v>19.194021014009373</v>
      </c>
      <c r="EW117">
        <f t="shared" si="21"/>
        <v>38.380923769849694</v>
      </c>
      <c r="EX117">
        <f t="shared" si="21"/>
        <v>9.8308209499207262</v>
      </c>
      <c r="EY117">
        <f t="shared" si="21"/>
        <v>1.342081287862962</v>
      </c>
      <c r="EZ117">
        <f t="shared" si="21"/>
        <v>22.198746530575661</v>
      </c>
      <c r="FA117" t="e">
        <f t="shared" si="21"/>
        <v>#DIV/0!</v>
      </c>
      <c r="FB117">
        <f t="shared" si="21"/>
        <v>22.811037500000001</v>
      </c>
      <c r="FC117">
        <f t="shared" si="21"/>
        <v>120.51089687500001</v>
      </c>
      <c r="FD117">
        <f t="shared" si="21"/>
        <v>4035.1578124999996</v>
      </c>
      <c r="FE117">
        <f t="shared" si="21"/>
        <v>3163.2734375</v>
      </c>
      <c r="FF117">
        <f t="shared" si="21"/>
        <v>4.4631075000000005E-12</v>
      </c>
      <c r="FG117">
        <f t="shared" si="21"/>
        <v>13790.368124999997</v>
      </c>
      <c r="FH117">
        <f t="shared" si="21"/>
        <v>864.10687499999995</v>
      </c>
      <c r="FI117">
        <f t="shared" si="21"/>
        <v>165.90699687499998</v>
      </c>
      <c r="FJ117">
        <f t="shared" si="21"/>
        <v>2.8177096875000012</v>
      </c>
      <c r="FK117">
        <f t="shared" si="21"/>
        <v>1625.3770937499999</v>
      </c>
      <c r="FL117">
        <f t="shared" si="21"/>
        <v>45.590775000000001</v>
      </c>
      <c r="FM117">
        <f t="shared" si="21"/>
        <v>25.175300937499998</v>
      </c>
      <c r="FN117">
        <f t="shared" si="21"/>
        <v>262.45193750000004</v>
      </c>
      <c r="FO117">
        <f t="shared" si="21"/>
        <v>15386.176562500001</v>
      </c>
      <c r="FP117">
        <f t="shared" si="21"/>
        <v>83.625606250000004</v>
      </c>
      <c r="FQ117">
        <f t="shared" si="21"/>
        <v>91.816634374999992</v>
      </c>
      <c r="FR117">
        <f t="shared" si="21"/>
        <v>3.6580556249999998</v>
      </c>
      <c r="FS117">
        <f t="shared" si="21"/>
        <v>61.927218749999987</v>
      </c>
      <c r="FT117">
        <f t="shared" si="21"/>
        <v>5.4166606249999987</v>
      </c>
      <c r="FU117">
        <f t="shared" si="21"/>
        <v>0.50916565624999999</v>
      </c>
      <c r="FV117">
        <f t="shared" si="21"/>
        <v>0.1618777288814397</v>
      </c>
      <c r="FW117">
        <f t="shared" si="21"/>
        <v>0.70685533109479259</v>
      </c>
      <c r="FX117">
        <f t="shared" si="21"/>
        <v>2.2922362812500001</v>
      </c>
      <c r="FY117">
        <f t="shared" si="21"/>
        <v>0.31522653124999989</v>
      </c>
      <c r="FZ117">
        <f t="shared" si="21"/>
        <v>2.4753206249999997</v>
      </c>
      <c r="GA117">
        <f t="shared" si="21"/>
        <v>128.06552500000001</v>
      </c>
      <c r="GB117">
        <f t="shared" si="21"/>
        <v>0.57622687166260933</v>
      </c>
      <c r="GC117">
        <f t="shared" si="21"/>
        <v>1.1828505706571565E-2</v>
      </c>
      <c r="GD117">
        <f t="shared" si="21"/>
        <v>6.0270518750000002E-2</v>
      </c>
      <c r="GE117">
        <f t="shared" si="21"/>
        <v>0.56805484375000004</v>
      </c>
      <c r="GF117" t="e">
        <f t="shared" si="21"/>
        <v>#DIV/0!</v>
      </c>
      <c r="GG117">
        <f t="shared" si="21"/>
        <v>741.66666666666754</v>
      </c>
      <c r="GH117">
        <f t="shared" si="21"/>
        <v>908.33333333333474</v>
      </c>
      <c r="GI117">
        <f t="shared" si="21"/>
        <v>1091.6666666666704</v>
      </c>
      <c r="GJ117">
        <f t="shared" si="21"/>
        <v>808.33333333333439</v>
      </c>
      <c r="GK117">
        <f t="shared" si="21"/>
        <v>775</v>
      </c>
      <c r="GL117">
        <f t="shared" si="21"/>
        <v>1766.6666666666708</v>
      </c>
      <c r="GM117">
        <f t="shared" si="21"/>
        <v>2.2811037499999996E-3</v>
      </c>
      <c r="GN117">
        <f t="shared" si="21"/>
        <v>1.2051089687499997E-2</v>
      </c>
      <c r="GO117">
        <f t="shared" si="21"/>
        <v>0.40351578124999987</v>
      </c>
      <c r="GP117">
        <f t="shared" si="21"/>
        <v>0.31632734374999999</v>
      </c>
      <c r="GQ117">
        <f t="shared" si="21"/>
        <v>4.4631075000000001E-16</v>
      </c>
      <c r="GR117">
        <f t="shared" si="21"/>
        <v>1.3790368125000001</v>
      </c>
      <c r="GS117">
        <f t="shared" si="21"/>
        <v>8.6410687500000014E-2</v>
      </c>
      <c r="GT117">
        <f t="shared" si="21"/>
        <v>1.6590699687500002E-2</v>
      </c>
      <c r="GU117">
        <f t="shared" si="21"/>
        <v>2.8177096874999996E-4</v>
      </c>
      <c r="GV117">
        <f t="shared" si="21"/>
        <v>0.16253770937499998</v>
      </c>
      <c r="GW117">
        <f t="shared" si="21"/>
        <v>4.5590775000000005E-3</v>
      </c>
      <c r="GX117">
        <f t="shared" si="21"/>
        <v>2.5175300937499995E-3</v>
      </c>
      <c r="GY117">
        <f t="shared" si="21"/>
        <v>2.6245193749999993E-2</v>
      </c>
      <c r="GZ117">
        <f t="shared" si="21"/>
        <v>1.53861765625</v>
      </c>
      <c r="HA117">
        <f t="shared" si="21"/>
        <v>8.3625606249999995E-3</v>
      </c>
      <c r="HB117">
        <f t="shared" si="21"/>
        <v>9.1816634374999994E-3</v>
      </c>
      <c r="HC117">
        <f t="shared" si="21"/>
        <v>3.658055625E-4</v>
      </c>
      <c r="HD117">
        <f t="shared" si="21"/>
        <v>6.1927218750000004E-3</v>
      </c>
      <c r="HE117">
        <f t="shared" si="21"/>
        <v>5.4166606249999997E-4</v>
      </c>
      <c r="HF117">
        <f t="shared" si="21"/>
        <v>5.0916565625000015E-5</v>
      </c>
      <c r="HG117">
        <f t="shared" si="21"/>
        <v>1.6187772888143967E-5</v>
      </c>
      <c r="HH117">
        <f t="shared" ref="HH117:JJ117" si="22">AVERAGE(HH2:HH33)</f>
        <v>7.0685533109479283E-5</v>
      </c>
      <c r="HI117">
        <f t="shared" si="22"/>
        <v>2.2922362812499995E-4</v>
      </c>
      <c r="HJ117">
        <f t="shared" si="22"/>
        <v>3.1522653124999993E-5</v>
      </c>
      <c r="HK117">
        <f t="shared" si="22"/>
        <v>2.4753206250000004E-4</v>
      </c>
      <c r="HL117">
        <f t="shared" si="22"/>
        <v>1.2806552499999999E-2</v>
      </c>
      <c r="HM117">
        <f t="shared" si="22"/>
        <v>5.7622687166260944E-5</v>
      </c>
      <c r="HN117">
        <f t="shared" si="22"/>
        <v>1.1828505706571561E-6</v>
      </c>
      <c r="HO117">
        <f t="shared" si="22"/>
        <v>6.0270518749999986E-6</v>
      </c>
      <c r="HP117">
        <f t="shared" si="22"/>
        <v>5.6805484374999985E-5</v>
      </c>
      <c r="HQ117" t="e">
        <f t="shared" si="22"/>
        <v>#DIV/0!</v>
      </c>
      <c r="HR117" t="e">
        <f t="shared" si="22"/>
        <v>#DIV/0!</v>
      </c>
      <c r="HS117">
        <f t="shared" si="22"/>
        <v>7.41666666666667E-2</v>
      </c>
      <c r="HT117">
        <f t="shared" si="22"/>
        <v>9.0833333333333363E-2</v>
      </c>
      <c r="HU117">
        <f t="shared" si="22"/>
        <v>0.10916666666666694</v>
      </c>
      <c r="HV117">
        <f t="shared" si="22"/>
        <v>8.0833333333333396E-2</v>
      </c>
      <c r="HW117">
        <f t="shared" si="22"/>
        <v>7.7499999999999986E-2</v>
      </c>
      <c r="HX117">
        <f t="shared" si="22"/>
        <v>0.17666666666666697</v>
      </c>
      <c r="HY117" t="e">
        <f t="shared" si="22"/>
        <v>#DIV/0!</v>
      </c>
      <c r="HZ117">
        <f t="shared" si="22"/>
        <v>4.9106181592218946E-3</v>
      </c>
      <c r="IA117">
        <f t="shared" si="22"/>
        <v>1.6244596320818785E-2</v>
      </c>
      <c r="IB117">
        <f t="shared" si="22"/>
        <v>0.66892990474599034</v>
      </c>
      <c r="IC117">
        <f t="shared" si="22"/>
        <v>0.52439292279411864</v>
      </c>
      <c r="ID117">
        <f t="shared" si="22"/>
        <v>8.4332550166790258E-16</v>
      </c>
      <c r="IE117">
        <f t="shared" si="22"/>
        <v>2.9495383301886768</v>
      </c>
      <c r="IF117">
        <f t="shared" si="22"/>
        <v>0.12090597193113793</v>
      </c>
      <c r="IG117">
        <f t="shared" si="22"/>
        <v>2.3213733494885265E-2</v>
      </c>
      <c r="IH117">
        <f t="shared" si="22"/>
        <v>4.3218251790480311E-4</v>
      </c>
      <c r="II117">
        <f t="shared" si="22"/>
        <v>0.27119045013121473</v>
      </c>
      <c r="IJ117">
        <f t="shared" si="22"/>
        <v>8.1390362750294355E-3</v>
      </c>
      <c r="IK117">
        <f t="shared" si="22"/>
        <v>3.6794670600961503E-3</v>
      </c>
      <c r="IL117">
        <f t="shared" si="22"/>
        <v>3.3888497353931464E-2</v>
      </c>
      <c r="IM117">
        <f t="shared" si="22"/>
        <v>1.979127885854971</v>
      </c>
      <c r="IN117">
        <f t="shared" si="22"/>
        <v>1.0409072861157814E-2</v>
      </c>
      <c r="IO117">
        <f t="shared" si="22"/>
        <v>1.1428629099782008E-2</v>
      </c>
      <c r="IP117">
        <f t="shared" si="22"/>
        <v>4.9172830346385591E-4</v>
      </c>
      <c r="IQ117">
        <f t="shared" si="22"/>
        <v>6.7723612221393262E-3</v>
      </c>
      <c r="IR117">
        <f t="shared" si="22"/>
        <v>6.4057792052328144E-4</v>
      </c>
      <c r="IS117">
        <f t="shared" si="22"/>
        <v>6.0214272198841534E-5</v>
      </c>
      <c r="IT117">
        <f t="shared" si="22"/>
        <v>2.0557433773482553E-5</v>
      </c>
      <c r="IU117">
        <f t="shared" si="22"/>
        <v>9.5482036721662473E-5</v>
      </c>
      <c r="IV117">
        <f t="shared" si="22"/>
        <v>3.2790993880199972E-4</v>
      </c>
      <c r="IW117">
        <f t="shared" si="22"/>
        <v>4.0020040876663816E-5</v>
      </c>
      <c r="IX117">
        <f t="shared" si="22"/>
        <v>2.6243241238713241E-4</v>
      </c>
      <c r="IY117">
        <f t="shared" si="22"/>
        <v>1.4298940264020333E-2</v>
      </c>
      <c r="IZ117">
        <f t="shared" si="22"/>
        <v>6.7579090996284344E-5</v>
      </c>
      <c r="JA117">
        <f t="shared" si="22"/>
        <v>7.6235744871834028E-7</v>
      </c>
      <c r="JB117">
        <f t="shared" si="22"/>
        <v>7.6006946622062909E-6</v>
      </c>
      <c r="JC117">
        <f t="shared" si="22"/>
        <v>6.119200826496153E-5</v>
      </c>
      <c r="JD117">
        <f t="shared" si="22"/>
        <v>0</v>
      </c>
      <c r="JE117">
        <f t="shared" si="22"/>
        <v>0</v>
      </c>
      <c r="JF117">
        <f t="shared" si="22"/>
        <v>0.1229500891265599</v>
      </c>
      <c r="JG117">
        <f t="shared" si="22"/>
        <v>0.17163392636520905</v>
      </c>
      <c r="JH117">
        <f t="shared" si="22"/>
        <v>0.23348997270677624</v>
      </c>
      <c r="JI117">
        <f t="shared" si="22"/>
        <v>9.7372122762148447E-2</v>
      </c>
      <c r="JJ117">
        <f t="shared" si="22"/>
        <v>0.12930697722999793</v>
      </c>
    </row>
    <row r="118" spans="1:270">
      <c r="A118" t="s">
        <v>64</v>
      </c>
      <c r="D118">
        <f t="shared" ref="D118:BO118" si="23">AVERAGE(D34:D66)</f>
        <v>177.18378787878788</v>
      </c>
      <c r="E118">
        <f>AVERAGE(E34:E66)</f>
        <v>501.2404545454545</v>
      </c>
      <c r="F118">
        <f t="shared" si="23"/>
        <v>35200.815151515162</v>
      </c>
      <c r="G118">
        <f t="shared" si="23"/>
        <v>38096.675757575758</v>
      </c>
      <c r="H118">
        <f t="shared" si="23"/>
        <v>103296.9696969697</v>
      </c>
      <c r="I118">
        <f t="shared" si="23"/>
        <v>163331.12121212122</v>
      </c>
      <c r="J118">
        <f t="shared" si="23"/>
        <v>0</v>
      </c>
      <c r="K118">
        <f t="shared" si="23"/>
        <v>114.66324454545452</v>
      </c>
      <c r="L118">
        <f t="shared" si="23"/>
        <v>20.775533333333335</v>
      </c>
      <c r="M118">
        <f t="shared" si="23"/>
        <v>13078.224242424243</v>
      </c>
      <c r="N118">
        <f t="shared" si="23"/>
        <v>4.8493900000000014</v>
      </c>
      <c r="O118">
        <f t="shared" si="23"/>
        <v>0.14211636363636365</v>
      </c>
      <c r="P118">
        <f t="shared" si="23"/>
        <v>1722.8587878787887</v>
      </c>
      <c r="Q118">
        <f t="shared" si="23"/>
        <v>121042.93939393939</v>
      </c>
      <c r="R118">
        <f t="shared" si="23"/>
        <v>548.6914242424242</v>
      </c>
      <c r="S118">
        <f t="shared" si="23"/>
        <v>593.28963636363642</v>
      </c>
      <c r="T118">
        <f t="shared" si="23"/>
        <v>36.573</v>
      </c>
      <c r="U118">
        <f t="shared" si="23"/>
        <v>452.99136363636359</v>
      </c>
      <c r="V118">
        <f t="shared" si="23"/>
        <v>0</v>
      </c>
      <c r="W118">
        <f t="shared" si="23"/>
        <v>0.81828266666666671</v>
      </c>
      <c r="X118">
        <f t="shared" si="23"/>
        <v>0.15677520615151516</v>
      </c>
      <c r="Y118">
        <f t="shared" si="23"/>
        <v>5.1825092549241121E-2</v>
      </c>
      <c r="Z118">
        <f t="shared" si="23"/>
        <v>44.962712121212121</v>
      </c>
      <c r="AA118">
        <f t="shared" si="23"/>
        <v>2.3048733333333327</v>
      </c>
      <c r="AB118">
        <f t="shared" si="23"/>
        <v>12.430760303030304</v>
      </c>
      <c r="AC118">
        <f t="shared" si="23"/>
        <v>1149.9609393939395</v>
      </c>
      <c r="AD118">
        <f t="shared" si="23"/>
        <v>1.7840616521212122E-2</v>
      </c>
      <c r="AE118">
        <f t="shared" si="23"/>
        <v>4.6213680130778798E-3</v>
      </c>
      <c r="AF118">
        <f t="shared" si="23"/>
        <v>6.0069197575757571E-2</v>
      </c>
      <c r="AG118">
        <f t="shared" si="23"/>
        <v>3.783670606060606</v>
      </c>
      <c r="AH118" t="e">
        <f t="shared" si="23"/>
        <v>#DIV/0!</v>
      </c>
      <c r="AI118">
        <f t="shared" si="23"/>
        <v>404036.36363636365</v>
      </c>
      <c r="AJ118">
        <f t="shared" si="23"/>
        <v>48963.63636363636</v>
      </c>
      <c r="AK118">
        <f t="shared" si="23"/>
        <v>103296.9696969697</v>
      </c>
      <c r="AL118">
        <f t="shared" si="23"/>
        <v>180706.06060606061</v>
      </c>
      <c r="AM118">
        <f t="shared" si="23"/>
        <v>79772.727272727279</v>
      </c>
      <c r="AN118">
        <f t="shared" si="23"/>
        <v>13796.969696969696</v>
      </c>
      <c r="AO118">
        <f t="shared" si="23"/>
        <v>169387.87878787878</v>
      </c>
      <c r="AP118">
        <f t="shared" si="23"/>
        <v>1.7718378787878783E-2</v>
      </c>
      <c r="AQ118">
        <f t="shared" si="23"/>
        <v>5.0124045454545442E-2</v>
      </c>
      <c r="AR118">
        <f t="shared" si="23"/>
        <v>3.5200815151515155</v>
      </c>
      <c r="AS118">
        <f t="shared" si="23"/>
        <v>3.8096675757575755</v>
      </c>
      <c r="AT118">
        <f t="shared" si="23"/>
        <v>10.329696969696968</v>
      </c>
      <c r="AU118">
        <f t="shared" si="23"/>
        <v>16.333112121212121</v>
      </c>
      <c r="AV118">
        <f t="shared" si="23"/>
        <v>0</v>
      </c>
      <c r="AW118">
        <f t="shared" si="23"/>
        <v>9.5253939393939394E-3</v>
      </c>
      <c r="AX118">
        <f t="shared" si="23"/>
        <v>2.0775533333333334E-3</v>
      </c>
      <c r="AY118">
        <f t="shared" si="23"/>
        <v>1.3078224242424246</v>
      </c>
      <c r="AZ118">
        <f t="shared" si="23"/>
        <v>4.8493899999999999E-4</v>
      </c>
      <c r="BA118">
        <f t="shared" si="23"/>
        <v>1.4211636363636365E-5</v>
      </c>
      <c r="BB118">
        <f t="shared" si="23"/>
        <v>0.17228587878787877</v>
      </c>
      <c r="BC118">
        <f t="shared" si="23"/>
        <v>12.104293939393935</v>
      </c>
      <c r="BD118">
        <f t="shared" si="23"/>
        <v>5.4869142424242408E-2</v>
      </c>
      <c r="BE118">
        <f t="shared" si="23"/>
        <v>5.9328963636363634E-2</v>
      </c>
      <c r="BF118">
        <f t="shared" si="23"/>
        <v>3.6573E-3</v>
      </c>
      <c r="BG118">
        <f t="shared" si="23"/>
        <v>4.5299136363636368E-2</v>
      </c>
      <c r="BH118">
        <f t="shared" si="23"/>
        <v>0</v>
      </c>
      <c r="BI118">
        <f t="shared" si="23"/>
        <v>8.1828266666666671E-5</v>
      </c>
      <c r="BJ118">
        <f t="shared" si="23"/>
        <v>1.567752061515151E-5</v>
      </c>
      <c r="BK118">
        <f t="shared" si="23"/>
        <v>5.1825092549241111E-6</v>
      </c>
      <c r="BL118">
        <f t="shared" si="23"/>
        <v>4.4962712121212117E-3</v>
      </c>
      <c r="BM118">
        <f t="shared" si="23"/>
        <v>2.3048733333333335E-4</v>
      </c>
      <c r="BN118">
        <f t="shared" si="23"/>
        <v>1.2430760303030303E-3</v>
      </c>
      <c r="BO118">
        <f t="shared" si="23"/>
        <v>0.11499609393939395</v>
      </c>
      <c r="BP118">
        <f t="shared" ref="BP118:CG118" si="24">AVERAGE(BP34:BP66)</f>
        <v>1.7840616521212123E-6</v>
      </c>
      <c r="BQ118">
        <f t="shared" si="24"/>
        <v>4.6213680130778776E-7</v>
      </c>
      <c r="BR118">
        <f t="shared" si="24"/>
        <v>6.0069197575757567E-6</v>
      </c>
      <c r="BS118">
        <f t="shared" si="24"/>
        <v>3.7836706060606065E-4</v>
      </c>
      <c r="BT118" t="e">
        <f t="shared" si="24"/>
        <v>#DIV/0!</v>
      </c>
      <c r="BU118">
        <f t="shared" si="24"/>
        <v>40.403636363636359</v>
      </c>
      <c r="BV118">
        <f t="shared" si="24"/>
        <v>4.8963636363636347</v>
      </c>
      <c r="BW118">
        <f t="shared" si="24"/>
        <v>10.329696969696968</v>
      </c>
      <c r="BX118">
        <f t="shared" si="24"/>
        <v>18.070606060606064</v>
      </c>
      <c r="BY118">
        <f t="shared" si="24"/>
        <v>7.9772727272727257</v>
      </c>
      <c r="BZ118">
        <f t="shared" si="24"/>
        <v>1.3796969696969696</v>
      </c>
      <c r="CA118">
        <f t="shared" si="24"/>
        <v>16.938787878787881</v>
      </c>
      <c r="CB118">
        <f t="shared" si="24"/>
        <v>218351.51515151514</v>
      </c>
      <c r="CC118">
        <f t="shared" si="24"/>
        <v>170006.57575757572</v>
      </c>
      <c r="CD118">
        <f t="shared" si="24"/>
        <v>0.22682291671676508</v>
      </c>
      <c r="CE118">
        <f t="shared" si="24"/>
        <v>0.28980793348658807</v>
      </c>
      <c r="CF118">
        <f t="shared" si="24"/>
        <v>0.77317708328323509</v>
      </c>
      <c r="CG118">
        <f t="shared" si="24"/>
        <v>0.71019206651341193</v>
      </c>
      <c r="CH118" t="s">
        <v>64</v>
      </c>
      <c r="CI118">
        <f>AVERAGE(CI34:CI66)</f>
        <v>5.5865628241831917</v>
      </c>
      <c r="CJ118">
        <f t="shared" ref="CJ118:EU118" si="25">AVERAGE(CJ34:CJ66)</f>
        <v>2.4134371758168074</v>
      </c>
      <c r="CL118">
        <f t="shared" si="25"/>
        <v>0.91063555124333628</v>
      </c>
      <c r="CM118">
        <f t="shared" si="25"/>
        <v>0.23701169767061289</v>
      </c>
      <c r="CN118">
        <f t="shared" si="25"/>
        <v>2.6441689427554937</v>
      </c>
      <c r="CO118">
        <f t="shared" si="25"/>
        <v>2.7229816104562248E-2</v>
      </c>
      <c r="CP118">
        <f t="shared" si="25"/>
        <v>1.7484476678040872</v>
      </c>
      <c r="CQ118">
        <f t="shared" si="25"/>
        <v>2.2148659358586203E-2</v>
      </c>
      <c r="CR118">
        <f t="shared" si="25"/>
        <v>2.314569356439104E-6</v>
      </c>
      <c r="CS118">
        <f t="shared" si="25"/>
        <v>8.3427862825928705E-5</v>
      </c>
      <c r="CT118">
        <f t="shared" si="25"/>
        <v>7.8825429734461858E-3</v>
      </c>
      <c r="CU118">
        <f t="shared" si="25"/>
        <v>4.0122197706401569E-4</v>
      </c>
      <c r="CV118">
        <f t="shared" si="25"/>
        <v>4.5547684013344704E-4</v>
      </c>
      <c r="CW118">
        <f t="shared" si="25"/>
        <v>8.1305146217077307E-6</v>
      </c>
      <c r="CX118">
        <f t="shared" si="25"/>
        <v>4.9446111269599094E-7</v>
      </c>
      <c r="CY118">
        <f t="shared" si="25"/>
        <v>4.1949336143386803E-4</v>
      </c>
      <c r="CZ118">
        <f t="shared" si="25"/>
        <v>1.5122724687288926E-6</v>
      </c>
      <c r="DA118">
        <f t="shared" si="25"/>
        <v>2.3203539734676048E-8</v>
      </c>
      <c r="DB118">
        <f t="shared" si="25"/>
        <v>1.6844940237470628E-5</v>
      </c>
      <c r="DC118">
        <f t="shared" si="25"/>
        <v>1.1085342827043556E-7</v>
      </c>
      <c r="DD118">
        <f t="shared" si="25"/>
        <v>2.3203539734676048E-8</v>
      </c>
      <c r="DE118">
        <f t="shared" si="25"/>
        <v>2.8445313494172612E-7</v>
      </c>
      <c r="DF118">
        <f t="shared" si="25"/>
        <v>1.5869240427710178E-5</v>
      </c>
      <c r="DH118">
        <f t="shared" si="25"/>
        <v>3.7707909989611273E-2</v>
      </c>
      <c r="DI118">
        <f t="shared" si="25"/>
        <v>1.7750458832361837</v>
      </c>
      <c r="DJ118">
        <f t="shared" si="25"/>
        <v>4.6067421594158881E-3</v>
      </c>
      <c r="DK118">
        <f t="shared" si="25"/>
        <v>8.1919995880285612E-5</v>
      </c>
      <c r="DL118">
        <f t="shared" si="25"/>
        <v>2.0687547991360793E-3</v>
      </c>
      <c r="DM118">
        <f t="shared" si="25"/>
        <v>7.2545895693763244E-3</v>
      </c>
      <c r="DN118">
        <f t="shared" si="25"/>
        <v>4.7919453933377234</v>
      </c>
      <c r="DO118" t="e">
        <f t="shared" si="25"/>
        <v>#DIV/0!</v>
      </c>
      <c r="DP118">
        <f t="shared" si="25"/>
        <v>3.8143022923762072E-2</v>
      </c>
      <c r="DQ118">
        <f t="shared" si="25"/>
        <v>6.7566079540511498E-2</v>
      </c>
      <c r="DR118">
        <f t="shared" si="25"/>
        <v>5.836629708315404</v>
      </c>
      <c r="DS118">
        <f t="shared" si="25"/>
        <v>6.316790919688545</v>
      </c>
      <c r="DT118">
        <f t="shared" si="25"/>
        <v>19.517009543960882</v>
      </c>
      <c r="DU118">
        <f t="shared" si="25"/>
        <v>34.939719023269404</v>
      </c>
      <c r="DV118">
        <f t="shared" si="25"/>
        <v>0</v>
      </c>
      <c r="DW118">
        <f t="shared" si="25"/>
        <v>1.3327946410209906E-2</v>
      </c>
      <c r="DX118">
        <f t="shared" si="25"/>
        <v>3.1865675682087699E-3</v>
      </c>
      <c r="DY118">
        <f>AVERAGE(DY34:DY66)</f>
        <v>2.1820717991276877</v>
      </c>
      <c r="DZ118">
        <f t="shared" si="25"/>
        <v>8.657313046721624E-4</v>
      </c>
      <c r="EA118">
        <f t="shared" si="25"/>
        <v>2.0770853146853127E-5</v>
      </c>
      <c r="EB118">
        <f t="shared" si="25"/>
        <v>0.22246014272319056</v>
      </c>
      <c r="EC118">
        <f t="shared" si="25"/>
        <v>15.57117873768571</v>
      </c>
      <c r="ED118">
        <f t="shared" si="25"/>
        <v>6.8296892176274618E-2</v>
      </c>
      <c r="EE118">
        <f t="shared" si="25"/>
        <v>7.3848134914763816E-2</v>
      </c>
      <c r="EF118">
        <f t="shared" si="25"/>
        <v>4.9162672977624841E-3</v>
      </c>
      <c r="EG118">
        <f t="shared" si="25"/>
        <v>4.9539139767275975E-2</v>
      </c>
      <c r="EH118">
        <f t="shared" si="25"/>
        <v>0</v>
      </c>
      <c r="EI118">
        <f t="shared" si="25"/>
        <v>9.6770657292855367E-5</v>
      </c>
      <c r="EJ118">
        <f t="shared" si="25"/>
        <v>1.9909446098940006E-5</v>
      </c>
      <c r="EK118">
        <f t="shared" si="25"/>
        <v>7.000534865070711E-6</v>
      </c>
      <c r="EL118">
        <f t="shared" si="25"/>
        <v>6.4320246130990339E-3</v>
      </c>
      <c r="EM118">
        <f t="shared" si="25"/>
        <v>2.9261853261449474E-4</v>
      </c>
      <c r="EN118">
        <f t="shared" si="25"/>
        <v>1.317903782315248E-3</v>
      </c>
      <c r="EO118">
        <f t="shared" si="25"/>
        <v>0.12839694975170446</v>
      </c>
      <c r="EP118">
        <f t="shared" si="25"/>
        <v>2.0923228447123476E-6</v>
      </c>
      <c r="EQ118">
        <f t="shared" si="25"/>
        <v>2.9785117540935457E-7</v>
      </c>
      <c r="ER118">
        <f t="shared" si="25"/>
        <v>7.5753061172561125E-6</v>
      </c>
      <c r="ES118">
        <f t="shared" si="25"/>
        <v>4.0758459424359515E-4</v>
      </c>
      <c r="ET118" t="e">
        <f t="shared" si="25"/>
        <v>#DIV/0!</v>
      </c>
      <c r="EU118">
        <f t="shared" si="25"/>
        <v>8.1186362701277197</v>
      </c>
      <c r="EV118">
        <f t="shared" ref="EV118:HG118" si="26">AVERAGE(EV34:EV66)</f>
        <v>19.517009543960882</v>
      </c>
      <c r="EW118">
        <f t="shared" si="26"/>
        <v>38.655629570647662</v>
      </c>
      <c r="EX118">
        <f t="shared" si="26"/>
        <v>9.6099428475764981</v>
      </c>
      <c r="EY118">
        <f t="shared" si="26"/>
        <v>2.3019928341277822</v>
      </c>
      <c r="EZ118">
        <f t="shared" si="26"/>
        <v>21.790357618625102</v>
      </c>
      <c r="FA118" t="e">
        <f t="shared" si="26"/>
        <v>#DIV/0!</v>
      </c>
      <c r="FB118">
        <f t="shared" si="26"/>
        <v>22.02370606060606</v>
      </c>
      <c r="FC118">
        <f t="shared" si="26"/>
        <v>99.2183606060606</v>
      </c>
      <c r="FD118">
        <f t="shared" si="26"/>
        <v>3776.3145454545452</v>
      </c>
      <c r="FE118">
        <f t="shared" si="26"/>
        <v>2954.429696969697</v>
      </c>
      <c r="FF118">
        <f t="shared" si="26"/>
        <v>4.6498618181818184E-12</v>
      </c>
      <c r="FG118">
        <f t="shared" si="26"/>
        <v>13748.01606060606</v>
      </c>
      <c r="FH118">
        <f t="shared" si="26"/>
        <v>874.27569696969704</v>
      </c>
      <c r="FI118">
        <f t="shared" si="26"/>
        <v>162.18787878787876</v>
      </c>
      <c r="FJ118">
        <f t="shared" si="26"/>
        <v>3.4464584848484847</v>
      </c>
      <c r="FK118">
        <f t="shared" si="26"/>
        <v>1537.9410909090911</v>
      </c>
      <c r="FL118">
        <f t="shared" si="26"/>
        <v>0.69387121212121217</v>
      </c>
      <c r="FM118">
        <f t="shared" si="26"/>
        <v>2.082105757575758</v>
      </c>
      <c r="FN118">
        <f t="shared" si="26"/>
        <v>190.42227272727271</v>
      </c>
      <c r="FO118">
        <f t="shared" si="26"/>
        <v>13599.577575757579</v>
      </c>
      <c r="FP118">
        <f t="shared" si="26"/>
        <v>67.266557575757574</v>
      </c>
      <c r="FQ118">
        <f t="shared" si="26"/>
        <v>86.357266666666675</v>
      </c>
      <c r="FR118">
        <f t="shared" si="26"/>
        <v>3.6594181818181815</v>
      </c>
      <c r="FS118">
        <f t="shared" si="26"/>
        <v>48.294060606060604</v>
      </c>
      <c r="FT118">
        <f t="shared" si="26"/>
        <v>5.7164403030303026</v>
      </c>
      <c r="FU118">
        <f t="shared" si="26"/>
        <v>0.26691148484848481</v>
      </c>
      <c r="FV118">
        <f t="shared" si="26"/>
        <v>9.5521766960303039E-2</v>
      </c>
      <c r="FW118">
        <f t="shared" si="26"/>
        <v>7.3226617109750466E-2</v>
      </c>
      <c r="FX118">
        <f t="shared" si="26"/>
        <v>4.3543021212121218</v>
      </c>
      <c r="FY118">
        <f t="shared" si="26"/>
        <v>0.36526906060606062</v>
      </c>
      <c r="FZ118">
        <f t="shared" si="26"/>
        <v>1.5313403333333335</v>
      </c>
      <c r="GA118">
        <f t="shared" si="26"/>
        <v>132.67446969696971</v>
      </c>
      <c r="GB118">
        <f t="shared" si="26"/>
        <v>1.1786377765757578E-2</v>
      </c>
      <c r="GC118">
        <f t="shared" si="26"/>
        <v>5.978497946517395E-3</v>
      </c>
      <c r="GD118">
        <f t="shared" si="26"/>
        <v>3.8848883333333327E-2</v>
      </c>
      <c r="GE118">
        <f t="shared" si="26"/>
        <v>0.61841406060606052</v>
      </c>
      <c r="GF118" t="e">
        <f t="shared" si="26"/>
        <v>#DIV/0!</v>
      </c>
      <c r="GG118">
        <f t="shared" si="26"/>
        <v>941.66666666666765</v>
      </c>
      <c r="GH118">
        <f t="shared" si="26"/>
        <v>1166.6666666666704</v>
      </c>
      <c r="GI118">
        <f t="shared" si="26"/>
        <v>1425</v>
      </c>
      <c r="GJ118">
        <f t="shared" si="26"/>
        <v>1041.6666666666704</v>
      </c>
      <c r="GK118">
        <f t="shared" si="26"/>
        <v>2216.6666666666706</v>
      </c>
      <c r="GL118">
        <f t="shared" si="26"/>
        <v>833.33333333333246</v>
      </c>
      <c r="GM118">
        <f t="shared" si="26"/>
        <v>2.2023706060606066E-3</v>
      </c>
      <c r="GN118">
        <f t="shared" si="26"/>
        <v>9.9218360606060582E-3</v>
      </c>
      <c r="GO118">
        <f t="shared" si="26"/>
        <v>0.37763145454545455</v>
      </c>
      <c r="GP118">
        <f t="shared" si="26"/>
        <v>0.2954429696969697</v>
      </c>
      <c r="GQ118">
        <f t="shared" si="26"/>
        <v>4.6498618181818169E-16</v>
      </c>
      <c r="GR118">
        <f t="shared" si="26"/>
        <v>1.3748016060606063</v>
      </c>
      <c r="GS118">
        <f t="shared" si="26"/>
        <v>8.7427569696969701E-2</v>
      </c>
      <c r="GT118">
        <f t="shared" si="26"/>
        <v>1.6218787878787881E-2</v>
      </c>
      <c r="GU118">
        <f t="shared" si="26"/>
        <v>3.4464584848484839E-4</v>
      </c>
      <c r="GV118">
        <f t="shared" si="26"/>
        <v>0.15379410909090907</v>
      </c>
      <c r="GW118">
        <f t="shared" si="26"/>
        <v>6.938712121212121E-5</v>
      </c>
      <c r="GX118">
        <f t="shared" si="26"/>
        <v>2.0821057575757572E-4</v>
      </c>
      <c r="GY118">
        <f t="shared" si="26"/>
        <v>1.9042227272727273E-2</v>
      </c>
      <c r="GZ118">
        <f t="shared" si="26"/>
        <v>1.3599577575757578</v>
      </c>
      <c r="HA118">
        <f t="shared" si="26"/>
        <v>6.726655757575758E-3</v>
      </c>
      <c r="HB118">
        <f t="shared" si="26"/>
        <v>8.6357266666666661E-3</v>
      </c>
      <c r="HC118">
        <f t="shared" si="26"/>
        <v>3.6594181818181825E-4</v>
      </c>
      <c r="HD118">
        <f t="shared" si="26"/>
        <v>4.8294060606060606E-3</v>
      </c>
      <c r="HE118">
        <f t="shared" si="26"/>
        <v>5.7164403030303022E-4</v>
      </c>
      <c r="HF118">
        <f t="shared" si="26"/>
        <v>2.6691148484848483E-5</v>
      </c>
      <c r="HG118">
        <f t="shared" si="26"/>
        <v>9.5521766960303043E-6</v>
      </c>
      <c r="HH118">
        <f t="shared" ref="HH118:JJ118" si="27">AVERAGE(HH34:HH66)</f>
        <v>7.3226617109750472E-6</v>
      </c>
      <c r="HI118">
        <f t="shared" si="27"/>
        <v>4.3543021212121209E-4</v>
      </c>
      <c r="HJ118">
        <f t="shared" si="27"/>
        <v>3.6526906060606062E-5</v>
      </c>
      <c r="HK118">
        <f t="shared" si="27"/>
        <v>1.531340333333333E-4</v>
      </c>
      <c r="HL118">
        <f t="shared" si="27"/>
        <v>1.3267446969696971E-2</v>
      </c>
      <c r="HM118">
        <f t="shared" si="27"/>
        <v>1.1786377765757576E-6</v>
      </c>
      <c r="HN118">
        <f t="shared" si="27"/>
        <v>5.9784979465173957E-7</v>
      </c>
      <c r="HO118">
        <f t="shared" si="27"/>
        <v>3.8848883333333343E-6</v>
      </c>
      <c r="HP118">
        <f t="shared" si="27"/>
        <v>6.1841406060606072E-5</v>
      </c>
      <c r="HQ118" t="e">
        <f t="shared" si="27"/>
        <v>#DIV/0!</v>
      </c>
      <c r="HR118" t="e">
        <f t="shared" si="27"/>
        <v>#DIV/0!</v>
      </c>
      <c r="HS118">
        <f t="shared" si="27"/>
        <v>9.4166666666666718E-2</v>
      </c>
      <c r="HT118">
        <f t="shared" si="27"/>
        <v>0.11666666666666703</v>
      </c>
      <c r="HU118">
        <f t="shared" si="27"/>
        <v>0.14250000000000004</v>
      </c>
      <c r="HV118">
        <f t="shared" si="27"/>
        <v>0.10416666666666695</v>
      </c>
      <c r="HW118">
        <f t="shared" si="27"/>
        <v>0.2216666666666669</v>
      </c>
      <c r="HX118">
        <f t="shared" si="27"/>
        <v>8.3333333333333329E-2</v>
      </c>
      <c r="HY118" t="e">
        <f t="shared" si="27"/>
        <v>#DIV/0!</v>
      </c>
      <c r="HZ118">
        <f t="shared" si="27"/>
        <v>4.7411263479172046E-3</v>
      </c>
      <c r="IA118">
        <f t="shared" si="27"/>
        <v>1.3374410592352365E-2</v>
      </c>
      <c r="IB118">
        <f t="shared" si="27"/>
        <v>0.62602005833738561</v>
      </c>
      <c r="IC118">
        <f t="shared" si="27"/>
        <v>0.48977176794684907</v>
      </c>
      <c r="ID118">
        <f t="shared" si="27"/>
        <v>8.7861362302041946E-16</v>
      </c>
      <c r="IE118">
        <f t="shared" si="27"/>
        <v>2.9404799035998992</v>
      </c>
      <c r="IF118">
        <f t="shared" si="27"/>
        <v>0.12232879512490195</v>
      </c>
      <c r="IG118">
        <f t="shared" si="27"/>
        <v>2.2693353898264122E-2</v>
      </c>
      <c r="IH118">
        <f t="shared" si="27"/>
        <v>5.2862050070095828E-4</v>
      </c>
      <c r="II118">
        <f t="shared" si="27"/>
        <v>0.25660195306227079</v>
      </c>
      <c r="IJ118">
        <f t="shared" si="27"/>
        <v>1.2387249318865912E-4</v>
      </c>
      <c r="IK118">
        <f t="shared" si="27"/>
        <v>3.0430776456876428E-4</v>
      </c>
      <c r="IL118">
        <f t="shared" si="27"/>
        <v>2.4587834050368934E-2</v>
      </c>
      <c r="IM118">
        <f t="shared" si="27"/>
        <v>1.7493171943463306</v>
      </c>
      <c r="IN118">
        <f t="shared" si="27"/>
        <v>8.3728241901424479E-3</v>
      </c>
      <c r="IO118">
        <f t="shared" si="27"/>
        <v>1.0749088958906867E-2</v>
      </c>
      <c r="IP118">
        <f t="shared" si="27"/>
        <v>4.9191146299483706E-4</v>
      </c>
      <c r="IQ118">
        <f t="shared" si="27"/>
        <v>5.2814389199116307E-3</v>
      </c>
      <c r="IR118">
        <f t="shared" si="27"/>
        <v>6.7603006642318996E-4</v>
      </c>
      <c r="IS118">
        <f t="shared" si="27"/>
        <v>3.1565131317050855E-5</v>
      </c>
      <c r="IT118">
        <f t="shared" si="27"/>
        <v>1.2130652016069964E-5</v>
      </c>
      <c r="IU118">
        <f t="shared" si="27"/>
        <v>9.8914533657788555E-6</v>
      </c>
      <c r="IV118">
        <f t="shared" si="27"/>
        <v>6.2289343981304906E-4</v>
      </c>
      <c r="IW118">
        <f t="shared" si="27"/>
        <v>4.6373262677061354E-5</v>
      </c>
      <c r="IX118">
        <f t="shared" si="27"/>
        <v>1.6235203383496314E-4</v>
      </c>
      <c r="IY118">
        <f t="shared" si="27"/>
        <v>1.4813544213070184E-2</v>
      </c>
      <c r="IZ118">
        <f t="shared" si="27"/>
        <v>1.3822900921827981E-6</v>
      </c>
      <c r="JA118">
        <f t="shared" si="27"/>
        <v>3.8531937632178567E-7</v>
      </c>
      <c r="JB118">
        <f t="shared" si="27"/>
        <v>4.8992194908616364E-6</v>
      </c>
      <c r="JC118">
        <f t="shared" si="27"/>
        <v>6.6616804212004364E-5</v>
      </c>
      <c r="JD118">
        <f t="shared" si="27"/>
        <v>0</v>
      </c>
      <c r="JE118">
        <f t="shared" si="27"/>
        <v>0</v>
      </c>
      <c r="JF118">
        <f t="shared" si="27"/>
        <v>0.15610516934046367</v>
      </c>
      <c r="JG118">
        <f t="shared" si="27"/>
        <v>0.22044724487274603</v>
      </c>
      <c r="JH118">
        <f t="shared" si="27"/>
        <v>0.30478462086151642</v>
      </c>
      <c r="JI118">
        <f t="shared" si="27"/>
        <v>0.12547953964194422</v>
      </c>
      <c r="JJ118">
        <f t="shared" si="27"/>
        <v>0.36984576282988668</v>
      </c>
    </row>
    <row r="119" spans="1:270">
      <c r="A119" t="s">
        <v>306</v>
      </c>
      <c r="D119">
        <f t="shared" ref="D119:BO119" si="28">AVERAGE(D67:D107)</f>
        <v>244.16251219512191</v>
      </c>
      <c r="E119">
        <f t="shared" si="28"/>
        <v>762.42692682926838</v>
      </c>
      <c r="F119">
        <f t="shared" si="28"/>
        <v>55431.33902439024</v>
      </c>
      <c r="G119">
        <f t="shared" si="28"/>
        <v>56910.970731707326</v>
      </c>
      <c r="H119">
        <f t="shared" si="28"/>
        <v>106202.43902439025</v>
      </c>
      <c r="I119">
        <f t="shared" si="28"/>
        <v>167528.07317073172</v>
      </c>
      <c r="J119">
        <f t="shared" si="28"/>
        <v>123.59780487804879</v>
      </c>
      <c r="K119">
        <f t="shared" si="28"/>
        <v>129.63136585365854</v>
      </c>
      <c r="L119">
        <f t="shared" si="28"/>
        <v>42.682841463414633</v>
      </c>
      <c r="M119">
        <f t="shared" si="28"/>
        <v>11732.918292682929</v>
      </c>
      <c r="N119">
        <f t="shared" si="28"/>
        <v>469.63068292682919</v>
      </c>
      <c r="O119">
        <f t="shared" si="28"/>
        <v>107.88473902439024</v>
      </c>
      <c r="P119">
        <f t="shared" si="28"/>
        <v>286.64017073170737</v>
      </c>
      <c r="Q119">
        <f t="shared" si="28"/>
        <v>99626.260975609766</v>
      </c>
      <c r="R119">
        <f t="shared" si="28"/>
        <v>491.31909756097559</v>
      </c>
      <c r="S119">
        <f t="shared" si="28"/>
        <v>511.1195853658536</v>
      </c>
      <c r="T119">
        <f t="shared" si="28"/>
        <v>40.533499999999989</v>
      </c>
      <c r="U119">
        <f t="shared" si="28"/>
        <v>435.47651219512204</v>
      </c>
      <c r="V119">
        <f t="shared" si="28"/>
        <v>1.4558170731707318</v>
      </c>
      <c r="W119">
        <f t="shared" si="28"/>
        <v>2.7673807804878052</v>
      </c>
      <c r="X119">
        <f t="shared" si="28"/>
        <v>0.34607565964730952</v>
      </c>
      <c r="Y119">
        <f t="shared" si="28"/>
        <v>18.043999960037471</v>
      </c>
      <c r="Z119">
        <f t="shared" si="28"/>
        <v>31.58985365853658</v>
      </c>
      <c r="AA119">
        <f t="shared" si="28"/>
        <v>6.2471970731707307</v>
      </c>
      <c r="AB119">
        <f t="shared" si="28"/>
        <v>27.030099999999997</v>
      </c>
      <c r="AC119">
        <f t="shared" si="28"/>
        <v>901.37475609756109</v>
      </c>
      <c r="AD119">
        <f t="shared" si="28"/>
        <v>0.30709802839482919</v>
      </c>
      <c r="AE119">
        <f t="shared" si="28"/>
        <v>8.5737472385624403E-2</v>
      </c>
      <c r="AF119">
        <f t="shared" si="28"/>
        <v>0.32746921951219526</v>
      </c>
      <c r="AG119">
        <f t="shared" si="28"/>
        <v>7.0949785365853657</v>
      </c>
      <c r="AH119" t="e">
        <f t="shared" si="28"/>
        <v>#DIV/0!</v>
      </c>
      <c r="AI119">
        <f t="shared" si="28"/>
        <v>418587.80487804877</v>
      </c>
      <c r="AJ119">
        <f t="shared" si="28"/>
        <v>73509.756097560981</v>
      </c>
      <c r="AK119">
        <f t="shared" si="28"/>
        <v>106202.43902439025</v>
      </c>
      <c r="AL119">
        <f t="shared" si="28"/>
        <v>190268.29268292684</v>
      </c>
      <c r="AM119">
        <f t="shared" si="28"/>
        <v>73402.439024390245</v>
      </c>
      <c r="AN119">
        <f t="shared" si="28"/>
        <v>11639.024390243903</v>
      </c>
      <c r="AO119">
        <f t="shared" si="28"/>
        <v>126404.87804878049</v>
      </c>
      <c r="AP119">
        <f t="shared" si="28"/>
        <v>2.44162512195122E-2</v>
      </c>
      <c r="AQ119">
        <f t="shared" si="28"/>
        <v>7.6242692682926827E-2</v>
      </c>
      <c r="AR119">
        <f t="shared" si="28"/>
        <v>5.5431339024390258</v>
      </c>
      <c r="AS119">
        <f t="shared" si="28"/>
        <v>5.6910970731707335</v>
      </c>
      <c r="AT119">
        <f t="shared" si="28"/>
        <v>10.620243902439025</v>
      </c>
      <c r="AU119">
        <f t="shared" si="28"/>
        <v>16.752807317073174</v>
      </c>
      <c r="AV119">
        <f t="shared" si="28"/>
        <v>1.2359780487804877E-2</v>
      </c>
      <c r="AW119">
        <f t="shared" si="28"/>
        <v>1.2963136585365853E-2</v>
      </c>
      <c r="AX119">
        <f t="shared" si="28"/>
        <v>4.2682841463414639E-3</v>
      </c>
      <c r="AY119">
        <f t="shared" si="28"/>
        <v>1.1732918292682928</v>
      </c>
      <c r="AZ119">
        <f t="shared" si="28"/>
        <v>4.696306829268293E-2</v>
      </c>
      <c r="BA119">
        <f t="shared" si="28"/>
        <v>1.0788473902439026E-2</v>
      </c>
      <c r="BB119">
        <f t="shared" si="28"/>
        <v>2.8664017073170733E-2</v>
      </c>
      <c r="BC119">
        <f t="shared" si="28"/>
        <v>9.9626260975609764</v>
      </c>
      <c r="BD119">
        <f t="shared" si="28"/>
        <v>4.9131909756097561E-2</v>
      </c>
      <c r="BE119">
        <f t="shared" si="28"/>
        <v>5.1111958536585358E-2</v>
      </c>
      <c r="BF119">
        <f t="shared" si="28"/>
        <v>4.053349999999999E-3</v>
      </c>
      <c r="BG119">
        <f t="shared" si="28"/>
        <v>4.3547651219512193E-2</v>
      </c>
      <c r="BH119">
        <f t="shared" si="28"/>
        <v>1.4558170731707317E-4</v>
      </c>
      <c r="BI119">
        <f t="shared" si="28"/>
        <v>2.7673807804878055E-4</v>
      </c>
      <c r="BJ119">
        <f t="shared" si="28"/>
        <v>3.4607565964730955E-5</v>
      </c>
      <c r="BK119">
        <f t="shared" si="28"/>
        <v>1.8043999960037469E-3</v>
      </c>
      <c r="BL119">
        <f t="shared" si="28"/>
        <v>3.1589853658536586E-3</v>
      </c>
      <c r="BM119">
        <f t="shared" si="28"/>
        <v>6.2471970731707311E-4</v>
      </c>
      <c r="BN119">
        <f t="shared" si="28"/>
        <v>2.7030099999999996E-3</v>
      </c>
      <c r="BO119">
        <f t="shared" si="28"/>
        <v>9.0137475609756101E-2</v>
      </c>
      <c r="BP119">
        <f t="shared" ref="BP119:CG119" si="29">AVERAGE(BP67:BP107)</f>
        <v>3.070980283948293E-5</v>
      </c>
      <c r="BQ119">
        <f t="shared" si="29"/>
        <v>8.5737472385624394E-6</v>
      </c>
      <c r="BR119">
        <f t="shared" si="29"/>
        <v>3.2746921951219511E-5</v>
      </c>
      <c r="BS119">
        <f t="shared" si="29"/>
        <v>7.0949785365853645E-4</v>
      </c>
      <c r="BT119" t="e">
        <f t="shared" si="29"/>
        <v>#DIV/0!</v>
      </c>
      <c r="BU119">
        <f t="shared" si="29"/>
        <v>41.858780487804864</v>
      </c>
      <c r="BV119">
        <f t="shared" si="29"/>
        <v>7.3509756097560972</v>
      </c>
      <c r="BW119">
        <f t="shared" si="29"/>
        <v>10.620243902439025</v>
      </c>
      <c r="BX119">
        <f t="shared" si="29"/>
        <v>19.026829268292687</v>
      </c>
      <c r="BY119">
        <f t="shared" si="29"/>
        <v>7.340243902439024</v>
      </c>
      <c r="BZ119">
        <f t="shared" si="29"/>
        <v>1.1639024390243904</v>
      </c>
      <c r="CA119">
        <f t="shared" si="29"/>
        <v>12.640487804878051</v>
      </c>
      <c r="CB119">
        <f t="shared" si="29"/>
        <v>199914.63414634147</v>
      </c>
      <c r="CC119">
        <f t="shared" si="29"/>
        <v>173136.01707317075</v>
      </c>
      <c r="CD119">
        <f t="shared" si="29"/>
        <v>0.36771573785092854</v>
      </c>
      <c r="CE119">
        <f t="shared" si="29"/>
        <v>0.42602458769941454</v>
      </c>
      <c r="CF119">
        <f t="shared" si="29"/>
        <v>0.63228426214907152</v>
      </c>
      <c r="CG119">
        <f t="shared" si="29"/>
        <v>0.57397541230058546</v>
      </c>
      <c r="CH119" t="s">
        <v>306</v>
      </c>
      <c r="CI119">
        <f>AVERAGE(CI67:CI107)</f>
        <v>5.6704216990768908</v>
      </c>
      <c r="CJ119">
        <f t="shared" ref="CJ119:EU119" si="30">AVERAGE(CJ67:CJ107)</f>
        <v>2.3295783009231079</v>
      </c>
      <c r="CL119">
        <f t="shared" si="30"/>
        <v>0.96497898238698121</v>
      </c>
      <c r="CM119">
        <f t="shared" si="30"/>
        <v>0.20512512729820348</v>
      </c>
      <c r="CN119">
        <f t="shared" si="30"/>
        <v>1.894660062773174</v>
      </c>
      <c r="CO119">
        <f t="shared" si="30"/>
        <v>4.3667724615377383E-3</v>
      </c>
      <c r="CP119">
        <f t="shared" si="30"/>
        <v>2.5315644845859806</v>
      </c>
      <c r="CQ119">
        <f t="shared" si="30"/>
        <v>2.9444527436223243E-2</v>
      </c>
      <c r="CR119">
        <f t="shared" si="30"/>
        <v>1.7365342254524801E-3</v>
      </c>
      <c r="CS119">
        <f t="shared" si="30"/>
        <v>7.7151119358351431E-3</v>
      </c>
      <c r="CT119">
        <f t="shared" si="30"/>
        <v>6.5432222047665713E-3</v>
      </c>
      <c r="CU119">
        <f t="shared" si="30"/>
        <v>7.9456588997828628E-4</v>
      </c>
      <c r="CV119">
        <f t="shared" si="30"/>
        <v>4.8660159973626334E-4</v>
      </c>
      <c r="CW119">
        <f t="shared" si="30"/>
        <v>2.6390211363569228E-5</v>
      </c>
      <c r="CX119">
        <f t="shared" si="30"/>
        <v>1.6548002675417873E-4</v>
      </c>
      <c r="CY119">
        <f t="shared" si="30"/>
        <v>2.8457006048108736E-4</v>
      </c>
      <c r="CZ119">
        <f t="shared" si="30"/>
        <v>3.248071813963818E-6</v>
      </c>
      <c r="DA119">
        <f t="shared" si="30"/>
        <v>4.144061832796288E-7</v>
      </c>
      <c r="DB119">
        <f t="shared" si="30"/>
        <v>4.4046072289761984E-5</v>
      </c>
      <c r="DC119">
        <f t="shared" si="30"/>
        <v>1.8426261380100563E-6</v>
      </c>
      <c r="DD119">
        <f t="shared" si="30"/>
        <v>4.144061832796288E-7</v>
      </c>
      <c r="DE119">
        <f t="shared" si="30"/>
        <v>1.4905964573848661E-6</v>
      </c>
      <c r="DF119">
        <f t="shared" si="30"/>
        <v>2.865460024127689E-5</v>
      </c>
      <c r="DH119">
        <f t="shared" si="30"/>
        <v>5.5501462986594363E-2</v>
      </c>
      <c r="DI119">
        <f t="shared" si="30"/>
        <v>1.5714665732538526</v>
      </c>
      <c r="DJ119">
        <f t="shared" si="30"/>
        <v>4.2645037272029092E-3</v>
      </c>
      <c r="DK119">
        <f t="shared" si="30"/>
        <v>1.7023113927113858E-4</v>
      </c>
      <c r="DL119">
        <f t="shared" si="30"/>
        <v>2.7010080976160571E-3</v>
      </c>
      <c r="DM119">
        <f t="shared" si="30"/>
        <v>5.494993350960195E-3</v>
      </c>
      <c r="DN119">
        <f t="shared" si="30"/>
        <v>4.828608597119076</v>
      </c>
      <c r="DO119" t="e">
        <f t="shared" si="30"/>
        <v>#DIV/0!</v>
      </c>
      <c r="DP119">
        <f t="shared" si="30"/>
        <v>5.2561785766500245E-2</v>
      </c>
      <c r="DQ119">
        <f t="shared" si="30"/>
        <v>0.10277342523896887</v>
      </c>
      <c r="DR119">
        <f t="shared" si="30"/>
        <v>9.1910428417318393</v>
      </c>
      <c r="DS119">
        <f t="shared" si="30"/>
        <v>9.4363798415461915</v>
      </c>
      <c r="DT119">
        <f t="shared" si="30"/>
        <v>20.065971171386202</v>
      </c>
      <c r="DU119">
        <f t="shared" si="30"/>
        <v>35.837529073795942</v>
      </c>
      <c r="DV119">
        <f t="shared" si="30"/>
        <v>1.7293824594713049E-2</v>
      </c>
      <c r="DW119">
        <f t="shared" si="30"/>
        <v>1.8138041409863234E-2</v>
      </c>
      <c r="DX119">
        <f t="shared" si="30"/>
        <v>6.5467276408297699E-3</v>
      </c>
      <c r="DY119">
        <f>AVERAGE(DY67:DY107)</f>
        <v>1.9576105787269384</v>
      </c>
      <c r="DZ119">
        <f t="shared" si="30"/>
        <v>8.3840232244534352E-2</v>
      </c>
      <c r="EA119">
        <f t="shared" si="30"/>
        <v>1.576776954971856E-2</v>
      </c>
      <c r="EB119">
        <f t="shared" si="30"/>
        <v>3.7011746836016143E-2</v>
      </c>
      <c r="EC119">
        <f t="shared" si="30"/>
        <v>12.816099182537004</v>
      </c>
      <c r="ED119">
        <f t="shared" si="30"/>
        <v>6.1155625817546758E-2</v>
      </c>
      <c r="EE119">
        <f t="shared" si="30"/>
        <v>6.3620238386468381E-2</v>
      </c>
      <c r="EF119">
        <f t="shared" si="30"/>
        <v>5.4486512048192827E-3</v>
      </c>
      <c r="EG119">
        <f t="shared" si="30"/>
        <v>4.7623715449722624E-2</v>
      </c>
      <c r="EH119">
        <f t="shared" si="30"/>
        <v>1.7216590404240013E-4</v>
      </c>
      <c r="EI119">
        <f t="shared" si="30"/>
        <v>3.2727230823344656E-4</v>
      </c>
      <c r="EJ119">
        <f t="shared" si="30"/>
        <v>4.3949390091978036E-5</v>
      </c>
      <c r="EK119">
        <f t="shared" si="30"/>
        <v>2.4373839893398618E-3</v>
      </c>
      <c r="EL119">
        <f t="shared" si="30"/>
        <v>4.5190048969498469E-3</v>
      </c>
      <c r="EM119">
        <f t="shared" si="30"/>
        <v>7.9312195341383273E-4</v>
      </c>
      <c r="EN119">
        <f t="shared" si="30"/>
        <v>2.8657194055680879E-3</v>
      </c>
      <c r="EO119">
        <f t="shared" si="30"/>
        <v>0.10064147859414097</v>
      </c>
      <c r="EP119">
        <f t="shared" si="30"/>
        <v>3.6016032271790941E-5</v>
      </c>
      <c r="EQ119">
        <f t="shared" si="30"/>
        <v>5.5258544341023787E-6</v>
      </c>
      <c r="ER119">
        <f t="shared" si="30"/>
        <v>4.1297032121250708E-5</v>
      </c>
      <c r="ES119">
        <f t="shared" si="30"/>
        <v>7.6428533270552965E-4</v>
      </c>
      <c r="ET119" t="e">
        <f t="shared" si="30"/>
        <v>#DIV/0!</v>
      </c>
      <c r="EU119">
        <f t="shared" si="30"/>
        <v>12.18861621366675</v>
      </c>
      <c r="EV119">
        <f t="shared" ref="EV119:HG119" si="31">AVERAGE(EV67:EV107)</f>
        <v>20.065971171386202</v>
      </c>
      <c r="EW119">
        <f t="shared" si="31"/>
        <v>40.701128763050001</v>
      </c>
      <c r="EX119">
        <f t="shared" si="31"/>
        <v>8.8425363907329917</v>
      </c>
      <c r="EY119">
        <f t="shared" si="31"/>
        <v>1.9419445958821402</v>
      </c>
      <c r="EZ119">
        <f t="shared" si="31"/>
        <v>16.260948050898687</v>
      </c>
      <c r="FA119" t="e">
        <f t="shared" si="31"/>
        <v>#DIV/0!</v>
      </c>
      <c r="FB119">
        <f t="shared" si="31"/>
        <v>27.936265853658529</v>
      </c>
      <c r="FC119">
        <f t="shared" si="31"/>
        <v>136.43314878048781</v>
      </c>
      <c r="FD119">
        <f t="shared" si="31"/>
        <v>5181.188536585365</v>
      </c>
      <c r="FE119">
        <f t="shared" si="31"/>
        <v>3787.0670731707296</v>
      </c>
      <c r="FF119">
        <f t="shared" si="31"/>
        <v>4.6427641463414632E-12</v>
      </c>
      <c r="FG119">
        <f t="shared" si="31"/>
        <v>13703.82780487805</v>
      </c>
      <c r="FH119">
        <f t="shared" si="31"/>
        <v>1007.4854390243905</v>
      </c>
      <c r="FI119">
        <f t="shared" si="31"/>
        <v>162.788387804878</v>
      </c>
      <c r="FJ119">
        <f t="shared" si="31"/>
        <v>6.0215292682926833</v>
      </c>
      <c r="FK119">
        <f t="shared" si="31"/>
        <v>1485.8438780487804</v>
      </c>
      <c r="FL119">
        <f t="shared" si="31"/>
        <v>46.582990243902444</v>
      </c>
      <c r="FM119">
        <f t="shared" si="31"/>
        <v>11.667334878048782</v>
      </c>
      <c r="FN119">
        <f t="shared" si="31"/>
        <v>34.475302439024389</v>
      </c>
      <c r="FO119">
        <f t="shared" si="31"/>
        <v>11962.329024390248</v>
      </c>
      <c r="FP119">
        <f t="shared" si="31"/>
        <v>62.05544634146343</v>
      </c>
      <c r="FQ119">
        <f t="shared" si="31"/>
        <v>79.176431707317079</v>
      </c>
      <c r="FR119">
        <f t="shared" si="31"/>
        <v>3.8763424390243908</v>
      </c>
      <c r="FS119">
        <f t="shared" si="31"/>
        <v>48.677212195121939</v>
      </c>
      <c r="FT119">
        <f t="shared" si="31"/>
        <v>6.4175929268292711</v>
      </c>
      <c r="FU119">
        <f t="shared" si="31"/>
        <v>0.86835209756097576</v>
      </c>
      <c r="FV119">
        <f t="shared" si="31"/>
        <v>0.11875954418984286</v>
      </c>
      <c r="FW119">
        <f t="shared" si="31"/>
        <v>7.6981780792506962</v>
      </c>
      <c r="FX119">
        <f t="shared" si="31"/>
        <v>3.1656529268292695</v>
      </c>
      <c r="FY119">
        <f t="shared" si="31"/>
        <v>0.73772880487804882</v>
      </c>
      <c r="FZ119">
        <f t="shared" si="31"/>
        <v>3.1470739024390237</v>
      </c>
      <c r="GA119">
        <f t="shared" si="31"/>
        <v>110.74629512195122</v>
      </c>
      <c r="GB119">
        <f t="shared" si="31"/>
        <v>7.0565860840948777E-2</v>
      </c>
      <c r="GC119">
        <f t="shared" si="31"/>
        <v>3.9646380240317441E-2</v>
      </c>
      <c r="GD119">
        <f t="shared" si="31"/>
        <v>9.6696909756097557E-2</v>
      </c>
      <c r="GE119">
        <f t="shared" si="31"/>
        <v>0.96650814634146331</v>
      </c>
      <c r="GF119" t="e">
        <f t="shared" si="31"/>
        <v>#DIV/0!</v>
      </c>
      <c r="GG119">
        <f t="shared" si="31"/>
        <v>600</v>
      </c>
      <c r="GH119">
        <f t="shared" si="31"/>
        <v>700.00000000000011</v>
      </c>
      <c r="GI119">
        <f t="shared" si="31"/>
        <v>800</v>
      </c>
      <c r="GJ119">
        <f t="shared" si="31"/>
        <v>500</v>
      </c>
      <c r="GK119">
        <f t="shared" si="31"/>
        <v>900</v>
      </c>
      <c r="GL119">
        <f t="shared" si="31"/>
        <v>383.33333333333263</v>
      </c>
      <c r="GM119">
        <f t="shared" si="31"/>
        <v>2.7936265853658535E-3</v>
      </c>
      <c r="GN119">
        <f t="shared" si="31"/>
        <v>1.3643314878048778E-2</v>
      </c>
      <c r="GO119">
        <f t="shared" si="31"/>
        <v>0.5181188536585366</v>
      </c>
      <c r="GP119">
        <f t="shared" si="31"/>
        <v>0.37870670731707329</v>
      </c>
      <c r="GQ119">
        <f t="shared" si="31"/>
        <v>4.6427641463414631E-16</v>
      </c>
      <c r="GR119">
        <f t="shared" si="31"/>
        <v>1.3703827804878053</v>
      </c>
      <c r="GS119">
        <f t="shared" si="31"/>
        <v>0.10074854390243904</v>
      </c>
      <c r="GT119">
        <f t="shared" si="31"/>
        <v>1.6278838780487803E-2</v>
      </c>
      <c r="GU119">
        <f t="shared" si="31"/>
        <v>6.0215292682926828E-4</v>
      </c>
      <c r="GV119">
        <f t="shared" si="31"/>
        <v>0.14858438780487804</v>
      </c>
      <c r="GW119">
        <f t="shared" si="31"/>
        <v>4.6582990243902445E-3</v>
      </c>
      <c r="GX119">
        <f t="shared" si="31"/>
        <v>1.1667334878048782E-3</v>
      </c>
      <c r="GY119">
        <f t="shared" si="31"/>
        <v>3.4475302439024389E-3</v>
      </c>
      <c r="GZ119">
        <f t="shared" si="31"/>
        <v>1.1962329024390244</v>
      </c>
      <c r="HA119">
        <f t="shared" si="31"/>
        <v>6.2055446341463399E-3</v>
      </c>
      <c r="HB119">
        <f t="shared" si="31"/>
        <v>7.9176431707317051E-3</v>
      </c>
      <c r="HC119">
        <f t="shared" si="31"/>
        <v>3.8763424390243897E-4</v>
      </c>
      <c r="HD119">
        <f t="shared" si="31"/>
        <v>4.8677212195121942E-3</v>
      </c>
      <c r="HE119">
        <f t="shared" si="31"/>
        <v>6.4175929268292693E-4</v>
      </c>
      <c r="HF119">
        <f t="shared" si="31"/>
        <v>8.683520975609756E-5</v>
      </c>
      <c r="HG119">
        <f t="shared" si="31"/>
        <v>1.1875954418984284E-5</v>
      </c>
      <c r="HH119">
        <f t="shared" ref="HH119:JJ119" si="32">AVERAGE(HH67:HH107)</f>
        <v>7.6981780792506973E-4</v>
      </c>
      <c r="HI119">
        <f t="shared" si="32"/>
        <v>3.1656529268292682E-4</v>
      </c>
      <c r="HJ119">
        <f t="shared" si="32"/>
        <v>7.3772880487804883E-5</v>
      </c>
      <c r="HK119">
        <f t="shared" si="32"/>
        <v>3.1470739024390241E-4</v>
      </c>
      <c r="HL119">
        <f t="shared" si="32"/>
        <v>1.1074629512195124E-2</v>
      </c>
      <c r="HM119">
        <f t="shared" si="32"/>
        <v>7.0565860840948781E-6</v>
      </c>
      <c r="HN119">
        <f t="shared" si="32"/>
        <v>3.9646380240317442E-6</v>
      </c>
      <c r="HO119">
        <f t="shared" si="32"/>
        <v>9.6696909756097561E-6</v>
      </c>
      <c r="HP119">
        <f t="shared" si="32"/>
        <v>9.6650814634146359E-5</v>
      </c>
      <c r="HQ119" t="e">
        <f t="shared" si="32"/>
        <v>#DIV/0!</v>
      </c>
      <c r="HR119" t="e">
        <f t="shared" si="32"/>
        <v>#DIV/0!</v>
      </c>
      <c r="HS119">
        <f t="shared" si="32"/>
        <v>6.0000000000000039E-2</v>
      </c>
      <c r="HT119">
        <f t="shared" si="32"/>
        <v>6.9999999999999979E-2</v>
      </c>
      <c r="HU119">
        <f t="shared" si="32"/>
        <v>8.0000000000000043E-2</v>
      </c>
      <c r="HV119">
        <f t="shared" si="32"/>
        <v>5.0000000000000017E-2</v>
      </c>
      <c r="HW119">
        <f t="shared" si="32"/>
        <v>8.9999999999999955E-2</v>
      </c>
      <c r="HX119">
        <f t="shared" si="32"/>
        <v>3.8333333333333323E-2</v>
      </c>
      <c r="HY119" t="e">
        <f t="shared" si="32"/>
        <v>#DIV/0!</v>
      </c>
      <c r="HZ119">
        <f t="shared" si="32"/>
        <v>6.0139454157587596E-3</v>
      </c>
      <c r="IA119">
        <f t="shared" si="32"/>
        <v>1.8390879863885622E-2</v>
      </c>
      <c r="IB119">
        <f t="shared" si="32"/>
        <v>0.8589136076692333</v>
      </c>
      <c r="IC119">
        <f t="shared" si="32"/>
        <v>0.6278025629320475</v>
      </c>
      <c r="ID119">
        <f t="shared" si="32"/>
        <v>8.7727248398994772E-16</v>
      </c>
      <c r="IE119">
        <f t="shared" si="32"/>
        <v>2.9310287451657979</v>
      </c>
      <c r="IF119">
        <f t="shared" si="32"/>
        <v>0.14096752350421132</v>
      </c>
      <c r="IG119">
        <f t="shared" si="32"/>
        <v>2.2777377215812321E-2</v>
      </c>
      <c r="IH119">
        <f t="shared" si="32"/>
        <v>9.2358687353528068E-4</v>
      </c>
      <c r="II119">
        <f t="shared" si="32"/>
        <v>0.24790965226604572</v>
      </c>
      <c r="IJ119">
        <f t="shared" si="32"/>
        <v>8.3161702645867374E-3</v>
      </c>
      <c r="IK119">
        <f t="shared" si="32"/>
        <v>1.7052258667917433E-3</v>
      </c>
      <c r="IL119">
        <f t="shared" si="32"/>
        <v>4.4515434201390291E-3</v>
      </c>
      <c r="IM119">
        <f t="shared" si="32"/>
        <v>1.5387174881149441</v>
      </c>
      <c r="IN119">
        <f t="shared" si="32"/>
        <v>7.724185107476713E-3</v>
      </c>
      <c r="IO119">
        <f t="shared" si="32"/>
        <v>9.8552738029082914E-3</v>
      </c>
      <c r="IP119">
        <f t="shared" si="32"/>
        <v>5.2107116090844294E-4</v>
      </c>
      <c r="IQ119">
        <f t="shared" si="32"/>
        <v>5.3233403812776815E-3</v>
      </c>
      <c r="IR119">
        <f t="shared" si="32"/>
        <v>7.5894884624292151E-4</v>
      </c>
      <c r="IS119">
        <f t="shared" si="32"/>
        <v>1.0269190179099307E-4</v>
      </c>
      <c r="IT119">
        <f t="shared" si="32"/>
        <v>1.5081700747357039E-5</v>
      </c>
      <c r="IU119">
        <f t="shared" si="32"/>
        <v>1.0398700974844032E-3</v>
      </c>
      <c r="IV119">
        <f t="shared" si="32"/>
        <v>4.5285430040348576E-4</v>
      </c>
      <c r="IW119">
        <f t="shared" si="32"/>
        <v>9.3659429014548867E-5</v>
      </c>
      <c r="IX119">
        <f t="shared" si="32"/>
        <v>3.3365140169575405E-4</v>
      </c>
      <c r="IY119">
        <f t="shared" si="32"/>
        <v>1.23651908537473E-2</v>
      </c>
      <c r="IZ119">
        <f t="shared" si="32"/>
        <v>8.275866616983832E-6</v>
      </c>
      <c r="JA119">
        <f t="shared" si="32"/>
        <v>2.5552435819626548E-6</v>
      </c>
      <c r="JB119">
        <f t="shared" si="32"/>
        <v>1.2194414467936109E-5</v>
      </c>
      <c r="JC119">
        <f t="shared" si="32"/>
        <v>1.0411419800357877E-4</v>
      </c>
      <c r="JD119">
        <f t="shared" si="32"/>
        <v>0</v>
      </c>
      <c r="JE119">
        <f t="shared" si="32"/>
        <v>0</v>
      </c>
      <c r="JF119">
        <f t="shared" si="32"/>
        <v>9.9465240641711389E-2</v>
      </c>
      <c r="JG119">
        <f t="shared" si="32"/>
        <v>0.13226834692364706</v>
      </c>
      <c r="JH119">
        <f t="shared" si="32"/>
        <v>0.17110715557137748</v>
      </c>
      <c r="JI119">
        <f t="shared" si="32"/>
        <v>6.0230179028133005E-2</v>
      </c>
      <c r="JJ119">
        <f t="shared" si="32"/>
        <v>0.15016294129935237</v>
      </c>
    </row>
    <row r="120" spans="1:270">
      <c r="DY120">
        <f>MAX(DY34:DY66)</f>
        <v>2.9195846981407976</v>
      </c>
    </row>
    <row r="121" spans="1:270">
      <c r="DY121">
        <f>MIN(DY34:DY66)</f>
        <v>1.7066351974096512</v>
      </c>
    </row>
    <row r="123" spans="1:270">
      <c r="DW123" s="76" t="s">
        <v>634</v>
      </c>
      <c r="DX123" s="76"/>
      <c r="DZ123" s="76" t="s">
        <v>634</v>
      </c>
      <c r="EA123" s="76"/>
      <c r="EC123" s="77" t="s">
        <v>635</v>
      </c>
      <c r="ED123" s="77"/>
      <c r="EF123" s="77" t="s">
        <v>635</v>
      </c>
      <c r="EG123" s="77"/>
    </row>
    <row r="124" spans="1:270">
      <c r="DL124" t="s">
        <v>680</v>
      </c>
      <c r="DM124" t="s">
        <v>678</v>
      </c>
      <c r="DN124" t="s">
        <v>681</v>
      </c>
      <c r="DW124" s="76"/>
      <c r="DX124" s="76"/>
      <c r="DZ124" s="76"/>
      <c r="EA124" s="76"/>
      <c r="EC124" s="77"/>
      <c r="ED124" s="77"/>
      <c r="EF124" s="77"/>
      <c r="EG124" s="77"/>
    </row>
    <row r="125" spans="1:270">
      <c r="DV125" s="46"/>
      <c r="DW125" s="74" t="s">
        <v>636</v>
      </c>
      <c r="DX125" s="74"/>
      <c r="DY125" s="47"/>
      <c r="DZ125" s="74" t="s">
        <v>637</v>
      </c>
      <c r="EA125" s="74"/>
      <c r="EB125" s="47"/>
      <c r="EC125" s="74" t="s">
        <v>637</v>
      </c>
      <c r="ED125" s="74"/>
      <c r="EF125" s="74" t="s">
        <v>636</v>
      </c>
      <c r="EG125" s="74"/>
    </row>
    <row r="126" spans="1:270">
      <c r="DL126" t="s">
        <v>531</v>
      </c>
      <c r="DM126" s="56">
        <v>38.655629570647662</v>
      </c>
      <c r="DN126" s="56">
        <v>38.380923769849694</v>
      </c>
      <c r="DV126" s="48"/>
      <c r="DW126" s="48" t="s">
        <v>638</v>
      </c>
      <c r="DX126" s="48" t="s">
        <v>639</v>
      </c>
      <c r="DY126" s="48"/>
      <c r="DZ126" s="48" t="s">
        <v>638</v>
      </c>
      <c r="EA126" s="48" t="s">
        <v>639</v>
      </c>
      <c r="EB126" s="48"/>
      <c r="EC126" s="48" t="s">
        <v>305</v>
      </c>
      <c r="ED126" s="48" t="s">
        <v>64</v>
      </c>
      <c r="EF126" s="48" t="s">
        <v>305</v>
      </c>
      <c r="EG126" s="48" t="s">
        <v>64</v>
      </c>
    </row>
    <row r="127" spans="1:270">
      <c r="DL127" t="s">
        <v>534</v>
      </c>
      <c r="DM127" s="56">
        <v>2.3019928341277822</v>
      </c>
      <c r="DN127" s="56">
        <v>1.342081287862962</v>
      </c>
      <c r="DV127" s="49"/>
      <c r="DW127" s="50" t="s">
        <v>640</v>
      </c>
      <c r="DX127" s="49" t="s">
        <v>640</v>
      </c>
      <c r="DY127" s="49"/>
      <c r="DZ127" s="49" t="s">
        <v>640</v>
      </c>
      <c r="EA127" s="49" t="s">
        <v>640</v>
      </c>
      <c r="EB127" s="49"/>
    </row>
    <row r="128" spans="1:270">
      <c r="DL128" t="s">
        <v>530</v>
      </c>
      <c r="DM128" s="56">
        <v>19.517009543960882</v>
      </c>
      <c r="DN128" s="56">
        <v>19.194021014009373</v>
      </c>
      <c r="DV128" s="51"/>
      <c r="DW128" s="51" t="s">
        <v>641</v>
      </c>
      <c r="DX128" s="51" t="s">
        <v>642</v>
      </c>
      <c r="DY128" s="51"/>
      <c r="DZ128" s="51" t="s">
        <v>643</v>
      </c>
      <c r="EA128" s="51" t="s">
        <v>644</v>
      </c>
      <c r="EB128" s="51"/>
    </row>
    <row r="129" spans="116:137" ht="15.6">
      <c r="DL129" t="s">
        <v>538</v>
      </c>
      <c r="DM129" s="56">
        <v>21.790357618625102</v>
      </c>
      <c r="DN129" s="56">
        <v>22.198746530575661</v>
      </c>
      <c r="DV129" s="48" t="s">
        <v>645</v>
      </c>
      <c r="DW129" s="52">
        <v>36.880000000000003</v>
      </c>
      <c r="DX129" s="52">
        <v>35.299999999999997</v>
      </c>
      <c r="DY129" s="48" t="s">
        <v>645</v>
      </c>
      <c r="DZ129" s="52">
        <v>47.89</v>
      </c>
      <c r="EA129" s="52">
        <v>47.71</v>
      </c>
      <c r="EB129" s="48" t="s">
        <v>646</v>
      </c>
      <c r="EC129" s="56">
        <v>49.476457374427817</v>
      </c>
      <c r="ED129" s="56">
        <v>49.921442553427106</v>
      </c>
      <c r="EE129" s="48" t="s">
        <v>646</v>
      </c>
      <c r="EF129" s="56">
        <v>38.380923769849694</v>
      </c>
      <c r="EG129" s="56">
        <v>38.655629570647662</v>
      </c>
    </row>
    <row r="130" spans="116:137" ht="15.6">
      <c r="DL130" t="s">
        <v>537</v>
      </c>
      <c r="DM130" s="56">
        <v>0.22246014272319056</v>
      </c>
      <c r="DN130" s="56">
        <v>0.23783610683245299</v>
      </c>
      <c r="DV130" s="48" t="s">
        <v>647</v>
      </c>
      <c r="DW130" s="52">
        <v>2.36</v>
      </c>
      <c r="DX130" s="52">
        <v>1.57</v>
      </c>
      <c r="DY130" s="48" t="s">
        <v>647</v>
      </c>
      <c r="DZ130" s="52">
        <v>0.14000000000000001</v>
      </c>
      <c r="EA130" s="52">
        <v>0.59</v>
      </c>
      <c r="EB130" s="48" t="s">
        <v>648</v>
      </c>
      <c r="EC130" s="56">
        <v>0.49375240163558481</v>
      </c>
      <c r="ED130" s="56">
        <v>0.1718409788793723</v>
      </c>
      <c r="EE130" s="48" t="s">
        <v>665</v>
      </c>
      <c r="EF130" s="56">
        <v>1.342081287862962</v>
      </c>
      <c r="EG130" s="56">
        <v>2.3019928341277822</v>
      </c>
    </row>
    <row r="131" spans="116:137" ht="15.6">
      <c r="DL131" t="s">
        <v>529</v>
      </c>
      <c r="DM131" s="56">
        <v>8.1186362701277197</v>
      </c>
      <c r="DN131" s="56">
        <v>8.9863569738736739</v>
      </c>
      <c r="DV131" s="48" t="s">
        <v>649</v>
      </c>
      <c r="DW131" s="52">
        <v>17.98</v>
      </c>
      <c r="DX131" s="52">
        <v>18.55</v>
      </c>
      <c r="DY131" s="48" t="s">
        <v>649</v>
      </c>
      <c r="DZ131" s="52">
        <v>30.97</v>
      </c>
      <c r="EA131" s="52">
        <v>33.31</v>
      </c>
      <c r="EB131" s="48" t="s">
        <v>650</v>
      </c>
      <c r="EC131" s="56">
        <v>35.043360893794578</v>
      </c>
      <c r="ED131" s="56">
        <v>36.759057643367257</v>
      </c>
      <c r="EE131" s="48" t="s">
        <v>650</v>
      </c>
      <c r="EF131" s="56">
        <v>19.194021014009373</v>
      </c>
      <c r="EG131" s="56">
        <v>19.517009543960882</v>
      </c>
    </row>
    <row r="132" spans="116:137" ht="15.6">
      <c r="DL132" t="s">
        <v>532</v>
      </c>
      <c r="DM132" s="56">
        <v>1.3327946410209906E-2</v>
      </c>
      <c r="DN132" s="56">
        <v>2.9145356143962124E-2</v>
      </c>
      <c r="DV132" s="48" t="s">
        <v>651</v>
      </c>
      <c r="DW132" s="52">
        <v>19.68</v>
      </c>
      <c r="DX132" s="52">
        <v>21.92</v>
      </c>
      <c r="DY132" s="48" t="s">
        <v>651</v>
      </c>
      <c r="DZ132" s="52">
        <v>3.57</v>
      </c>
      <c r="EA132" s="52">
        <v>1.86</v>
      </c>
      <c r="EB132" s="48" t="s">
        <v>652</v>
      </c>
      <c r="EC132" s="56">
        <v>2.2284264075077886</v>
      </c>
      <c r="ED132" s="56">
        <v>1.6408973249370749</v>
      </c>
      <c r="EE132" s="48" t="s">
        <v>652</v>
      </c>
      <c r="EF132" s="56">
        <v>22.198746530575661</v>
      </c>
      <c r="EG132" s="56">
        <v>21.790357618625102</v>
      </c>
    </row>
    <row r="133" spans="116:137">
      <c r="DL133" t="s">
        <v>527</v>
      </c>
      <c r="DM133" s="56">
        <v>3.8143022923762072E-2</v>
      </c>
      <c r="DN133" s="56">
        <v>3.5673898568083527E-2</v>
      </c>
      <c r="DV133" s="48" t="s">
        <v>537</v>
      </c>
      <c r="DW133" s="52">
        <v>0.11</v>
      </c>
      <c r="DX133" s="52">
        <v>0.1</v>
      </c>
      <c r="DY133" s="48" t="s">
        <v>537</v>
      </c>
      <c r="DZ133" s="52">
        <v>0</v>
      </c>
      <c r="EA133" s="52">
        <v>0.01</v>
      </c>
      <c r="EB133" s="48" t="s">
        <v>653</v>
      </c>
      <c r="EC133" s="56">
        <v>1.7585449819389698E-2</v>
      </c>
      <c r="ED133" s="56">
        <v>1.4359459136431621E-2</v>
      </c>
      <c r="EE133" s="48" t="s">
        <v>653</v>
      </c>
      <c r="EF133" s="56">
        <v>0.23783610683245299</v>
      </c>
      <c r="EG133" s="56">
        <v>0.22246014272319056</v>
      </c>
    </row>
    <row r="134" spans="116:137">
      <c r="DL134" t="s">
        <v>528</v>
      </c>
      <c r="DM134" s="56">
        <v>6.7566079540511498E-2</v>
      </c>
      <c r="DN134" s="56">
        <v>9.3219034608797061E-2</v>
      </c>
      <c r="DV134" s="48" t="s">
        <v>529</v>
      </c>
      <c r="DW134" s="52">
        <v>9.2799999999999994</v>
      </c>
      <c r="DX134" s="52">
        <v>10.25</v>
      </c>
      <c r="DY134" s="48" t="s">
        <v>529</v>
      </c>
      <c r="DZ134" s="52">
        <v>2.16</v>
      </c>
      <c r="EA134" s="52">
        <v>1.21</v>
      </c>
      <c r="EB134" s="48" t="s">
        <v>654</v>
      </c>
      <c r="EC134" s="56">
        <v>1.3630294926221673</v>
      </c>
      <c r="ED134" s="56">
        <v>1.1466648380534392</v>
      </c>
      <c r="EE134" s="48" t="s">
        <v>654</v>
      </c>
      <c r="EF134" s="56">
        <v>8.9863569738736739</v>
      </c>
      <c r="EG134" s="56">
        <v>8.1186362701277197</v>
      </c>
    </row>
    <row r="135" spans="116:137">
      <c r="DL135" t="s">
        <v>673</v>
      </c>
      <c r="DM135" s="56">
        <v>9.6099428475764981</v>
      </c>
      <c r="DN135" s="56">
        <v>9.8308209499207262</v>
      </c>
      <c r="DV135" s="48" t="s">
        <v>532</v>
      </c>
      <c r="DW135" s="52">
        <v>0</v>
      </c>
      <c r="DX135" s="52">
        <v>0.02</v>
      </c>
      <c r="DY135" s="48" t="s">
        <v>532</v>
      </c>
      <c r="DZ135" s="52">
        <v>0.01</v>
      </c>
      <c r="EA135" s="52">
        <v>0.01</v>
      </c>
      <c r="EB135" s="48" t="s">
        <v>655</v>
      </c>
      <c r="EC135" s="56" t="s">
        <v>656</v>
      </c>
      <c r="ED135" s="56" t="s">
        <v>656</v>
      </c>
      <c r="EE135" s="48" t="s">
        <v>655</v>
      </c>
      <c r="EF135" s="56">
        <v>2.9145356143962124E-2</v>
      </c>
      <c r="EG135" s="56">
        <v>1.3327946410209906E-2</v>
      </c>
    </row>
    <row r="136" spans="116:137" ht="15.6">
      <c r="DL136" t="s">
        <v>548</v>
      </c>
      <c r="DM136" s="56">
        <v>0.12839694975170446</v>
      </c>
      <c r="DN136" s="56">
        <v>0.11006541188319328</v>
      </c>
      <c r="DV136" s="48" t="s">
        <v>657</v>
      </c>
      <c r="DW136" s="52">
        <v>7.0000000000000007E-2</v>
      </c>
      <c r="DX136" s="52">
        <v>0.03</v>
      </c>
      <c r="DY136" s="48" t="s">
        <v>657</v>
      </c>
      <c r="DZ136" s="52">
        <v>0.33</v>
      </c>
      <c r="EA136" s="52">
        <v>0.79</v>
      </c>
      <c r="EB136" s="48" t="s">
        <v>658</v>
      </c>
      <c r="EC136" s="56">
        <v>0.31187294871287813</v>
      </c>
      <c r="ED136" s="56">
        <v>0.25851210671306291</v>
      </c>
      <c r="EE136" s="48" t="s">
        <v>666</v>
      </c>
      <c r="EF136" s="56">
        <v>9.3219034608797061E-2</v>
      </c>
      <c r="EG136" s="56">
        <v>6.7566079540511498E-2</v>
      </c>
    </row>
    <row r="137" spans="116:137" ht="15.6">
      <c r="DV137" s="48" t="s">
        <v>659</v>
      </c>
      <c r="DW137" s="52">
        <v>9.32</v>
      </c>
      <c r="DX137" s="52">
        <v>7.64</v>
      </c>
      <c r="DY137" s="48" t="s">
        <v>659</v>
      </c>
      <c r="DZ137" s="52">
        <v>10.18</v>
      </c>
      <c r="EA137" s="52">
        <v>9.82</v>
      </c>
      <c r="EB137" s="48" t="s">
        <v>660</v>
      </c>
      <c r="EC137" s="56">
        <v>11.390930831151575</v>
      </c>
      <c r="ED137" s="56">
        <v>10.172996061179612</v>
      </c>
      <c r="EE137" s="48" t="s">
        <v>660</v>
      </c>
      <c r="EF137" s="56">
        <v>9.8308209499207262</v>
      </c>
      <c r="EG137" s="56">
        <v>9.6099428475764981</v>
      </c>
    </row>
    <row r="138" spans="116:137">
      <c r="DL138" t="s">
        <v>674</v>
      </c>
      <c r="DV138" s="48" t="s">
        <v>661</v>
      </c>
      <c r="DW138" s="53">
        <v>95.68</v>
      </c>
      <c r="DX138" s="53">
        <v>95.36</v>
      </c>
      <c r="DY138" s="48" t="s">
        <v>661</v>
      </c>
      <c r="DZ138" s="53">
        <v>95.26</v>
      </c>
      <c r="EA138" s="53">
        <v>95.32</v>
      </c>
      <c r="EB138" s="48" t="s">
        <v>661</v>
      </c>
      <c r="EC138" s="56">
        <f>SUM(EC129:EC133,EC134,EC136:EC137)</f>
        <v>100.32541579967177</v>
      </c>
      <c r="ED138" s="56">
        <f>SUM(ED129:ED134,ED136:ED137)</f>
        <v>100.08577096569334</v>
      </c>
      <c r="EE138" s="48" t="s">
        <v>661</v>
      </c>
      <c r="EF138" s="56">
        <f>SUM(EF129:EF137)</f>
        <v>100.29315102367727</v>
      </c>
      <c r="EG138" s="56">
        <f>SUM(EG129:EG137)</f>
        <v>100.29692285373957</v>
      </c>
    </row>
    <row r="140" spans="116:137">
      <c r="DL140" t="s">
        <v>145</v>
      </c>
      <c r="DM140" s="57">
        <v>5.5865628241831917</v>
      </c>
      <c r="DN140">
        <v>5.5387841730154381</v>
      </c>
    </row>
    <row r="141" spans="116:137">
      <c r="DL141" t="s">
        <v>144</v>
      </c>
      <c r="DM141" s="57">
        <v>2.4134371758168074</v>
      </c>
      <c r="DN141">
        <v>2.4612158269845628</v>
      </c>
    </row>
    <row r="142" spans="116:137">
      <c r="DL142" t="s">
        <v>435</v>
      </c>
      <c r="DM142" s="57">
        <v>0.91063555124333628</v>
      </c>
      <c r="DN142">
        <v>0.80295038468036084</v>
      </c>
    </row>
    <row r="143" spans="116:137">
      <c r="DL143" t="s">
        <v>148</v>
      </c>
      <c r="DM143" s="57">
        <v>0.23701169767061289</v>
      </c>
      <c r="DN143">
        <v>0.19599579700742747</v>
      </c>
    </row>
    <row r="144" spans="116:137">
      <c r="DL144" t="s">
        <v>149</v>
      </c>
      <c r="DM144" s="57">
        <v>2.6441689427554937</v>
      </c>
      <c r="DN144">
        <v>2.6801048339889766</v>
      </c>
    </row>
    <row r="145" spans="98:130">
      <c r="DL145" t="s">
        <v>348</v>
      </c>
      <c r="DM145" s="57">
        <v>2.7229816104562248E-2</v>
      </c>
      <c r="DN145">
        <v>2.9077368932586927E-2</v>
      </c>
    </row>
    <row r="146" spans="98:130">
      <c r="DL146" t="s">
        <v>143</v>
      </c>
      <c r="DM146" s="57">
        <v>1.7484476678040872</v>
      </c>
      <c r="DN146">
        <v>1.9334179057397354</v>
      </c>
    </row>
    <row r="147" spans="98:130">
      <c r="DL147" t="s">
        <v>339</v>
      </c>
      <c r="DM147" s="57">
        <v>2.2148659358586203E-2</v>
      </c>
      <c r="DN147">
        <v>2.0697429124961413E-2</v>
      </c>
    </row>
    <row r="148" spans="98:130">
      <c r="DL148" t="s">
        <v>147</v>
      </c>
      <c r="DM148" s="57">
        <v>2.0687547991360793E-3</v>
      </c>
      <c r="DN148">
        <v>4.4898846715117954E-3</v>
      </c>
    </row>
    <row r="149" spans="98:130">
      <c r="DL149" t="s">
        <v>346</v>
      </c>
      <c r="DM149" s="57">
        <v>3.7707909989611273E-2</v>
      </c>
      <c r="DN149">
        <v>5.2103982122864836E-2</v>
      </c>
    </row>
    <row r="150" spans="98:130">
      <c r="DL150" t="s">
        <v>146</v>
      </c>
      <c r="DM150" s="57">
        <v>1.7750458832361837</v>
      </c>
      <c r="DN150">
        <v>1.8100669464042503</v>
      </c>
    </row>
    <row r="151" spans="98:130">
      <c r="DL151" t="s">
        <v>316</v>
      </c>
      <c r="DM151" s="57">
        <v>7.2545895693763244E-3</v>
      </c>
      <c r="DN151">
        <v>6.2287616245198267E-3</v>
      </c>
    </row>
    <row r="154" spans="98:130">
      <c r="CT154" t="s">
        <v>433</v>
      </c>
      <c r="CU154" t="s">
        <v>145</v>
      </c>
      <c r="CV154" t="s">
        <v>434</v>
      </c>
      <c r="CX154" t="s">
        <v>435</v>
      </c>
      <c r="CY154" t="s">
        <v>148</v>
      </c>
      <c r="CZ154" t="s">
        <v>149</v>
      </c>
      <c r="DA154" t="s">
        <v>348</v>
      </c>
      <c r="DB154" t="s">
        <v>143</v>
      </c>
      <c r="DC154" t="s">
        <v>339</v>
      </c>
      <c r="DD154" t="s">
        <v>332</v>
      </c>
      <c r="DE154" t="s">
        <v>347</v>
      </c>
      <c r="DF154" t="s">
        <v>336</v>
      </c>
      <c r="DG154" t="s">
        <v>333</v>
      </c>
      <c r="DH154" t="s">
        <v>340</v>
      </c>
      <c r="DI154" t="s">
        <v>315</v>
      </c>
      <c r="DJ154" t="s">
        <v>324</v>
      </c>
      <c r="DK154" t="s">
        <v>321</v>
      </c>
      <c r="DL154" t="s">
        <v>329</v>
      </c>
      <c r="DM154" t="s">
        <v>349</v>
      </c>
      <c r="DN154" t="s">
        <v>341</v>
      </c>
      <c r="DO154" t="s">
        <v>330</v>
      </c>
      <c r="DP154" t="s">
        <v>349</v>
      </c>
      <c r="DQ154" t="s">
        <v>323</v>
      </c>
      <c r="DR154" t="s">
        <v>314</v>
      </c>
      <c r="DT154" t="s">
        <v>346</v>
      </c>
      <c r="DU154" t="s">
        <v>146</v>
      </c>
      <c r="DV154" t="s">
        <v>317</v>
      </c>
      <c r="DW154" t="s">
        <v>318</v>
      </c>
      <c r="DX154" t="s">
        <v>668</v>
      </c>
      <c r="DY154" t="s">
        <v>316</v>
      </c>
      <c r="DZ154" t="s">
        <v>525</v>
      </c>
    </row>
    <row r="155" spans="98:130">
      <c r="CT155" t="s">
        <v>305</v>
      </c>
      <c r="CU155">
        <v>5.5387841730154381</v>
      </c>
      <c r="CV155">
        <v>2.4612158269845628</v>
      </c>
      <c r="CX155">
        <v>0.80295038468036084</v>
      </c>
      <c r="CY155">
        <v>0.19599579700742747</v>
      </c>
      <c r="CZ155">
        <v>2.6801048339889766</v>
      </c>
      <c r="DA155">
        <v>2.9077368932586927E-2</v>
      </c>
      <c r="DB155">
        <v>1.9334179057397354</v>
      </c>
      <c r="DC155">
        <v>2.0697429124961413E-2</v>
      </c>
      <c r="DD155">
        <v>3.677539104463291E-3</v>
      </c>
      <c r="DE155">
        <v>6.2744883942994975E-3</v>
      </c>
      <c r="DF155">
        <v>7.249352653357609E-3</v>
      </c>
      <c r="DG155">
        <v>2.9378649782081699E-4</v>
      </c>
      <c r="DH155">
        <v>4.2374431416987147E-4</v>
      </c>
      <c r="DI155">
        <v>2.3281368313026294E-5</v>
      </c>
      <c r="DJ155">
        <v>2.890367983181361E-5</v>
      </c>
      <c r="DK155">
        <v>1.9321982755448984E-4</v>
      </c>
      <c r="DL155">
        <v>5.655694908248996E-6</v>
      </c>
      <c r="DM155">
        <v>1.4165095157548648E-7</v>
      </c>
      <c r="DN155">
        <v>1.2919263324910436E-5</v>
      </c>
      <c r="DO155">
        <v>2.6430064633225912E-5</v>
      </c>
      <c r="DP155">
        <v>1.4165095157548648E-7</v>
      </c>
      <c r="DQ155">
        <v>6.6342970483550688E-7</v>
      </c>
      <c r="DR155">
        <v>1.3342582916923058E-5</v>
      </c>
      <c r="DT155">
        <v>5.2103982122864836E-2</v>
      </c>
      <c r="DU155">
        <v>1.8100669464042503</v>
      </c>
      <c r="DV155">
        <v>4.3789718564567082E-3</v>
      </c>
      <c r="DW155">
        <v>1.3286117599333851E-4</v>
      </c>
      <c r="DX155">
        <v>4.4898846715117954E-3</v>
      </c>
      <c r="DY155">
        <v>6.2287616245198267E-3</v>
      </c>
      <c r="DZ155">
        <v>5.0329338978858669</v>
      </c>
    </row>
    <row r="156" spans="98:130">
      <c r="CT156" t="s">
        <v>64</v>
      </c>
      <c r="CU156">
        <v>5.5865628241831917</v>
      </c>
      <c r="CV156">
        <v>2.4134371758168074</v>
      </c>
      <c r="CX156">
        <v>0.91063555124333628</v>
      </c>
      <c r="CY156">
        <v>0.23701169767061289</v>
      </c>
      <c r="CZ156">
        <v>2.6441689427554937</v>
      </c>
      <c r="DA156">
        <v>2.7229816104562248E-2</v>
      </c>
      <c r="DB156">
        <v>1.7484476678040872</v>
      </c>
      <c r="DC156">
        <v>2.2148659358586203E-2</v>
      </c>
      <c r="DD156">
        <v>2.314569356439104E-6</v>
      </c>
      <c r="DE156">
        <v>8.3427862825928705E-5</v>
      </c>
      <c r="DF156">
        <v>7.8825429734461858E-3</v>
      </c>
      <c r="DG156">
        <v>4.0122197706401569E-4</v>
      </c>
      <c r="DH156">
        <v>4.5547684013344704E-4</v>
      </c>
      <c r="DI156">
        <v>8.1305146217077307E-6</v>
      </c>
      <c r="DJ156">
        <v>4.9446111269599094E-7</v>
      </c>
      <c r="DK156">
        <v>4.1949336143386803E-4</v>
      </c>
      <c r="DL156">
        <v>1.5122724687288926E-6</v>
      </c>
      <c r="DM156">
        <v>2.3203539734676048E-8</v>
      </c>
      <c r="DN156">
        <v>1.6844940237470628E-5</v>
      </c>
      <c r="DO156">
        <v>1.1085342827043556E-7</v>
      </c>
      <c r="DP156">
        <v>2.3203539734676048E-8</v>
      </c>
      <c r="DQ156">
        <v>2.8445313494172612E-7</v>
      </c>
      <c r="DR156">
        <v>1.5869240427710178E-5</v>
      </c>
      <c r="DT156">
        <v>3.7707909989611273E-2</v>
      </c>
      <c r="DU156">
        <v>1.7750458832361837</v>
      </c>
      <c r="DV156">
        <v>4.6067421594158881E-3</v>
      </c>
      <c r="DW156">
        <v>8.1919995880285612E-5</v>
      </c>
      <c r="DX156">
        <v>2.0687547991360793E-3</v>
      </c>
      <c r="DY156">
        <v>7.2545895693763244E-3</v>
      </c>
      <c r="DZ156">
        <v>4.7919453933377234</v>
      </c>
    </row>
    <row r="174" spans="117:117">
      <c r="DM174" s="54"/>
    </row>
  </sheetData>
  <mergeCells count="8">
    <mergeCell ref="DW123:DX124"/>
    <mergeCell ref="DZ123:EA124"/>
    <mergeCell ref="EC123:ED124"/>
    <mergeCell ref="EF123:EG124"/>
    <mergeCell ref="DW125:DX125"/>
    <mergeCell ref="DZ125:EA125"/>
    <mergeCell ref="EC125:ED125"/>
    <mergeCell ref="EF125:EG125"/>
  </mergeCells>
  <conditionalFormatting sqref="B1">
    <cfRule type="containsText" dxfId="12" priority="1" operator="containsText" text="Negative">
      <formula>NOT(ISERROR(SEARCH("Negative",B1)))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AC77F-ADBF-4A91-9A3E-12C23F399DF2}">
  <dimension ref="A1:NN330"/>
  <sheetViews>
    <sheetView topLeftCell="DS1" zoomScale="10" zoomScaleNormal="10" zoomScaleSheetLayoutView="334" zoomScalePageLayoutView="59" workbookViewId="0">
      <selection activeCell="AP128" sqref="AP128"/>
    </sheetView>
  </sheetViews>
  <sheetFormatPr defaultRowHeight="14.4"/>
  <cols>
    <col min="129" max="129" width="23.33203125" customWidth="1"/>
    <col min="130" max="130" width="10.33203125" customWidth="1"/>
    <col min="131" max="131" width="23.6640625" customWidth="1"/>
    <col min="132" max="132" width="10.33203125" customWidth="1"/>
  </cols>
  <sheetData>
    <row r="1" spans="1:375">
      <c r="A1" s="2"/>
      <c r="B1" s="2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16" t="s">
        <v>258</v>
      </c>
      <c r="AI1" s="10" t="s">
        <v>142</v>
      </c>
      <c r="AJ1" s="10" t="s">
        <v>143</v>
      </c>
      <c r="AK1" s="10" t="s">
        <v>144</v>
      </c>
      <c r="AL1" s="10" t="s">
        <v>145</v>
      </c>
      <c r="AM1" s="10" t="s">
        <v>146</v>
      </c>
      <c r="AN1" s="10" t="s">
        <v>148</v>
      </c>
      <c r="AO1" s="10" t="s">
        <v>149</v>
      </c>
      <c r="AQ1" s="2"/>
      <c r="AR1" s="2"/>
      <c r="AS1" s="2" t="s">
        <v>0</v>
      </c>
      <c r="AT1" s="2" t="s">
        <v>1</v>
      </c>
      <c r="AU1" s="2" t="s">
        <v>2</v>
      </c>
      <c r="AV1" s="2" t="s">
        <v>3</v>
      </c>
      <c r="AW1" s="2" t="s">
        <v>4</v>
      </c>
      <c r="AX1" s="2" t="s">
        <v>5</v>
      </c>
      <c r="AY1" s="2" t="s">
        <v>6</v>
      </c>
      <c r="AZ1" s="2" t="s">
        <v>7</v>
      </c>
      <c r="BA1" s="2" t="s">
        <v>8</v>
      </c>
      <c r="BB1" s="2" t="s">
        <v>9</v>
      </c>
      <c r="BC1" s="2" t="s">
        <v>10</v>
      </c>
      <c r="BD1" s="2" t="s">
        <v>11</v>
      </c>
      <c r="BE1" s="2" t="s">
        <v>12</v>
      </c>
      <c r="BF1" s="2" t="s">
        <v>13</v>
      </c>
      <c r="BG1" s="2" t="s">
        <v>14</v>
      </c>
      <c r="BH1" s="2" t="s">
        <v>15</v>
      </c>
      <c r="BI1" s="2" t="s">
        <v>16</v>
      </c>
      <c r="BJ1" s="2" t="s">
        <v>17</v>
      </c>
      <c r="BK1" s="2" t="s">
        <v>18</v>
      </c>
      <c r="BL1" s="2" t="s">
        <v>19</v>
      </c>
      <c r="BM1" s="2" t="s">
        <v>20</v>
      </c>
      <c r="BN1" s="2" t="s">
        <v>21</v>
      </c>
      <c r="BO1" s="2" t="s">
        <v>22</v>
      </c>
      <c r="BP1" s="2" t="s">
        <v>23</v>
      </c>
      <c r="BQ1" s="2" t="s">
        <v>24</v>
      </c>
      <c r="BR1" s="2" t="s">
        <v>25</v>
      </c>
      <c r="BS1" s="2" t="s">
        <v>26</v>
      </c>
      <c r="BT1" s="2" t="s">
        <v>27</v>
      </c>
      <c r="BU1" s="2" t="s">
        <v>28</v>
      </c>
      <c r="BV1" s="2" t="s">
        <v>29</v>
      </c>
      <c r="BW1" s="2" t="s">
        <v>30</v>
      </c>
      <c r="BX1" s="16" t="s">
        <v>258</v>
      </c>
      <c r="BY1" s="10" t="s">
        <v>142</v>
      </c>
      <c r="BZ1" s="10" t="s">
        <v>143</v>
      </c>
      <c r="CA1" s="10" t="s">
        <v>144</v>
      </c>
      <c r="CB1" s="10" t="s">
        <v>145</v>
      </c>
      <c r="CC1" s="10" t="s">
        <v>146</v>
      </c>
      <c r="CD1" s="10" t="s">
        <v>148</v>
      </c>
      <c r="CE1" s="10" t="s">
        <v>149</v>
      </c>
      <c r="CG1" s="4"/>
      <c r="CH1" s="2"/>
      <c r="CI1" s="2" t="s">
        <v>0</v>
      </c>
      <c r="CJ1" s="2" t="s">
        <v>1</v>
      </c>
      <c r="CK1" s="2" t="s">
        <v>2</v>
      </c>
      <c r="CL1" s="2" t="s">
        <v>3</v>
      </c>
      <c r="CM1" s="2" t="s">
        <v>4</v>
      </c>
      <c r="CN1" s="2" t="s">
        <v>5</v>
      </c>
      <c r="CO1" s="2" t="s">
        <v>6</v>
      </c>
      <c r="CP1" s="2" t="s">
        <v>7</v>
      </c>
      <c r="CQ1" s="2" t="s">
        <v>8</v>
      </c>
      <c r="CR1" s="2" t="s">
        <v>9</v>
      </c>
      <c r="CS1" s="2" t="s">
        <v>10</v>
      </c>
      <c r="CT1" s="2" t="s">
        <v>11</v>
      </c>
      <c r="CU1" s="2" t="s">
        <v>12</v>
      </c>
      <c r="CV1" s="2" t="s">
        <v>13</v>
      </c>
      <c r="CW1" s="2" t="s">
        <v>14</v>
      </c>
      <c r="CX1" s="2" t="s">
        <v>15</v>
      </c>
      <c r="CY1" s="2" t="s">
        <v>16</v>
      </c>
      <c r="CZ1" s="2" t="s">
        <v>17</v>
      </c>
      <c r="DA1" s="2" t="s">
        <v>18</v>
      </c>
      <c r="DB1" s="2" t="s">
        <v>19</v>
      </c>
      <c r="DC1" s="2" t="s">
        <v>20</v>
      </c>
      <c r="DD1" s="2" t="s">
        <v>21</v>
      </c>
      <c r="DE1" s="2" t="s">
        <v>22</v>
      </c>
      <c r="DF1" s="2" t="s">
        <v>23</v>
      </c>
      <c r="DG1" s="2" t="s">
        <v>24</v>
      </c>
      <c r="DH1" s="2" t="s">
        <v>25</v>
      </c>
      <c r="DI1" s="2" t="s">
        <v>26</v>
      </c>
      <c r="DJ1" s="2" t="s">
        <v>27</v>
      </c>
      <c r="DK1" s="2" t="s">
        <v>28</v>
      </c>
      <c r="DL1" s="2" t="s">
        <v>29</v>
      </c>
      <c r="DM1" s="2" t="s">
        <v>30</v>
      </c>
      <c r="DN1" s="16" t="s">
        <v>258</v>
      </c>
      <c r="DO1" s="10" t="s">
        <v>142</v>
      </c>
      <c r="DP1" s="10" t="s">
        <v>143</v>
      </c>
      <c r="DQ1" s="10" t="s">
        <v>144</v>
      </c>
      <c r="DR1" s="10" t="s">
        <v>145</v>
      </c>
      <c r="DS1" s="10" t="s">
        <v>146</v>
      </c>
      <c r="DT1" s="10" t="s">
        <v>148</v>
      </c>
      <c r="DU1" s="10" t="s">
        <v>149</v>
      </c>
      <c r="DY1" t="s">
        <v>338</v>
      </c>
      <c r="EA1" t="s">
        <v>344</v>
      </c>
      <c r="EP1" s="2" t="s">
        <v>12</v>
      </c>
      <c r="GF1" s="79" t="s">
        <v>421</v>
      </c>
      <c r="GG1" s="68"/>
      <c r="GH1" s="68"/>
      <c r="GI1" s="2"/>
      <c r="GJ1" s="2"/>
      <c r="GK1" s="2" t="s">
        <v>0</v>
      </c>
      <c r="GL1" s="2" t="s">
        <v>1</v>
      </c>
      <c r="GM1" s="2" t="s">
        <v>2</v>
      </c>
      <c r="GN1" s="2" t="s">
        <v>3</v>
      </c>
      <c r="GO1" s="2" t="s">
        <v>4</v>
      </c>
      <c r="GP1" s="2" t="s">
        <v>5</v>
      </c>
      <c r="GQ1" s="2" t="s">
        <v>6</v>
      </c>
      <c r="GR1" s="2" t="s">
        <v>7</v>
      </c>
      <c r="GS1" s="2" t="s">
        <v>8</v>
      </c>
      <c r="GT1" s="2" t="s">
        <v>9</v>
      </c>
      <c r="GU1" s="2" t="s">
        <v>10</v>
      </c>
      <c r="GV1" s="2" t="s">
        <v>11</v>
      </c>
      <c r="GW1" s="2" t="s">
        <v>12</v>
      </c>
      <c r="GX1" s="2" t="s">
        <v>13</v>
      </c>
      <c r="GY1" s="2" t="s">
        <v>14</v>
      </c>
      <c r="GZ1" s="2" t="s">
        <v>15</v>
      </c>
      <c r="HA1" s="2" t="s">
        <v>16</v>
      </c>
      <c r="HB1" s="2" t="s">
        <v>17</v>
      </c>
      <c r="HC1" s="2" t="s">
        <v>18</v>
      </c>
      <c r="HD1" s="2" t="s">
        <v>19</v>
      </c>
      <c r="HE1" s="2" t="s">
        <v>20</v>
      </c>
      <c r="HF1" s="2" t="s">
        <v>21</v>
      </c>
      <c r="HG1" s="2" t="s">
        <v>22</v>
      </c>
      <c r="HH1" s="2" t="s">
        <v>23</v>
      </c>
      <c r="HI1" s="2" t="s">
        <v>24</v>
      </c>
      <c r="HJ1" s="2" t="s">
        <v>25</v>
      </c>
      <c r="HK1" s="2" t="s">
        <v>26</v>
      </c>
      <c r="HL1" s="2" t="s">
        <v>27</v>
      </c>
      <c r="HM1" s="2" t="s">
        <v>28</v>
      </c>
      <c r="HN1" s="2" t="s">
        <v>29</v>
      </c>
      <c r="HO1" s="2" t="s">
        <v>30</v>
      </c>
      <c r="HP1" s="16" t="s">
        <v>258</v>
      </c>
      <c r="HQ1" s="10" t="s">
        <v>142</v>
      </c>
      <c r="HR1" s="10" t="s">
        <v>143</v>
      </c>
      <c r="HS1" s="10" t="s">
        <v>144</v>
      </c>
      <c r="HT1" s="10" t="s">
        <v>145</v>
      </c>
      <c r="HU1" s="10" t="s">
        <v>146</v>
      </c>
      <c r="HV1" s="10" t="s">
        <v>148</v>
      </c>
      <c r="HW1" s="10" t="s">
        <v>149</v>
      </c>
      <c r="HY1" s="2" t="s">
        <v>12</v>
      </c>
    </row>
    <row r="2" spans="1:375" ht="14.4" customHeight="1">
      <c r="A2" s="63" t="s">
        <v>65</v>
      </c>
      <c r="B2" s="33" t="s">
        <v>360</v>
      </c>
      <c r="C2" s="33"/>
      <c r="D2" s="33">
        <v>198.68299999999999</v>
      </c>
      <c r="E2" s="33">
        <v>524.73699999999997</v>
      </c>
      <c r="F2" s="33">
        <v>38378.400000000001</v>
      </c>
      <c r="G2" s="33">
        <v>39453</v>
      </c>
      <c r="H2" s="33">
        <v>109500</v>
      </c>
      <c r="I2" s="33">
        <v>179243</v>
      </c>
      <c r="J2" s="17">
        <v>697.44399999999996</v>
      </c>
      <c r="K2" s="17">
        <v>341.846</v>
      </c>
      <c r="L2" s="33">
        <v>21.112100000000002</v>
      </c>
      <c r="M2" s="33">
        <v>12334.9</v>
      </c>
      <c r="N2" s="33">
        <v>2.4002500000000002</v>
      </c>
      <c r="O2" s="17">
        <v>2.8005900000000001</v>
      </c>
      <c r="P2" s="33">
        <v>1878.12</v>
      </c>
      <c r="Q2" s="33">
        <v>145245</v>
      </c>
      <c r="R2" s="33">
        <v>547.53599999999994</v>
      </c>
      <c r="S2" s="33">
        <v>554.78700000000003</v>
      </c>
      <c r="T2" s="33">
        <v>40.570900000000002</v>
      </c>
      <c r="U2" s="33">
        <v>441.40100000000001</v>
      </c>
      <c r="V2" s="17">
        <v>5.3773600000000004</v>
      </c>
      <c r="W2" s="33">
        <v>0.66604200000000002</v>
      </c>
      <c r="X2" s="33">
        <v>6.123E-2</v>
      </c>
      <c r="Y2" s="33">
        <v>2.4143999999999999E-4</v>
      </c>
      <c r="Z2" s="33">
        <v>50.352499999999999</v>
      </c>
      <c r="AA2" s="33">
        <v>2.7218599999999999</v>
      </c>
      <c r="AB2" s="33">
        <v>6.8292400000000004</v>
      </c>
      <c r="AC2" s="33">
        <v>1254.5</v>
      </c>
      <c r="AD2" s="33">
        <v>5.5519100000000002E-3</v>
      </c>
      <c r="AE2" s="34">
        <v>1.36797E-9</v>
      </c>
      <c r="AF2" s="33">
        <v>5.1803200000000004E-3</v>
      </c>
      <c r="AG2" s="33">
        <v>3.8418000000000001</v>
      </c>
      <c r="AI2" s="33">
        <v>412600</v>
      </c>
      <c r="AJ2" s="33">
        <v>51800</v>
      </c>
      <c r="AK2" s="33">
        <v>109500</v>
      </c>
      <c r="AL2" s="33">
        <v>188900</v>
      </c>
      <c r="AM2" s="33">
        <v>77700</v>
      </c>
      <c r="AN2" s="33">
        <v>11399.999999999998</v>
      </c>
      <c r="AO2" s="33">
        <v>148200</v>
      </c>
      <c r="AQ2" s="64" t="s">
        <v>98</v>
      </c>
      <c r="AR2" s="31" t="s">
        <v>66</v>
      </c>
      <c r="AS2" s="31"/>
      <c r="AT2" s="31">
        <v>174.696</v>
      </c>
      <c r="AU2" s="31">
        <v>2737.93</v>
      </c>
      <c r="AV2" s="31">
        <v>34252.6</v>
      </c>
      <c r="AW2" s="31">
        <v>34379.1</v>
      </c>
      <c r="AX2" s="31">
        <v>107900</v>
      </c>
      <c r="AY2" s="31">
        <v>162365</v>
      </c>
      <c r="AZ2" s="17">
        <v>2104.7399999999998</v>
      </c>
      <c r="BA2" s="17">
        <v>1227.31</v>
      </c>
      <c r="BB2" s="31">
        <v>17.4358</v>
      </c>
      <c r="BC2" s="31">
        <v>9288.99</v>
      </c>
      <c r="BD2" s="31">
        <v>217.42699999999999</v>
      </c>
      <c r="BE2" s="31">
        <v>189.65199999999999</v>
      </c>
      <c r="BF2" s="31">
        <v>1869.64</v>
      </c>
      <c r="BG2" s="31">
        <v>99529</v>
      </c>
      <c r="BH2" s="31">
        <v>573.15200000000004</v>
      </c>
      <c r="BI2" s="31">
        <v>539.41899999999998</v>
      </c>
      <c r="BJ2" s="31">
        <v>32.6556</v>
      </c>
      <c r="BK2" s="31">
        <v>319.065</v>
      </c>
      <c r="BL2" s="17">
        <v>31.98</v>
      </c>
      <c r="BM2" s="31">
        <v>24.9956</v>
      </c>
      <c r="BN2" s="31">
        <v>2.1263699999999998E-3</v>
      </c>
      <c r="BO2" s="17" t="s">
        <v>292</v>
      </c>
      <c r="BP2" s="31">
        <v>26.3078</v>
      </c>
      <c r="BQ2" s="31">
        <v>1.06264</v>
      </c>
      <c r="BR2" s="31">
        <v>15.697900000000001</v>
      </c>
      <c r="BS2" s="31">
        <v>598.49599999999998</v>
      </c>
      <c r="BT2" s="31">
        <v>1.04663E-2</v>
      </c>
      <c r="BU2" s="17" t="s">
        <v>292</v>
      </c>
      <c r="BV2" s="31">
        <v>0.15074499999999999</v>
      </c>
      <c r="BW2" s="31">
        <v>4.1593799999999996</v>
      </c>
      <c r="BY2" s="31">
        <v>408200</v>
      </c>
      <c r="BZ2" s="31">
        <v>52800</v>
      </c>
      <c r="CA2" s="31">
        <v>107899.99999999999</v>
      </c>
      <c r="CB2" s="31">
        <v>183600</v>
      </c>
      <c r="CC2" s="31">
        <v>75900</v>
      </c>
      <c r="CD2" s="31">
        <v>9700</v>
      </c>
      <c r="CE2" s="31">
        <v>162100</v>
      </c>
      <c r="CG2" s="64" t="s">
        <v>140</v>
      </c>
      <c r="CH2" s="27" t="s">
        <v>99</v>
      </c>
      <c r="CI2" s="27"/>
      <c r="CJ2" s="27">
        <v>246.75700000000001</v>
      </c>
      <c r="CK2" s="27">
        <v>504.78100000000001</v>
      </c>
      <c r="CL2" s="27">
        <v>52656.2</v>
      </c>
      <c r="CM2" s="27">
        <v>61779.8</v>
      </c>
      <c r="CN2" s="27">
        <v>107200</v>
      </c>
      <c r="CO2" s="27">
        <v>160231</v>
      </c>
      <c r="CP2" s="17">
        <v>666.36099999999999</v>
      </c>
      <c r="CQ2" s="17">
        <v>345.79500000000002</v>
      </c>
      <c r="CR2" s="27">
        <v>37.300899999999999</v>
      </c>
      <c r="CS2" s="27">
        <v>9408.5499999999993</v>
      </c>
      <c r="CT2" s="27">
        <v>481.30700000000002</v>
      </c>
      <c r="CU2" s="27">
        <v>204.125</v>
      </c>
      <c r="CV2" s="27">
        <v>267.18799999999999</v>
      </c>
      <c r="CW2" s="27">
        <v>86339.4</v>
      </c>
      <c r="CX2" s="27">
        <v>506.43700000000001</v>
      </c>
      <c r="CY2" s="27">
        <v>475.52100000000002</v>
      </c>
      <c r="CZ2" s="27">
        <v>44.030099999999997</v>
      </c>
      <c r="DA2" s="27">
        <v>414.358</v>
      </c>
      <c r="DB2" s="17">
        <v>1.4262300000000001</v>
      </c>
      <c r="DC2" s="27">
        <v>0.89898100000000003</v>
      </c>
      <c r="DD2" s="27">
        <v>0.118864</v>
      </c>
      <c r="DE2" s="17" t="s">
        <v>292</v>
      </c>
      <c r="DF2" s="27">
        <v>34.715600000000002</v>
      </c>
      <c r="DG2" s="27">
        <v>6.7004700000000001</v>
      </c>
      <c r="DH2" s="27">
        <v>21.972300000000001</v>
      </c>
      <c r="DI2" s="27">
        <v>969.80899999999997</v>
      </c>
      <c r="DJ2" s="27">
        <v>2.42465E-4</v>
      </c>
      <c r="DK2" s="28">
        <v>2.8552599999999999E-7</v>
      </c>
      <c r="DL2" s="27">
        <v>0.28083000000000002</v>
      </c>
      <c r="DM2" s="27">
        <v>4.7562899999999999</v>
      </c>
      <c r="DO2" s="27">
        <v>417800</v>
      </c>
      <c r="DP2" s="27">
        <v>72300</v>
      </c>
      <c r="DQ2" s="27">
        <v>107200</v>
      </c>
      <c r="DR2" s="27">
        <v>189200.00000000003</v>
      </c>
      <c r="DS2" s="27">
        <v>74600</v>
      </c>
      <c r="DT2" s="27">
        <v>11299.999999999998</v>
      </c>
      <c r="DU2" s="27">
        <v>127600</v>
      </c>
      <c r="DY2" t="s">
        <v>342</v>
      </c>
      <c r="DZ2" t="s">
        <v>350</v>
      </c>
      <c r="EA2" t="s">
        <v>345</v>
      </c>
      <c r="EB2" t="s">
        <v>350</v>
      </c>
      <c r="EG2" t="s">
        <v>312</v>
      </c>
      <c r="EH2" t="s">
        <v>313</v>
      </c>
      <c r="EJ2" t="s">
        <v>319</v>
      </c>
      <c r="EK2" t="s">
        <v>320</v>
      </c>
      <c r="EM2" t="s">
        <v>331</v>
      </c>
      <c r="EN2" t="s">
        <v>145</v>
      </c>
      <c r="EO2" s="26" t="s">
        <v>64</v>
      </c>
      <c r="EP2" s="17">
        <v>2.8005900000000001</v>
      </c>
      <c r="EQ2" s="33">
        <v>1</v>
      </c>
      <c r="ER2" s="33">
        <v>2</v>
      </c>
      <c r="ES2" s="33">
        <v>3</v>
      </c>
      <c r="ET2" s="33">
        <v>4</v>
      </c>
      <c r="EU2" s="33">
        <v>5</v>
      </c>
      <c r="EV2" s="33">
        <v>6</v>
      </c>
      <c r="EW2" s="33">
        <v>7</v>
      </c>
      <c r="EX2" s="33">
        <v>8</v>
      </c>
      <c r="EY2" s="33">
        <v>9</v>
      </c>
      <c r="EZ2" s="33">
        <v>10</v>
      </c>
      <c r="FA2" s="33">
        <v>11</v>
      </c>
      <c r="FB2" s="33">
        <v>12</v>
      </c>
      <c r="FC2" s="26" t="s">
        <v>305</v>
      </c>
      <c r="FE2" s="31">
        <v>1</v>
      </c>
      <c r="FF2" s="31">
        <v>2</v>
      </c>
      <c r="FG2" s="31">
        <v>3</v>
      </c>
      <c r="FH2" s="31">
        <v>4</v>
      </c>
      <c r="FI2" s="31">
        <v>5</v>
      </c>
      <c r="FJ2" s="31">
        <v>6</v>
      </c>
      <c r="FK2" s="31">
        <v>7</v>
      </c>
      <c r="FL2" s="31">
        <v>8</v>
      </c>
      <c r="FM2" s="31">
        <v>9</v>
      </c>
      <c r="FN2" s="31">
        <v>10</v>
      </c>
      <c r="FO2" s="31">
        <v>11</v>
      </c>
      <c r="FP2" s="31">
        <v>12</v>
      </c>
      <c r="FQ2" s="26" t="s">
        <v>306</v>
      </c>
      <c r="FS2" s="27">
        <v>1</v>
      </c>
      <c r="FT2" s="27">
        <v>2</v>
      </c>
      <c r="FU2" s="27">
        <v>3</v>
      </c>
      <c r="FV2" s="27">
        <v>4</v>
      </c>
      <c r="FW2" s="27">
        <v>5</v>
      </c>
      <c r="FX2" s="27">
        <v>6</v>
      </c>
      <c r="FY2" s="27">
        <v>7</v>
      </c>
      <c r="FZ2" s="27">
        <v>8</v>
      </c>
      <c r="GA2" s="27">
        <v>9</v>
      </c>
      <c r="GB2" s="27">
        <v>10</v>
      </c>
      <c r="GC2" s="27">
        <v>11</v>
      </c>
      <c r="GD2" s="27">
        <v>12</v>
      </c>
      <c r="GF2" s="68"/>
      <c r="GG2" s="68"/>
      <c r="GH2" s="68"/>
      <c r="GI2" s="63" t="s">
        <v>65</v>
      </c>
      <c r="GJ2" s="33" t="s">
        <v>360</v>
      </c>
      <c r="GK2" s="33"/>
      <c r="GL2" s="33">
        <v>198.68299999999999</v>
      </c>
      <c r="GM2" s="33">
        <v>524.73699999999997</v>
      </c>
      <c r="GN2" s="33">
        <v>38378.400000000001</v>
      </c>
      <c r="GO2" s="33">
        <v>39453</v>
      </c>
      <c r="GP2" s="33">
        <v>109500</v>
      </c>
      <c r="GQ2" s="33">
        <v>179243</v>
      </c>
      <c r="GR2" s="17">
        <v>697.44399999999996</v>
      </c>
      <c r="GS2" s="17">
        <v>341.846</v>
      </c>
      <c r="GT2" s="33">
        <v>21.112100000000002</v>
      </c>
      <c r="GU2" s="33">
        <v>12334.9</v>
      </c>
      <c r="GV2" s="33">
        <v>2.4002500000000002</v>
      </c>
      <c r="GW2" s="17">
        <v>2.8005900000000001</v>
      </c>
      <c r="GX2" s="33">
        <v>1878.12</v>
      </c>
      <c r="GY2" s="33">
        <v>145245</v>
      </c>
      <c r="GZ2" s="33">
        <v>547.53599999999994</v>
      </c>
      <c r="HA2" s="33">
        <v>554.78700000000003</v>
      </c>
      <c r="HB2" s="33">
        <v>40.570900000000002</v>
      </c>
      <c r="HC2" s="33">
        <v>441.40100000000001</v>
      </c>
      <c r="HD2" s="17">
        <v>5.3773600000000004</v>
      </c>
      <c r="HE2" s="33">
        <v>0.66604200000000002</v>
      </c>
      <c r="HF2" s="33">
        <v>6.123E-2</v>
      </c>
      <c r="HG2" s="33">
        <v>2.4143999999999999E-4</v>
      </c>
      <c r="HH2" s="33">
        <v>50.352499999999999</v>
      </c>
      <c r="HI2" s="33">
        <v>2.7218599999999999</v>
      </c>
      <c r="HJ2" s="33">
        <v>6.8292400000000004</v>
      </c>
      <c r="HK2" s="33">
        <v>1254.5</v>
      </c>
      <c r="HL2" s="33">
        <v>5.5519100000000002E-3</v>
      </c>
      <c r="HM2" s="34">
        <v>1.36797E-9</v>
      </c>
      <c r="HN2" s="33">
        <v>5.1803200000000004E-3</v>
      </c>
      <c r="HO2" s="33">
        <v>3.8418000000000001</v>
      </c>
      <c r="HQ2" s="33">
        <v>412600</v>
      </c>
      <c r="HR2" s="33">
        <v>51800</v>
      </c>
      <c r="HS2" s="33">
        <v>109500</v>
      </c>
      <c r="HT2" s="33">
        <v>188900</v>
      </c>
      <c r="HU2" s="33">
        <v>77700</v>
      </c>
      <c r="HV2" s="33">
        <v>11399.999999999998</v>
      </c>
      <c r="HW2" s="33">
        <v>148200</v>
      </c>
      <c r="HX2" s="26" t="s">
        <v>64</v>
      </c>
      <c r="HY2" s="17">
        <v>2.8005900000000001</v>
      </c>
      <c r="HZ2" s="33">
        <v>1</v>
      </c>
      <c r="IA2" s="33">
        <v>2</v>
      </c>
      <c r="IB2" s="33">
        <v>3</v>
      </c>
      <c r="IC2" s="33">
        <v>4</v>
      </c>
      <c r="ID2" s="33">
        <v>5</v>
      </c>
      <c r="IE2" s="33">
        <v>6</v>
      </c>
      <c r="IF2" s="33">
        <v>7</v>
      </c>
      <c r="IG2" s="33">
        <v>8</v>
      </c>
      <c r="IH2" s="33">
        <v>9</v>
      </c>
      <c r="II2" s="33">
        <v>10</v>
      </c>
      <c r="IJ2" s="33">
        <v>11</v>
      </c>
      <c r="IK2" s="33">
        <v>12</v>
      </c>
      <c r="IN2" s="81" t="s">
        <v>423</v>
      </c>
      <c r="IO2" s="81"/>
      <c r="IP2" s="81"/>
      <c r="IQ2" s="81"/>
    </row>
    <row r="3" spans="1:375" ht="14.4" customHeight="1">
      <c r="A3" s="63"/>
      <c r="B3" s="29" t="s">
        <v>32</v>
      </c>
      <c r="C3" s="29"/>
      <c r="D3" s="29">
        <v>182.916</v>
      </c>
      <c r="E3" s="29">
        <v>492.12200000000001</v>
      </c>
      <c r="F3" s="29">
        <v>35844.699999999997</v>
      </c>
      <c r="G3" s="29">
        <v>37647.9</v>
      </c>
      <c r="H3" s="29">
        <v>109700</v>
      </c>
      <c r="I3" s="29">
        <v>172026</v>
      </c>
      <c r="J3" s="17">
        <v>275.07600000000002</v>
      </c>
      <c r="K3" s="17">
        <v>201.07300000000001</v>
      </c>
      <c r="L3" s="29">
        <v>20.432500000000001</v>
      </c>
      <c r="M3" s="29">
        <v>14162</v>
      </c>
      <c r="N3" s="29">
        <v>3.0891899999999999</v>
      </c>
      <c r="O3" s="17">
        <v>1.49969</v>
      </c>
      <c r="P3" s="29">
        <v>1760.36</v>
      </c>
      <c r="Q3" s="29">
        <v>134137</v>
      </c>
      <c r="R3" s="29">
        <v>569.428</v>
      </c>
      <c r="S3" s="29">
        <v>574.81399999999996</v>
      </c>
      <c r="T3" s="29">
        <v>35.504300000000001</v>
      </c>
      <c r="U3" s="29">
        <v>438.70400000000001</v>
      </c>
      <c r="V3" s="17">
        <v>1.41557</v>
      </c>
      <c r="W3" s="29">
        <v>0.69955800000000001</v>
      </c>
      <c r="X3" s="29">
        <v>0.245972</v>
      </c>
      <c r="Y3" s="29">
        <v>0.18501200000000001</v>
      </c>
      <c r="Z3" s="29">
        <v>41.805100000000003</v>
      </c>
      <c r="AA3" s="29">
        <v>2.3417400000000002</v>
      </c>
      <c r="AB3" s="29">
        <v>8.5096299999999996</v>
      </c>
      <c r="AC3" s="29">
        <v>1345.99</v>
      </c>
      <c r="AD3" s="29">
        <v>2.75526E-2</v>
      </c>
      <c r="AE3" s="29">
        <v>2.5299599999999998E-2</v>
      </c>
      <c r="AF3" s="29">
        <v>3.1709399999999999E-2</v>
      </c>
      <c r="AG3" s="29">
        <v>3.8002899999999999</v>
      </c>
      <c r="AI3" s="29">
        <v>411900</v>
      </c>
      <c r="AJ3" s="29">
        <v>51500</v>
      </c>
      <c r="AK3" s="29">
        <v>109700</v>
      </c>
      <c r="AL3" s="29">
        <v>187200</v>
      </c>
      <c r="AM3" s="29">
        <v>78400</v>
      </c>
      <c r="AN3" s="29">
        <v>12700</v>
      </c>
      <c r="AO3" s="29">
        <v>148500</v>
      </c>
      <c r="AQ3" s="64"/>
      <c r="AR3" s="31" t="s">
        <v>67</v>
      </c>
      <c r="AS3" s="31"/>
      <c r="AT3" s="31">
        <v>174.63</v>
      </c>
      <c r="AU3" s="31">
        <v>644.36599999999999</v>
      </c>
      <c r="AV3" s="31">
        <v>39583.300000000003</v>
      </c>
      <c r="AW3" s="31">
        <v>39681.5</v>
      </c>
      <c r="AX3" s="31">
        <v>106400</v>
      </c>
      <c r="AY3" s="31">
        <v>160633</v>
      </c>
      <c r="AZ3" s="17">
        <v>-76.045400000000001</v>
      </c>
      <c r="BA3" s="17">
        <v>113.325</v>
      </c>
      <c r="BB3" s="31">
        <v>15.7332</v>
      </c>
      <c r="BC3" s="31">
        <v>9893.33</v>
      </c>
      <c r="BD3" s="31">
        <v>237.541</v>
      </c>
      <c r="BE3" s="31">
        <v>55.706000000000003</v>
      </c>
      <c r="BF3" s="31">
        <v>1712.62</v>
      </c>
      <c r="BG3" s="31">
        <v>103362</v>
      </c>
      <c r="BH3" s="31">
        <v>616.13900000000001</v>
      </c>
      <c r="BI3" s="31">
        <v>609.80799999999999</v>
      </c>
      <c r="BJ3" s="31">
        <v>33.0822</v>
      </c>
      <c r="BK3" s="31">
        <v>409.88799999999998</v>
      </c>
      <c r="BL3" s="17">
        <v>3.90402</v>
      </c>
      <c r="BM3" s="31">
        <v>0.71957499999999996</v>
      </c>
      <c r="BN3" s="31">
        <v>1.86413E-2</v>
      </c>
      <c r="BO3" s="31">
        <v>4.5037699999999998E-3</v>
      </c>
      <c r="BP3" s="31">
        <v>25.667999999999999</v>
      </c>
      <c r="BQ3" s="31">
        <v>1.1533199999999999</v>
      </c>
      <c r="BR3" s="31">
        <v>21.401800000000001</v>
      </c>
      <c r="BS3" s="31">
        <v>781.68899999999996</v>
      </c>
      <c r="BT3" s="31">
        <v>9.5500399999999992E-3</v>
      </c>
      <c r="BU3" s="31">
        <v>1.5559399999999999E-2</v>
      </c>
      <c r="BV3" s="31">
        <v>0.14501500000000001</v>
      </c>
      <c r="BW3" s="31">
        <v>3.1295199999999999</v>
      </c>
      <c r="BY3" s="31">
        <v>409900</v>
      </c>
      <c r="BZ3" s="31">
        <v>58300</v>
      </c>
      <c r="CA3" s="31">
        <v>106400</v>
      </c>
      <c r="CB3" s="31">
        <v>185000</v>
      </c>
      <c r="CC3" s="31">
        <v>76300</v>
      </c>
      <c r="CD3" s="31">
        <v>9000</v>
      </c>
      <c r="CE3" s="31">
        <v>155200</v>
      </c>
      <c r="CG3" s="64"/>
      <c r="CH3" s="27" t="s">
        <v>100</v>
      </c>
      <c r="CI3" s="27"/>
      <c r="CJ3" s="27">
        <v>262.27100000000002</v>
      </c>
      <c r="CK3" s="27">
        <v>919.221</v>
      </c>
      <c r="CL3" s="27">
        <v>51060.800000000003</v>
      </c>
      <c r="CM3" s="27">
        <v>58448.5</v>
      </c>
      <c r="CN3" s="27">
        <v>107700</v>
      </c>
      <c r="CO3" s="27">
        <v>151082</v>
      </c>
      <c r="CP3" s="17">
        <v>97.976100000000002</v>
      </c>
      <c r="CQ3" s="17">
        <v>304.93099999999998</v>
      </c>
      <c r="CR3" s="27">
        <v>58.270400000000002</v>
      </c>
      <c r="CS3" s="27">
        <v>8363.2099999999991</v>
      </c>
      <c r="CT3" s="27">
        <v>325.53100000000001</v>
      </c>
      <c r="CU3" s="27">
        <v>68.564999999999998</v>
      </c>
      <c r="CV3" s="27">
        <v>287.22300000000001</v>
      </c>
      <c r="CW3" s="27">
        <v>91843.3</v>
      </c>
      <c r="CX3" s="27">
        <v>452.62799999999999</v>
      </c>
      <c r="CY3" s="27">
        <v>457.53199999999998</v>
      </c>
      <c r="CZ3" s="27">
        <v>32.430599999999998</v>
      </c>
      <c r="DA3" s="27">
        <v>401.91199999999998</v>
      </c>
      <c r="DB3" s="17">
        <v>5.6327699999999998</v>
      </c>
      <c r="DC3" s="27">
        <v>1.2521800000000001</v>
      </c>
      <c r="DD3" s="27">
        <v>0.20272200000000001</v>
      </c>
      <c r="DE3" s="27">
        <v>43.692100000000003</v>
      </c>
      <c r="DF3" s="27">
        <v>26.020199999999999</v>
      </c>
      <c r="DG3" s="27">
        <v>6.5317400000000001</v>
      </c>
      <c r="DH3" s="27">
        <v>21.811399999999999</v>
      </c>
      <c r="DI3" s="27">
        <v>922.00099999999998</v>
      </c>
      <c r="DJ3" s="17" t="s">
        <v>292</v>
      </c>
      <c r="DK3" s="27">
        <v>0.190798</v>
      </c>
      <c r="DL3" s="27">
        <v>0.30379</v>
      </c>
      <c r="DM3" s="27">
        <v>5.7308300000000001</v>
      </c>
      <c r="DO3" s="27">
        <v>419200</v>
      </c>
      <c r="DP3" s="27">
        <v>72700</v>
      </c>
      <c r="DQ3" s="27">
        <v>107700</v>
      </c>
      <c r="DR3" s="27">
        <v>191500</v>
      </c>
      <c r="DS3" s="27">
        <v>72200</v>
      </c>
      <c r="DT3" s="27">
        <v>9200</v>
      </c>
      <c r="DU3" s="27">
        <v>127500</v>
      </c>
      <c r="DY3" t="s">
        <v>319</v>
      </c>
      <c r="DZ3" t="s">
        <v>148</v>
      </c>
      <c r="EA3" t="s">
        <v>319</v>
      </c>
      <c r="EB3" t="s">
        <v>329</v>
      </c>
      <c r="EH3" t="s">
        <v>314</v>
      </c>
      <c r="EK3" t="s">
        <v>321</v>
      </c>
      <c r="EN3" t="s">
        <v>144</v>
      </c>
      <c r="EO3" s="26" t="s">
        <v>379</v>
      </c>
      <c r="EP3" s="17">
        <v>1.49969</v>
      </c>
      <c r="EQ3" s="29">
        <v>1</v>
      </c>
      <c r="ER3" s="29">
        <v>2</v>
      </c>
      <c r="ES3" s="29">
        <v>3</v>
      </c>
      <c r="ET3" s="29">
        <v>4</v>
      </c>
      <c r="EU3" s="29">
        <v>5</v>
      </c>
      <c r="EV3" s="29">
        <v>6</v>
      </c>
      <c r="EW3" s="29">
        <v>7</v>
      </c>
      <c r="EX3" s="29">
        <v>8</v>
      </c>
      <c r="EY3" s="29">
        <v>9</v>
      </c>
      <c r="EZ3" s="29">
        <v>10</v>
      </c>
      <c r="FA3" s="29">
        <v>11</v>
      </c>
      <c r="FB3" s="29">
        <v>12</v>
      </c>
      <c r="FC3" s="26" t="s">
        <v>379</v>
      </c>
      <c r="FE3" s="31">
        <v>1</v>
      </c>
      <c r="FF3" s="31">
        <v>2</v>
      </c>
      <c r="FG3" s="31">
        <v>3</v>
      </c>
      <c r="FH3" s="31">
        <v>4</v>
      </c>
      <c r="FI3" s="31">
        <v>5</v>
      </c>
      <c r="FJ3" s="31">
        <v>6</v>
      </c>
      <c r="FK3" s="31">
        <v>7</v>
      </c>
      <c r="FL3" s="31">
        <v>8</v>
      </c>
      <c r="FM3" s="31">
        <v>9</v>
      </c>
      <c r="FN3" s="31">
        <v>10</v>
      </c>
      <c r="FO3" s="31">
        <v>11</v>
      </c>
      <c r="FP3" s="31">
        <v>12</v>
      </c>
      <c r="FQ3" s="26" t="s">
        <v>379</v>
      </c>
      <c r="FS3" s="27">
        <v>1</v>
      </c>
      <c r="FT3" s="27">
        <v>2</v>
      </c>
      <c r="FU3" s="27">
        <v>3</v>
      </c>
      <c r="FV3" s="27">
        <v>4</v>
      </c>
      <c r="FW3" s="27">
        <v>5</v>
      </c>
      <c r="FX3" s="27">
        <v>6</v>
      </c>
      <c r="FY3" s="27">
        <v>7</v>
      </c>
      <c r="FZ3" s="27">
        <v>8</v>
      </c>
      <c r="GA3" s="27">
        <v>9</v>
      </c>
      <c r="GB3" s="27">
        <v>10</v>
      </c>
      <c r="GC3" s="27">
        <v>11</v>
      </c>
      <c r="GD3" s="27">
        <v>12</v>
      </c>
      <c r="GF3" s="68"/>
      <c r="GG3" s="68"/>
      <c r="GH3" s="68"/>
      <c r="GI3" s="63"/>
      <c r="GJ3" s="29" t="s">
        <v>32</v>
      </c>
      <c r="GK3" s="29"/>
      <c r="GL3" s="29">
        <v>182.916</v>
      </c>
      <c r="GM3" s="29">
        <v>492.12200000000001</v>
      </c>
      <c r="GN3" s="29">
        <v>35844.699999999997</v>
      </c>
      <c r="GO3" s="29">
        <v>37647.9</v>
      </c>
      <c r="GP3" s="29">
        <v>109700</v>
      </c>
      <c r="GQ3" s="29">
        <v>172026</v>
      </c>
      <c r="GR3" s="17">
        <v>275.07600000000002</v>
      </c>
      <c r="GS3" s="17">
        <v>201.07300000000001</v>
      </c>
      <c r="GT3" s="29">
        <v>20.432500000000001</v>
      </c>
      <c r="GU3" s="29">
        <v>14162</v>
      </c>
      <c r="GV3" s="29">
        <v>3.0891899999999999</v>
      </c>
      <c r="GW3" s="17">
        <v>1.49969</v>
      </c>
      <c r="GX3" s="29">
        <v>1760.36</v>
      </c>
      <c r="GY3" s="29">
        <v>134137</v>
      </c>
      <c r="GZ3" s="29">
        <v>569.428</v>
      </c>
      <c r="HA3" s="29">
        <v>574.81399999999996</v>
      </c>
      <c r="HB3" s="29">
        <v>35.504300000000001</v>
      </c>
      <c r="HC3" s="29">
        <v>438.70400000000001</v>
      </c>
      <c r="HD3" s="17">
        <v>1.41557</v>
      </c>
      <c r="HE3" s="29">
        <v>0.69955800000000001</v>
      </c>
      <c r="HF3" s="29">
        <v>0.245972</v>
      </c>
      <c r="HG3" s="29">
        <v>0.18501200000000001</v>
      </c>
      <c r="HH3" s="29">
        <v>41.805100000000003</v>
      </c>
      <c r="HI3" s="29">
        <v>2.3417400000000002</v>
      </c>
      <c r="HJ3" s="29">
        <v>8.5096299999999996</v>
      </c>
      <c r="HK3" s="29">
        <v>1345.99</v>
      </c>
      <c r="HL3" s="29">
        <v>2.75526E-2</v>
      </c>
      <c r="HM3" s="29">
        <v>2.5299599999999998E-2</v>
      </c>
      <c r="HN3" s="29">
        <v>3.1709399999999999E-2</v>
      </c>
      <c r="HO3" s="29">
        <v>3.8002899999999999</v>
      </c>
      <c r="HQ3" s="29">
        <v>411900</v>
      </c>
      <c r="HR3" s="29">
        <v>51500</v>
      </c>
      <c r="HS3" s="29">
        <v>109700</v>
      </c>
      <c r="HT3" s="29">
        <v>187200</v>
      </c>
      <c r="HU3" s="29">
        <v>78400</v>
      </c>
      <c r="HV3" s="29">
        <v>12700</v>
      </c>
      <c r="HW3" s="29">
        <v>148500</v>
      </c>
      <c r="HX3" s="26" t="s">
        <v>379</v>
      </c>
      <c r="HY3" s="17">
        <v>1.49969</v>
      </c>
      <c r="HZ3" s="29">
        <v>1</v>
      </c>
      <c r="IA3" s="29">
        <v>2</v>
      </c>
      <c r="IB3" s="29">
        <v>3</v>
      </c>
      <c r="IC3" s="29">
        <v>4</v>
      </c>
      <c r="ID3" s="29">
        <v>5</v>
      </c>
      <c r="IE3" s="29">
        <v>6</v>
      </c>
      <c r="IF3" s="29">
        <v>7</v>
      </c>
      <c r="IG3" s="29">
        <v>8</v>
      </c>
      <c r="IH3" s="29">
        <v>9</v>
      </c>
      <c r="II3" s="29">
        <v>10</v>
      </c>
      <c r="IJ3" s="29">
        <v>11</v>
      </c>
      <c r="IK3" s="29">
        <v>12</v>
      </c>
      <c r="IN3" s="81"/>
      <c r="IO3" s="81"/>
      <c r="IP3" s="81"/>
      <c r="IQ3" s="81"/>
    </row>
    <row r="4" spans="1:375" ht="14.4" customHeight="1">
      <c r="A4" s="63"/>
      <c r="B4" s="29" t="s">
        <v>33</v>
      </c>
      <c r="C4" s="29"/>
      <c r="D4" s="29">
        <v>205.983</v>
      </c>
      <c r="E4" s="29">
        <v>573.09900000000005</v>
      </c>
      <c r="F4" s="29">
        <v>39585.9</v>
      </c>
      <c r="G4" s="29">
        <v>39852.5</v>
      </c>
      <c r="H4" s="29">
        <v>108300</v>
      </c>
      <c r="I4" s="29">
        <v>175267</v>
      </c>
      <c r="J4" s="17">
        <v>405.03100000000001</v>
      </c>
      <c r="K4" s="17">
        <v>154.14500000000001</v>
      </c>
      <c r="L4" s="29">
        <v>22.113099999999999</v>
      </c>
      <c r="M4" s="29">
        <v>15595.8</v>
      </c>
      <c r="N4" s="29">
        <v>3.1933699999999998</v>
      </c>
      <c r="O4" s="17">
        <v>0.96187800000000001</v>
      </c>
      <c r="P4" s="29">
        <v>1956.54</v>
      </c>
      <c r="Q4" s="29">
        <v>153722</v>
      </c>
      <c r="R4" s="29">
        <v>607.47900000000004</v>
      </c>
      <c r="S4" s="29">
        <v>637.83399999999995</v>
      </c>
      <c r="T4" s="29">
        <v>38.763100000000001</v>
      </c>
      <c r="U4" s="29">
        <v>493.32799999999997</v>
      </c>
      <c r="V4" s="17">
        <v>-0.70204599999999995</v>
      </c>
      <c r="W4" s="29">
        <v>0.82196000000000002</v>
      </c>
      <c r="X4" s="29">
        <v>6.3238500000000003E-2</v>
      </c>
      <c r="Y4" s="29">
        <v>3.4671400000000001E-3</v>
      </c>
      <c r="Z4" s="29">
        <v>45.291600000000003</v>
      </c>
      <c r="AA4" s="29">
        <v>2.55802</v>
      </c>
      <c r="AB4" s="29">
        <v>9.15822</v>
      </c>
      <c r="AC4" s="29">
        <v>1293.51</v>
      </c>
      <c r="AD4" s="29">
        <v>1.8691699999999999E-2</v>
      </c>
      <c r="AE4" s="30">
        <v>2.0103600000000001E-8</v>
      </c>
      <c r="AF4" s="29">
        <v>5.0072699999999998E-2</v>
      </c>
      <c r="AG4" s="29">
        <v>3.83731</v>
      </c>
      <c r="AI4" s="29">
        <v>413100</v>
      </c>
      <c r="AJ4" s="29">
        <v>52600</v>
      </c>
      <c r="AK4" s="29">
        <v>108300</v>
      </c>
      <c r="AL4" s="29">
        <v>189600</v>
      </c>
      <c r="AM4" s="29">
        <v>78000</v>
      </c>
      <c r="AN4" s="29">
        <v>12600</v>
      </c>
      <c r="AO4" s="29">
        <v>145900</v>
      </c>
      <c r="AQ4" s="64"/>
      <c r="AR4" s="31" t="s">
        <v>68</v>
      </c>
      <c r="AS4" s="31"/>
      <c r="AT4" s="31">
        <v>169.952</v>
      </c>
      <c r="AU4" s="31">
        <v>535.82100000000003</v>
      </c>
      <c r="AV4" s="31">
        <v>37022.300000000003</v>
      </c>
      <c r="AW4" s="31">
        <v>36777.699999999997</v>
      </c>
      <c r="AX4" s="31">
        <v>104900</v>
      </c>
      <c r="AY4" s="31">
        <v>154574</v>
      </c>
      <c r="AZ4" s="17">
        <v>787.12</v>
      </c>
      <c r="BA4" s="17">
        <v>238.76</v>
      </c>
      <c r="BB4" s="31">
        <v>15.412800000000001</v>
      </c>
      <c r="BC4" s="31">
        <v>13072</v>
      </c>
      <c r="BD4" s="31">
        <v>981.50400000000002</v>
      </c>
      <c r="BE4" s="31">
        <v>448.86500000000001</v>
      </c>
      <c r="BF4" s="31">
        <v>1748.8</v>
      </c>
      <c r="BG4" s="31">
        <v>100036</v>
      </c>
      <c r="BH4" s="31">
        <v>617.79899999999998</v>
      </c>
      <c r="BI4" s="31">
        <v>641.51800000000003</v>
      </c>
      <c r="BJ4" s="31">
        <v>29.640699999999999</v>
      </c>
      <c r="BK4" s="31">
        <v>349.10300000000001</v>
      </c>
      <c r="BL4" s="17">
        <v>-2.8671799999999998</v>
      </c>
      <c r="BM4" s="31">
        <v>0.61891700000000005</v>
      </c>
      <c r="BN4" s="31">
        <v>6.3125899999999999E-2</v>
      </c>
      <c r="BO4" s="17" t="s">
        <v>292</v>
      </c>
      <c r="BP4" s="31">
        <v>22.708100000000002</v>
      </c>
      <c r="BQ4" s="31">
        <v>1.05697</v>
      </c>
      <c r="BR4" s="31">
        <v>18.878799999999998</v>
      </c>
      <c r="BS4" s="31">
        <v>1088.4100000000001</v>
      </c>
      <c r="BT4" s="31">
        <v>1.14559E-2</v>
      </c>
      <c r="BU4" s="31">
        <v>6.6363799999999999E-3</v>
      </c>
      <c r="BV4" s="31">
        <v>0.19377800000000001</v>
      </c>
      <c r="BW4" s="31">
        <v>2.95669</v>
      </c>
      <c r="BY4" s="31">
        <v>408900</v>
      </c>
      <c r="BZ4" s="31">
        <v>53400</v>
      </c>
      <c r="CA4" s="31">
        <v>104900</v>
      </c>
      <c r="CB4" s="31">
        <v>184700</v>
      </c>
      <c r="CC4" s="31">
        <v>77000</v>
      </c>
      <c r="CD4" s="31">
        <v>13899.999999999998</v>
      </c>
      <c r="CE4" s="31">
        <v>155200</v>
      </c>
      <c r="CG4" s="64"/>
      <c r="CH4" s="29" t="s">
        <v>101</v>
      </c>
      <c r="CI4" s="29"/>
      <c r="CJ4" s="29">
        <v>238.08799999999999</v>
      </c>
      <c r="CK4" s="29">
        <v>464.94099999999997</v>
      </c>
      <c r="CL4" s="29">
        <v>53735.9</v>
      </c>
      <c r="CM4" s="29">
        <v>62606.400000000001</v>
      </c>
      <c r="CN4" s="29">
        <v>114400</v>
      </c>
      <c r="CO4" s="29">
        <v>150548</v>
      </c>
      <c r="CP4" s="17">
        <v>859</v>
      </c>
      <c r="CQ4" s="17">
        <v>-18.406300000000002</v>
      </c>
      <c r="CR4" s="29">
        <v>53.215499999999999</v>
      </c>
      <c r="CS4" s="29">
        <v>3148.86</v>
      </c>
      <c r="CT4" s="29">
        <v>179.233</v>
      </c>
      <c r="CU4" s="29">
        <v>47.687600000000003</v>
      </c>
      <c r="CV4" s="29">
        <v>288.30700000000002</v>
      </c>
      <c r="CW4" s="29">
        <v>84313.3</v>
      </c>
      <c r="CX4" s="29">
        <v>483.63600000000002</v>
      </c>
      <c r="CY4" s="29">
        <v>473.911</v>
      </c>
      <c r="CZ4" s="29">
        <v>38.770299999999999</v>
      </c>
      <c r="DA4" s="29">
        <v>383.86399999999998</v>
      </c>
      <c r="DB4" s="17">
        <v>-4.91906</v>
      </c>
      <c r="DC4" s="29">
        <v>0.73458400000000001</v>
      </c>
      <c r="DD4" s="29">
        <v>2.3668499999999999E-2</v>
      </c>
      <c r="DE4" s="29">
        <v>0.101451</v>
      </c>
      <c r="DF4" s="29">
        <v>13.8264</v>
      </c>
      <c r="DG4" s="29">
        <v>7.3837700000000002</v>
      </c>
      <c r="DH4" s="29">
        <v>23.690300000000001</v>
      </c>
      <c r="DI4" s="29">
        <v>589.11</v>
      </c>
      <c r="DJ4" s="29">
        <v>7.99009E-3</v>
      </c>
      <c r="DK4" s="29">
        <v>4.04698E-2</v>
      </c>
      <c r="DL4" s="29">
        <v>0.46331499999999998</v>
      </c>
      <c r="DM4" s="29">
        <v>4.7732099999999997</v>
      </c>
      <c r="DO4" s="29">
        <v>418800</v>
      </c>
      <c r="DP4" s="29">
        <v>75100</v>
      </c>
      <c r="DQ4" s="29">
        <v>114400</v>
      </c>
      <c r="DR4" s="29">
        <v>189200.00000000003</v>
      </c>
      <c r="DS4" s="29">
        <v>73300</v>
      </c>
      <c r="DT4" s="29">
        <v>0</v>
      </c>
      <c r="DU4" s="29">
        <v>129200</v>
      </c>
      <c r="DY4" t="s">
        <v>319</v>
      </c>
      <c r="DZ4" t="s">
        <v>321</v>
      </c>
      <c r="EA4" t="s">
        <v>319</v>
      </c>
      <c r="EB4" t="s">
        <v>330</v>
      </c>
      <c r="EH4" t="s">
        <v>315</v>
      </c>
      <c r="EK4" t="s">
        <v>322</v>
      </c>
      <c r="EN4" t="s">
        <v>332</v>
      </c>
      <c r="EP4" s="17">
        <v>0.96187800000000001</v>
      </c>
      <c r="EQ4" s="29">
        <v>1</v>
      </c>
      <c r="ER4" s="29">
        <v>2</v>
      </c>
      <c r="ES4" s="29">
        <v>3</v>
      </c>
      <c r="ET4" s="29">
        <v>4</v>
      </c>
      <c r="EU4" s="29">
        <v>5</v>
      </c>
      <c r="EV4" s="29">
        <v>6</v>
      </c>
      <c r="EW4" s="29">
        <v>7</v>
      </c>
      <c r="EX4" s="29">
        <v>8</v>
      </c>
      <c r="EY4" s="29">
        <v>9</v>
      </c>
      <c r="EZ4" s="29">
        <v>10</v>
      </c>
      <c r="FA4" s="29">
        <v>11</v>
      </c>
      <c r="FB4" s="29">
        <v>12</v>
      </c>
      <c r="FE4" s="31">
        <v>1</v>
      </c>
      <c r="FF4" s="31">
        <v>2</v>
      </c>
      <c r="FG4" s="31">
        <v>3</v>
      </c>
      <c r="FH4" s="31">
        <v>4</v>
      </c>
      <c r="FI4" s="31">
        <v>5</v>
      </c>
      <c r="FJ4" s="31">
        <v>6</v>
      </c>
      <c r="FK4" s="31">
        <v>7</v>
      </c>
      <c r="FL4" s="31">
        <v>8</v>
      </c>
      <c r="FM4" s="31">
        <v>9</v>
      </c>
      <c r="FN4" s="31">
        <v>10</v>
      </c>
      <c r="FO4" s="31">
        <v>11</v>
      </c>
      <c r="FP4" s="31">
        <v>12</v>
      </c>
      <c r="FS4" s="29">
        <v>1</v>
      </c>
      <c r="FT4" s="29">
        <v>2</v>
      </c>
      <c r="FU4" s="29">
        <v>3</v>
      </c>
      <c r="FV4" s="29">
        <v>4</v>
      </c>
      <c r="FW4" s="29">
        <v>5</v>
      </c>
      <c r="FX4" s="29">
        <v>6</v>
      </c>
      <c r="FY4" s="29">
        <v>7</v>
      </c>
      <c r="FZ4" s="29">
        <v>8</v>
      </c>
      <c r="GA4" s="29">
        <v>9</v>
      </c>
      <c r="GB4" s="29">
        <v>10</v>
      </c>
      <c r="GC4" s="29">
        <v>11</v>
      </c>
      <c r="GD4" s="29">
        <v>12</v>
      </c>
      <c r="GF4" s="68"/>
      <c r="GG4" s="68"/>
      <c r="GH4" s="68"/>
      <c r="GI4" s="63"/>
      <c r="GJ4" s="29" t="s">
        <v>33</v>
      </c>
      <c r="GK4" s="29"/>
      <c r="GL4" s="29">
        <v>205.983</v>
      </c>
      <c r="GM4" s="29">
        <v>573.09900000000005</v>
      </c>
      <c r="GN4" s="29">
        <v>39585.9</v>
      </c>
      <c r="GO4" s="29">
        <v>39852.5</v>
      </c>
      <c r="GP4" s="29">
        <v>108300</v>
      </c>
      <c r="GQ4" s="29">
        <v>175267</v>
      </c>
      <c r="GR4" s="17">
        <v>405.03100000000001</v>
      </c>
      <c r="GS4" s="17">
        <v>154.14500000000001</v>
      </c>
      <c r="GT4" s="29">
        <v>22.113099999999999</v>
      </c>
      <c r="GU4" s="29">
        <v>15595.8</v>
      </c>
      <c r="GV4" s="29">
        <v>3.1933699999999998</v>
      </c>
      <c r="GW4" s="17">
        <v>0.96187800000000001</v>
      </c>
      <c r="GX4" s="29">
        <v>1956.54</v>
      </c>
      <c r="GY4" s="29">
        <v>153722</v>
      </c>
      <c r="GZ4" s="29">
        <v>607.47900000000004</v>
      </c>
      <c r="HA4" s="29">
        <v>637.83399999999995</v>
      </c>
      <c r="HB4" s="29">
        <v>38.763100000000001</v>
      </c>
      <c r="HC4" s="29">
        <v>493.32799999999997</v>
      </c>
      <c r="HD4" s="17">
        <v>-0.70204599999999995</v>
      </c>
      <c r="HE4" s="29">
        <v>0.82196000000000002</v>
      </c>
      <c r="HF4" s="29">
        <v>6.3238500000000003E-2</v>
      </c>
      <c r="HG4" s="29">
        <v>3.4671400000000001E-3</v>
      </c>
      <c r="HH4" s="29">
        <v>45.291600000000003</v>
      </c>
      <c r="HI4" s="29">
        <v>2.55802</v>
      </c>
      <c r="HJ4" s="29">
        <v>9.15822</v>
      </c>
      <c r="HK4" s="29">
        <v>1293.51</v>
      </c>
      <c r="HL4" s="29">
        <v>1.8691699999999999E-2</v>
      </c>
      <c r="HM4" s="30">
        <v>2.0103600000000001E-8</v>
      </c>
      <c r="HN4" s="29">
        <v>5.0072699999999998E-2</v>
      </c>
      <c r="HO4" s="29">
        <v>3.83731</v>
      </c>
      <c r="HQ4" s="29">
        <v>413100</v>
      </c>
      <c r="HR4" s="29">
        <v>52600</v>
      </c>
      <c r="HS4" s="29">
        <v>108300</v>
      </c>
      <c r="HT4" s="29">
        <v>189600</v>
      </c>
      <c r="HU4" s="29">
        <v>78000</v>
      </c>
      <c r="HV4" s="29">
        <v>12600</v>
      </c>
      <c r="HW4" s="29">
        <v>145900</v>
      </c>
      <c r="HY4" s="17">
        <v>0.96187800000000001</v>
      </c>
      <c r="HZ4" s="29">
        <v>1</v>
      </c>
      <c r="IA4" s="29">
        <v>2</v>
      </c>
      <c r="IB4" s="29">
        <v>3</v>
      </c>
      <c r="IC4" s="29">
        <v>4</v>
      </c>
      <c r="ID4" s="29">
        <v>5</v>
      </c>
      <c r="IE4" s="29">
        <v>6</v>
      </c>
      <c r="IF4" s="29">
        <v>7</v>
      </c>
      <c r="IG4" s="29">
        <v>8</v>
      </c>
      <c r="IH4" s="29">
        <v>9</v>
      </c>
      <c r="II4" s="29">
        <v>10</v>
      </c>
      <c r="IJ4" s="29">
        <v>11</v>
      </c>
      <c r="IK4" s="29">
        <v>12</v>
      </c>
      <c r="IN4" s="81"/>
      <c r="IO4" s="81"/>
      <c r="IP4" s="81"/>
      <c r="IQ4" s="81"/>
    </row>
    <row r="5" spans="1:375" ht="14.4" customHeight="1">
      <c r="A5" s="63"/>
      <c r="B5" s="27" t="s">
        <v>34</v>
      </c>
      <c r="C5" s="27"/>
      <c r="D5" s="27">
        <v>194.02199999999999</v>
      </c>
      <c r="E5" s="27">
        <v>690.64300000000003</v>
      </c>
      <c r="F5" s="27">
        <v>33823.300000000003</v>
      </c>
      <c r="G5" s="27">
        <v>37755.699999999997</v>
      </c>
      <c r="H5" s="27">
        <v>107200</v>
      </c>
      <c r="I5" s="27">
        <v>167475</v>
      </c>
      <c r="J5" s="17">
        <v>-146.99600000000001</v>
      </c>
      <c r="K5" s="17">
        <v>91.732699999999994</v>
      </c>
      <c r="L5" s="27">
        <v>22.8659</v>
      </c>
      <c r="M5" s="27">
        <v>14762.2</v>
      </c>
      <c r="N5" s="27">
        <v>2.6022799999999999</v>
      </c>
      <c r="O5" s="17">
        <v>1.62632</v>
      </c>
      <c r="P5" s="27">
        <v>1840.81</v>
      </c>
      <c r="Q5" s="27">
        <v>141139</v>
      </c>
      <c r="R5" s="27">
        <v>591.68499999999995</v>
      </c>
      <c r="S5" s="27">
        <v>555.35299999999995</v>
      </c>
      <c r="T5" s="27">
        <v>35.981999999999999</v>
      </c>
      <c r="U5" s="27">
        <v>448.24400000000003</v>
      </c>
      <c r="V5" s="17">
        <v>-6.8164400000000001</v>
      </c>
      <c r="W5" s="17" t="s">
        <v>292</v>
      </c>
      <c r="X5" s="27">
        <v>0.37069600000000003</v>
      </c>
      <c r="Y5" s="17" t="s">
        <v>292</v>
      </c>
      <c r="Z5" s="27">
        <v>56.095300000000002</v>
      </c>
      <c r="AA5" s="27">
        <v>2.3814899999999999</v>
      </c>
      <c r="AB5" s="27">
        <v>6.5484799999999996</v>
      </c>
      <c r="AC5" s="27">
        <v>1250.97</v>
      </c>
      <c r="AD5" s="27">
        <v>5.72176E-2</v>
      </c>
      <c r="AE5" s="27">
        <v>5.0681299999999997E-3</v>
      </c>
      <c r="AF5" s="27">
        <v>2.1585699999999999E-2</v>
      </c>
      <c r="AG5" s="27">
        <v>4.1633300000000002</v>
      </c>
      <c r="AI5" s="27">
        <v>411599.99999999994</v>
      </c>
      <c r="AJ5" s="27">
        <v>52000</v>
      </c>
      <c r="AK5" s="27">
        <v>107200</v>
      </c>
      <c r="AL5" s="27">
        <v>187000</v>
      </c>
      <c r="AM5" s="27">
        <v>76400</v>
      </c>
      <c r="AN5" s="27">
        <v>15300</v>
      </c>
      <c r="AO5" s="27">
        <v>150600</v>
      </c>
      <c r="AQ5" s="64"/>
      <c r="AR5" s="31" t="s">
        <v>69</v>
      </c>
      <c r="AS5" s="31"/>
      <c r="AT5" s="31">
        <v>157.56100000000001</v>
      </c>
      <c r="AU5" s="31">
        <v>486.52800000000002</v>
      </c>
      <c r="AV5" s="31">
        <v>37926.800000000003</v>
      </c>
      <c r="AW5" s="31">
        <v>38432.300000000003</v>
      </c>
      <c r="AX5" s="31">
        <v>107600</v>
      </c>
      <c r="AY5" s="31">
        <v>150493</v>
      </c>
      <c r="AZ5" s="17">
        <v>770.83799999999997</v>
      </c>
      <c r="BA5" s="17">
        <v>55.671999999999997</v>
      </c>
      <c r="BB5" s="31">
        <v>7.7153200000000002</v>
      </c>
      <c r="BC5" s="31">
        <v>8364.9</v>
      </c>
      <c r="BD5" s="31">
        <v>282.017</v>
      </c>
      <c r="BE5" s="31">
        <v>281.98</v>
      </c>
      <c r="BF5" s="31">
        <v>1583.61</v>
      </c>
      <c r="BG5" s="31">
        <v>98801.1</v>
      </c>
      <c r="BH5" s="31">
        <v>586.63199999999995</v>
      </c>
      <c r="BI5" s="31">
        <v>544.30899999999997</v>
      </c>
      <c r="BJ5" s="31">
        <v>30.6067</v>
      </c>
      <c r="BK5" s="31">
        <v>381.13600000000002</v>
      </c>
      <c r="BL5" s="17">
        <v>-4.3322700000000003</v>
      </c>
      <c r="BM5" s="31">
        <v>0.38018200000000002</v>
      </c>
      <c r="BN5" s="31">
        <v>3.0732700000000002E-2</v>
      </c>
      <c r="BO5" s="31">
        <v>95.398899999999998</v>
      </c>
      <c r="BP5" s="31">
        <v>10.5435</v>
      </c>
      <c r="BQ5" s="31">
        <v>1.0134799999999999</v>
      </c>
      <c r="BR5" s="31">
        <v>18.39</v>
      </c>
      <c r="BS5" s="31">
        <v>843.58900000000006</v>
      </c>
      <c r="BT5" s="32">
        <v>1.50608E-5</v>
      </c>
      <c r="BU5" s="31">
        <v>5.2796099999999999E-2</v>
      </c>
      <c r="BV5" s="31">
        <v>4.1307000000000003E-2</v>
      </c>
      <c r="BW5" s="31">
        <v>2.41906</v>
      </c>
      <c r="BY5" s="31">
        <v>409400</v>
      </c>
      <c r="BZ5" s="31">
        <v>57300.000000000007</v>
      </c>
      <c r="CA5" s="31">
        <v>107600</v>
      </c>
      <c r="CB5" s="31">
        <v>183500</v>
      </c>
      <c r="CC5" s="31">
        <v>78200</v>
      </c>
      <c r="CD5" s="31">
        <v>10200</v>
      </c>
      <c r="CE5" s="31">
        <v>153800</v>
      </c>
      <c r="CG5" s="64"/>
      <c r="CH5" s="27" t="s">
        <v>102</v>
      </c>
      <c r="CI5" s="27"/>
      <c r="CJ5" s="27">
        <v>232.869</v>
      </c>
      <c r="CK5" s="27">
        <v>735.72299999999996</v>
      </c>
      <c r="CL5" s="27">
        <v>52107.7</v>
      </c>
      <c r="CM5" s="27">
        <v>60333.8</v>
      </c>
      <c r="CN5" s="27">
        <v>107600</v>
      </c>
      <c r="CO5" s="27">
        <v>159495</v>
      </c>
      <c r="CP5" s="17">
        <v>92.578000000000003</v>
      </c>
      <c r="CQ5" s="17">
        <v>49.836500000000001</v>
      </c>
      <c r="CR5" s="27">
        <v>51.383699999999997</v>
      </c>
      <c r="CS5" s="27">
        <v>9613.1</v>
      </c>
      <c r="CT5" s="27">
        <v>355.50900000000001</v>
      </c>
      <c r="CU5" s="27">
        <v>57.702399999999997</v>
      </c>
      <c r="CV5" s="27">
        <v>233.971</v>
      </c>
      <c r="CW5" s="27">
        <v>89281.8</v>
      </c>
      <c r="CX5" s="27">
        <v>440.11799999999999</v>
      </c>
      <c r="CY5" s="27">
        <v>470.39100000000002</v>
      </c>
      <c r="CZ5" s="27">
        <v>36.619100000000003</v>
      </c>
      <c r="DA5" s="27">
        <v>414.03500000000003</v>
      </c>
      <c r="DB5" s="17">
        <v>-2.7291099999999999</v>
      </c>
      <c r="DC5" s="27">
        <v>0.92591199999999996</v>
      </c>
      <c r="DD5" s="17" t="s">
        <v>292</v>
      </c>
      <c r="DE5" s="28">
        <v>2.3092899999999999E-29</v>
      </c>
      <c r="DF5" s="27">
        <v>32.868400000000001</v>
      </c>
      <c r="DG5" s="27">
        <v>6.3233300000000003</v>
      </c>
      <c r="DH5" s="27">
        <v>26.525700000000001</v>
      </c>
      <c r="DI5" s="27">
        <v>887.87699999999995</v>
      </c>
      <c r="DJ5" s="27">
        <v>2.3202499999999999E-4</v>
      </c>
      <c r="DK5" s="17" t="s">
        <v>292</v>
      </c>
      <c r="DL5" s="27">
        <v>0.31392399999999998</v>
      </c>
      <c r="DM5" s="27">
        <v>5.5965400000000001</v>
      </c>
      <c r="DO5" s="27">
        <v>418900</v>
      </c>
      <c r="DP5" s="27">
        <v>73400</v>
      </c>
      <c r="DQ5" s="27">
        <v>107600</v>
      </c>
      <c r="DR5" s="27">
        <v>190600</v>
      </c>
      <c r="DS5" s="27">
        <v>73500</v>
      </c>
      <c r="DT5" s="27">
        <v>10100</v>
      </c>
      <c r="DU5" s="27">
        <v>126000</v>
      </c>
      <c r="DY5" t="s">
        <v>312</v>
      </c>
      <c r="DZ5" t="s">
        <v>317</v>
      </c>
      <c r="EA5" t="s">
        <v>319</v>
      </c>
      <c r="EB5" t="s">
        <v>323</v>
      </c>
      <c r="EH5" t="s">
        <v>316</v>
      </c>
      <c r="EK5" t="s">
        <v>323</v>
      </c>
      <c r="EN5" t="s">
        <v>149</v>
      </c>
      <c r="EP5" s="17">
        <v>1.62632</v>
      </c>
      <c r="EQ5" s="27">
        <v>1</v>
      </c>
      <c r="ER5" s="27">
        <v>2</v>
      </c>
      <c r="ES5" s="27">
        <v>3</v>
      </c>
      <c r="ET5" s="27">
        <v>4</v>
      </c>
      <c r="EU5" s="27">
        <v>5</v>
      </c>
      <c r="EV5" s="27">
        <v>6</v>
      </c>
      <c r="EW5" s="27">
        <v>7</v>
      </c>
      <c r="EX5" s="27">
        <v>8</v>
      </c>
      <c r="EY5" s="27">
        <v>9</v>
      </c>
      <c r="EZ5" s="27">
        <v>10</v>
      </c>
      <c r="FA5" s="27">
        <v>11</v>
      </c>
      <c r="FB5" s="27">
        <v>12</v>
      </c>
      <c r="FE5" s="31">
        <v>1</v>
      </c>
      <c r="FF5" s="31">
        <v>2</v>
      </c>
      <c r="FG5" s="31">
        <v>3</v>
      </c>
      <c r="FH5" s="31">
        <v>4</v>
      </c>
      <c r="FI5" s="31">
        <v>5</v>
      </c>
      <c r="FJ5" s="31">
        <v>6</v>
      </c>
      <c r="FK5" s="31">
        <v>7</v>
      </c>
      <c r="FL5" s="31">
        <v>8</v>
      </c>
      <c r="FM5" s="31">
        <v>9</v>
      </c>
      <c r="FN5" s="31">
        <v>10</v>
      </c>
      <c r="FO5" s="31">
        <v>11</v>
      </c>
      <c r="FP5" s="31">
        <v>12</v>
      </c>
      <c r="FS5" s="27">
        <v>1</v>
      </c>
      <c r="FT5" s="27">
        <v>2</v>
      </c>
      <c r="FU5" s="27">
        <v>3</v>
      </c>
      <c r="FV5" s="27">
        <v>4</v>
      </c>
      <c r="FW5" s="27">
        <v>5</v>
      </c>
      <c r="FX5" s="27">
        <v>6</v>
      </c>
      <c r="FY5" s="27">
        <v>7</v>
      </c>
      <c r="FZ5" s="27">
        <v>8</v>
      </c>
      <c r="GA5" s="27">
        <v>9</v>
      </c>
      <c r="GB5" s="27">
        <v>10</v>
      </c>
      <c r="GC5" s="27">
        <v>11</v>
      </c>
      <c r="GD5" s="27">
        <v>12</v>
      </c>
      <c r="GF5" s="80" t="s">
        <v>422</v>
      </c>
      <c r="GG5" s="80"/>
      <c r="GH5" s="80"/>
      <c r="GI5" s="63"/>
      <c r="GJ5" s="27" t="s">
        <v>34</v>
      </c>
      <c r="GK5" s="27"/>
      <c r="GL5" s="27">
        <v>194.02199999999999</v>
      </c>
      <c r="GM5" s="27">
        <v>690.64300000000003</v>
      </c>
      <c r="GN5" s="27">
        <v>33823.300000000003</v>
      </c>
      <c r="GO5" s="27">
        <v>37755.699999999997</v>
      </c>
      <c r="GP5" s="27">
        <v>107200</v>
      </c>
      <c r="GQ5" s="27">
        <v>167475</v>
      </c>
      <c r="GR5" s="17">
        <v>-146.99600000000001</v>
      </c>
      <c r="GS5" s="17">
        <v>91.732699999999994</v>
      </c>
      <c r="GT5" s="27">
        <v>22.8659</v>
      </c>
      <c r="GU5" s="27">
        <v>14762.2</v>
      </c>
      <c r="GV5" s="27">
        <v>2.6022799999999999</v>
      </c>
      <c r="GW5" s="17">
        <v>1.62632</v>
      </c>
      <c r="GX5" s="27">
        <v>1840.81</v>
      </c>
      <c r="GY5" s="27">
        <v>141139</v>
      </c>
      <c r="GZ5" s="27">
        <v>591.68499999999995</v>
      </c>
      <c r="HA5" s="27">
        <v>555.35299999999995</v>
      </c>
      <c r="HB5" s="27">
        <v>35.981999999999999</v>
      </c>
      <c r="HC5" s="27">
        <v>448.24400000000003</v>
      </c>
      <c r="HD5" s="17">
        <v>-6.8164400000000001</v>
      </c>
      <c r="HE5" s="17" t="s">
        <v>292</v>
      </c>
      <c r="HF5" s="27">
        <v>0.37069600000000003</v>
      </c>
      <c r="HG5" s="17" t="s">
        <v>292</v>
      </c>
      <c r="HH5" s="27">
        <v>56.095300000000002</v>
      </c>
      <c r="HI5" s="27">
        <v>2.3814899999999999</v>
      </c>
      <c r="HJ5" s="27">
        <v>6.5484799999999996</v>
      </c>
      <c r="HK5" s="27">
        <v>1250.97</v>
      </c>
      <c r="HL5" s="27">
        <v>5.72176E-2</v>
      </c>
      <c r="HM5" s="27">
        <v>5.0681299999999997E-3</v>
      </c>
      <c r="HN5" s="27">
        <v>2.1585699999999999E-2</v>
      </c>
      <c r="HO5" s="27">
        <v>4.1633300000000002</v>
      </c>
      <c r="HQ5" s="27">
        <v>411599.99999999994</v>
      </c>
      <c r="HR5" s="27">
        <v>52000</v>
      </c>
      <c r="HS5" s="27">
        <v>107200</v>
      </c>
      <c r="HT5" s="27">
        <v>187000</v>
      </c>
      <c r="HU5" s="27">
        <v>76400</v>
      </c>
      <c r="HV5" s="27">
        <v>15300</v>
      </c>
      <c r="HW5" s="27">
        <v>150600</v>
      </c>
      <c r="HY5" s="17">
        <v>1.62632</v>
      </c>
      <c r="HZ5" s="27">
        <v>1</v>
      </c>
      <c r="IA5" s="27">
        <v>2</v>
      </c>
      <c r="IB5" s="27">
        <v>3</v>
      </c>
      <c r="IC5" s="27">
        <v>4</v>
      </c>
      <c r="ID5" s="27">
        <v>5</v>
      </c>
      <c r="IE5" s="27">
        <v>6</v>
      </c>
      <c r="IF5" s="27">
        <v>7</v>
      </c>
      <c r="IG5" s="27">
        <v>8</v>
      </c>
      <c r="IH5" s="27">
        <v>9</v>
      </c>
      <c r="II5" s="27">
        <v>10</v>
      </c>
      <c r="IJ5" s="27">
        <v>11</v>
      </c>
      <c r="IK5" s="27">
        <v>12</v>
      </c>
      <c r="IN5" s="81"/>
      <c r="IO5" s="81"/>
      <c r="IP5" s="81"/>
      <c r="IQ5" s="81"/>
    </row>
    <row r="6" spans="1:375" ht="14.4" customHeight="1">
      <c r="A6" s="63"/>
      <c r="B6" s="27" t="s">
        <v>35</v>
      </c>
      <c r="C6" s="27"/>
      <c r="D6" s="27">
        <v>206.34200000000001</v>
      </c>
      <c r="E6" s="27">
        <v>806.32600000000002</v>
      </c>
      <c r="F6" s="27">
        <v>37424.400000000001</v>
      </c>
      <c r="G6" s="27">
        <v>38776.300000000003</v>
      </c>
      <c r="H6" s="27">
        <v>107000</v>
      </c>
      <c r="I6" s="27">
        <v>175893</v>
      </c>
      <c r="J6" s="17">
        <v>-932.85199999999998</v>
      </c>
      <c r="K6" s="17">
        <v>254.47</v>
      </c>
      <c r="L6" s="27">
        <v>21.494900000000001</v>
      </c>
      <c r="M6" s="27">
        <v>15963.9</v>
      </c>
      <c r="N6" s="27">
        <v>2.9309099999999999</v>
      </c>
      <c r="O6" s="17">
        <v>1.1058399999999999</v>
      </c>
      <c r="P6" s="27">
        <v>1945.24</v>
      </c>
      <c r="Q6" s="27">
        <v>140608</v>
      </c>
      <c r="R6" s="27">
        <v>534.79700000000003</v>
      </c>
      <c r="S6" s="27">
        <v>649.34400000000005</v>
      </c>
      <c r="T6" s="27">
        <v>38.6265</v>
      </c>
      <c r="U6" s="27">
        <v>446.04399999999998</v>
      </c>
      <c r="V6" s="17">
        <v>-1.2876700000000001</v>
      </c>
      <c r="W6" s="27">
        <v>0.97267599999999999</v>
      </c>
      <c r="X6" s="27">
        <v>1.7129300000000001</v>
      </c>
      <c r="Y6" s="17" t="s">
        <v>292</v>
      </c>
      <c r="Z6" s="27">
        <v>64.371300000000005</v>
      </c>
      <c r="AA6" s="27">
        <v>2.3272699999999999</v>
      </c>
      <c r="AB6" s="27">
        <v>7.3463900000000004</v>
      </c>
      <c r="AC6" s="27">
        <v>1237.1600000000001</v>
      </c>
      <c r="AD6" s="27">
        <v>0.13431299999999999</v>
      </c>
      <c r="AE6" s="27">
        <v>5.1932699999999998E-2</v>
      </c>
      <c r="AF6" s="27">
        <v>5.1738399999999997E-2</v>
      </c>
      <c r="AG6" s="27">
        <v>4.7561099999999996</v>
      </c>
      <c r="AI6" s="27">
        <v>409300</v>
      </c>
      <c r="AJ6" s="27">
        <v>52100</v>
      </c>
      <c r="AK6" s="27">
        <v>107000</v>
      </c>
      <c r="AL6" s="27">
        <v>185400</v>
      </c>
      <c r="AM6" s="27">
        <v>77200</v>
      </c>
      <c r="AN6" s="27">
        <v>11500</v>
      </c>
      <c r="AO6" s="27">
        <v>157500</v>
      </c>
      <c r="AQ6" s="64"/>
      <c r="AR6" s="31" t="s">
        <v>70</v>
      </c>
      <c r="AS6" s="31"/>
      <c r="AT6" s="31">
        <v>164.97900000000001</v>
      </c>
      <c r="AU6" s="31">
        <v>457.96899999999999</v>
      </c>
      <c r="AV6" s="31">
        <v>40634.6</v>
      </c>
      <c r="AW6" s="31">
        <v>40002.9</v>
      </c>
      <c r="AX6" s="31">
        <v>108600</v>
      </c>
      <c r="AY6" s="31">
        <v>168276</v>
      </c>
      <c r="AZ6" s="17">
        <v>411.07799999999997</v>
      </c>
      <c r="BA6" s="17">
        <v>356.13400000000001</v>
      </c>
      <c r="BB6" s="31">
        <v>7.8380099999999997</v>
      </c>
      <c r="BC6" s="31">
        <v>10901.5</v>
      </c>
      <c r="BD6" s="31">
        <v>443.82900000000001</v>
      </c>
      <c r="BE6" s="31">
        <v>268.505</v>
      </c>
      <c r="BF6" s="31">
        <v>1660.68</v>
      </c>
      <c r="BG6" s="31">
        <v>108901</v>
      </c>
      <c r="BH6" s="31">
        <v>584.85199999999998</v>
      </c>
      <c r="BI6" s="31">
        <v>588.274</v>
      </c>
      <c r="BJ6" s="31">
        <v>32.5747</v>
      </c>
      <c r="BK6" s="31">
        <v>493.024</v>
      </c>
      <c r="BL6" s="17">
        <v>0.597746</v>
      </c>
      <c r="BM6" s="31">
        <v>0.99217</v>
      </c>
      <c r="BN6" s="31">
        <v>7.1451399999999998E-2</v>
      </c>
      <c r="BO6" s="31">
        <v>3.6602399999999999E-3</v>
      </c>
      <c r="BP6" s="31">
        <v>4.1888100000000001</v>
      </c>
      <c r="BQ6" s="31">
        <v>1.00268</v>
      </c>
      <c r="BR6" s="31">
        <v>23.976600000000001</v>
      </c>
      <c r="BS6" s="31">
        <v>923.35699999999997</v>
      </c>
      <c r="BT6" s="31">
        <v>9.9336300000000006E-3</v>
      </c>
      <c r="BU6" s="31">
        <v>2.4675599999999999E-2</v>
      </c>
      <c r="BV6" s="31">
        <v>3.5347400000000001E-2</v>
      </c>
      <c r="BW6" s="31">
        <v>1.91056</v>
      </c>
      <c r="BY6" s="31">
        <v>412100</v>
      </c>
      <c r="BZ6" s="31">
        <v>57000</v>
      </c>
      <c r="CA6" s="31">
        <v>108600</v>
      </c>
      <c r="CB6" s="31">
        <v>186600</v>
      </c>
      <c r="CC6" s="31">
        <v>77600</v>
      </c>
      <c r="CD6" s="31">
        <v>11200.000000000002</v>
      </c>
      <c r="CE6" s="31">
        <v>147000</v>
      </c>
      <c r="CG6" s="64"/>
      <c r="CH6" s="29" t="s">
        <v>103</v>
      </c>
      <c r="CI6" s="29"/>
      <c r="CJ6" s="29">
        <v>249.202</v>
      </c>
      <c r="CK6" s="29">
        <v>691.59299999999996</v>
      </c>
      <c r="CL6" s="29">
        <v>49568</v>
      </c>
      <c r="CM6" s="29">
        <v>58622.5</v>
      </c>
      <c r="CN6" s="29">
        <v>115200</v>
      </c>
      <c r="CO6" s="29">
        <v>156313</v>
      </c>
      <c r="CP6" s="17">
        <v>1057.19</v>
      </c>
      <c r="CQ6" s="17">
        <v>766.93899999999996</v>
      </c>
      <c r="CR6" s="29">
        <v>61.262</v>
      </c>
      <c r="CS6" s="29">
        <v>3956.02</v>
      </c>
      <c r="CT6" s="29">
        <v>206.57300000000001</v>
      </c>
      <c r="CU6" s="29">
        <v>40.347000000000001</v>
      </c>
      <c r="CV6" s="29">
        <v>300.69799999999998</v>
      </c>
      <c r="CW6" s="29">
        <v>90993.7</v>
      </c>
      <c r="CX6" s="29">
        <v>531.92999999999995</v>
      </c>
      <c r="CY6" s="29">
        <v>531.774</v>
      </c>
      <c r="CZ6" s="29">
        <v>36.206800000000001</v>
      </c>
      <c r="DA6" s="29">
        <v>344.55900000000003</v>
      </c>
      <c r="DB6" s="17">
        <v>1.1315900000000001</v>
      </c>
      <c r="DC6" s="29">
        <v>1.53529</v>
      </c>
      <c r="DD6" s="29">
        <v>0.40140700000000001</v>
      </c>
      <c r="DE6" s="29">
        <v>0.14412900000000001</v>
      </c>
      <c r="DF6" s="29">
        <v>20.3294</v>
      </c>
      <c r="DG6" s="29">
        <v>6.81196</v>
      </c>
      <c r="DH6" s="29">
        <v>18.378</v>
      </c>
      <c r="DI6" s="29">
        <v>520.45399999999995</v>
      </c>
      <c r="DJ6" s="29">
        <v>4.8148699999999997E-3</v>
      </c>
      <c r="DK6" s="29">
        <v>0.410271</v>
      </c>
      <c r="DL6" s="29">
        <v>0.25500200000000001</v>
      </c>
      <c r="DM6" s="29">
        <v>5.3444399999999996</v>
      </c>
      <c r="DO6" s="29">
        <v>418900</v>
      </c>
      <c r="DP6" s="29">
        <v>72600</v>
      </c>
      <c r="DQ6" s="29">
        <v>115200</v>
      </c>
      <c r="DR6" s="29">
        <v>188000</v>
      </c>
      <c r="DS6" s="29">
        <v>72400</v>
      </c>
      <c r="DT6" s="29">
        <v>4200</v>
      </c>
      <c r="DU6" s="29">
        <v>128699.99999999999</v>
      </c>
      <c r="DY6" t="s">
        <v>312</v>
      </c>
      <c r="DZ6" t="s">
        <v>316</v>
      </c>
      <c r="EA6" t="s">
        <v>312</v>
      </c>
      <c r="EB6" t="s">
        <v>315</v>
      </c>
      <c r="EH6" t="s">
        <v>146</v>
      </c>
      <c r="EK6" t="s">
        <v>148</v>
      </c>
      <c r="EN6" t="s">
        <v>333</v>
      </c>
      <c r="EP6" s="17">
        <v>1.1058399999999999</v>
      </c>
      <c r="EQ6" s="27">
        <v>1</v>
      </c>
      <c r="ER6" s="27">
        <v>2</v>
      </c>
      <c r="ES6" s="27">
        <v>3</v>
      </c>
      <c r="ET6" s="27">
        <v>4</v>
      </c>
      <c r="EU6" s="27">
        <v>5</v>
      </c>
      <c r="EV6" s="27">
        <v>6</v>
      </c>
      <c r="EW6" s="27">
        <v>7</v>
      </c>
      <c r="EX6" s="27">
        <v>8</v>
      </c>
      <c r="EY6" s="27">
        <v>9</v>
      </c>
      <c r="EZ6" s="27">
        <v>10</v>
      </c>
      <c r="FA6" s="27">
        <v>11</v>
      </c>
      <c r="FB6" s="27">
        <v>12</v>
      </c>
      <c r="FE6" s="31">
        <v>1</v>
      </c>
      <c r="FF6" s="31">
        <v>2</v>
      </c>
      <c r="FG6" s="31">
        <v>3</v>
      </c>
      <c r="FH6" s="31">
        <v>4</v>
      </c>
      <c r="FI6" s="31">
        <v>5</v>
      </c>
      <c r="FJ6" s="31">
        <v>6</v>
      </c>
      <c r="FK6" s="31">
        <v>7</v>
      </c>
      <c r="FL6" s="31">
        <v>8</v>
      </c>
      <c r="FM6" s="31">
        <v>9</v>
      </c>
      <c r="FN6" s="31">
        <v>10</v>
      </c>
      <c r="FO6" s="31">
        <v>11</v>
      </c>
      <c r="FP6" s="31">
        <v>12</v>
      </c>
      <c r="FS6" s="29">
        <v>1</v>
      </c>
      <c r="FT6" s="29">
        <v>2</v>
      </c>
      <c r="FU6" s="29">
        <v>3</v>
      </c>
      <c r="FV6" s="29">
        <v>4</v>
      </c>
      <c r="FW6" s="29">
        <v>5</v>
      </c>
      <c r="FX6" s="29">
        <v>6</v>
      </c>
      <c r="FY6" s="29">
        <v>7</v>
      </c>
      <c r="FZ6" s="29">
        <v>8</v>
      </c>
      <c r="GA6" s="29">
        <v>9</v>
      </c>
      <c r="GB6" s="29">
        <v>10</v>
      </c>
      <c r="GC6" s="29">
        <v>11</v>
      </c>
      <c r="GD6" s="29">
        <v>12</v>
      </c>
      <c r="GF6" s="80"/>
      <c r="GG6" s="80"/>
      <c r="GH6" s="80"/>
      <c r="GI6" s="63"/>
      <c r="GJ6" s="27" t="s">
        <v>35</v>
      </c>
      <c r="GK6" s="27"/>
      <c r="GL6" s="27">
        <v>206.34200000000001</v>
      </c>
      <c r="GM6" s="27">
        <v>806.32600000000002</v>
      </c>
      <c r="GN6" s="27">
        <v>37424.400000000001</v>
      </c>
      <c r="GO6" s="27">
        <v>38776.300000000003</v>
      </c>
      <c r="GP6" s="27">
        <v>107000</v>
      </c>
      <c r="GQ6" s="27">
        <v>175893</v>
      </c>
      <c r="GR6" s="17">
        <v>-932.85199999999998</v>
      </c>
      <c r="GS6" s="17">
        <v>254.47</v>
      </c>
      <c r="GT6" s="27">
        <v>21.494900000000001</v>
      </c>
      <c r="GU6" s="27">
        <v>15963.9</v>
      </c>
      <c r="GV6" s="27">
        <v>2.9309099999999999</v>
      </c>
      <c r="GW6" s="17">
        <v>1.1058399999999999</v>
      </c>
      <c r="GX6" s="27">
        <v>1945.24</v>
      </c>
      <c r="GY6" s="27">
        <v>140608</v>
      </c>
      <c r="GZ6" s="27">
        <v>534.79700000000003</v>
      </c>
      <c r="HA6" s="27">
        <v>649.34400000000005</v>
      </c>
      <c r="HB6" s="27">
        <v>38.6265</v>
      </c>
      <c r="HC6" s="27">
        <v>446.04399999999998</v>
      </c>
      <c r="HD6" s="17">
        <v>-1.2876700000000001</v>
      </c>
      <c r="HE6" s="27">
        <v>0.97267599999999999</v>
      </c>
      <c r="HF6" s="27">
        <v>1.7129300000000001</v>
      </c>
      <c r="HG6" s="17" t="s">
        <v>292</v>
      </c>
      <c r="HH6" s="27">
        <v>64.371300000000005</v>
      </c>
      <c r="HI6" s="27">
        <v>2.3272699999999999</v>
      </c>
      <c r="HJ6" s="27">
        <v>7.3463900000000004</v>
      </c>
      <c r="HK6" s="27">
        <v>1237.1600000000001</v>
      </c>
      <c r="HL6" s="27">
        <v>0.13431299999999999</v>
      </c>
      <c r="HM6" s="27">
        <v>5.1932699999999998E-2</v>
      </c>
      <c r="HN6" s="27">
        <v>5.1738399999999997E-2</v>
      </c>
      <c r="HO6" s="27">
        <v>4.7561099999999996</v>
      </c>
      <c r="HQ6" s="27">
        <v>409300</v>
      </c>
      <c r="HR6" s="27">
        <v>52100</v>
      </c>
      <c r="HS6" s="27">
        <v>107000</v>
      </c>
      <c r="HT6" s="27">
        <v>185400</v>
      </c>
      <c r="HU6" s="27">
        <v>77200</v>
      </c>
      <c r="HV6" s="27">
        <v>11500</v>
      </c>
      <c r="HW6" s="27">
        <v>157500</v>
      </c>
      <c r="HY6" s="17">
        <v>1.1058399999999999</v>
      </c>
      <c r="HZ6" s="27">
        <v>1</v>
      </c>
      <c r="IA6" s="27">
        <v>2</v>
      </c>
      <c r="IB6" s="27">
        <v>3</v>
      </c>
      <c r="IC6" s="27">
        <v>4</v>
      </c>
      <c r="ID6" s="27">
        <v>5</v>
      </c>
      <c r="IE6" s="27">
        <v>6</v>
      </c>
      <c r="IF6" s="27">
        <v>7</v>
      </c>
      <c r="IG6" s="27">
        <v>8</v>
      </c>
      <c r="IH6" s="27">
        <v>9</v>
      </c>
      <c r="II6" s="27">
        <v>10</v>
      </c>
      <c r="IJ6" s="27">
        <v>11</v>
      </c>
      <c r="IK6" s="27">
        <v>12</v>
      </c>
      <c r="IN6" s="81"/>
      <c r="IO6" s="81"/>
      <c r="IP6" s="81"/>
      <c r="IQ6" s="81"/>
    </row>
    <row r="7" spans="1:375" ht="14.4" customHeight="1">
      <c r="A7" s="63"/>
      <c r="B7" s="27" t="s">
        <v>36</v>
      </c>
      <c r="C7" s="27"/>
      <c r="D7" s="27">
        <v>189.77199999999999</v>
      </c>
      <c r="E7" s="27">
        <v>557.42600000000004</v>
      </c>
      <c r="F7" s="27">
        <v>34456.6</v>
      </c>
      <c r="G7" s="27">
        <v>38826.300000000003</v>
      </c>
      <c r="H7" s="27">
        <v>107200</v>
      </c>
      <c r="I7" s="27">
        <v>168949</v>
      </c>
      <c r="J7" s="17">
        <v>-14.1906</v>
      </c>
      <c r="K7" s="17">
        <v>154.82400000000001</v>
      </c>
      <c r="L7" s="27">
        <v>22.8749</v>
      </c>
      <c r="M7" s="27">
        <v>15500.7</v>
      </c>
      <c r="N7" s="27">
        <v>2.3736700000000002</v>
      </c>
      <c r="O7" s="17">
        <v>2.3089400000000002</v>
      </c>
      <c r="P7" s="27">
        <v>1733.38</v>
      </c>
      <c r="Q7" s="27">
        <v>137334</v>
      </c>
      <c r="R7" s="27">
        <v>555.38699999999994</v>
      </c>
      <c r="S7" s="27">
        <v>637.28300000000002</v>
      </c>
      <c r="T7" s="27">
        <v>37.2761</v>
      </c>
      <c r="U7" s="27">
        <v>465.709</v>
      </c>
      <c r="V7" s="17">
        <v>-0.93690200000000001</v>
      </c>
      <c r="W7" s="27">
        <v>0.61307400000000001</v>
      </c>
      <c r="X7" s="27">
        <v>0.146088</v>
      </c>
      <c r="Y7" s="17" t="s">
        <v>292</v>
      </c>
      <c r="Z7" s="27">
        <v>51.412999999999997</v>
      </c>
      <c r="AA7" s="27">
        <v>2.4653499999999999</v>
      </c>
      <c r="AB7" s="27">
        <v>8.7987099999999998</v>
      </c>
      <c r="AC7" s="27">
        <v>1236.97</v>
      </c>
      <c r="AD7" s="27">
        <v>1.6219799999999999E-2</v>
      </c>
      <c r="AE7" s="17" t="s">
        <v>292</v>
      </c>
      <c r="AF7" s="27">
        <v>6.3327400000000006E-2</v>
      </c>
      <c r="AG7" s="27">
        <v>3.63693</v>
      </c>
      <c r="AI7" s="27">
        <v>411400</v>
      </c>
      <c r="AJ7" s="27">
        <v>49500</v>
      </c>
      <c r="AK7" s="27">
        <v>107200</v>
      </c>
      <c r="AL7" s="27">
        <v>188000</v>
      </c>
      <c r="AM7" s="27">
        <v>76900</v>
      </c>
      <c r="AN7" s="27">
        <v>15200</v>
      </c>
      <c r="AO7" s="27">
        <v>151900</v>
      </c>
      <c r="AQ7" s="64"/>
      <c r="AR7" s="35" t="s">
        <v>71</v>
      </c>
      <c r="AS7" s="35"/>
      <c r="AT7" s="35">
        <v>169.422</v>
      </c>
      <c r="AU7" s="35">
        <v>639.572</v>
      </c>
      <c r="AV7" s="35">
        <v>40900.199999999997</v>
      </c>
      <c r="AW7" s="35">
        <v>38780.300000000003</v>
      </c>
      <c r="AX7" s="35">
        <v>99900</v>
      </c>
      <c r="AY7" s="35">
        <v>151964</v>
      </c>
      <c r="AZ7" s="17">
        <v>-1337.72</v>
      </c>
      <c r="BA7" s="17">
        <v>-1288.19</v>
      </c>
      <c r="BB7" s="35">
        <v>13.047800000000001</v>
      </c>
      <c r="BC7" s="35">
        <v>12139.9</v>
      </c>
      <c r="BD7" s="35">
        <v>261.27300000000002</v>
      </c>
      <c r="BE7" s="35">
        <v>71.303600000000003</v>
      </c>
      <c r="BF7" s="35">
        <v>1931.2</v>
      </c>
      <c r="BG7" s="35">
        <v>93782.7</v>
      </c>
      <c r="BH7" s="35">
        <v>532.47299999999996</v>
      </c>
      <c r="BI7" s="35">
        <v>563.30899999999997</v>
      </c>
      <c r="BJ7" s="35">
        <v>32.134399999999999</v>
      </c>
      <c r="BK7" s="35">
        <v>482.38099999999997</v>
      </c>
      <c r="BL7" s="17">
        <v>-1.7302500000000001</v>
      </c>
      <c r="BM7" s="35">
        <v>0.87604300000000002</v>
      </c>
      <c r="BN7" s="35">
        <v>0.12232999999999999</v>
      </c>
      <c r="BO7" s="17" t="s">
        <v>292</v>
      </c>
      <c r="BP7" s="35">
        <v>20.851800000000001</v>
      </c>
      <c r="BQ7" s="35">
        <v>2.0225399999999998</v>
      </c>
      <c r="BR7" s="35">
        <v>20.833600000000001</v>
      </c>
      <c r="BS7" s="35">
        <v>1120.43</v>
      </c>
      <c r="BT7" s="35">
        <v>1.04507E-2</v>
      </c>
      <c r="BU7" s="17" t="s">
        <v>292</v>
      </c>
      <c r="BV7" s="35">
        <v>6.6416199999999995E-2</v>
      </c>
      <c r="BW7" s="35">
        <v>3.1475200000000001</v>
      </c>
      <c r="BY7" s="35">
        <v>401400</v>
      </c>
      <c r="BZ7" s="35">
        <v>53800</v>
      </c>
      <c r="CA7" s="35">
        <v>99900</v>
      </c>
      <c r="CB7" s="35">
        <v>177600.00000000003</v>
      </c>
      <c r="CC7" s="35">
        <v>79600</v>
      </c>
      <c r="CD7" s="35">
        <v>12500</v>
      </c>
      <c r="CE7" s="35">
        <v>175100.00000000003</v>
      </c>
      <c r="CG7" s="64"/>
      <c r="CH7" s="31" t="s">
        <v>104</v>
      </c>
      <c r="CI7" s="31"/>
      <c r="CJ7" s="31">
        <v>232.095</v>
      </c>
      <c r="CK7" s="31">
        <v>580.12800000000004</v>
      </c>
      <c r="CL7" s="31">
        <v>48863.7</v>
      </c>
      <c r="CM7" s="31">
        <v>58024.9</v>
      </c>
      <c r="CN7" s="31">
        <v>106600</v>
      </c>
      <c r="CO7" s="31">
        <v>149106</v>
      </c>
      <c r="CP7" s="17">
        <v>-482.24099999999999</v>
      </c>
      <c r="CQ7" s="17">
        <v>95.855199999999996</v>
      </c>
      <c r="CR7" s="31">
        <v>59.543799999999997</v>
      </c>
      <c r="CS7" s="31">
        <v>10357.200000000001</v>
      </c>
      <c r="CT7" s="31">
        <v>396.928</v>
      </c>
      <c r="CU7" s="31">
        <v>69.302300000000002</v>
      </c>
      <c r="CV7" s="31">
        <v>242.91200000000001</v>
      </c>
      <c r="CW7" s="31">
        <v>90708.1</v>
      </c>
      <c r="CX7" s="31">
        <v>483.70699999999999</v>
      </c>
      <c r="CY7" s="31">
        <v>425.16300000000001</v>
      </c>
      <c r="CZ7" s="31">
        <v>39.7532</v>
      </c>
      <c r="DA7" s="31">
        <v>416.17500000000001</v>
      </c>
      <c r="DB7" s="17">
        <v>-7.6200299999999999</v>
      </c>
      <c r="DC7" s="31">
        <v>1.75413</v>
      </c>
      <c r="DD7" s="17" t="s">
        <v>292</v>
      </c>
      <c r="DE7" s="32">
        <v>2.9173000000000001E-28</v>
      </c>
      <c r="DF7" s="31">
        <v>32.3292</v>
      </c>
      <c r="DG7" s="31">
        <v>5.6514600000000002</v>
      </c>
      <c r="DH7" s="31">
        <v>26.763000000000002</v>
      </c>
      <c r="DI7" s="31">
        <v>942.60400000000004</v>
      </c>
      <c r="DJ7" s="31">
        <v>6.0925399999999996E-3</v>
      </c>
      <c r="DK7" s="31">
        <v>2.6173600000000002E-2</v>
      </c>
      <c r="DL7" s="31">
        <v>0.33325900000000003</v>
      </c>
      <c r="DM7" s="31">
        <v>6.4077099999999998</v>
      </c>
      <c r="DO7" s="31">
        <v>417600</v>
      </c>
      <c r="DP7" s="31">
        <v>73600</v>
      </c>
      <c r="DQ7" s="31">
        <v>106600</v>
      </c>
      <c r="DR7" s="31">
        <v>188700</v>
      </c>
      <c r="DS7" s="31">
        <v>73500</v>
      </c>
      <c r="DT7" s="31">
        <v>11200.000000000002</v>
      </c>
      <c r="DU7" s="31">
        <v>128800.00000000001</v>
      </c>
      <c r="DY7" t="s">
        <v>312</v>
      </c>
      <c r="DZ7" t="s">
        <v>314</v>
      </c>
      <c r="EA7" t="s">
        <v>312</v>
      </c>
      <c r="EB7" t="s">
        <v>318</v>
      </c>
      <c r="EH7" t="s">
        <v>317</v>
      </c>
      <c r="EK7" t="s">
        <v>324</v>
      </c>
      <c r="EN7" t="s">
        <v>143</v>
      </c>
      <c r="EP7" s="17">
        <v>2.3089400000000002</v>
      </c>
      <c r="EQ7" s="27">
        <v>1</v>
      </c>
      <c r="ER7" s="27">
        <v>2</v>
      </c>
      <c r="ES7" s="27">
        <v>3</v>
      </c>
      <c r="ET7" s="27">
        <v>4</v>
      </c>
      <c r="EU7" s="27">
        <v>5</v>
      </c>
      <c r="EV7" s="27">
        <v>6</v>
      </c>
      <c r="EW7" s="27">
        <v>7</v>
      </c>
      <c r="EX7" s="27">
        <v>8</v>
      </c>
      <c r="EY7" s="27">
        <v>9</v>
      </c>
      <c r="EZ7" s="27">
        <v>10</v>
      </c>
      <c r="FA7" s="27">
        <v>11</v>
      </c>
      <c r="FB7" s="27">
        <v>12</v>
      </c>
      <c r="FE7" s="35">
        <v>1</v>
      </c>
      <c r="FF7" s="35">
        <v>2</v>
      </c>
      <c r="FG7" s="35">
        <v>3</v>
      </c>
      <c r="FH7" s="35">
        <v>4</v>
      </c>
      <c r="FI7" s="35">
        <v>5</v>
      </c>
      <c r="FJ7" s="35">
        <v>6</v>
      </c>
      <c r="FK7" s="35">
        <v>7</v>
      </c>
      <c r="FL7" s="35">
        <v>8</v>
      </c>
      <c r="FM7" s="35">
        <v>9</v>
      </c>
      <c r="FN7" s="35">
        <v>10</v>
      </c>
      <c r="FO7" s="35">
        <v>11</v>
      </c>
      <c r="FP7" s="35">
        <v>12</v>
      </c>
      <c r="FS7" s="31">
        <v>1</v>
      </c>
      <c r="FT7" s="31">
        <v>2</v>
      </c>
      <c r="FU7" s="31">
        <v>3</v>
      </c>
      <c r="FV7" s="31">
        <v>4</v>
      </c>
      <c r="FW7" s="31">
        <v>5</v>
      </c>
      <c r="FX7" s="31">
        <v>6</v>
      </c>
      <c r="FY7" s="31">
        <v>7</v>
      </c>
      <c r="FZ7" s="31">
        <v>8</v>
      </c>
      <c r="GA7" s="31">
        <v>9</v>
      </c>
      <c r="GB7" s="31">
        <v>10</v>
      </c>
      <c r="GC7" s="31">
        <v>11</v>
      </c>
      <c r="GD7" s="31">
        <v>12</v>
      </c>
      <c r="GF7" s="80"/>
      <c r="GG7" s="80"/>
      <c r="GH7" s="80"/>
      <c r="GI7" s="63"/>
      <c r="GJ7" s="27" t="s">
        <v>36</v>
      </c>
      <c r="GK7" s="27"/>
      <c r="GL7" s="27">
        <v>189.77199999999999</v>
      </c>
      <c r="GM7" s="27">
        <v>557.42600000000004</v>
      </c>
      <c r="GN7" s="27">
        <v>34456.6</v>
      </c>
      <c r="GO7" s="27">
        <v>38826.300000000003</v>
      </c>
      <c r="GP7" s="27">
        <v>107200</v>
      </c>
      <c r="GQ7" s="27">
        <v>168949</v>
      </c>
      <c r="GR7" s="17">
        <v>-14.1906</v>
      </c>
      <c r="GS7" s="17">
        <v>154.82400000000001</v>
      </c>
      <c r="GT7" s="27">
        <v>22.8749</v>
      </c>
      <c r="GU7" s="27">
        <v>15500.7</v>
      </c>
      <c r="GV7" s="27">
        <v>2.3736700000000002</v>
      </c>
      <c r="GW7" s="17">
        <v>2.3089400000000002</v>
      </c>
      <c r="GX7" s="27">
        <v>1733.38</v>
      </c>
      <c r="GY7" s="27">
        <v>137334</v>
      </c>
      <c r="GZ7" s="27">
        <v>555.38699999999994</v>
      </c>
      <c r="HA7" s="27">
        <v>637.28300000000002</v>
      </c>
      <c r="HB7" s="27">
        <v>37.2761</v>
      </c>
      <c r="HC7" s="27">
        <v>465.709</v>
      </c>
      <c r="HD7" s="17">
        <v>-0.93690200000000001</v>
      </c>
      <c r="HE7" s="27">
        <v>0.61307400000000001</v>
      </c>
      <c r="HF7" s="27">
        <v>0.146088</v>
      </c>
      <c r="HG7" s="17" t="s">
        <v>292</v>
      </c>
      <c r="HH7" s="27">
        <v>51.412999999999997</v>
      </c>
      <c r="HI7" s="27">
        <v>2.4653499999999999</v>
      </c>
      <c r="HJ7" s="27">
        <v>8.7987099999999998</v>
      </c>
      <c r="HK7" s="27">
        <v>1236.97</v>
      </c>
      <c r="HL7" s="27">
        <v>1.6219799999999999E-2</v>
      </c>
      <c r="HM7" s="17" t="s">
        <v>292</v>
      </c>
      <c r="HN7" s="27">
        <v>6.3327400000000006E-2</v>
      </c>
      <c r="HO7" s="27">
        <v>3.63693</v>
      </c>
      <c r="HQ7" s="27">
        <v>411400</v>
      </c>
      <c r="HR7" s="27">
        <v>49500</v>
      </c>
      <c r="HS7" s="27">
        <v>107200</v>
      </c>
      <c r="HT7" s="27">
        <v>188000</v>
      </c>
      <c r="HU7" s="27">
        <v>76900</v>
      </c>
      <c r="HV7" s="27">
        <v>15200</v>
      </c>
      <c r="HW7" s="27">
        <v>151900</v>
      </c>
      <c r="HY7" s="17">
        <v>2.3089400000000002</v>
      </c>
      <c r="HZ7" s="27">
        <v>1</v>
      </c>
      <c r="IA7" s="27">
        <v>2</v>
      </c>
      <c r="IB7" s="27">
        <v>3</v>
      </c>
      <c r="IC7" s="27">
        <v>4</v>
      </c>
      <c r="ID7" s="27">
        <v>5</v>
      </c>
      <c r="IE7" s="27">
        <v>6</v>
      </c>
      <c r="IF7" s="27">
        <v>7</v>
      </c>
      <c r="IG7" s="27">
        <v>8</v>
      </c>
      <c r="IH7" s="27">
        <v>9</v>
      </c>
      <c r="II7" s="27">
        <v>10</v>
      </c>
      <c r="IJ7" s="27">
        <v>11</v>
      </c>
      <c r="IK7" s="27">
        <v>12</v>
      </c>
      <c r="IN7" s="81"/>
      <c r="IO7" s="81"/>
      <c r="IP7" s="81"/>
      <c r="IQ7" s="81"/>
    </row>
    <row r="8" spans="1:375" ht="14.4" customHeight="1">
      <c r="A8" s="63"/>
      <c r="B8" s="27" t="s">
        <v>37</v>
      </c>
      <c r="C8" s="27"/>
      <c r="D8" s="27">
        <v>180.45</v>
      </c>
      <c r="E8" s="27">
        <v>596.98599999999999</v>
      </c>
      <c r="F8" s="27">
        <v>34305.199999999997</v>
      </c>
      <c r="G8" s="27">
        <v>37530.699999999997</v>
      </c>
      <c r="H8" s="27">
        <v>106200</v>
      </c>
      <c r="I8" s="27">
        <v>150480</v>
      </c>
      <c r="J8" s="17">
        <v>-93.491900000000001</v>
      </c>
      <c r="K8" s="17">
        <v>210.489</v>
      </c>
      <c r="L8" s="27">
        <v>19.6112</v>
      </c>
      <c r="M8" s="27">
        <v>13471.9</v>
      </c>
      <c r="N8" s="27">
        <v>2.2490800000000002</v>
      </c>
      <c r="O8" s="17">
        <v>0.75836800000000004</v>
      </c>
      <c r="P8" s="27">
        <v>1633.78</v>
      </c>
      <c r="Q8" s="27">
        <v>121458</v>
      </c>
      <c r="R8" s="27">
        <v>485.29199999999997</v>
      </c>
      <c r="S8" s="27">
        <v>515.64200000000005</v>
      </c>
      <c r="T8" s="27">
        <v>35.673400000000001</v>
      </c>
      <c r="U8" s="27">
        <v>426.89600000000002</v>
      </c>
      <c r="V8" s="17">
        <v>-0.805643</v>
      </c>
      <c r="W8" s="27">
        <v>0.58141799999999999</v>
      </c>
      <c r="X8" s="27">
        <v>0.13814100000000001</v>
      </c>
      <c r="Y8" s="27">
        <v>2.6936500000000001E-3</v>
      </c>
      <c r="Z8" s="27">
        <v>52.415900000000001</v>
      </c>
      <c r="AA8" s="27">
        <v>2.02271</v>
      </c>
      <c r="AB8" s="27">
        <v>8.7874499999999998</v>
      </c>
      <c r="AC8" s="27">
        <v>1163.3</v>
      </c>
      <c r="AD8" s="27">
        <v>3.9813100000000001E-3</v>
      </c>
      <c r="AE8" s="28">
        <v>3.2103399999999998E-6</v>
      </c>
      <c r="AF8" s="27">
        <v>3.4749299999999997E-2</v>
      </c>
      <c r="AG8" s="27">
        <v>3.7971300000000001</v>
      </c>
      <c r="AI8" s="27">
        <v>410000</v>
      </c>
      <c r="AJ8" s="27">
        <v>52400</v>
      </c>
      <c r="AK8" s="27">
        <v>106199.99999999999</v>
      </c>
      <c r="AL8" s="27">
        <v>185600</v>
      </c>
      <c r="AM8" s="27">
        <v>76800</v>
      </c>
      <c r="AN8" s="27">
        <v>14200</v>
      </c>
      <c r="AO8" s="27">
        <v>154800</v>
      </c>
      <c r="AQ8" s="64"/>
      <c r="AR8" s="35" t="s">
        <v>72</v>
      </c>
      <c r="AS8" s="35"/>
      <c r="AT8" s="35">
        <v>168.21199999999999</v>
      </c>
      <c r="AU8" s="35">
        <v>683.29700000000003</v>
      </c>
      <c r="AV8" s="35">
        <v>41804.699999999997</v>
      </c>
      <c r="AW8" s="35">
        <v>39914.300000000003</v>
      </c>
      <c r="AX8" s="35">
        <v>101100</v>
      </c>
      <c r="AY8" s="35">
        <v>150462</v>
      </c>
      <c r="AZ8" s="17">
        <v>-1188.98</v>
      </c>
      <c r="BA8" s="17">
        <v>-597.34900000000005</v>
      </c>
      <c r="BB8" s="35">
        <v>14.671099999999999</v>
      </c>
      <c r="BC8" s="35">
        <v>11706.8</v>
      </c>
      <c r="BD8" s="35">
        <v>256.65699999999998</v>
      </c>
      <c r="BE8" s="35">
        <v>183.13800000000001</v>
      </c>
      <c r="BF8" s="35">
        <v>1988.68</v>
      </c>
      <c r="BG8" s="35">
        <v>99619</v>
      </c>
      <c r="BH8" s="35">
        <v>555.05799999999999</v>
      </c>
      <c r="BI8" s="35">
        <v>537.51599999999996</v>
      </c>
      <c r="BJ8" s="35">
        <v>31.8292</v>
      </c>
      <c r="BK8" s="35">
        <v>495.517</v>
      </c>
      <c r="BL8" s="17">
        <v>4.0956000000000001</v>
      </c>
      <c r="BM8" s="35">
        <v>1.4530799999999999</v>
      </c>
      <c r="BN8" s="35">
        <v>0.28079199999999999</v>
      </c>
      <c r="BO8" s="17" t="s">
        <v>292</v>
      </c>
      <c r="BP8" s="35">
        <v>32.909100000000002</v>
      </c>
      <c r="BQ8" s="35">
        <v>1.60005</v>
      </c>
      <c r="BR8" s="35">
        <v>21.597799999999999</v>
      </c>
      <c r="BS8" s="35">
        <v>1192.96</v>
      </c>
      <c r="BT8" s="35">
        <v>2.21405E-2</v>
      </c>
      <c r="BU8" s="17" t="s">
        <v>292</v>
      </c>
      <c r="BV8" s="35">
        <v>0.16295399999999999</v>
      </c>
      <c r="BW8" s="35">
        <v>3.54474</v>
      </c>
      <c r="BY8" s="35">
        <v>401599.99999999994</v>
      </c>
      <c r="BZ8" s="35">
        <v>53800</v>
      </c>
      <c r="CA8" s="35">
        <v>101100</v>
      </c>
      <c r="CB8" s="35">
        <v>176400</v>
      </c>
      <c r="CC8" s="35">
        <v>79800</v>
      </c>
      <c r="CD8" s="35">
        <v>14000</v>
      </c>
      <c r="CE8" s="35">
        <v>173299.99999999997</v>
      </c>
      <c r="CG8" s="64"/>
      <c r="CH8" s="31" t="s">
        <v>105</v>
      </c>
      <c r="CI8" s="31"/>
      <c r="CJ8" s="31">
        <v>231.029</v>
      </c>
      <c r="CK8" s="31">
        <v>710.96500000000003</v>
      </c>
      <c r="CL8" s="31">
        <v>54491.9</v>
      </c>
      <c r="CM8" s="31">
        <v>60969.9</v>
      </c>
      <c r="CN8" s="31">
        <v>104800</v>
      </c>
      <c r="CO8" s="31">
        <v>154243</v>
      </c>
      <c r="CP8" s="17">
        <v>796.75800000000004</v>
      </c>
      <c r="CQ8" s="17">
        <v>384.45400000000001</v>
      </c>
      <c r="CR8" s="31">
        <v>55.852600000000002</v>
      </c>
      <c r="CS8" s="31">
        <v>11743.6</v>
      </c>
      <c r="CT8" s="31">
        <v>400.48</v>
      </c>
      <c r="CU8" s="31">
        <v>104.07599999999999</v>
      </c>
      <c r="CV8" s="31">
        <v>238.114</v>
      </c>
      <c r="CW8" s="31">
        <v>91745</v>
      </c>
      <c r="CX8" s="31">
        <v>462.26799999999997</v>
      </c>
      <c r="CY8" s="31">
        <v>486.185</v>
      </c>
      <c r="CZ8" s="31">
        <v>39.870199999999997</v>
      </c>
      <c r="DA8" s="31">
        <v>403.286</v>
      </c>
      <c r="DB8" s="17">
        <v>3.2177099999999998</v>
      </c>
      <c r="DC8" s="31">
        <v>1.4518500000000001</v>
      </c>
      <c r="DD8" s="31">
        <v>0.39372600000000002</v>
      </c>
      <c r="DE8" s="31">
        <v>0.17030400000000001</v>
      </c>
      <c r="DF8" s="31">
        <v>32.8157</v>
      </c>
      <c r="DG8" s="31">
        <v>6.0031299999999996</v>
      </c>
      <c r="DH8" s="31">
        <v>26.676200000000001</v>
      </c>
      <c r="DI8" s="31">
        <v>869.10900000000004</v>
      </c>
      <c r="DJ8" s="32">
        <v>5.9227900000000003E-5</v>
      </c>
      <c r="DK8" s="31">
        <v>0.119549</v>
      </c>
      <c r="DL8" s="31">
        <v>0.29630200000000001</v>
      </c>
      <c r="DM8" s="31">
        <v>6.8471700000000002</v>
      </c>
      <c r="DO8" s="31">
        <v>418800</v>
      </c>
      <c r="DP8" s="31">
        <v>74500</v>
      </c>
      <c r="DQ8" s="31">
        <v>104800</v>
      </c>
      <c r="DR8" s="31">
        <v>191000</v>
      </c>
      <c r="DS8" s="31">
        <v>72900</v>
      </c>
      <c r="DT8" s="31">
        <v>12100</v>
      </c>
      <c r="DU8" s="31">
        <v>125900</v>
      </c>
      <c r="DY8" t="s">
        <v>343</v>
      </c>
      <c r="DZ8" t="s">
        <v>144</v>
      </c>
      <c r="EA8" t="s">
        <v>343</v>
      </c>
      <c r="EB8" t="s">
        <v>143</v>
      </c>
      <c r="EH8" t="s">
        <v>318</v>
      </c>
      <c r="EK8" t="s">
        <v>325</v>
      </c>
      <c r="EN8" t="s">
        <v>334</v>
      </c>
      <c r="EP8" s="17">
        <v>0.75836800000000004</v>
      </c>
      <c r="EQ8" s="27">
        <v>1</v>
      </c>
      <c r="ER8" s="27">
        <v>2</v>
      </c>
      <c r="ES8" s="27">
        <v>3</v>
      </c>
      <c r="ET8" s="27">
        <v>4</v>
      </c>
      <c r="EU8" s="27">
        <v>5</v>
      </c>
      <c r="EV8" s="27">
        <v>6</v>
      </c>
      <c r="EW8" s="27">
        <v>7</v>
      </c>
      <c r="EX8" s="27">
        <v>8</v>
      </c>
      <c r="EY8" s="27">
        <v>9</v>
      </c>
      <c r="EZ8" s="27">
        <v>10</v>
      </c>
      <c r="FA8" s="27">
        <v>11</v>
      </c>
      <c r="FB8" s="27">
        <v>12</v>
      </c>
      <c r="FE8" s="35">
        <v>1</v>
      </c>
      <c r="FF8" s="35">
        <v>2</v>
      </c>
      <c r="FG8" s="35">
        <v>3</v>
      </c>
      <c r="FH8" s="35">
        <v>4</v>
      </c>
      <c r="FI8" s="35">
        <v>5</v>
      </c>
      <c r="FJ8" s="35">
        <v>6</v>
      </c>
      <c r="FK8" s="35">
        <v>7</v>
      </c>
      <c r="FL8" s="35">
        <v>8</v>
      </c>
      <c r="FM8" s="35">
        <v>9</v>
      </c>
      <c r="FN8" s="35">
        <v>10</v>
      </c>
      <c r="FO8" s="35">
        <v>11</v>
      </c>
      <c r="FP8" s="35">
        <v>12</v>
      </c>
      <c r="FS8" s="31">
        <v>1</v>
      </c>
      <c r="FT8" s="31">
        <v>2</v>
      </c>
      <c r="FU8" s="31">
        <v>3</v>
      </c>
      <c r="FV8" s="31">
        <v>4</v>
      </c>
      <c r="FW8" s="31">
        <v>5</v>
      </c>
      <c r="FX8" s="31">
        <v>6</v>
      </c>
      <c r="FY8" s="31">
        <v>7</v>
      </c>
      <c r="FZ8" s="31">
        <v>8</v>
      </c>
      <c r="GA8" s="31">
        <v>9</v>
      </c>
      <c r="GB8" s="31">
        <v>10</v>
      </c>
      <c r="GC8" s="31">
        <v>11</v>
      </c>
      <c r="GD8" s="31">
        <v>12</v>
      </c>
      <c r="GF8" s="80"/>
      <c r="GG8" s="80"/>
      <c r="GH8" s="80"/>
      <c r="GI8" s="63"/>
      <c r="GJ8" s="27" t="s">
        <v>37</v>
      </c>
      <c r="GK8" s="27"/>
      <c r="GL8" s="27">
        <v>180.45</v>
      </c>
      <c r="GM8" s="27">
        <v>596.98599999999999</v>
      </c>
      <c r="GN8" s="27">
        <v>34305.199999999997</v>
      </c>
      <c r="GO8" s="27">
        <v>37530.699999999997</v>
      </c>
      <c r="GP8" s="27">
        <v>106200</v>
      </c>
      <c r="GQ8" s="27">
        <v>150480</v>
      </c>
      <c r="GR8" s="17">
        <v>-93.491900000000001</v>
      </c>
      <c r="GS8" s="17">
        <v>210.489</v>
      </c>
      <c r="GT8" s="27">
        <v>19.6112</v>
      </c>
      <c r="GU8" s="27">
        <v>13471.9</v>
      </c>
      <c r="GV8" s="27">
        <v>2.2490800000000002</v>
      </c>
      <c r="GW8" s="17">
        <v>0.75836800000000004</v>
      </c>
      <c r="GX8" s="27">
        <v>1633.78</v>
      </c>
      <c r="GY8" s="27">
        <v>121458</v>
      </c>
      <c r="GZ8" s="27">
        <v>485.29199999999997</v>
      </c>
      <c r="HA8" s="27">
        <v>515.64200000000005</v>
      </c>
      <c r="HB8" s="27">
        <v>35.673400000000001</v>
      </c>
      <c r="HC8" s="27">
        <v>426.89600000000002</v>
      </c>
      <c r="HD8" s="17">
        <v>-0.805643</v>
      </c>
      <c r="HE8" s="27">
        <v>0.58141799999999999</v>
      </c>
      <c r="HF8" s="27">
        <v>0.13814100000000001</v>
      </c>
      <c r="HG8" s="27">
        <v>2.6936500000000001E-3</v>
      </c>
      <c r="HH8" s="27">
        <v>52.415900000000001</v>
      </c>
      <c r="HI8" s="27">
        <v>2.02271</v>
      </c>
      <c r="HJ8" s="27">
        <v>8.7874499999999998</v>
      </c>
      <c r="HK8" s="27">
        <v>1163.3</v>
      </c>
      <c r="HL8" s="27">
        <v>3.9813100000000001E-3</v>
      </c>
      <c r="HM8" s="28">
        <v>3.2103399999999998E-6</v>
      </c>
      <c r="HN8" s="27">
        <v>3.4749299999999997E-2</v>
      </c>
      <c r="HO8" s="27">
        <v>3.7971300000000001</v>
      </c>
      <c r="HQ8" s="27">
        <v>410000</v>
      </c>
      <c r="HR8" s="27">
        <v>52400</v>
      </c>
      <c r="HS8" s="27">
        <v>106199.99999999999</v>
      </c>
      <c r="HT8" s="27">
        <v>185600</v>
      </c>
      <c r="HU8" s="27">
        <v>76800</v>
      </c>
      <c r="HV8" s="27">
        <v>14200</v>
      </c>
      <c r="HW8" s="27">
        <v>154800</v>
      </c>
      <c r="HY8" s="17">
        <v>0.75836800000000004</v>
      </c>
      <c r="HZ8" s="27">
        <v>1</v>
      </c>
      <c r="IA8" s="27">
        <v>2</v>
      </c>
      <c r="IB8" s="27">
        <v>3</v>
      </c>
      <c r="IC8" s="27">
        <v>4</v>
      </c>
      <c r="ID8" s="27">
        <v>5</v>
      </c>
      <c r="IE8" s="27">
        <v>6</v>
      </c>
      <c r="IF8" s="27">
        <v>7</v>
      </c>
      <c r="IG8" s="27">
        <v>8</v>
      </c>
      <c r="IH8" s="27">
        <v>9</v>
      </c>
      <c r="II8" s="27">
        <v>10</v>
      </c>
      <c r="IJ8" s="27">
        <v>11</v>
      </c>
      <c r="IK8" s="27">
        <v>12</v>
      </c>
      <c r="IN8" s="81"/>
      <c r="IO8" s="81"/>
      <c r="IP8" s="81"/>
      <c r="IQ8" s="81"/>
    </row>
    <row r="9" spans="1:375" ht="14.4" customHeight="1">
      <c r="A9" s="63"/>
      <c r="B9" s="29" t="s">
        <v>38</v>
      </c>
      <c r="C9" s="29"/>
      <c r="D9" s="29">
        <v>177.77500000000001</v>
      </c>
      <c r="E9" s="29">
        <v>613.15200000000004</v>
      </c>
      <c r="F9" s="29">
        <v>36906.400000000001</v>
      </c>
      <c r="G9" s="29">
        <v>41082.300000000003</v>
      </c>
      <c r="H9" s="29">
        <v>108800</v>
      </c>
      <c r="I9" s="29">
        <v>170255</v>
      </c>
      <c r="J9" s="17">
        <v>-548.11300000000006</v>
      </c>
      <c r="K9" s="17">
        <v>199.154</v>
      </c>
      <c r="L9" s="29">
        <v>23.263100000000001</v>
      </c>
      <c r="M9" s="29">
        <v>13113.8</v>
      </c>
      <c r="N9" s="29">
        <v>4.4205699999999997</v>
      </c>
      <c r="O9" s="17">
        <v>1.90866</v>
      </c>
      <c r="P9" s="29">
        <v>1777.99</v>
      </c>
      <c r="Q9" s="29">
        <v>142059</v>
      </c>
      <c r="R9" s="29">
        <v>578.827</v>
      </c>
      <c r="S9" s="29">
        <v>646.04899999999998</v>
      </c>
      <c r="T9" s="29">
        <v>38.585299999999997</v>
      </c>
      <c r="U9" s="29">
        <v>471.536</v>
      </c>
      <c r="V9" s="17">
        <v>0.91739499999999996</v>
      </c>
      <c r="W9" s="29">
        <v>0.73605900000000002</v>
      </c>
      <c r="X9" s="29">
        <v>5.4347699999999999E-2</v>
      </c>
      <c r="Y9" s="29">
        <v>0.27483000000000002</v>
      </c>
      <c r="Z9" s="29">
        <v>55.327599999999997</v>
      </c>
      <c r="AA9" s="29">
        <v>2.3658899999999998</v>
      </c>
      <c r="AB9" s="29">
        <v>6.9708600000000001</v>
      </c>
      <c r="AC9" s="29">
        <v>1247.44</v>
      </c>
      <c r="AD9" s="29">
        <v>9.5833499999999992E-3</v>
      </c>
      <c r="AE9" s="17" t="s">
        <v>292</v>
      </c>
      <c r="AF9" s="29">
        <v>5.8543900000000003E-2</v>
      </c>
      <c r="AG9" s="29">
        <v>4.2423200000000003</v>
      </c>
      <c r="AI9" s="29">
        <v>412400</v>
      </c>
      <c r="AJ9" s="29">
        <v>51800</v>
      </c>
      <c r="AK9" s="29">
        <v>108800.00000000001</v>
      </c>
      <c r="AL9" s="29">
        <v>188900</v>
      </c>
      <c r="AM9" s="29">
        <v>80800</v>
      </c>
      <c r="AN9" s="29">
        <v>12600</v>
      </c>
      <c r="AO9" s="29">
        <v>144700</v>
      </c>
      <c r="AQ9" s="64"/>
      <c r="AR9" s="31" t="s">
        <v>73</v>
      </c>
      <c r="AS9" s="31"/>
      <c r="AT9" s="31">
        <v>170.23099999999999</v>
      </c>
      <c r="AU9" s="31">
        <v>648.93399999999997</v>
      </c>
      <c r="AV9" s="31">
        <v>41136.9</v>
      </c>
      <c r="AW9" s="31">
        <v>40863.300000000003</v>
      </c>
      <c r="AX9" s="31">
        <v>99800</v>
      </c>
      <c r="AY9" s="31">
        <v>168931</v>
      </c>
      <c r="AZ9" s="17">
        <v>475.99599999999998</v>
      </c>
      <c r="BA9" s="17">
        <v>475.94499999999999</v>
      </c>
      <c r="BB9" s="31">
        <v>14.0183</v>
      </c>
      <c r="BC9" s="31">
        <v>9963.07</v>
      </c>
      <c r="BD9" s="31">
        <v>142.56899999999999</v>
      </c>
      <c r="BE9" s="31">
        <v>43.770299999999999</v>
      </c>
      <c r="BF9" s="31">
        <v>2232.65</v>
      </c>
      <c r="BG9" s="31">
        <v>100553</v>
      </c>
      <c r="BH9" s="31">
        <v>607.91899999999998</v>
      </c>
      <c r="BI9" s="31">
        <v>560.28099999999995</v>
      </c>
      <c r="BJ9" s="31">
        <v>32.606400000000001</v>
      </c>
      <c r="BK9" s="31">
        <v>497.08800000000002</v>
      </c>
      <c r="BL9" s="17">
        <v>-0.65018500000000001</v>
      </c>
      <c r="BM9" s="31">
        <v>0.56709500000000002</v>
      </c>
      <c r="BN9" s="31">
        <v>1.8124700000000001E-2</v>
      </c>
      <c r="BO9" s="31">
        <v>5.2004499999999997E-3</v>
      </c>
      <c r="BP9" s="31">
        <v>17.7895</v>
      </c>
      <c r="BQ9" s="31">
        <v>2.16235</v>
      </c>
      <c r="BR9" s="31">
        <v>22.580100000000002</v>
      </c>
      <c r="BS9" s="31">
        <v>897.58799999999997</v>
      </c>
      <c r="BT9" s="31">
        <v>6.89662E-3</v>
      </c>
      <c r="BU9" s="31">
        <v>2.6202900000000001E-2</v>
      </c>
      <c r="BV9" s="31">
        <v>7.6787999999999995E-2</v>
      </c>
      <c r="BW9" s="31">
        <v>3.9518499999999999</v>
      </c>
      <c r="BY9" s="31">
        <v>401800</v>
      </c>
      <c r="BZ9" s="31">
        <v>56300</v>
      </c>
      <c r="CA9" s="31">
        <v>99800</v>
      </c>
      <c r="CB9" s="31">
        <v>178400</v>
      </c>
      <c r="CC9" s="31">
        <v>81900</v>
      </c>
      <c r="CD9" s="31">
        <v>10400</v>
      </c>
      <c r="CE9" s="31">
        <v>171500</v>
      </c>
      <c r="CG9" s="64"/>
      <c r="CH9" s="27" t="s">
        <v>106</v>
      </c>
      <c r="CI9" s="27"/>
      <c r="CJ9" s="27">
        <v>226.32499999999999</v>
      </c>
      <c r="CK9" s="27">
        <v>898.49300000000005</v>
      </c>
      <c r="CL9" s="27">
        <v>53804</v>
      </c>
      <c r="CM9" s="27">
        <v>60807.6</v>
      </c>
      <c r="CN9" s="27">
        <v>104500</v>
      </c>
      <c r="CO9" s="27">
        <v>155996</v>
      </c>
      <c r="CP9" s="17">
        <v>212.779</v>
      </c>
      <c r="CQ9" s="17">
        <v>87.755200000000002</v>
      </c>
      <c r="CR9" s="27">
        <v>41.206099999999999</v>
      </c>
      <c r="CS9" s="27">
        <v>11216.5</v>
      </c>
      <c r="CT9" s="27">
        <v>395.976</v>
      </c>
      <c r="CU9" s="27">
        <v>83.493899999999996</v>
      </c>
      <c r="CV9" s="27">
        <v>221.04300000000001</v>
      </c>
      <c r="CW9" s="27">
        <v>93392.5</v>
      </c>
      <c r="CX9" s="27">
        <v>483.06799999999998</v>
      </c>
      <c r="CY9" s="27">
        <v>505.62</v>
      </c>
      <c r="CZ9" s="27">
        <v>40.152000000000001</v>
      </c>
      <c r="DA9" s="27">
        <v>428.82400000000001</v>
      </c>
      <c r="DB9" s="17">
        <v>0.302429</v>
      </c>
      <c r="DC9" s="27">
        <v>1.51549</v>
      </c>
      <c r="DD9" s="27">
        <v>3.60066E-2</v>
      </c>
      <c r="DE9" s="27">
        <v>0.15554599999999999</v>
      </c>
      <c r="DF9" s="27">
        <v>30.875399999999999</v>
      </c>
      <c r="DG9" s="27">
        <v>6.0409300000000004</v>
      </c>
      <c r="DH9" s="27">
        <v>30.0608</v>
      </c>
      <c r="DI9" s="27">
        <v>953.625</v>
      </c>
      <c r="DJ9" s="27">
        <v>8.7349200000000002E-3</v>
      </c>
      <c r="DK9" s="17" t="s">
        <v>292</v>
      </c>
      <c r="DL9" s="27">
        <v>0.352605</v>
      </c>
      <c r="DM9" s="27">
        <v>7.1095300000000003</v>
      </c>
      <c r="DO9" s="27">
        <v>418600</v>
      </c>
      <c r="DP9" s="27">
        <v>74700</v>
      </c>
      <c r="DQ9" s="27">
        <v>104500</v>
      </c>
      <c r="DR9" s="27">
        <v>190600</v>
      </c>
      <c r="DS9" s="27">
        <v>74200</v>
      </c>
      <c r="DT9" s="27">
        <v>12700</v>
      </c>
      <c r="DU9" s="27">
        <v>124600.00000000001</v>
      </c>
      <c r="DY9" t="s">
        <v>343</v>
      </c>
      <c r="DZ9" t="s">
        <v>145</v>
      </c>
      <c r="EA9" t="s">
        <v>343</v>
      </c>
      <c r="EB9" t="s">
        <v>352</v>
      </c>
      <c r="EK9" t="s">
        <v>314</v>
      </c>
      <c r="EN9" t="s">
        <v>335</v>
      </c>
      <c r="EP9" s="17">
        <v>1.90866</v>
      </c>
      <c r="EQ9" s="29">
        <v>1</v>
      </c>
      <c r="ER9" s="29">
        <v>2</v>
      </c>
      <c r="ES9" s="29">
        <v>3</v>
      </c>
      <c r="ET9" s="29">
        <v>4</v>
      </c>
      <c r="EU9" s="29">
        <v>5</v>
      </c>
      <c r="EV9" s="29">
        <v>6</v>
      </c>
      <c r="EW9" s="29">
        <v>7</v>
      </c>
      <c r="EX9" s="29">
        <v>8</v>
      </c>
      <c r="EY9" s="29">
        <v>9</v>
      </c>
      <c r="EZ9" s="29">
        <v>10</v>
      </c>
      <c r="FA9" s="29">
        <v>11</v>
      </c>
      <c r="FB9" s="29">
        <v>12</v>
      </c>
      <c r="FE9" s="31">
        <v>1</v>
      </c>
      <c r="FF9" s="31">
        <v>2</v>
      </c>
      <c r="FG9" s="31">
        <v>3</v>
      </c>
      <c r="FH9" s="31">
        <v>4</v>
      </c>
      <c r="FI9" s="31">
        <v>5</v>
      </c>
      <c r="FJ9" s="31">
        <v>6</v>
      </c>
      <c r="FK9" s="31">
        <v>7</v>
      </c>
      <c r="FL9" s="31">
        <v>8</v>
      </c>
      <c r="FM9" s="31">
        <v>9</v>
      </c>
      <c r="FN9" s="31">
        <v>10</v>
      </c>
      <c r="FO9" s="31">
        <v>11</v>
      </c>
      <c r="FP9" s="31">
        <v>12</v>
      </c>
      <c r="FS9" s="27">
        <v>1</v>
      </c>
      <c r="FT9" s="27">
        <v>2</v>
      </c>
      <c r="FU9" s="27">
        <v>3</v>
      </c>
      <c r="FV9" s="27">
        <v>4</v>
      </c>
      <c r="FW9" s="27">
        <v>5</v>
      </c>
      <c r="FX9" s="27">
        <v>6</v>
      </c>
      <c r="FY9" s="27">
        <v>7</v>
      </c>
      <c r="FZ9" s="27">
        <v>8</v>
      </c>
      <c r="GA9" s="27">
        <v>9</v>
      </c>
      <c r="GB9" s="27">
        <v>10</v>
      </c>
      <c r="GC9" s="27">
        <v>11</v>
      </c>
      <c r="GD9" s="27">
        <v>12</v>
      </c>
      <c r="GF9" s="80"/>
      <c r="GG9" s="80"/>
      <c r="GH9" s="80"/>
      <c r="GI9" s="63"/>
      <c r="GJ9" s="29" t="s">
        <v>38</v>
      </c>
      <c r="GK9" s="29"/>
      <c r="GL9" s="29">
        <v>177.77500000000001</v>
      </c>
      <c r="GM9" s="29">
        <v>613.15200000000004</v>
      </c>
      <c r="GN9" s="29">
        <v>36906.400000000001</v>
      </c>
      <c r="GO9" s="29">
        <v>41082.300000000003</v>
      </c>
      <c r="GP9" s="29">
        <v>108800</v>
      </c>
      <c r="GQ9" s="29">
        <v>170255</v>
      </c>
      <c r="GR9" s="17">
        <v>-548.11300000000006</v>
      </c>
      <c r="GS9" s="17">
        <v>199.154</v>
      </c>
      <c r="GT9" s="29">
        <v>23.263100000000001</v>
      </c>
      <c r="GU9" s="29">
        <v>13113.8</v>
      </c>
      <c r="GV9" s="29">
        <v>4.4205699999999997</v>
      </c>
      <c r="GW9" s="17">
        <v>1.90866</v>
      </c>
      <c r="GX9" s="29">
        <v>1777.99</v>
      </c>
      <c r="GY9" s="29">
        <v>142059</v>
      </c>
      <c r="GZ9" s="29">
        <v>578.827</v>
      </c>
      <c r="HA9" s="29">
        <v>646.04899999999998</v>
      </c>
      <c r="HB9" s="29">
        <v>38.585299999999997</v>
      </c>
      <c r="HC9" s="29">
        <v>471.536</v>
      </c>
      <c r="HD9" s="17">
        <v>0.91739499999999996</v>
      </c>
      <c r="HE9" s="29">
        <v>0.73605900000000002</v>
      </c>
      <c r="HF9" s="29">
        <v>5.4347699999999999E-2</v>
      </c>
      <c r="HG9" s="29">
        <v>0.27483000000000002</v>
      </c>
      <c r="HH9" s="29">
        <v>55.327599999999997</v>
      </c>
      <c r="HI9" s="29">
        <v>2.3658899999999998</v>
      </c>
      <c r="HJ9" s="29">
        <v>6.9708600000000001</v>
      </c>
      <c r="HK9" s="29">
        <v>1247.44</v>
      </c>
      <c r="HL9" s="29">
        <v>9.5833499999999992E-3</v>
      </c>
      <c r="HM9" s="17" t="s">
        <v>292</v>
      </c>
      <c r="HN9" s="29">
        <v>5.8543900000000003E-2</v>
      </c>
      <c r="HO9" s="29">
        <v>4.2423200000000003</v>
      </c>
      <c r="HQ9" s="29">
        <v>412400</v>
      </c>
      <c r="HR9" s="29">
        <v>51800</v>
      </c>
      <c r="HS9" s="29">
        <v>108800.00000000001</v>
      </c>
      <c r="HT9" s="29">
        <v>188900</v>
      </c>
      <c r="HU9" s="29">
        <v>80800</v>
      </c>
      <c r="HV9" s="29">
        <v>12600</v>
      </c>
      <c r="HW9" s="29">
        <v>144700</v>
      </c>
      <c r="HY9" s="17">
        <v>1.90866</v>
      </c>
      <c r="HZ9" s="29">
        <v>1</v>
      </c>
      <c r="IA9" s="29">
        <v>2</v>
      </c>
      <c r="IB9" s="29">
        <v>3</v>
      </c>
      <c r="IC9" s="29">
        <v>4</v>
      </c>
      <c r="ID9" s="29">
        <v>5</v>
      </c>
      <c r="IE9" s="29">
        <v>6</v>
      </c>
      <c r="IF9" s="29">
        <v>7</v>
      </c>
      <c r="IG9" s="29">
        <v>8</v>
      </c>
      <c r="IH9" s="29">
        <v>9</v>
      </c>
      <c r="II9" s="29">
        <v>10</v>
      </c>
      <c r="IJ9" s="29">
        <v>11</v>
      </c>
      <c r="IK9" s="29">
        <v>12</v>
      </c>
      <c r="IN9" s="81"/>
      <c r="IO9" s="81"/>
      <c r="IP9" s="81"/>
      <c r="IQ9" s="81"/>
    </row>
    <row r="10" spans="1:375" ht="14.4" customHeight="1">
      <c r="A10" s="63"/>
      <c r="B10" s="27" t="s">
        <v>39</v>
      </c>
      <c r="C10" s="27"/>
      <c r="D10" s="27">
        <v>211.18</v>
      </c>
      <c r="E10" s="27">
        <v>714.78700000000003</v>
      </c>
      <c r="F10" s="27">
        <v>39633</v>
      </c>
      <c r="G10" s="27">
        <v>43524.800000000003</v>
      </c>
      <c r="H10" s="27">
        <v>106700</v>
      </c>
      <c r="I10" s="27">
        <v>189772</v>
      </c>
      <c r="J10" s="17">
        <v>169.905</v>
      </c>
      <c r="K10" s="17">
        <v>153.864</v>
      </c>
      <c r="L10" s="27">
        <v>23.3141</v>
      </c>
      <c r="M10" s="27">
        <v>17498.5</v>
      </c>
      <c r="N10" s="27">
        <v>2.9948299999999999</v>
      </c>
      <c r="O10" s="17">
        <v>0.98352099999999998</v>
      </c>
      <c r="P10" s="27">
        <v>1970.77</v>
      </c>
      <c r="Q10" s="27">
        <v>149329</v>
      </c>
      <c r="R10" s="27">
        <v>653.72</v>
      </c>
      <c r="S10" s="27">
        <v>727.24400000000003</v>
      </c>
      <c r="T10" s="27">
        <v>41.235399999999998</v>
      </c>
      <c r="U10" s="27">
        <v>480.05599999999998</v>
      </c>
      <c r="V10" s="17">
        <v>1.15771</v>
      </c>
      <c r="W10" s="27">
        <v>0.84277299999999999</v>
      </c>
      <c r="X10" s="27">
        <v>0.62699400000000005</v>
      </c>
      <c r="Y10" s="27">
        <v>2.3562499999999999E-4</v>
      </c>
      <c r="Z10" s="27">
        <v>65.867500000000007</v>
      </c>
      <c r="AA10" s="27">
        <v>2.5039400000000001</v>
      </c>
      <c r="AB10" s="27">
        <v>6.8488100000000003</v>
      </c>
      <c r="AC10" s="27">
        <v>1505.44</v>
      </c>
      <c r="AD10" s="27">
        <v>4.7197099999999999E-2</v>
      </c>
      <c r="AE10" s="28">
        <v>5.3907499999999998E-5</v>
      </c>
      <c r="AF10" s="27">
        <v>6.1526299999999999E-2</v>
      </c>
      <c r="AG10" s="27">
        <v>4.0352800000000002</v>
      </c>
      <c r="AI10" s="27">
        <v>411200</v>
      </c>
      <c r="AJ10" s="27">
        <v>53000</v>
      </c>
      <c r="AK10" s="27">
        <v>106700</v>
      </c>
      <c r="AL10" s="27">
        <v>187200</v>
      </c>
      <c r="AM10" s="27">
        <v>77100</v>
      </c>
      <c r="AN10" s="27">
        <v>13799.999999999998</v>
      </c>
      <c r="AO10" s="27">
        <v>151000</v>
      </c>
      <c r="AQ10" s="64"/>
      <c r="AR10" s="31" t="s">
        <v>74</v>
      </c>
      <c r="AS10" s="31"/>
      <c r="AT10" s="31">
        <v>147.142</v>
      </c>
      <c r="AU10" s="31">
        <v>592.99599999999998</v>
      </c>
      <c r="AV10" s="31">
        <v>41638.300000000003</v>
      </c>
      <c r="AW10" s="31">
        <v>41831.800000000003</v>
      </c>
      <c r="AX10" s="31">
        <v>100900</v>
      </c>
      <c r="AY10" s="31">
        <v>162795</v>
      </c>
      <c r="AZ10" s="17">
        <v>1569.16</v>
      </c>
      <c r="BA10" s="17">
        <v>73.027600000000007</v>
      </c>
      <c r="BB10" s="31">
        <v>13.898400000000001</v>
      </c>
      <c r="BC10" s="31">
        <v>8255.41</v>
      </c>
      <c r="BD10" s="31">
        <v>180.85400000000001</v>
      </c>
      <c r="BE10" s="31">
        <v>69.467699999999994</v>
      </c>
      <c r="BF10" s="31">
        <v>1887.41</v>
      </c>
      <c r="BG10" s="31">
        <v>94878.9</v>
      </c>
      <c r="BH10" s="31">
        <v>581.75900000000001</v>
      </c>
      <c r="BI10" s="31">
        <v>536.50199999999995</v>
      </c>
      <c r="BJ10" s="31">
        <v>35.527299999999997</v>
      </c>
      <c r="BK10" s="31">
        <v>455.09</v>
      </c>
      <c r="BL10" s="17">
        <v>2.8514400000000002</v>
      </c>
      <c r="BM10" s="31">
        <v>0.67573899999999998</v>
      </c>
      <c r="BN10" s="31">
        <v>4.1105700000000002E-2</v>
      </c>
      <c r="BO10" s="17" t="s">
        <v>292</v>
      </c>
      <c r="BP10" s="31">
        <v>15.721500000000001</v>
      </c>
      <c r="BQ10" s="31">
        <v>1.94058</v>
      </c>
      <c r="BR10" s="31">
        <v>19.816400000000002</v>
      </c>
      <c r="BS10" s="31">
        <v>907.44899999999996</v>
      </c>
      <c r="BT10" s="31">
        <v>2.7491799999999999E-3</v>
      </c>
      <c r="BU10" s="17" t="s">
        <v>292</v>
      </c>
      <c r="BV10" s="31">
        <v>8.93983E-2</v>
      </c>
      <c r="BW10" s="31">
        <v>2.7117</v>
      </c>
      <c r="BY10" s="31">
        <v>401500</v>
      </c>
      <c r="BZ10" s="31">
        <v>56200</v>
      </c>
      <c r="CA10" s="31">
        <v>100900</v>
      </c>
      <c r="CB10" s="31">
        <v>177500</v>
      </c>
      <c r="CC10" s="31">
        <v>81500</v>
      </c>
      <c r="CD10" s="31">
        <v>9800</v>
      </c>
      <c r="CE10" s="31">
        <v>172800</v>
      </c>
      <c r="CG10" s="64"/>
      <c r="CH10" s="29" t="s">
        <v>107</v>
      </c>
      <c r="CI10" s="29"/>
      <c r="CJ10" s="29">
        <v>242.95400000000001</v>
      </c>
      <c r="CK10" s="29">
        <v>662.76700000000005</v>
      </c>
      <c r="CL10" s="29">
        <v>55258.8</v>
      </c>
      <c r="CM10" s="29">
        <v>61518.8</v>
      </c>
      <c r="CN10" s="29">
        <v>106900</v>
      </c>
      <c r="CO10" s="29">
        <v>159366</v>
      </c>
      <c r="CP10" s="17">
        <v>1037.04</v>
      </c>
      <c r="CQ10" s="17">
        <v>174.209</v>
      </c>
      <c r="CR10" s="29">
        <v>34.625799999999998</v>
      </c>
      <c r="CS10" s="29">
        <v>8257.27</v>
      </c>
      <c r="CT10" s="29">
        <v>284.70299999999997</v>
      </c>
      <c r="CU10" s="29">
        <v>23.674600000000002</v>
      </c>
      <c r="CV10" s="29">
        <v>239.256</v>
      </c>
      <c r="CW10" s="29">
        <v>97947.8</v>
      </c>
      <c r="CX10" s="29">
        <v>514.55999999999995</v>
      </c>
      <c r="CY10" s="29">
        <v>529.64400000000001</v>
      </c>
      <c r="CZ10" s="29">
        <v>44.556600000000003</v>
      </c>
      <c r="DA10" s="29">
        <v>464.65499999999997</v>
      </c>
      <c r="DB10" s="17">
        <v>-3.8899599999999999</v>
      </c>
      <c r="DC10" s="29">
        <v>1.2072400000000001</v>
      </c>
      <c r="DD10" s="17" t="s">
        <v>292</v>
      </c>
      <c r="DE10" s="17" t="s">
        <v>292</v>
      </c>
      <c r="DF10" s="29">
        <v>26.704599999999999</v>
      </c>
      <c r="DG10" s="29">
        <v>6.0176699999999999</v>
      </c>
      <c r="DH10" s="29">
        <v>27.029499999999999</v>
      </c>
      <c r="DI10" s="29">
        <v>742.89</v>
      </c>
      <c r="DJ10" s="29">
        <v>1.0364899999999999E-3</v>
      </c>
      <c r="DK10" s="29">
        <v>1.26228E-2</v>
      </c>
      <c r="DL10" s="29">
        <v>0.217719</v>
      </c>
      <c r="DM10" s="29">
        <v>6.3561500000000004</v>
      </c>
      <c r="DO10" s="29">
        <v>418300</v>
      </c>
      <c r="DP10" s="29">
        <v>75100</v>
      </c>
      <c r="DQ10" s="29">
        <v>106900</v>
      </c>
      <c r="DR10" s="29">
        <v>189500</v>
      </c>
      <c r="DS10" s="29">
        <v>74100</v>
      </c>
      <c r="DT10" s="29">
        <v>9900</v>
      </c>
      <c r="DU10" s="29">
        <v>126199.99999999999</v>
      </c>
      <c r="DY10" t="s">
        <v>343</v>
      </c>
      <c r="DZ10" t="s">
        <v>149</v>
      </c>
      <c r="EA10" t="s">
        <v>343</v>
      </c>
      <c r="EB10" t="s">
        <v>351</v>
      </c>
      <c r="EK10" t="s">
        <v>326</v>
      </c>
      <c r="EN10" t="s">
        <v>336</v>
      </c>
      <c r="EP10" s="17">
        <v>0.98352099999999998</v>
      </c>
      <c r="EQ10" s="27">
        <v>1</v>
      </c>
      <c r="ER10" s="27">
        <v>2</v>
      </c>
      <c r="ES10" s="27">
        <v>3</v>
      </c>
      <c r="ET10" s="27">
        <v>4</v>
      </c>
      <c r="EU10" s="27">
        <v>5</v>
      </c>
      <c r="EV10" s="27">
        <v>6</v>
      </c>
      <c r="EW10" s="27">
        <v>7</v>
      </c>
      <c r="EX10" s="27">
        <v>8</v>
      </c>
      <c r="EY10" s="27">
        <v>9</v>
      </c>
      <c r="EZ10" s="27">
        <v>10</v>
      </c>
      <c r="FA10" s="27">
        <v>11</v>
      </c>
      <c r="FB10" s="27">
        <v>12</v>
      </c>
      <c r="FE10" s="31">
        <v>1</v>
      </c>
      <c r="FF10" s="31">
        <v>2</v>
      </c>
      <c r="FG10" s="31">
        <v>3</v>
      </c>
      <c r="FH10" s="31">
        <v>4</v>
      </c>
      <c r="FI10" s="31">
        <v>5</v>
      </c>
      <c r="FJ10" s="31">
        <v>6</v>
      </c>
      <c r="FK10" s="31">
        <v>7</v>
      </c>
      <c r="FL10" s="31">
        <v>8</v>
      </c>
      <c r="FM10" s="31">
        <v>9</v>
      </c>
      <c r="FN10" s="31">
        <v>10</v>
      </c>
      <c r="FO10" s="31">
        <v>11</v>
      </c>
      <c r="FP10" s="31">
        <v>12</v>
      </c>
      <c r="FS10" s="29">
        <v>1</v>
      </c>
      <c r="FT10" s="29">
        <v>2</v>
      </c>
      <c r="FU10" s="29">
        <v>3</v>
      </c>
      <c r="FV10" s="29">
        <v>4</v>
      </c>
      <c r="FW10" s="29">
        <v>5</v>
      </c>
      <c r="FX10" s="29">
        <v>6</v>
      </c>
      <c r="FY10" s="29">
        <v>7</v>
      </c>
      <c r="FZ10" s="29">
        <v>8</v>
      </c>
      <c r="GA10" s="29">
        <v>9</v>
      </c>
      <c r="GB10" s="29">
        <v>10</v>
      </c>
      <c r="GC10" s="29">
        <v>11</v>
      </c>
      <c r="GD10" s="29">
        <v>12</v>
      </c>
      <c r="GF10" s="80"/>
      <c r="GG10" s="80"/>
      <c r="GH10" s="80"/>
      <c r="GI10" s="63"/>
      <c r="GJ10" s="27" t="s">
        <v>39</v>
      </c>
      <c r="GK10" s="27"/>
      <c r="GL10" s="27">
        <v>211.18</v>
      </c>
      <c r="GM10" s="27">
        <v>714.78700000000003</v>
      </c>
      <c r="GN10" s="27">
        <v>39633</v>
      </c>
      <c r="GO10" s="27">
        <v>43524.800000000003</v>
      </c>
      <c r="GP10" s="27">
        <v>106700</v>
      </c>
      <c r="GQ10" s="27">
        <v>189772</v>
      </c>
      <c r="GR10" s="17">
        <v>169.905</v>
      </c>
      <c r="GS10" s="17">
        <v>153.864</v>
      </c>
      <c r="GT10" s="27">
        <v>23.3141</v>
      </c>
      <c r="GU10" s="27">
        <v>17498.5</v>
      </c>
      <c r="GV10" s="27">
        <v>2.9948299999999999</v>
      </c>
      <c r="GW10" s="17">
        <v>0.98352099999999998</v>
      </c>
      <c r="GX10" s="27">
        <v>1970.77</v>
      </c>
      <c r="GY10" s="27">
        <v>149329</v>
      </c>
      <c r="GZ10" s="27">
        <v>653.72</v>
      </c>
      <c r="HA10" s="27">
        <v>727.24400000000003</v>
      </c>
      <c r="HB10" s="27">
        <v>41.235399999999998</v>
      </c>
      <c r="HC10" s="27">
        <v>480.05599999999998</v>
      </c>
      <c r="HD10" s="17">
        <v>1.15771</v>
      </c>
      <c r="HE10" s="27">
        <v>0.84277299999999999</v>
      </c>
      <c r="HF10" s="27">
        <v>0.62699400000000005</v>
      </c>
      <c r="HG10" s="27">
        <v>2.3562499999999999E-4</v>
      </c>
      <c r="HH10" s="27">
        <v>65.867500000000007</v>
      </c>
      <c r="HI10" s="27">
        <v>2.5039400000000001</v>
      </c>
      <c r="HJ10" s="27">
        <v>6.8488100000000003</v>
      </c>
      <c r="HK10" s="27">
        <v>1505.44</v>
      </c>
      <c r="HL10" s="27">
        <v>4.7197099999999999E-2</v>
      </c>
      <c r="HM10" s="28">
        <v>5.3907499999999998E-5</v>
      </c>
      <c r="HN10" s="27">
        <v>6.1526299999999999E-2</v>
      </c>
      <c r="HO10" s="27">
        <v>4.0352800000000002</v>
      </c>
      <c r="HQ10" s="27">
        <v>411200</v>
      </c>
      <c r="HR10" s="27">
        <v>53000</v>
      </c>
      <c r="HS10" s="27">
        <v>106700</v>
      </c>
      <c r="HT10" s="27">
        <v>187200</v>
      </c>
      <c r="HU10" s="27">
        <v>77100</v>
      </c>
      <c r="HV10" s="27">
        <v>13799.999999999998</v>
      </c>
      <c r="HW10" s="27">
        <v>151000</v>
      </c>
      <c r="HY10" s="17">
        <v>0.98352099999999998</v>
      </c>
      <c r="HZ10" s="27">
        <v>1</v>
      </c>
      <c r="IA10" s="27">
        <v>2</v>
      </c>
      <c r="IB10" s="27">
        <v>3</v>
      </c>
      <c r="IC10" s="27">
        <v>4</v>
      </c>
      <c r="ID10" s="27">
        <v>5</v>
      </c>
      <c r="IE10" s="27">
        <v>6</v>
      </c>
      <c r="IF10" s="27">
        <v>7</v>
      </c>
      <c r="IG10" s="27">
        <v>8</v>
      </c>
      <c r="IH10" s="27">
        <v>9</v>
      </c>
      <c r="II10" s="27">
        <v>10</v>
      </c>
      <c r="IJ10" s="27">
        <v>11</v>
      </c>
      <c r="IK10" s="27">
        <v>12</v>
      </c>
      <c r="IN10" s="81"/>
      <c r="IO10" s="81"/>
      <c r="IP10" s="81"/>
      <c r="IQ10" s="81"/>
    </row>
    <row r="11" spans="1:375" ht="14.4" customHeight="1">
      <c r="A11" s="63"/>
      <c r="B11" s="29" t="s">
        <v>40</v>
      </c>
      <c r="C11" s="29"/>
      <c r="D11" s="29">
        <v>158.77199999999999</v>
      </c>
      <c r="E11" s="29">
        <v>522.24300000000005</v>
      </c>
      <c r="F11" s="29">
        <v>32906.6</v>
      </c>
      <c r="G11" s="29">
        <v>36309.4</v>
      </c>
      <c r="H11" s="29">
        <v>106500</v>
      </c>
      <c r="I11" s="29">
        <v>160078</v>
      </c>
      <c r="J11" s="17">
        <v>297.20800000000003</v>
      </c>
      <c r="K11" s="17">
        <v>301.49400000000003</v>
      </c>
      <c r="L11" s="29">
        <v>23.2743</v>
      </c>
      <c r="M11" s="29">
        <v>11892</v>
      </c>
      <c r="N11" s="29">
        <v>3.0782799999999999</v>
      </c>
      <c r="O11" s="17">
        <v>-1.42109</v>
      </c>
      <c r="P11" s="29">
        <v>1471.13</v>
      </c>
      <c r="Q11" s="29">
        <v>117349</v>
      </c>
      <c r="R11" s="29">
        <v>469.99200000000002</v>
      </c>
      <c r="S11" s="29">
        <v>534.26400000000001</v>
      </c>
      <c r="T11" s="29">
        <v>36.277799999999999</v>
      </c>
      <c r="U11" s="29">
        <v>419.50799999999998</v>
      </c>
      <c r="V11" s="17">
        <v>2.3522799999999999</v>
      </c>
      <c r="W11" s="29">
        <v>1.3407100000000001</v>
      </c>
      <c r="X11" s="29">
        <v>8.3709900000000004E-2</v>
      </c>
      <c r="Y11" s="30">
        <v>7.9589300000000002E-8</v>
      </c>
      <c r="Z11" s="29">
        <v>40.934800000000003</v>
      </c>
      <c r="AA11" s="29">
        <v>2.403</v>
      </c>
      <c r="AB11" s="29">
        <v>11.294499999999999</v>
      </c>
      <c r="AC11" s="29">
        <v>1194.7</v>
      </c>
      <c r="AD11" s="29">
        <v>1.1234900000000001E-2</v>
      </c>
      <c r="AE11" s="17" t="s">
        <v>292</v>
      </c>
      <c r="AF11" s="29">
        <v>0.153277</v>
      </c>
      <c r="AG11" s="29">
        <v>3.9197799999999998</v>
      </c>
      <c r="AI11" s="29">
        <v>412900</v>
      </c>
      <c r="AJ11" s="29">
        <v>52699.999999999993</v>
      </c>
      <c r="AK11" s="29">
        <v>106500</v>
      </c>
      <c r="AL11" s="29">
        <v>189200.00000000003</v>
      </c>
      <c r="AM11" s="29">
        <v>75900</v>
      </c>
      <c r="AN11" s="29">
        <v>15100</v>
      </c>
      <c r="AO11" s="29">
        <v>147800</v>
      </c>
      <c r="AQ11" s="64"/>
      <c r="AR11" s="33" t="s">
        <v>361</v>
      </c>
      <c r="AS11" s="33"/>
      <c r="AT11" s="33">
        <v>156.18100000000001</v>
      </c>
      <c r="AU11" s="33">
        <v>570.29</v>
      </c>
      <c r="AV11" s="33">
        <v>41421.199999999997</v>
      </c>
      <c r="AW11" s="33">
        <v>40865.800000000003</v>
      </c>
      <c r="AX11" s="33">
        <v>98100</v>
      </c>
      <c r="AY11" s="33">
        <v>163961</v>
      </c>
      <c r="AZ11" s="17">
        <v>389.77300000000002</v>
      </c>
      <c r="BA11" s="17">
        <v>169.11</v>
      </c>
      <c r="BB11" s="33">
        <v>18.604199999999999</v>
      </c>
      <c r="BC11" s="33">
        <v>11049.1</v>
      </c>
      <c r="BD11" s="33">
        <v>251.42500000000001</v>
      </c>
      <c r="BE11" s="33">
        <v>127.798</v>
      </c>
      <c r="BF11" s="33">
        <v>2294.65</v>
      </c>
      <c r="BG11" s="33">
        <v>99794.8</v>
      </c>
      <c r="BH11" s="33">
        <v>559.46100000000001</v>
      </c>
      <c r="BI11" s="33">
        <v>632.73699999999997</v>
      </c>
      <c r="BJ11" s="33">
        <v>36.115000000000002</v>
      </c>
      <c r="BK11" s="33">
        <v>494.82299999999998</v>
      </c>
      <c r="BL11" s="17">
        <v>2.7243300000000001</v>
      </c>
      <c r="BM11" s="33">
        <v>0.75861100000000004</v>
      </c>
      <c r="BN11" s="33">
        <v>6.0528800000000001E-2</v>
      </c>
      <c r="BO11" s="17" t="s">
        <v>292</v>
      </c>
      <c r="BP11" s="33">
        <v>29.261800000000001</v>
      </c>
      <c r="BQ11" s="33">
        <v>2.0165799999999998</v>
      </c>
      <c r="BR11" s="33">
        <v>23.492699999999999</v>
      </c>
      <c r="BS11" s="33">
        <v>837.55399999999997</v>
      </c>
      <c r="BT11" s="17" t="s">
        <v>292</v>
      </c>
      <c r="BU11" s="17" t="s">
        <v>292</v>
      </c>
      <c r="BV11" s="33">
        <v>0.12956100000000001</v>
      </c>
      <c r="BW11" s="33">
        <v>3.1434299999999999</v>
      </c>
      <c r="BY11" s="33">
        <v>401500</v>
      </c>
      <c r="BZ11" s="33">
        <v>55700</v>
      </c>
      <c r="CA11" s="33">
        <v>98100</v>
      </c>
      <c r="CB11" s="33">
        <v>178400</v>
      </c>
      <c r="CC11" s="33">
        <v>80500</v>
      </c>
      <c r="CD11" s="33">
        <v>12200</v>
      </c>
      <c r="CE11" s="33">
        <v>173600</v>
      </c>
      <c r="CG11" s="64"/>
      <c r="CH11" s="27" t="s">
        <v>108</v>
      </c>
      <c r="CI11" s="27"/>
      <c r="CJ11" s="27">
        <v>244.21100000000001</v>
      </c>
      <c r="CK11" s="27">
        <v>933.68200000000002</v>
      </c>
      <c r="CL11" s="27">
        <v>54012</v>
      </c>
      <c r="CM11" s="27">
        <v>59161</v>
      </c>
      <c r="CN11" s="27">
        <v>106600</v>
      </c>
      <c r="CO11" s="27">
        <v>159503</v>
      </c>
      <c r="CP11" s="17">
        <v>93.518600000000006</v>
      </c>
      <c r="CQ11" s="17">
        <v>104.846</v>
      </c>
      <c r="CR11" s="27">
        <v>42.909599999999998</v>
      </c>
      <c r="CS11" s="27">
        <v>10998</v>
      </c>
      <c r="CT11" s="27">
        <v>421.21</v>
      </c>
      <c r="CU11" s="27">
        <v>61.053400000000003</v>
      </c>
      <c r="CV11" s="27">
        <v>225.142</v>
      </c>
      <c r="CW11" s="27">
        <v>91677.4</v>
      </c>
      <c r="CX11" s="27">
        <v>427.65</v>
      </c>
      <c r="CY11" s="27">
        <v>491.28100000000001</v>
      </c>
      <c r="CZ11" s="27">
        <v>36.419699999999999</v>
      </c>
      <c r="DA11" s="27">
        <v>436.42</v>
      </c>
      <c r="DB11" s="17">
        <v>-0.41353099999999998</v>
      </c>
      <c r="DC11" s="27">
        <v>2.0776300000000001</v>
      </c>
      <c r="DD11" s="17" t="s">
        <v>292</v>
      </c>
      <c r="DE11" s="17" t="s">
        <v>292</v>
      </c>
      <c r="DF11" s="27">
        <v>34.948799999999999</v>
      </c>
      <c r="DG11" s="27">
        <v>5.8834499999999998</v>
      </c>
      <c r="DH11" s="27">
        <v>27.068100000000001</v>
      </c>
      <c r="DI11" s="27">
        <v>975.23599999999999</v>
      </c>
      <c r="DJ11" s="27">
        <v>4.4856899999999996E-3</v>
      </c>
      <c r="DK11" s="17" t="s">
        <v>292</v>
      </c>
      <c r="DL11" s="27">
        <v>0.33845900000000001</v>
      </c>
      <c r="DM11" s="27">
        <v>6.2177800000000003</v>
      </c>
      <c r="DO11" s="27">
        <v>419099.99999999994</v>
      </c>
      <c r="DP11" s="27">
        <v>73000</v>
      </c>
      <c r="DQ11" s="27">
        <v>106600</v>
      </c>
      <c r="DR11" s="27">
        <v>190400</v>
      </c>
      <c r="DS11" s="27">
        <v>73600</v>
      </c>
      <c r="DT11" s="27">
        <v>12900</v>
      </c>
      <c r="DU11" s="27">
        <v>124400</v>
      </c>
      <c r="DY11" t="s">
        <v>331</v>
      </c>
      <c r="DZ11" t="s">
        <v>333</v>
      </c>
      <c r="EA11" t="s">
        <v>331</v>
      </c>
      <c r="EB11" t="s">
        <v>346</v>
      </c>
      <c r="EK11" t="s">
        <v>327</v>
      </c>
      <c r="EN11" t="s">
        <v>337</v>
      </c>
      <c r="EP11" s="17">
        <v>0</v>
      </c>
      <c r="EQ11" s="29">
        <v>1</v>
      </c>
      <c r="ER11" s="29">
        <v>2</v>
      </c>
      <c r="ES11" s="29">
        <v>3</v>
      </c>
      <c r="ET11" s="29">
        <v>4</v>
      </c>
      <c r="EU11" s="29">
        <v>5</v>
      </c>
      <c r="EV11" s="29">
        <v>6</v>
      </c>
      <c r="EW11" s="29">
        <v>7</v>
      </c>
      <c r="EX11" s="29">
        <v>8</v>
      </c>
      <c r="EY11" s="29">
        <v>9</v>
      </c>
      <c r="EZ11" s="29">
        <v>10</v>
      </c>
      <c r="FA11" s="29">
        <v>11</v>
      </c>
      <c r="FB11" s="29">
        <v>12</v>
      </c>
      <c r="FE11" s="33">
        <v>1</v>
      </c>
      <c r="FF11" s="33">
        <v>2</v>
      </c>
      <c r="FG11" s="33">
        <v>3</v>
      </c>
      <c r="FH11" s="33">
        <v>4</v>
      </c>
      <c r="FI11" s="33">
        <v>5</v>
      </c>
      <c r="FJ11" s="33">
        <v>6</v>
      </c>
      <c r="FK11" s="33">
        <v>7</v>
      </c>
      <c r="FL11" s="33">
        <v>8</v>
      </c>
      <c r="FM11" s="33">
        <v>9</v>
      </c>
      <c r="FN11" s="33">
        <v>10</v>
      </c>
      <c r="FO11" s="33">
        <v>11</v>
      </c>
      <c r="FP11" s="33">
        <v>12</v>
      </c>
      <c r="FS11" s="27">
        <v>1</v>
      </c>
      <c r="FT11" s="27">
        <v>2</v>
      </c>
      <c r="FU11" s="27">
        <v>3</v>
      </c>
      <c r="FV11" s="27">
        <v>4</v>
      </c>
      <c r="FW11" s="27">
        <v>5</v>
      </c>
      <c r="FX11" s="27">
        <v>6</v>
      </c>
      <c r="FY11" s="27">
        <v>7</v>
      </c>
      <c r="FZ11" s="27">
        <v>8</v>
      </c>
      <c r="GA11" s="27">
        <v>9</v>
      </c>
      <c r="GB11" s="27">
        <v>10</v>
      </c>
      <c r="GC11" s="27">
        <v>11</v>
      </c>
      <c r="GD11" s="27">
        <v>12</v>
      </c>
      <c r="GF11" s="80"/>
      <c r="GG11" s="80"/>
      <c r="GH11" s="80"/>
      <c r="GI11" s="63"/>
      <c r="GJ11" s="29" t="s">
        <v>40</v>
      </c>
      <c r="GK11" s="29"/>
      <c r="GL11" s="29">
        <v>158.77199999999999</v>
      </c>
      <c r="GM11" s="29">
        <v>522.24300000000005</v>
      </c>
      <c r="GN11" s="29">
        <v>32906.6</v>
      </c>
      <c r="GO11" s="29">
        <v>36309.4</v>
      </c>
      <c r="GP11" s="29">
        <v>106500</v>
      </c>
      <c r="GQ11" s="29">
        <v>160078</v>
      </c>
      <c r="GR11" s="17">
        <v>297.20800000000003</v>
      </c>
      <c r="GS11" s="17">
        <v>301.49400000000003</v>
      </c>
      <c r="GT11" s="29">
        <v>23.2743</v>
      </c>
      <c r="GU11" s="29">
        <v>11892</v>
      </c>
      <c r="GV11" s="29">
        <v>3.0782799999999999</v>
      </c>
      <c r="GW11" s="17">
        <v>-1.42109</v>
      </c>
      <c r="GX11" s="29">
        <v>1471.13</v>
      </c>
      <c r="GY11" s="29">
        <v>117349</v>
      </c>
      <c r="GZ11" s="29">
        <v>469.99200000000002</v>
      </c>
      <c r="HA11" s="29">
        <v>534.26400000000001</v>
      </c>
      <c r="HB11" s="29">
        <v>36.277799999999999</v>
      </c>
      <c r="HC11" s="29">
        <v>419.50799999999998</v>
      </c>
      <c r="HD11" s="17">
        <v>2.3522799999999999</v>
      </c>
      <c r="HE11" s="29">
        <v>1.3407100000000001</v>
      </c>
      <c r="HF11" s="29">
        <v>8.3709900000000004E-2</v>
      </c>
      <c r="HG11" s="30">
        <v>7.9589300000000002E-8</v>
      </c>
      <c r="HH11" s="29">
        <v>40.934800000000003</v>
      </c>
      <c r="HI11" s="29">
        <v>2.403</v>
      </c>
      <c r="HJ11" s="29">
        <v>11.294499999999999</v>
      </c>
      <c r="HK11" s="29">
        <v>1194.7</v>
      </c>
      <c r="HL11" s="29">
        <v>1.1234900000000001E-2</v>
      </c>
      <c r="HM11" s="17" t="s">
        <v>292</v>
      </c>
      <c r="HN11" s="29">
        <v>0.153277</v>
      </c>
      <c r="HO11" s="29">
        <v>3.9197799999999998</v>
      </c>
      <c r="HQ11" s="29">
        <v>412900</v>
      </c>
      <c r="HR11" s="29">
        <v>52699.999999999993</v>
      </c>
      <c r="HS11" s="29">
        <v>106500</v>
      </c>
      <c r="HT11" s="29">
        <v>189200.00000000003</v>
      </c>
      <c r="HU11" s="29">
        <v>75900</v>
      </c>
      <c r="HV11" s="29">
        <v>15100</v>
      </c>
      <c r="HW11" s="29">
        <v>147800</v>
      </c>
      <c r="HY11" s="17">
        <v>0</v>
      </c>
      <c r="HZ11" s="29">
        <v>1</v>
      </c>
      <c r="IA11" s="29">
        <v>2</v>
      </c>
      <c r="IB11" s="29">
        <v>3</v>
      </c>
      <c r="IC11" s="29">
        <v>4</v>
      </c>
      <c r="ID11" s="29">
        <v>5</v>
      </c>
      <c r="IE11" s="29">
        <v>6</v>
      </c>
      <c r="IF11" s="29">
        <v>7</v>
      </c>
      <c r="IG11" s="29">
        <v>8</v>
      </c>
      <c r="IH11" s="29">
        <v>9</v>
      </c>
      <c r="II11" s="29">
        <v>10</v>
      </c>
      <c r="IJ11" s="29">
        <v>11</v>
      </c>
      <c r="IK11" s="29">
        <v>12</v>
      </c>
      <c r="IN11" s="81"/>
      <c r="IO11" s="81"/>
      <c r="IP11" s="81"/>
      <c r="IQ11" s="81"/>
    </row>
    <row r="12" spans="1:375">
      <c r="A12" s="63"/>
      <c r="B12" s="29" t="s">
        <v>41</v>
      </c>
      <c r="C12" s="29"/>
      <c r="D12" s="29">
        <v>189.32900000000001</v>
      </c>
      <c r="E12" s="29">
        <v>627.39599999999996</v>
      </c>
      <c r="F12" s="29">
        <v>35831.800000000003</v>
      </c>
      <c r="G12" s="29">
        <v>41901.599999999999</v>
      </c>
      <c r="H12" s="29">
        <v>107500</v>
      </c>
      <c r="I12" s="29">
        <v>169046</v>
      </c>
      <c r="J12" s="17">
        <v>-77.752499999999998</v>
      </c>
      <c r="K12" s="17">
        <v>255.684</v>
      </c>
      <c r="L12" s="29">
        <v>22.035499999999999</v>
      </c>
      <c r="M12" s="29">
        <v>14270.3</v>
      </c>
      <c r="N12" s="29">
        <v>3.2782800000000001</v>
      </c>
      <c r="O12" s="17">
        <v>2.3085</v>
      </c>
      <c r="P12" s="29">
        <v>1727.82</v>
      </c>
      <c r="Q12" s="29">
        <v>129539</v>
      </c>
      <c r="R12" s="29">
        <v>578.85400000000004</v>
      </c>
      <c r="S12" s="29">
        <v>605.77200000000005</v>
      </c>
      <c r="T12" s="29">
        <v>37.426400000000001</v>
      </c>
      <c r="U12" s="29">
        <v>445.69299999999998</v>
      </c>
      <c r="V12" s="17">
        <v>-2.2387999999999999</v>
      </c>
      <c r="W12" s="29">
        <v>0.57835999999999999</v>
      </c>
      <c r="X12" s="29">
        <v>4.0788900000000003E-2</v>
      </c>
      <c r="Y12" s="17" t="s">
        <v>292</v>
      </c>
      <c r="Z12" s="29">
        <v>46.834299999999999</v>
      </c>
      <c r="AA12" s="29">
        <v>2.44374</v>
      </c>
      <c r="AB12" s="29">
        <v>8.8657800000000009</v>
      </c>
      <c r="AC12" s="29">
        <v>1388.84</v>
      </c>
      <c r="AD12" s="29">
        <v>5.0472599999999996E-3</v>
      </c>
      <c r="AE12" s="17" t="s">
        <v>292</v>
      </c>
      <c r="AF12" s="29">
        <v>5.40162E-2</v>
      </c>
      <c r="AG12" s="29">
        <v>3.3517299999999999</v>
      </c>
      <c r="AI12" s="29">
        <v>411000</v>
      </c>
      <c r="AJ12" s="29">
        <v>50800</v>
      </c>
      <c r="AK12" s="29">
        <v>107500</v>
      </c>
      <c r="AL12" s="29">
        <v>187700</v>
      </c>
      <c r="AM12" s="29">
        <v>75800</v>
      </c>
      <c r="AN12" s="29">
        <v>12200</v>
      </c>
      <c r="AO12" s="29">
        <v>154800</v>
      </c>
      <c r="AQ12" s="64"/>
      <c r="AR12" s="33" t="s">
        <v>362</v>
      </c>
      <c r="AS12" s="33"/>
      <c r="AT12" s="33">
        <v>152.36000000000001</v>
      </c>
      <c r="AU12" s="33">
        <v>654.50699999999995</v>
      </c>
      <c r="AV12" s="33">
        <v>42315.3</v>
      </c>
      <c r="AW12" s="33">
        <v>40522.400000000001</v>
      </c>
      <c r="AX12" s="33">
        <v>103300</v>
      </c>
      <c r="AY12" s="33">
        <v>163267</v>
      </c>
      <c r="AZ12" s="17">
        <v>1146.8699999999999</v>
      </c>
      <c r="BA12" s="17">
        <v>193.45400000000001</v>
      </c>
      <c r="BB12" s="33">
        <v>24.7195</v>
      </c>
      <c r="BC12" s="33">
        <v>11373.2</v>
      </c>
      <c r="BD12" s="33">
        <v>370.86799999999999</v>
      </c>
      <c r="BE12" s="33">
        <v>353.47800000000001</v>
      </c>
      <c r="BF12" s="33">
        <v>2045.41</v>
      </c>
      <c r="BG12" s="33">
        <v>103784</v>
      </c>
      <c r="BH12" s="33">
        <v>535.36400000000003</v>
      </c>
      <c r="BI12" s="33">
        <v>530.505</v>
      </c>
      <c r="BJ12" s="33">
        <v>38.655500000000004</v>
      </c>
      <c r="BK12" s="33">
        <v>509.51900000000001</v>
      </c>
      <c r="BL12" s="17">
        <v>-2.8277399999999999</v>
      </c>
      <c r="BM12" s="33">
        <v>1.22119</v>
      </c>
      <c r="BN12" s="33">
        <v>0.119003</v>
      </c>
      <c r="BO12" s="33">
        <v>4.9573399999999997E-2</v>
      </c>
      <c r="BP12" s="33">
        <v>17.127600000000001</v>
      </c>
      <c r="BQ12" s="33">
        <v>2.4578899999999999</v>
      </c>
      <c r="BR12" s="33">
        <v>23.053799999999999</v>
      </c>
      <c r="BS12" s="33">
        <v>1093.2</v>
      </c>
      <c r="BT12" s="34">
        <v>1.35899E-6</v>
      </c>
      <c r="BU12" s="34">
        <v>4.6322500000000002E-5</v>
      </c>
      <c r="BV12" s="33">
        <v>0.19153400000000001</v>
      </c>
      <c r="BW12" s="33">
        <v>2.7290100000000002</v>
      </c>
      <c r="BY12" s="33">
        <v>405200.00000000006</v>
      </c>
      <c r="BZ12" s="33">
        <v>52100</v>
      </c>
      <c r="CA12" s="33">
        <v>103300</v>
      </c>
      <c r="CB12" s="33">
        <v>181600</v>
      </c>
      <c r="CC12" s="33">
        <v>81600</v>
      </c>
      <c r="CD12" s="33">
        <v>13200</v>
      </c>
      <c r="CE12" s="33">
        <v>163000</v>
      </c>
      <c r="CG12" s="64"/>
      <c r="CH12" s="29" t="s">
        <v>109</v>
      </c>
      <c r="CI12" s="29"/>
      <c r="CJ12" s="29">
        <v>237.35499999999999</v>
      </c>
      <c r="CK12" s="29">
        <v>813.1</v>
      </c>
      <c r="CL12" s="29">
        <v>51806.2</v>
      </c>
      <c r="CM12" s="29">
        <v>58122.2</v>
      </c>
      <c r="CN12" s="29">
        <v>107000</v>
      </c>
      <c r="CO12" s="29">
        <v>158098</v>
      </c>
      <c r="CP12" s="17">
        <v>203.071</v>
      </c>
      <c r="CQ12" s="17">
        <v>204.297</v>
      </c>
      <c r="CR12" s="29">
        <v>36.561500000000002</v>
      </c>
      <c r="CS12" s="29">
        <v>10870.9</v>
      </c>
      <c r="CT12" s="29">
        <v>401.697</v>
      </c>
      <c r="CU12" s="29">
        <v>75.655299999999997</v>
      </c>
      <c r="CV12" s="29">
        <v>219.43</v>
      </c>
      <c r="CW12" s="29">
        <v>90932.4</v>
      </c>
      <c r="CX12" s="29">
        <v>466.15</v>
      </c>
      <c r="CY12" s="29">
        <v>464.51400000000001</v>
      </c>
      <c r="CZ12" s="29">
        <v>39.147500000000001</v>
      </c>
      <c r="DA12" s="29">
        <v>420.00599999999997</v>
      </c>
      <c r="DB12" s="17">
        <v>0.17697499999999999</v>
      </c>
      <c r="DC12" s="29">
        <v>1.90052</v>
      </c>
      <c r="DD12" s="17" t="s">
        <v>292</v>
      </c>
      <c r="DE12" s="30">
        <v>1.5013899999999999E-22</v>
      </c>
      <c r="DF12" s="29">
        <v>32.897799999999997</v>
      </c>
      <c r="DG12" s="29">
        <v>5.6557500000000003</v>
      </c>
      <c r="DH12" s="29">
        <v>24.7591</v>
      </c>
      <c r="DI12" s="29">
        <v>881.61500000000001</v>
      </c>
      <c r="DJ12" s="29">
        <v>2.1856100000000002E-3</v>
      </c>
      <c r="DK12" s="17" t="s">
        <v>292</v>
      </c>
      <c r="DL12" s="29">
        <v>0.43807000000000001</v>
      </c>
      <c r="DM12" s="29">
        <v>6.4368699999999999</v>
      </c>
      <c r="DO12" s="29">
        <v>418200</v>
      </c>
      <c r="DP12" s="29">
        <v>73400</v>
      </c>
      <c r="DQ12" s="29">
        <v>107000</v>
      </c>
      <c r="DR12" s="29">
        <v>189500</v>
      </c>
      <c r="DS12" s="29">
        <v>74600</v>
      </c>
      <c r="DT12" s="29">
        <v>11100.000000000002</v>
      </c>
      <c r="DU12" s="29">
        <v>126100</v>
      </c>
      <c r="DY12" t="s">
        <v>331</v>
      </c>
      <c r="DZ12" t="s">
        <v>336</v>
      </c>
      <c r="EB12" t="s">
        <v>347</v>
      </c>
      <c r="EK12" t="s">
        <v>328</v>
      </c>
      <c r="EN12" t="s">
        <v>149</v>
      </c>
      <c r="EP12" s="17">
        <v>2.3085</v>
      </c>
      <c r="EQ12" s="29">
        <v>1</v>
      </c>
      <c r="ER12" s="29">
        <v>2</v>
      </c>
      <c r="ES12" s="29">
        <v>3</v>
      </c>
      <c r="ET12" s="29">
        <v>4</v>
      </c>
      <c r="EU12" s="29">
        <v>5</v>
      </c>
      <c r="EV12" s="29">
        <v>6</v>
      </c>
      <c r="EW12" s="29">
        <v>7</v>
      </c>
      <c r="EX12" s="29">
        <v>8</v>
      </c>
      <c r="EY12" s="29">
        <v>9</v>
      </c>
      <c r="EZ12" s="29">
        <v>10</v>
      </c>
      <c r="FA12" s="29">
        <v>11</v>
      </c>
      <c r="FB12" s="29">
        <v>12</v>
      </c>
      <c r="FE12" s="33">
        <v>1</v>
      </c>
      <c r="FF12" s="33">
        <v>2</v>
      </c>
      <c r="FG12" s="33">
        <v>3</v>
      </c>
      <c r="FH12" s="33">
        <v>4</v>
      </c>
      <c r="FI12" s="33">
        <v>5</v>
      </c>
      <c r="FJ12" s="33">
        <v>6</v>
      </c>
      <c r="FK12" s="33">
        <v>7</v>
      </c>
      <c r="FL12" s="33">
        <v>8</v>
      </c>
      <c r="FM12" s="33">
        <v>9</v>
      </c>
      <c r="FN12" s="33">
        <v>10</v>
      </c>
      <c r="FO12" s="33">
        <v>11</v>
      </c>
      <c r="FP12" s="33">
        <v>12</v>
      </c>
      <c r="FS12" s="29">
        <v>1</v>
      </c>
      <c r="FT12" s="29">
        <v>2</v>
      </c>
      <c r="FU12" s="29">
        <v>3</v>
      </c>
      <c r="FV12" s="29">
        <v>4</v>
      </c>
      <c r="FW12" s="29">
        <v>5</v>
      </c>
      <c r="FX12" s="29">
        <v>6</v>
      </c>
      <c r="FY12" s="29">
        <v>7</v>
      </c>
      <c r="FZ12" s="29">
        <v>8</v>
      </c>
      <c r="GA12" s="29">
        <v>9</v>
      </c>
      <c r="GB12" s="29">
        <v>10</v>
      </c>
      <c r="GC12" s="29">
        <v>11</v>
      </c>
      <c r="GD12" s="29">
        <v>12</v>
      </c>
      <c r="GF12" s="80"/>
      <c r="GG12" s="80"/>
      <c r="GH12" s="80"/>
      <c r="GI12" s="63"/>
      <c r="GJ12" s="29" t="s">
        <v>41</v>
      </c>
      <c r="GK12" s="29"/>
      <c r="GL12" s="29">
        <v>189.32900000000001</v>
      </c>
      <c r="GM12" s="29">
        <v>627.39599999999996</v>
      </c>
      <c r="GN12" s="29">
        <v>35831.800000000003</v>
      </c>
      <c r="GO12" s="29">
        <v>41901.599999999999</v>
      </c>
      <c r="GP12" s="29">
        <v>107500</v>
      </c>
      <c r="GQ12" s="29">
        <v>169046</v>
      </c>
      <c r="GR12" s="17">
        <v>-77.752499999999998</v>
      </c>
      <c r="GS12" s="17">
        <v>255.684</v>
      </c>
      <c r="GT12" s="29">
        <v>22.035499999999999</v>
      </c>
      <c r="GU12" s="29">
        <v>14270.3</v>
      </c>
      <c r="GV12" s="29">
        <v>3.2782800000000001</v>
      </c>
      <c r="GW12" s="17">
        <v>2.3085</v>
      </c>
      <c r="GX12" s="29">
        <v>1727.82</v>
      </c>
      <c r="GY12" s="29">
        <v>129539</v>
      </c>
      <c r="GZ12" s="29">
        <v>578.85400000000004</v>
      </c>
      <c r="HA12" s="29">
        <v>605.77200000000005</v>
      </c>
      <c r="HB12" s="29">
        <v>37.426400000000001</v>
      </c>
      <c r="HC12" s="29">
        <v>445.69299999999998</v>
      </c>
      <c r="HD12" s="17">
        <v>-2.2387999999999999</v>
      </c>
      <c r="HE12" s="29">
        <v>0.57835999999999999</v>
      </c>
      <c r="HF12" s="29">
        <v>4.0788900000000003E-2</v>
      </c>
      <c r="HG12" s="17" t="s">
        <v>292</v>
      </c>
      <c r="HH12" s="29">
        <v>46.834299999999999</v>
      </c>
      <c r="HI12" s="29">
        <v>2.44374</v>
      </c>
      <c r="HJ12" s="29">
        <v>8.8657800000000009</v>
      </c>
      <c r="HK12" s="29">
        <v>1388.84</v>
      </c>
      <c r="HL12" s="29">
        <v>5.0472599999999996E-3</v>
      </c>
      <c r="HM12" s="17" t="s">
        <v>292</v>
      </c>
      <c r="HN12" s="29">
        <v>5.40162E-2</v>
      </c>
      <c r="HO12" s="29">
        <v>3.3517299999999999</v>
      </c>
      <c r="HQ12" s="29">
        <v>411000</v>
      </c>
      <c r="HR12" s="29">
        <v>50800</v>
      </c>
      <c r="HS12" s="29">
        <v>107500</v>
      </c>
      <c r="HT12" s="29">
        <v>187700</v>
      </c>
      <c r="HU12" s="29">
        <v>75800</v>
      </c>
      <c r="HV12" s="29">
        <v>12200</v>
      </c>
      <c r="HW12" s="29">
        <v>154800</v>
      </c>
      <c r="HY12" s="17">
        <v>2.3085</v>
      </c>
      <c r="HZ12" s="29">
        <v>1</v>
      </c>
      <c r="IA12" s="29">
        <v>2</v>
      </c>
      <c r="IB12" s="29">
        <v>3</v>
      </c>
      <c r="IC12" s="29">
        <v>4</v>
      </c>
      <c r="ID12" s="29">
        <v>5</v>
      </c>
      <c r="IE12" s="29">
        <v>6</v>
      </c>
      <c r="IF12" s="29">
        <v>7</v>
      </c>
      <c r="IG12" s="29">
        <v>8</v>
      </c>
      <c r="IH12" s="29">
        <v>9</v>
      </c>
      <c r="II12" s="29">
        <v>10</v>
      </c>
      <c r="IJ12" s="29">
        <v>11</v>
      </c>
      <c r="IK12" s="29">
        <v>12</v>
      </c>
    </row>
    <row r="13" spans="1:375">
      <c r="A13" s="63"/>
      <c r="B13" s="29" t="s">
        <v>42</v>
      </c>
      <c r="C13" s="29"/>
      <c r="D13" s="29">
        <v>183.536</v>
      </c>
      <c r="E13" s="29">
        <v>526.96600000000001</v>
      </c>
      <c r="F13" s="29">
        <v>39758</v>
      </c>
      <c r="G13" s="29">
        <v>43078.2</v>
      </c>
      <c r="H13" s="29">
        <v>107400</v>
      </c>
      <c r="I13" s="29">
        <v>192716</v>
      </c>
      <c r="J13" s="17">
        <v>1171.5</v>
      </c>
      <c r="K13" s="17">
        <v>180.92599999999999</v>
      </c>
      <c r="L13" s="29">
        <v>22.256399999999999</v>
      </c>
      <c r="M13" s="29">
        <v>13698.9</v>
      </c>
      <c r="N13" s="29">
        <v>3.22</v>
      </c>
      <c r="O13" s="17">
        <v>8.5920300000000005E-2</v>
      </c>
      <c r="P13" s="29">
        <v>1993.62</v>
      </c>
      <c r="Q13" s="29">
        <v>137626</v>
      </c>
      <c r="R13" s="29">
        <v>643.54999999999995</v>
      </c>
      <c r="S13" s="29">
        <v>611.19200000000001</v>
      </c>
      <c r="T13" s="29">
        <v>41.821599999999997</v>
      </c>
      <c r="U13" s="29">
        <v>563.75</v>
      </c>
      <c r="V13" s="17">
        <v>0.124972</v>
      </c>
      <c r="W13" s="29">
        <v>0.49049300000000001</v>
      </c>
      <c r="X13" s="29">
        <v>0.28156599999999998</v>
      </c>
      <c r="Y13" s="30">
        <v>6.52046E-9</v>
      </c>
      <c r="Z13" s="29">
        <v>33.718699999999998</v>
      </c>
      <c r="AA13" s="29">
        <v>2.7201399999999998</v>
      </c>
      <c r="AB13" s="29">
        <v>24.8094</v>
      </c>
      <c r="AC13" s="29">
        <v>1297.93</v>
      </c>
      <c r="AD13" s="17" t="s">
        <v>292</v>
      </c>
      <c r="AE13" s="29">
        <v>4.4815000000000002E-4</v>
      </c>
      <c r="AF13" s="29">
        <v>6.8330600000000005E-2</v>
      </c>
      <c r="AG13" s="29">
        <v>3.1660599999999999</v>
      </c>
      <c r="AI13" s="29">
        <v>413600</v>
      </c>
      <c r="AJ13" s="29">
        <v>52000</v>
      </c>
      <c r="AK13" s="29">
        <v>107400</v>
      </c>
      <c r="AL13" s="29">
        <v>191500</v>
      </c>
      <c r="AM13" s="29">
        <v>78400</v>
      </c>
      <c r="AN13" s="29">
        <v>12300</v>
      </c>
      <c r="AO13" s="29">
        <v>144900</v>
      </c>
      <c r="AQ13" s="64"/>
      <c r="AR13" s="33" t="s">
        <v>363</v>
      </c>
      <c r="AS13" s="33"/>
      <c r="AT13" s="33">
        <v>163.51400000000001</v>
      </c>
      <c r="AU13" s="33">
        <v>695.78700000000003</v>
      </c>
      <c r="AV13" s="33">
        <v>39842.800000000003</v>
      </c>
      <c r="AW13" s="33">
        <v>40317.4</v>
      </c>
      <c r="AX13" s="33">
        <v>101200</v>
      </c>
      <c r="AY13" s="33">
        <v>178090</v>
      </c>
      <c r="AZ13" s="17">
        <v>2621.92</v>
      </c>
      <c r="BA13" s="17">
        <v>1244.0999999999999</v>
      </c>
      <c r="BB13" s="33">
        <v>23.6189</v>
      </c>
      <c r="BC13" s="33">
        <v>12988.9</v>
      </c>
      <c r="BD13" s="33">
        <v>340.47</v>
      </c>
      <c r="BE13" s="33">
        <v>273.56299999999999</v>
      </c>
      <c r="BF13" s="33">
        <v>2034.57</v>
      </c>
      <c r="BG13" s="33">
        <v>104324</v>
      </c>
      <c r="BH13" s="33">
        <v>580.81600000000003</v>
      </c>
      <c r="BI13" s="33">
        <v>589.53800000000001</v>
      </c>
      <c r="BJ13" s="33">
        <v>37.573500000000003</v>
      </c>
      <c r="BK13" s="33">
        <v>476.16399999999999</v>
      </c>
      <c r="BL13" s="17">
        <v>11.348599999999999</v>
      </c>
      <c r="BM13" s="33">
        <v>10.8117</v>
      </c>
      <c r="BN13" s="33">
        <v>1.5394099999999999</v>
      </c>
      <c r="BO13" s="33">
        <v>4.5861399999999998E-3</v>
      </c>
      <c r="BP13" s="33">
        <v>50.823599999999999</v>
      </c>
      <c r="BQ13" s="33">
        <v>2.5432399999999999</v>
      </c>
      <c r="BR13" s="33">
        <v>25.442599999999999</v>
      </c>
      <c r="BS13" s="33">
        <v>1111.74</v>
      </c>
      <c r="BT13" s="33">
        <v>6.5018599999999996E-2</v>
      </c>
      <c r="BU13" s="33">
        <v>5.9786899999999997E-2</v>
      </c>
      <c r="BV13" s="33">
        <v>0.16362099999999999</v>
      </c>
      <c r="BW13" s="33">
        <v>4.5506000000000002</v>
      </c>
      <c r="BY13" s="33">
        <v>405600</v>
      </c>
      <c r="BZ13" s="33">
        <v>54600</v>
      </c>
      <c r="CA13" s="33">
        <v>101199.99999999999</v>
      </c>
      <c r="CB13" s="33">
        <v>182500</v>
      </c>
      <c r="CC13" s="33">
        <v>74000</v>
      </c>
      <c r="CD13" s="33">
        <v>11500</v>
      </c>
      <c r="CE13" s="33">
        <v>170700</v>
      </c>
      <c r="CG13" s="64"/>
      <c r="CH13" s="27" t="s">
        <v>369</v>
      </c>
      <c r="CI13" s="27"/>
      <c r="CJ13" s="27">
        <v>237.82400000000001</v>
      </c>
      <c r="CK13" s="27">
        <v>774.12599999999998</v>
      </c>
      <c r="CL13" s="27">
        <v>56149.7</v>
      </c>
      <c r="CM13" s="27">
        <v>60597.599999999999</v>
      </c>
      <c r="CN13" s="27">
        <v>105700</v>
      </c>
      <c r="CO13" s="27">
        <v>161494</v>
      </c>
      <c r="CP13" s="17">
        <v>390.55700000000002</v>
      </c>
      <c r="CQ13" s="17">
        <v>390.625</v>
      </c>
      <c r="CR13" s="27">
        <v>41.982100000000003</v>
      </c>
      <c r="CS13" s="27">
        <v>12813.9</v>
      </c>
      <c r="CT13" s="27">
        <v>448.66199999999998</v>
      </c>
      <c r="CU13" s="27">
        <v>97.930700000000002</v>
      </c>
      <c r="CV13" s="27">
        <v>244.56200000000001</v>
      </c>
      <c r="CW13" s="27">
        <v>99473.9</v>
      </c>
      <c r="CX13" s="27">
        <v>549.54300000000001</v>
      </c>
      <c r="CY13" s="27">
        <v>540.52099999999996</v>
      </c>
      <c r="CZ13" s="27">
        <v>43.503700000000002</v>
      </c>
      <c r="DA13" s="27">
        <v>474.97</v>
      </c>
      <c r="DB13" s="17">
        <v>3.7215500000000001</v>
      </c>
      <c r="DC13" s="27">
        <v>1.48516</v>
      </c>
      <c r="DD13" s="27">
        <v>7.1037100000000006E-2</v>
      </c>
      <c r="DE13" s="27">
        <v>0.120023</v>
      </c>
      <c r="DF13" s="27">
        <v>36.268700000000003</v>
      </c>
      <c r="DG13" s="27">
        <v>5.96075</v>
      </c>
      <c r="DH13" s="27">
        <v>30.443899999999999</v>
      </c>
      <c r="DI13" s="27">
        <v>1030.8800000000001</v>
      </c>
      <c r="DJ13" s="27">
        <v>1.3724999999999999E-2</v>
      </c>
      <c r="DK13" s="27">
        <v>2.95559E-2</v>
      </c>
      <c r="DL13" s="27">
        <v>0.33094299999999999</v>
      </c>
      <c r="DM13" s="27">
        <v>6.7852699999999997</v>
      </c>
      <c r="DO13" s="27">
        <v>418800</v>
      </c>
      <c r="DP13" s="27">
        <v>73800</v>
      </c>
      <c r="DQ13" s="27">
        <v>105700</v>
      </c>
      <c r="DR13" s="27">
        <v>190300</v>
      </c>
      <c r="DS13" s="27">
        <v>73000</v>
      </c>
      <c r="DT13" s="27">
        <v>12800</v>
      </c>
      <c r="DU13" s="27">
        <v>125600</v>
      </c>
      <c r="DZ13" t="s">
        <v>339</v>
      </c>
      <c r="EB13" t="s">
        <v>332</v>
      </c>
      <c r="EK13" t="s">
        <v>329</v>
      </c>
      <c r="EN13" t="s">
        <v>147</v>
      </c>
      <c r="EP13" s="17">
        <v>8.5920300000000005E-2</v>
      </c>
      <c r="EQ13" s="29">
        <v>1</v>
      </c>
      <c r="ER13" s="29">
        <v>2</v>
      </c>
      <c r="ES13" s="29">
        <v>3</v>
      </c>
      <c r="ET13" s="29">
        <v>4</v>
      </c>
      <c r="EU13" s="29">
        <v>5</v>
      </c>
      <c r="EV13" s="29">
        <v>6</v>
      </c>
      <c r="EW13" s="29">
        <v>7</v>
      </c>
      <c r="EX13" s="29">
        <v>8</v>
      </c>
      <c r="EY13" s="29">
        <v>9</v>
      </c>
      <c r="EZ13" s="29">
        <v>10</v>
      </c>
      <c r="FA13" s="29">
        <v>11</v>
      </c>
      <c r="FB13" s="29">
        <v>12</v>
      </c>
      <c r="FE13" s="33">
        <v>1</v>
      </c>
      <c r="FF13" s="33">
        <v>2</v>
      </c>
      <c r="FG13" s="33">
        <v>3</v>
      </c>
      <c r="FH13" s="33">
        <v>4</v>
      </c>
      <c r="FI13" s="33">
        <v>5</v>
      </c>
      <c r="FJ13" s="33">
        <v>6</v>
      </c>
      <c r="FK13" s="33">
        <v>7</v>
      </c>
      <c r="FL13" s="33">
        <v>8</v>
      </c>
      <c r="FM13" s="33">
        <v>9</v>
      </c>
      <c r="FN13" s="33">
        <v>10</v>
      </c>
      <c r="FO13" s="33">
        <v>11</v>
      </c>
      <c r="FP13" s="33">
        <v>12</v>
      </c>
      <c r="FS13" s="27">
        <v>1</v>
      </c>
      <c r="FT13" s="27">
        <v>2</v>
      </c>
      <c r="FU13" s="27">
        <v>3</v>
      </c>
      <c r="FV13" s="27">
        <v>4</v>
      </c>
      <c r="FW13" s="27">
        <v>5</v>
      </c>
      <c r="FX13" s="27">
        <v>6</v>
      </c>
      <c r="FY13" s="27">
        <v>7</v>
      </c>
      <c r="FZ13" s="27">
        <v>8</v>
      </c>
      <c r="GA13" s="27">
        <v>9</v>
      </c>
      <c r="GB13" s="27">
        <v>10</v>
      </c>
      <c r="GC13" s="27">
        <v>11</v>
      </c>
      <c r="GD13" s="27">
        <v>12</v>
      </c>
      <c r="GI13" s="63"/>
      <c r="GJ13" s="29" t="s">
        <v>42</v>
      </c>
      <c r="GK13" s="29"/>
      <c r="GL13" s="29">
        <v>183.536</v>
      </c>
      <c r="GM13" s="29">
        <v>526.96600000000001</v>
      </c>
      <c r="GN13" s="29">
        <v>39758</v>
      </c>
      <c r="GO13" s="29">
        <v>43078.2</v>
      </c>
      <c r="GP13" s="29">
        <v>107400</v>
      </c>
      <c r="GQ13" s="29">
        <v>192716</v>
      </c>
      <c r="GR13" s="17">
        <v>1171.5</v>
      </c>
      <c r="GS13" s="17">
        <v>180.92599999999999</v>
      </c>
      <c r="GT13" s="29">
        <v>22.256399999999999</v>
      </c>
      <c r="GU13" s="29">
        <v>13698.9</v>
      </c>
      <c r="GV13" s="29">
        <v>3.22</v>
      </c>
      <c r="GW13" s="17">
        <v>8.5920300000000005E-2</v>
      </c>
      <c r="GX13" s="29">
        <v>1993.62</v>
      </c>
      <c r="GY13" s="29">
        <v>137626</v>
      </c>
      <c r="GZ13" s="29">
        <v>643.54999999999995</v>
      </c>
      <c r="HA13" s="29">
        <v>611.19200000000001</v>
      </c>
      <c r="HB13" s="29">
        <v>41.821599999999997</v>
      </c>
      <c r="HC13" s="29">
        <v>563.75</v>
      </c>
      <c r="HD13" s="17">
        <v>0.124972</v>
      </c>
      <c r="HE13" s="29">
        <v>0.49049300000000001</v>
      </c>
      <c r="HF13" s="29">
        <v>0.28156599999999998</v>
      </c>
      <c r="HG13" s="30">
        <v>6.52046E-9</v>
      </c>
      <c r="HH13" s="29">
        <v>33.718699999999998</v>
      </c>
      <c r="HI13" s="29">
        <v>2.7201399999999998</v>
      </c>
      <c r="HJ13" s="29">
        <v>24.8094</v>
      </c>
      <c r="HK13" s="29">
        <v>1297.93</v>
      </c>
      <c r="HL13" s="17" t="s">
        <v>292</v>
      </c>
      <c r="HM13" s="29">
        <v>4.4815000000000002E-4</v>
      </c>
      <c r="HN13" s="29">
        <v>6.8330600000000005E-2</v>
      </c>
      <c r="HO13" s="29">
        <v>3.1660599999999999</v>
      </c>
      <c r="HQ13" s="29">
        <v>413600</v>
      </c>
      <c r="HR13" s="29">
        <v>52000</v>
      </c>
      <c r="HS13" s="29">
        <v>107400</v>
      </c>
      <c r="HT13" s="29">
        <v>191500</v>
      </c>
      <c r="HU13" s="29">
        <v>78400</v>
      </c>
      <c r="HV13" s="29">
        <v>12300</v>
      </c>
      <c r="HW13" s="29">
        <v>144900</v>
      </c>
      <c r="HY13" s="17">
        <v>8.5920300000000005E-2</v>
      </c>
      <c r="HZ13" s="29">
        <v>1</v>
      </c>
      <c r="IA13" s="29">
        <v>2</v>
      </c>
      <c r="IB13" s="29">
        <v>3</v>
      </c>
      <c r="IC13" s="29">
        <v>4</v>
      </c>
      <c r="ID13" s="29">
        <v>5</v>
      </c>
      <c r="IE13" s="29">
        <v>6</v>
      </c>
      <c r="IF13" s="29">
        <v>7</v>
      </c>
      <c r="IG13" s="29">
        <v>8</v>
      </c>
      <c r="IH13" s="29">
        <v>9</v>
      </c>
      <c r="II13" s="29">
        <v>10</v>
      </c>
      <c r="IJ13" s="29">
        <v>11</v>
      </c>
      <c r="IK13" s="29">
        <v>12</v>
      </c>
    </row>
    <row r="14" spans="1:375">
      <c r="A14" s="63"/>
      <c r="B14" s="27" t="s">
        <v>43</v>
      </c>
      <c r="C14" s="27"/>
      <c r="D14" s="27">
        <v>185.81200000000001</v>
      </c>
      <c r="E14" s="27">
        <v>518.34199999999998</v>
      </c>
      <c r="F14" s="27">
        <v>38094.9</v>
      </c>
      <c r="G14" s="27">
        <v>41696.699999999997</v>
      </c>
      <c r="H14" s="27">
        <v>109200</v>
      </c>
      <c r="I14" s="27">
        <v>167358</v>
      </c>
      <c r="J14" s="17">
        <v>690.09100000000001</v>
      </c>
      <c r="K14" s="17">
        <v>118.49299999999999</v>
      </c>
      <c r="L14" s="27">
        <v>20.028500000000001</v>
      </c>
      <c r="M14" s="27">
        <v>13085.1</v>
      </c>
      <c r="N14" s="27">
        <v>3.25285</v>
      </c>
      <c r="O14" s="17">
        <v>1.07653</v>
      </c>
      <c r="P14" s="27">
        <v>1684.84</v>
      </c>
      <c r="Q14" s="27">
        <v>120654</v>
      </c>
      <c r="R14" s="27">
        <v>518.05399999999997</v>
      </c>
      <c r="S14" s="27">
        <v>575.38900000000001</v>
      </c>
      <c r="T14" s="27">
        <v>37.120100000000001</v>
      </c>
      <c r="U14" s="27">
        <v>432.24200000000002</v>
      </c>
      <c r="V14" s="17">
        <v>8.3458600000000001</v>
      </c>
      <c r="W14" s="27">
        <v>0.83743299999999998</v>
      </c>
      <c r="X14" s="27">
        <v>5.0266199999999997E-2</v>
      </c>
      <c r="Y14" s="27">
        <v>0.194997</v>
      </c>
      <c r="Z14" s="27">
        <v>48.777099999999997</v>
      </c>
      <c r="AA14" s="27">
        <v>2.4497300000000002</v>
      </c>
      <c r="AB14" s="27">
        <v>5.6765299999999996</v>
      </c>
      <c r="AC14" s="27">
        <v>1325.63</v>
      </c>
      <c r="AD14" s="27">
        <v>2.1726499999999999E-2</v>
      </c>
      <c r="AE14" s="17" t="s">
        <v>292</v>
      </c>
      <c r="AF14" s="27">
        <v>3.1588999999999999E-2</v>
      </c>
      <c r="AG14" s="27">
        <v>3.83961</v>
      </c>
      <c r="AI14" s="27">
        <v>413700</v>
      </c>
      <c r="AJ14" s="27">
        <v>52600</v>
      </c>
      <c r="AK14" s="27">
        <v>109200</v>
      </c>
      <c r="AL14" s="27">
        <v>190600</v>
      </c>
      <c r="AM14" s="27">
        <v>75700</v>
      </c>
      <c r="AN14" s="27">
        <v>10700</v>
      </c>
      <c r="AO14" s="27">
        <v>147500</v>
      </c>
      <c r="AQ14" s="64"/>
      <c r="AR14" s="33" t="s">
        <v>364</v>
      </c>
      <c r="AS14" s="33"/>
      <c r="AT14" s="33">
        <v>127.77500000000001</v>
      </c>
      <c r="AU14" s="33">
        <v>629.56700000000001</v>
      </c>
      <c r="AV14" s="33">
        <v>34515.5</v>
      </c>
      <c r="AW14" s="33">
        <v>34017.699999999997</v>
      </c>
      <c r="AX14" s="33">
        <v>100700</v>
      </c>
      <c r="AY14" s="33">
        <v>156605</v>
      </c>
      <c r="AZ14" s="17">
        <v>26.523900000000001</v>
      </c>
      <c r="BA14" s="17">
        <v>337.59800000000001</v>
      </c>
      <c r="BB14" s="33">
        <v>22.4026</v>
      </c>
      <c r="BC14" s="33">
        <v>7915.26</v>
      </c>
      <c r="BD14" s="33">
        <v>269.286</v>
      </c>
      <c r="BE14" s="33">
        <v>315.54500000000002</v>
      </c>
      <c r="BF14" s="33">
        <v>1634.04</v>
      </c>
      <c r="BG14" s="33">
        <v>82693.2</v>
      </c>
      <c r="BH14" s="33">
        <v>448.87700000000001</v>
      </c>
      <c r="BI14" s="33">
        <v>439.77300000000002</v>
      </c>
      <c r="BJ14" s="33">
        <v>34.624899999999997</v>
      </c>
      <c r="BK14" s="33">
        <v>410.51</v>
      </c>
      <c r="BL14" s="17">
        <v>0.22514600000000001</v>
      </c>
      <c r="BM14" s="33">
        <v>2.3952599999999999</v>
      </c>
      <c r="BN14" s="33">
        <v>0.123845</v>
      </c>
      <c r="BO14" s="33">
        <v>7.5780700000000006E-2</v>
      </c>
      <c r="BP14" s="33">
        <v>9.0875500000000002</v>
      </c>
      <c r="BQ14" s="33">
        <v>2.39263</v>
      </c>
      <c r="BR14" s="33">
        <v>17.129899999999999</v>
      </c>
      <c r="BS14" s="33">
        <v>935.79899999999998</v>
      </c>
      <c r="BT14" s="33">
        <v>7.7644899999999998E-3</v>
      </c>
      <c r="BU14" s="33">
        <v>5.8399999999999999E-4</v>
      </c>
      <c r="BV14" s="33">
        <v>0.30081999999999998</v>
      </c>
      <c r="BW14" s="33">
        <v>2.5181499999999999</v>
      </c>
      <c r="BY14" s="33">
        <v>402500</v>
      </c>
      <c r="BZ14" s="33">
        <v>54600</v>
      </c>
      <c r="CA14" s="33">
        <v>100700</v>
      </c>
      <c r="CB14" s="33">
        <v>179000</v>
      </c>
      <c r="CC14" s="33">
        <v>79700</v>
      </c>
      <c r="CD14" s="33">
        <v>10900</v>
      </c>
      <c r="CE14" s="33">
        <v>172700</v>
      </c>
      <c r="CG14" s="64"/>
      <c r="CH14" s="33" t="s">
        <v>370</v>
      </c>
      <c r="CI14" s="33"/>
      <c r="CJ14" s="33">
        <v>225.25299999999999</v>
      </c>
      <c r="CK14" s="33">
        <v>875.64300000000003</v>
      </c>
      <c r="CL14" s="33">
        <v>53350.3</v>
      </c>
      <c r="CM14" s="33">
        <v>57572.2</v>
      </c>
      <c r="CN14" s="33">
        <v>105700</v>
      </c>
      <c r="CO14" s="33">
        <v>162611</v>
      </c>
      <c r="CP14" s="17">
        <v>825.07799999999997</v>
      </c>
      <c r="CQ14" s="17">
        <v>73.6631</v>
      </c>
      <c r="CR14" s="33">
        <v>38.193899999999999</v>
      </c>
      <c r="CS14" s="33">
        <v>12531.8</v>
      </c>
      <c r="CT14" s="33">
        <v>413.286</v>
      </c>
      <c r="CU14" s="33">
        <v>100.48099999999999</v>
      </c>
      <c r="CV14" s="33">
        <v>219.43600000000001</v>
      </c>
      <c r="CW14" s="33">
        <v>89094.399999999994</v>
      </c>
      <c r="CX14" s="33">
        <v>470.49599999999998</v>
      </c>
      <c r="CY14" s="33">
        <v>512.25199999999995</v>
      </c>
      <c r="CZ14" s="33">
        <v>38.280999999999999</v>
      </c>
      <c r="DA14" s="33">
        <v>433.13099999999997</v>
      </c>
      <c r="DB14" s="17">
        <v>2.9558399999999998</v>
      </c>
      <c r="DC14" s="33">
        <v>1.86541</v>
      </c>
      <c r="DD14" s="33">
        <v>0.62950300000000003</v>
      </c>
      <c r="DE14" s="33">
        <v>230.00800000000001</v>
      </c>
      <c r="DF14" s="33">
        <v>33.260399999999997</v>
      </c>
      <c r="DG14" s="33">
        <v>5.7802899999999999</v>
      </c>
      <c r="DH14" s="33">
        <v>27.171299999999999</v>
      </c>
      <c r="DI14" s="33">
        <v>938.78899999999999</v>
      </c>
      <c r="DJ14" s="33">
        <v>0.18169299999999999</v>
      </c>
      <c r="DK14" s="33">
        <v>0.49685600000000002</v>
      </c>
      <c r="DL14" s="33">
        <v>0.30979200000000001</v>
      </c>
      <c r="DM14" s="33">
        <v>6.38497</v>
      </c>
      <c r="DO14" s="33">
        <v>418700</v>
      </c>
      <c r="DP14" s="33">
        <v>73700</v>
      </c>
      <c r="DQ14" s="33">
        <v>105700</v>
      </c>
      <c r="DR14" s="33">
        <v>190400</v>
      </c>
      <c r="DS14" s="33">
        <v>73900</v>
      </c>
      <c r="DT14" s="33">
        <v>12300</v>
      </c>
      <c r="DU14" s="33">
        <v>125300</v>
      </c>
      <c r="DZ14" t="s">
        <v>340</v>
      </c>
      <c r="EB14" t="s">
        <v>348</v>
      </c>
      <c r="EK14" t="s">
        <v>313</v>
      </c>
      <c r="EP14" s="17">
        <v>1.07653</v>
      </c>
      <c r="EQ14" s="27">
        <v>1</v>
      </c>
      <c r="ER14" s="27">
        <v>2</v>
      </c>
      <c r="ES14" s="27">
        <v>3</v>
      </c>
      <c r="ET14" s="27">
        <v>4</v>
      </c>
      <c r="EU14" s="27">
        <v>5</v>
      </c>
      <c r="EV14" s="27">
        <v>6</v>
      </c>
      <c r="EW14" s="27">
        <v>7</v>
      </c>
      <c r="EX14" s="27">
        <v>8</v>
      </c>
      <c r="EY14" s="27">
        <v>9</v>
      </c>
      <c r="EZ14" s="27">
        <v>10</v>
      </c>
      <c r="FA14" s="27">
        <v>11</v>
      </c>
      <c r="FB14" s="27">
        <v>12</v>
      </c>
      <c r="FE14" s="33">
        <v>1</v>
      </c>
      <c r="FF14" s="33">
        <v>2</v>
      </c>
      <c r="FG14" s="33">
        <v>3</v>
      </c>
      <c r="FH14" s="33">
        <v>4</v>
      </c>
      <c r="FI14" s="33">
        <v>5</v>
      </c>
      <c r="FJ14" s="33">
        <v>6</v>
      </c>
      <c r="FK14" s="33">
        <v>7</v>
      </c>
      <c r="FL14" s="33">
        <v>8</v>
      </c>
      <c r="FM14" s="33">
        <v>9</v>
      </c>
      <c r="FN14" s="33">
        <v>10</v>
      </c>
      <c r="FO14" s="33">
        <v>11</v>
      </c>
      <c r="FP14" s="33">
        <v>12</v>
      </c>
      <c r="FS14" s="33">
        <v>1</v>
      </c>
      <c r="FT14" s="33">
        <v>2</v>
      </c>
      <c r="FU14" s="33">
        <v>3</v>
      </c>
      <c r="FV14" s="33">
        <v>4</v>
      </c>
      <c r="FW14" s="33">
        <v>5</v>
      </c>
      <c r="FX14" s="33">
        <v>6</v>
      </c>
      <c r="FY14" s="33">
        <v>7</v>
      </c>
      <c r="FZ14" s="33">
        <v>8</v>
      </c>
      <c r="GA14" s="33">
        <v>9</v>
      </c>
      <c r="GB14" s="33">
        <v>10</v>
      </c>
      <c r="GC14" s="33">
        <v>11</v>
      </c>
      <c r="GD14" s="33">
        <v>12</v>
      </c>
      <c r="GI14" s="63"/>
      <c r="GJ14" s="27" t="s">
        <v>43</v>
      </c>
      <c r="GK14" s="27"/>
      <c r="GL14" s="27">
        <v>185.81200000000001</v>
      </c>
      <c r="GM14" s="27">
        <v>518.34199999999998</v>
      </c>
      <c r="GN14" s="27">
        <v>38094.9</v>
      </c>
      <c r="GO14" s="27">
        <v>41696.699999999997</v>
      </c>
      <c r="GP14" s="27">
        <v>109200</v>
      </c>
      <c r="GQ14" s="27">
        <v>167358</v>
      </c>
      <c r="GR14" s="17">
        <v>690.09100000000001</v>
      </c>
      <c r="GS14" s="17">
        <v>118.49299999999999</v>
      </c>
      <c r="GT14" s="27">
        <v>20.028500000000001</v>
      </c>
      <c r="GU14" s="27">
        <v>13085.1</v>
      </c>
      <c r="GV14" s="27">
        <v>3.25285</v>
      </c>
      <c r="GW14" s="17">
        <v>1.07653</v>
      </c>
      <c r="GX14" s="27">
        <v>1684.84</v>
      </c>
      <c r="GY14" s="27">
        <v>120654</v>
      </c>
      <c r="GZ14" s="27">
        <v>518.05399999999997</v>
      </c>
      <c r="HA14" s="27">
        <v>575.38900000000001</v>
      </c>
      <c r="HB14" s="27">
        <v>37.120100000000001</v>
      </c>
      <c r="HC14" s="27">
        <v>432.24200000000002</v>
      </c>
      <c r="HD14" s="17">
        <v>8.3458600000000001</v>
      </c>
      <c r="HE14" s="27">
        <v>0.83743299999999998</v>
      </c>
      <c r="HF14" s="27">
        <v>5.0266199999999997E-2</v>
      </c>
      <c r="HG14" s="27">
        <v>0.194997</v>
      </c>
      <c r="HH14" s="27">
        <v>48.777099999999997</v>
      </c>
      <c r="HI14" s="27">
        <v>2.4497300000000002</v>
      </c>
      <c r="HJ14" s="27">
        <v>5.6765299999999996</v>
      </c>
      <c r="HK14" s="27">
        <v>1325.63</v>
      </c>
      <c r="HL14" s="27">
        <v>2.1726499999999999E-2</v>
      </c>
      <c r="HM14" s="17" t="s">
        <v>292</v>
      </c>
      <c r="HN14" s="27">
        <v>3.1588999999999999E-2</v>
      </c>
      <c r="HO14" s="27">
        <v>3.83961</v>
      </c>
      <c r="HQ14" s="27">
        <v>413700</v>
      </c>
      <c r="HR14" s="27">
        <v>52600</v>
      </c>
      <c r="HS14" s="27">
        <v>109200</v>
      </c>
      <c r="HT14" s="27">
        <v>190600</v>
      </c>
      <c r="HU14" s="27">
        <v>75700</v>
      </c>
      <c r="HV14" s="27">
        <v>10700</v>
      </c>
      <c r="HW14" s="27">
        <v>147500</v>
      </c>
      <c r="HY14" s="17">
        <v>1.07653</v>
      </c>
      <c r="HZ14" s="27">
        <v>1</v>
      </c>
      <c r="IA14" s="27">
        <v>2</v>
      </c>
      <c r="IB14" s="27">
        <v>3</v>
      </c>
      <c r="IC14" s="27">
        <v>4</v>
      </c>
      <c r="ID14" s="27">
        <v>5</v>
      </c>
      <c r="IE14" s="27">
        <v>6</v>
      </c>
      <c r="IF14" s="27">
        <v>7</v>
      </c>
      <c r="IG14" s="27">
        <v>8</v>
      </c>
      <c r="IH14" s="27">
        <v>9</v>
      </c>
      <c r="II14" s="27">
        <v>10</v>
      </c>
      <c r="IJ14" s="27">
        <v>11</v>
      </c>
      <c r="IK14" s="27">
        <v>12</v>
      </c>
      <c r="NK14" t="s">
        <v>426</v>
      </c>
    </row>
    <row r="15" spans="1:375">
      <c r="A15" s="63"/>
      <c r="B15" s="29" t="s">
        <v>44</v>
      </c>
      <c r="C15" s="29"/>
      <c r="D15" s="29">
        <v>173.77600000000001</v>
      </c>
      <c r="E15" s="29">
        <v>636.40099999999995</v>
      </c>
      <c r="F15" s="29">
        <v>36312.1</v>
      </c>
      <c r="G15" s="29">
        <v>41270.6</v>
      </c>
      <c r="H15" s="29">
        <v>107700</v>
      </c>
      <c r="I15" s="29">
        <v>160061</v>
      </c>
      <c r="J15" s="17">
        <v>723.13800000000003</v>
      </c>
      <c r="K15" s="17">
        <v>353.49599999999998</v>
      </c>
      <c r="L15" s="29">
        <v>19.258099999999999</v>
      </c>
      <c r="M15" s="29">
        <v>11532.2</v>
      </c>
      <c r="N15" s="29">
        <v>2.9008699999999998</v>
      </c>
      <c r="O15" s="17">
        <v>-0.48794300000000002</v>
      </c>
      <c r="P15" s="29">
        <v>1647.11</v>
      </c>
      <c r="Q15" s="29">
        <v>114977</v>
      </c>
      <c r="R15" s="29">
        <v>543.79700000000003</v>
      </c>
      <c r="S15" s="29">
        <v>552.90700000000004</v>
      </c>
      <c r="T15" s="29">
        <v>37.433700000000002</v>
      </c>
      <c r="U15" s="29">
        <v>397.99900000000002</v>
      </c>
      <c r="V15" s="17">
        <v>7.04</v>
      </c>
      <c r="W15" s="29">
        <v>1.62077</v>
      </c>
      <c r="X15" s="29">
        <v>7.0916999999999994E-2</v>
      </c>
      <c r="Y15" s="30">
        <v>4.2690300000000002E-10</v>
      </c>
      <c r="Z15" s="29">
        <v>38.456699999999998</v>
      </c>
      <c r="AA15" s="29">
        <v>2.56406</v>
      </c>
      <c r="AB15" s="29">
        <v>7.9651500000000004</v>
      </c>
      <c r="AC15" s="29">
        <v>1296.6400000000001</v>
      </c>
      <c r="AD15" s="29">
        <v>1.55412E-2</v>
      </c>
      <c r="AE15" s="30">
        <v>2.9192399999999999E-5</v>
      </c>
      <c r="AF15" s="29">
        <v>0.131133</v>
      </c>
      <c r="AG15" s="29">
        <v>3.57972</v>
      </c>
      <c r="AI15" s="29">
        <v>412500</v>
      </c>
      <c r="AJ15" s="29">
        <v>53200</v>
      </c>
      <c r="AK15" s="29">
        <v>107700</v>
      </c>
      <c r="AL15" s="29">
        <v>188500</v>
      </c>
      <c r="AM15" s="29">
        <v>76300</v>
      </c>
      <c r="AN15" s="29">
        <v>13000</v>
      </c>
      <c r="AO15" s="29">
        <v>148800</v>
      </c>
      <c r="AQ15" s="64"/>
      <c r="AR15" s="27" t="s">
        <v>79</v>
      </c>
      <c r="AS15" s="27"/>
      <c r="AT15" s="27">
        <v>160.15700000000001</v>
      </c>
      <c r="AU15" s="27">
        <v>828.495</v>
      </c>
      <c r="AV15" s="27">
        <v>40282.400000000001</v>
      </c>
      <c r="AW15" s="27">
        <v>39223.9</v>
      </c>
      <c r="AX15" s="27">
        <v>98200</v>
      </c>
      <c r="AY15" s="27">
        <v>160675</v>
      </c>
      <c r="AZ15" s="17">
        <v>372.33</v>
      </c>
      <c r="BA15" s="17">
        <v>219.51300000000001</v>
      </c>
      <c r="BB15" s="27">
        <v>24.0608</v>
      </c>
      <c r="BC15" s="27">
        <v>16307.4</v>
      </c>
      <c r="BD15" s="27">
        <v>260.988</v>
      </c>
      <c r="BE15" s="27">
        <v>141.721</v>
      </c>
      <c r="BF15" s="27">
        <v>1964.37</v>
      </c>
      <c r="BG15" s="27">
        <v>100669</v>
      </c>
      <c r="BH15" s="27">
        <v>518.11699999999996</v>
      </c>
      <c r="BI15" s="27">
        <v>476.50299999999999</v>
      </c>
      <c r="BJ15" s="27">
        <v>36.9968</v>
      </c>
      <c r="BK15" s="27">
        <v>515.61099999999999</v>
      </c>
      <c r="BL15" s="17">
        <v>0.27804499999999999</v>
      </c>
      <c r="BM15" s="27">
        <v>1.10486</v>
      </c>
      <c r="BN15" s="27">
        <v>4.6580000000000003E-2</v>
      </c>
      <c r="BO15" s="27">
        <v>0.15454799999999999</v>
      </c>
      <c r="BP15" s="27">
        <v>50.459800000000001</v>
      </c>
      <c r="BQ15" s="27">
        <v>2.3862899999999998</v>
      </c>
      <c r="BR15" s="27">
        <v>21.119700000000002</v>
      </c>
      <c r="BS15" s="27">
        <v>1202.42</v>
      </c>
      <c r="BT15" s="28">
        <v>5.6730400000000001E-8</v>
      </c>
      <c r="BU15" s="17" t="s">
        <v>292</v>
      </c>
      <c r="BV15" s="27">
        <v>0.232211</v>
      </c>
      <c r="BW15" s="27">
        <v>4.7629799999999998</v>
      </c>
      <c r="BY15" s="27">
        <v>401500</v>
      </c>
      <c r="BZ15" s="27">
        <v>51700</v>
      </c>
      <c r="CA15" s="27">
        <v>98200</v>
      </c>
      <c r="CB15" s="27">
        <v>177000</v>
      </c>
      <c r="CC15" s="27">
        <v>78900</v>
      </c>
      <c r="CD15" s="27">
        <v>18900</v>
      </c>
      <c r="CE15" s="27">
        <v>173800</v>
      </c>
      <c r="CG15" s="64"/>
      <c r="CH15" s="29" t="s">
        <v>112</v>
      </c>
      <c r="CI15" s="29"/>
      <c r="CJ15" s="29">
        <v>217.09399999999999</v>
      </c>
      <c r="CK15" s="29">
        <v>692.47299999999996</v>
      </c>
      <c r="CL15" s="29">
        <v>53505.2</v>
      </c>
      <c r="CM15" s="29">
        <v>58484.4</v>
      </c>
      <c r="CN15" s="29">
        <v>106000</v>
      </c>
      <c r="CO15" s="29">
        <v>167776</v>
      </c>
      <c r="CP15" s="17">
        <v>1061.1600000000001</v>
      </c>
      <c r="CQ15" s="17">
        <v>35.459899999999998</v>
      </c>
      <c r="CR15" s="29">
        <v>52.432899999999997</v>
      </c>
      <c r="CS15" s="29">
        <v>11277.6</v>
      </c>
      <c r="CT15" s="29">
        <v>419.834</v>
      </c>
      <c r="CU15" s="29">
        <v>44.811300000000003</v>
      </c>
      <c r="CV15" s="29">
        <v>218.09</v>
      </c>
      <c r="CW15" s="29">
        <v>95082.8</v>
      </c>
      <c r="CX15" s="29">
        <v>471.64800000000002</v>
      </c>
      <c r="CY15" s="29">
        <v>476.34899999999999</v>
      </c>
      <c r="CZ15" s="29">
        <v>38.220399999999998</v>
      </c>
      <c r="DA15" s="29">
        <v>437.71199999999999</v>
      </c>
      <c r="DB15" s="17">
        <v>2.6413099999999998</v>
      </c>
      <c r="DC15" s="29">
        <v>1.76823</v>
      </c>
      <c r="DD15" s="29">
        <v>1.5293699999999999E-4</v>
      </c>
      <c r="DE15" s="29">
        <v>5.5301099999999999E-2</v>
      </c>
      <c r="DF15" s="29">
        <v>28.344100000000001</v>
      </c>
      <c r="DG15" s="29">
        <v>5.8729500000000003</v>
      </c>
      <c r="DH15" s="29">
        <v>26.161000000000001</v>
      </c>
      <c r="DI15" s="29">
        <v>884.85900000000004</v>
      </c>
      <c r="DJ15" s="17" t="s">
        <v>292</v>
      </c>
      <c r="DK15" s="29">
        <v>5.7162000000000001E-4</v>
      </c>
      <c r="DL15" s="29">
        <v>0.22503000000000001</v>
      </c>
      <c r="DM15" s="29">
        <v>7.0856700000000004</v>
      </c>
      <c r="DO15" s="29">
        <v>418500</v>
      </c>
      <c r="DP15" s="29">
        <v>74800</v>
      </c>
      <c r="DQ15" s="29">
        <v>106000</v>
      </c>
      <c r="DR15" s="29">
        <v>190000</v>
      </c>
      <c r="DS15" s="29">
        <v>74100</v>
      </c>
      <c r="DT15" s="29">
        <v>11200.000000000002</v>
      </c>
      <c r="DU15" s="29">
        <v>125500</v>
      </c>
      <c r="DZ15" t="s">
        <v>341</v>
      </c>
      <c r="EB15" t="s">
        <v>324</v>
      </c>
      <c r="EK15" t="s">
        <v>330</v>
      </c>
      <c r="EP15" s="17">
        <v>0</v>
      </c>
      <c r="EQ15" s="29">
        <v>1</v>
      </c>
      <c r="ER15" s="29">
        <v>2</v>
      </c>
      <c r="ES15" s="29">
        <v>3</v>
      </c>
      <c r="ET15" s="29">
        <v>4</v>
      </c>
      <c r="EU15" s="29">
        <v>5</v>
      </c>
      <c r="EV15" s="29">
        <v>6</v>
      </c>
      <c r="EW15" s="29">
        <v>7</v>
      </c>
      <c r="EX15" s="29">
        <v>8</v>
      </c>
      <c r="EY15" s="29">
        <v>9</v>
      </c>
      <c r="EZ15" s="29">
        <v>10</v>
      </c>
      <c r="FA15" s="29">
        <v>11</v>
      </c>
      <c r="FB15" s="29">
        <v>12</v>
      </c>
      <c r="FE15" s="27">
        <v>1</v>
      </c>
      <c r="FF15" s="27">
        <v>2</v>
      </c>
      <c r="FG15" s="27">
        <v>3</v>
      </c>
      <c r="FH15" s="27">
        <v>4</v>
      </c>
      <c r="FI15" s="27">
        <v>5</v>
      </c>
      <c r="FJ15" s="27">
        <v>6</v>
      </c>
      <c r="FK15" s="27">
        <v>7</v>
      </c>
      <c r="FL15" s="27">
        <v>8</v>
      </c>
      <c r="FM15" s="27">
        <v>9</v>
      </c>
      <c r="FN15" s="27">
        <v>10</v>
      </c>
      <c r="FO15" s="27">
        <v>11</v>
      </c>
      <c r="FP15" s="27">
        <v>12</v>
      </c>
      <c r="FS15" s="29">
        <v>1</v>
      </c>
      <c r="FT15" s="29">
        <v>2</v>
      </c>
      <c r="FU15" s="29">
        <v>3</v>
      </c>
      <c r="FV15" s="29">
        <v>4</v>
      </c>
      <c r="FW15" s="29">
        <v>5</v>
      </c>
      <c r="FX15" s="29">
        <v>6</v>
      </c>
      <c r="FY15" s="29">
        <v>7</v>
      </c>
      <c r="FZ15" s="29">
        <v>8</v>
      </c>
      <c r="GA15" s="29">
        <v>9</v>
      </c>
      <c r="GB15" s="29">
        <v>10</v>
      </c>
      <c r="GC15" s="29">
        <v>11</v>
      </c>
      <c r="GD15" s="29">
        <v>12</v>
      </c>
      <c r="GI15" s="63"/>
      <c r="GJ15" s="29" t="s">
        <v>44</v>
      </c>
      <c r="GK15" s="29"/>
      <c r="GL15" s="29">
        <v>173.77600000000001</v>
      </c>
      <c r="GM15" s="29">
        <v>636.40099999999995</v>
      </c>
      <c r="GN15" s="29">
        <v>36312.1</v>
      </c>
      <c r="GO15" s="29">
        <v>41270.6</v>
      </c>
      <c r="GP15" s="29">
        <v>107700</v>
      </c>
      <c r="GQ15" s="29">
        <v>160061</v>
      </c>
      <c r="GR15" s="17">
        <v>723.13800000000003</v>
      </c>
      <c r="GS15" s="17">
        <v>353.49599999999998</v>
      </c>
      <c r="GT15" s="29">
        <v>19.258099999999999</v>
      </c>
      <c r="GU15" s="29">
        <v>11532.2</v>
      </c>
      <c r="GV15" s="29">
        <v>2.9008699999999998</v>
      </c>
      <c r="GW15" s="17">
        <v>-0.48794300000000002</v>
      </c>
      <c r="GX15" s="29">
        <v>1647.11</v>
      </c>
      <c r="GY15" s="29">
        <v>114977</v>
      </c>
      <c r="GZ15" s="29">
        <v>543.79700000000003</v>
      </c>
      <c r="HA15" s="29">
        <v>552.90700000000004</v>
      </c>
      <c r="HB15" s="29">
        <v>37.433700000000002</v>
      </c>
      <c r="HC15" s="29">
        <v>397.99900000000002</v>
      </c>
      <c r="HD15" s="17">
        <v>7.04</v>
      </c>
      <c r="HE15" s="29">
        <v>1.62077</v>
      </c>
      <c r="HF15" s="29">
        <v>7.0916999999999994E-2</v>
      </c>
      <c r="HG15" s="30">
        <v>4.2690300000000002E-10</v>
      </c>
      <c r="HH15" s="29">
        <v>38.456699999999998</v>
      </c>
      <c r="HI15" s="29">
        <v>2.56406</v>
      </c>
      <c r="HJ15" s="29">
        <v>7.9651500000000004</v>
      </c>
      <c r="HK15" s="29">
        <v>1296.6400000000001</v>
      </c>
      <c r="HL15" s="29">
        <v>1.55412E-2</v>
      </c>
      <c r="HM15" s="30">
        <v>2.9192399999999999E-5</v>
      </c>
      <c r="HN15" s="29">
        <v>0.131133</v>
      </c>
      <c r="HO15" s="29">
        <v>3.57972</v>
      </c>
      <c r="HQ15" s="29">
        <v>412500</v>
      </c>
      <c r="HR15" s="29">
        <v>53200</v>
      </c>
      <c r="HS15" s="29">
        <v>107700</v>
      </c>
      <c r="HT15" s="29">
        <v>188500</v>
      </c>
      <c r="HU15" s="29">
        <v>76300</v>
      </c>
      <c r="HV15" s="29">
        <v>13000</v>
      </c>
      <c r="HW15" s="29">
        <v>148800</v>
      </c>
      <c r="HY15" s="17">
        <v>0</v>
      </c>
      <c r="HZ15" s="29">
        <v>1</v>
      </c>
      <c r="IA15" s="29">
        <v>2</v>
      </c>
      <c r="IB15" s="29">
        <v>3</v>
      </c>
      <c r="IC15" s="29">
        <v>4</v>
      </c>
      <c r="ID15" s="29">
        <v>5</v>
      </c>
      <c r="IE15" s="29">
        <v>6</v>
      </c>
      <c r="IF15" s="29">
        <v>7</v>
      </c>
      <c r="IG15" s="29">
        <v>8</v>
      </c>
      <c r="IH15" s="29">
        <v>9</v>
      </c>
      <c r="II15" s="29">
        <v>10</v>
      </c>
      <c r="IJ15" s="29">
        <v>11</v>
      </c>
      <c r="IK15" s="29">
        <v>12</v>
      </c>
    </row>
    <row r="16" spans="1:375">
      <c r="A16" s="63"/>
      <c r="B16" s="27" t="s">
        <v>45</v>
      </c>
      <c r="C16" s="27"/>
      <c r="D16" s="27">
        <v>210.196</v>
      </c>
      <c r="E16" s="27">
        <v>653.14499999999998</v>
      </c>
      <c r="F16" s="27">
        <v>38534.9</v>
      </c>
      <c r="G16" s="27">
        <v>41856.9</v>
      </c>
      <c r="H16" s="27">
        <v>108600</v>
      </c>
      <c r="I16" s="27">
        <v>170679</v>
      </c>
      <c r="J16" s="17">
        <v>-140.66800000000001</v>
      </c>
      <c r="K16" s="17">
        <v>287.71199999999999</v>
      </c>
      <c r="L16" s="27">
        <v>22.750399999999999</v>
      </c>
      <c r="M16" s="27">
        <v>13374.3</v>
      </c>
      <c r="N16" s="27">
        <v>2.6256300000000001</v>
      </c>
      <c r="O16" s="17">
        <v>3.7917900000000002</v>
      </c>
      <c r="P16" s="27">
        <v>1835.73</v>
      </c>
      <c r="Q16" s="27">
        <v>138485</v>
      </c>
      <c r="R16" s="27">
        <v>638.32799999999997</v>
      </c>
      <c r="S16" s="27">
        <v>668.78499999999997</v>
      </c>
      <c r="T16" s="27">
        <v>38.272599999999997</v>
      </c>
      <c r="U16" s="27">
        <v>444.25599999999997</v>
      </c>
      <c r="V16" s="17">
        <v>3.8570700000000002</v>
      </c>
      <c r="W16" s="27">
        <v>0.96175600000000006</v>
      </c>
      <c r="X16" s="27">
        <v>0.18724199999999999</v>
      </c>
      <c r="Y16" s="17" t="s">
        <v>292</v>
      </c>
      <c r="Z16" s="27">
        <v>52.475700000000003</v>
      </c>
      <c r="AA16" s="27">
        <v>2.5968399999999998</v>
      </c>
      <c r="AB16" s="27">
        <v>7.2858299999999998</v>
      </c>
      <c r="AC16" s="27">
        <v>1395.94</v>
      </c>
      <c r="AD16" s="27">
        <v>9.6830200000000005E-3</v>
      </c>
      <c r="AE16" s="17" t="s">
        <v>292</v>
      </c>
      <c r="AF16" s="27">
        <v>5.3682000000000001E-2</v>
      </c>
      <c r="AG16" s="27">
        <v>3.4735299999999998</v>
      </c>
      <c r="AI16" s="27">
        <v>412700.00000000006</v>
      </c>
      <c r="AJ16" s="27">
        <v>52400</v>
      </c>
      <c r="AK16" s="27">
        <v>108600</v>
      </c>
      <c r="AL16" s="27">
        <v>188400</v>
      </c>
      <c r="AM16" s="27">
        <v>74600</v>
      </c>
      <c r="AN16" s="27">
        <v>13000</v>
      </c>
      <c r="AO16" s="27">
        <v>150300</v>
      </c>
      <c r="AQ16" s="64"/>
      <c r="AR16" s="29" t="s">
        <v>80</v>
      </c>
      <c r="AS16" s="29"/>
      <c r="AT16" s="29">
        <v>171.07499999999999</v>
      </c>
      <c r="AU16" s="29">
        <v>707.1</v>
      </c>
      <c r="AV16" s="29">
        <v>42612.9</v>
      </c>
      <c r="AW16" s="29">
        <v>40386.400000000001</v>
      </c>
      <c r="AX16" s="29">
        <v>104200</v>
      </c>
      <c r="AY16" s="29">
        <v>174698</v>
      </c>
      <c r="AZ16" s="17">
        <v>168.339</v>
      </c>
      <c r="BA16" s="17">
        <v>172.88</v>
      </c>
      <c r="BB16" s="29">
        <v>21.682300000000001</v>
      </c>
      <c r="BC16" s="29">
        <v>10996.4</v>
      </c>
      <c r="BD16" s="29">
        <v>280.04000000000002</v>
      </c>
      <c r="BE16" s="29">
        <v>115.999</v>
      </c>
      <c r="BF16" s="29">
        <v>2105.31</v>
      </c>
      <c r="BG16" s="29">
        <v>102511</v>
      </c>
      <c r="BH16" s="29">
        <v>571.60400000000004</v>
      </c>
      <c r="BI16" s="29">
        <v>638.99300000000005</v>
      </c>
      <c r="BJ16" s="29">
        <v>42.014699999999998</v>
      </c>
      <c r="BK16" s="29">
        <v>528.88900000000001</v>
      </c>
      <c r="BL16" s="17">
        <v>-1.0073300000000001</v>
      </c>
      <c r="BM16" s="29">
        <v>1.2501199999999999</v>
      </c>
      <c r="BN16" s="29">
        <v>6.9326600000000002E-2</v>
      </c>
      <c r="BO16" s="29">
        <v>0.149313</v>
      </c>
      <c r="BP16" s="29">
        <v>13.678599999999999</v>
      </c>
      <c r="BQ16" s="29">
        <v>2.3465500000000001</v>
      </c>
      <c r="BR16" s="29">
        <v>22.551400000000001</v>
      </c>
      <c r="BS16" s="29">
        <v>1161.33</v>
      </c>
      <c r="BT16" s="29">
        <v>1.67344E-2</v>
      </c>
      <c r="BU16" s="29">
        <v>3.2203000000000002E-3</v>
      </c>
      <c r="BV16" s="29">
        <v>0.127248</v>
      </c>
      <c r="BW16" s="29">
        <v>3.2516099999999999</v>
      </c>
      <c r="BY16" s="29">
        <v>402900</v>
      </c>
      <c r="BZ16" s="29">
        <v>53099.999999999993</v>
      </c>
      <c r="CA16" s="29">
        <v>104200</v>
      </c>
      <c r="CB16" s="29">
        <v>177600.00000000003</v>
      </c>
      <c r="CC16" s="29">
        <v>81100</v>
      </c>
      <c r="CD16" s="29">
        <v>11600</v>
      </c>
      <c r="CE16" s="29">
        <v>169500</v>
      </c>
      <c r="CG16" s="64"/>
      <c r="CH16" s="27" t="s">
        <v>113</v>
      </c>
      <c r="CI16" s="27"/>
      <c r="CJ16" s="27">
        <v>228.57599999999999</v>
      </c>
      <c r="CK16" s="27">
        <v>988.80600000000004</v>
      </c>
      <c r="CL16" s="27">
        <v>55878.3</v>
      </c>
      <c r="CM16" s="27">
        <v>60018.400000000001</v>
      </c>
      <c r="CN16" s="27">
        <v>105900</v>
      </c>
      <c r="CO16" s="27">
        <v>165993</v>
      </c>
      <c r="CP16" s="17">
        <v>214.98</v>
      </c>
      <c r="CQ16" s="17">
        <v>179.83199999999999</v>
      </c>
      <c r="CR16" s="27">
        <v>49.706000000000003</v>
      </c>
      <c r="CS16" s="27">
        <v>12634.5</v>
      </c>
      <c r="CT16" s="27">
        <v>451.28899999999999</v>
      </c>
      <c r="CU16" s="27">
        <v>82.593299999999999</v>
      </c>
      <c r="CV16" s="27">
        <v>215.898</v>
      </c>
      <c r="CW16" s="27">
        <v>89287</v>
      </c>
      <c r="CX16" s="27">
        <v>446.42399999999998</v>
      </c>
      <c r="CY16" s="27">
        <v>475.56</v>
      </c>
      <c r="CZ16" s="27">
        <v>38.643000000000001</v>
      </c>
      <c r="DA16" s="27">
        <v>436.15199999999999</v>
      </c>
      <c r="DB16" s="17">
        <v>2.8393000000000002</v>
      </c>
      <c r="DC16" s="27">
        <v>1.4761200000000001</v>
      </c>
      <c r="DD16" s="17" t="s">
        <v>292</v>
      </c>
      <c r="DE16" s="27">
        <v>0.104148</v>
      </c>
      <c r="DF16" s="27">
        <v>30.025099999999998</v>
      </c>
      <c r="DG16" s="27">
        <v>5.5715399999999997</v>
      </c>
      <c r="DH16" s="27">
        <v>25.788799999999998</v>
      </c>
      <c r="DI16" s="27">
        <v>999.072</v>
      </c>
      <c r="DJ16" s="27">
        <v>2.5998200000000002E-4</v>
      </c>
      <c r="DK16" s="17" t="s">
        <v>292</v>
      </c>
      <c r="DL16" s="27">
        <v>0.23408899999999999</v>
      </c>
      <c r="DM16" s="27">
        <v>6.1429099999999996</v>
      </c>
      <c r="DO16" s="27">
        <v>418900</v>
      </c>
      <c r="DP16" s="27">
        <v>73500</v>
      </c>
      <c r="DQ16" s="27">
        <v>105900</v>
      </c>
      <c r="DR16" s="27">
        <v>190400</v>
      </c>
      <c r="DS16" s="27">
        <v>74100</v>
      </c>
      <c r="DT16" s="27">
        <v>12800</v>
      </c>
      <c r="DU16" s="27">
        <v>124400</v>
      </c>
      <c r="EB16" t="s">
        <v>349</v>
      </c>
      <c r="EP16" s="17">
        <v>3.7917900000000002</v>
      </c>
      <c r="EQ16" s="27">
        <v>1</v>
      </c>
      <c r="ER16" s="27">
        <v>2</v>
      </c>
      <c r="ES16" s="27">
        <v>3</v>
      </c>
      <c r="ET16" s="27">
        <v>4</v>
      </c>
      <c r="EU16" s="27">
        <v>5</v>
      </c>
      <c r="EV16" s="27">
        <v>6</v>
      </c>
      <c r="EW16" s="27">
        <v>7</v>
      </c>
      <c r="EX16" s="27">
        <v>8</v>
      </c>
      <c r="EY16" s="27">
        <v>9</v>
      </c>
      <c r="EZ16" s="27">
        <v>10</v>
      </c>
      <c r="FA16" s="27">
        <v>11</v>
      </c>
      <c r="FB16" s="27">
        <v>12</v>
      </c>
      <c r="FE16" s="29">
        <v>1</v>
      </c>
      <c r="FF16" s="29">
        <v>2</v>
      </c>
      <c r="FG16" s="29">
        <v>3</v>
      </c>
      <c r="FH16" s="29">
        <v>4</v>
      </c>
      <c r="FI16" s="29">
        <v>5</v>
      </c>
      <c r="FJ16" s="29">
        <v>6</v>
      </c>
      <c r="FK16" s="29">
        <v>7</v>
      </c>
      <c r="FL16" s="29">
        <v>8</v>
      </c>
      <c r="FM16" s="29">
        <v>9</v>
      </c>
      <c r="FN16" s="29">
        <v>10</v>
      </c>
      <c r="FO16" s="29">
        <v>11</v>
      </c>
      <c r="FP16" s="29">
        <v>12</v>
      </c>
      <c r="FS16" s="27">
        <v>1</v>
      </c>
      <c r="FT16" s="27">
        <v>2</v>
      </c>
      <c r="FU16" s="27">
        <v>3</v>
      </c>
      <c r="FV16" s="27">
        <v>4</v>
      </c>
      <c r="FW16" s="27">
        <v>5</v>
      </c>
      <c r="FX16" s="27">
        <v>6</v>
      </c>
      <c r="FY16" s="27">
        <v>7</v>
      </c>
      <c r="FZ16" s="27">
        <v>8</v>
      </c>
      <c r="GA16" s="27">
        <v>9</v>
      </c>
      <c r="GB16" s="27">
        <v>10</v>
      </c>
      <c r="GC16" s="27">
        <v>11</v>
      </c>
      <c r="GD16" s="27">
        <v>12</v>
      </c>
      <c r="GI16" s="63"/>
      <c r="GJ16" s="27" t="s">
        <v>45</v>
      </c>
      <c r="GK16" s="27"/>
      <c r="GL16" s="27">
        <v>210.196</v>
      </c>
      <c r="GM16" s="27">
        <v>653.14499999999998</v>
      </c>
      <c r="GN16" s="27">
        <v>38534.9</v>
      </c>
      <c r="GO16" s="27">
        <v>41856.9</v>
      </c>
      <c r="GP16" s="27">
        <v>108600</v>
      </c>
      <c r="GQ16" s="27">
        <v>170679</v>
      </c>
      <c r="GR16" s="17">
        <v>-140.66800000000001</v>
      </c>
      <c r="GS16" s="17">
        <v>287.71199999999999</v>
      </c>
      <c r="GT16" s="27">
        <v>22.750399999999999</v>
      </c>
      <c r="GU16" s="27">
        <v>13374.3</v>
      </c>
      <c r="GV16" s="27">
        <v>2.6256300000000001</v>
      </c>
      <c r="GW16" s="17">
        <v>3.7917900000000002</v>
      </c>
      <c r="GX16" s="27">
        <v>1835.73</v>
      </c>
      <c r="GY16" s="27">
        <v>138485</v>
      </c>
      <c r="GZ16" s="27">
        <v>638.32799999999997</v>
      </c>
      <c r="HA16" s="27">
        <v>668.78499999999997</v>
      </c>
      <c r="HB16" s="27">
        <v>38.272599999999997</v>
      </c>
      <c r="HC16" s="27">
        <v>444.25599999999997</v>
      </c>
      <c r="HD16" s="17">
        <v>3.8570700000000002</v>
      </c>
      <c r="HE16" s="27">
        <v>0.96175600000000006</v>
      </c>
      <c r="HF16" s="27">
        <v>0.18724199999999999</v>
      </c>
      <c r="HG16" s="17" t="s">
        <v>292</v>
      </c>
      <c r="HH16" s="27">
        <v>52.475700000000003</v>
      </c>
      <c r="HI16" s="27">
        <v>2.5968399999999998</v>
      </c>
      <c r="HJ16" s="27">
        <v>7.2858299999999998</v>
      </c>
      <c r="HK16" s="27">
        <v>1395.94</v>
      </c>
      <c r="HL16" s="27">
        <v>9.6830200000000005E-3</v>
      </c>
      <c r="HM16" s="17" t="s">
        <v>292</v>
      </c>
      <c r="HN16" s="27">
        <v>5.3682000000000001E-2</v>
      </c>
      <c r="HO16" s="27">
        <v>3.4735299999999998</v>
      </c>
      <c r="HQ16" s="27">
        <v>412700.00000000006</v>
      </c>
      <c r="HR16" s="27">
        <v>52400</v>
      </c>
      <c r="HS16" s="27">
        <v>108600</v>
      </c>
      <c r="HT16" s="27">
        <v>188400</v>
      </c>
      <c r="HU16" s="27">
        <v>74600</v>
      </c>
      <c r="HV16" s="27">
        <v>13000</v>
      </c>
      <c r="HW16" s="27">
        <v>150300</v>
      </c>
      <c r="HY16" s="17">
        <v>3.7917900000000002</v>
      </c>
      <c r="HZ16" s="27">
        <v>1</v>
      </c>
      <c r="IA16" s="27">
        <v>2</v>
      </c>
      <c r="IB16" s="27">
        <v>3</v>
      </c>
      <c r="IC16" s="27">
        <v>4</v>
      </c>
      <c r="ID16" s="27">
        <v>5</v>
      </c>
      <c r="IE16" s="27">
        <v>6</v>
      </c>
      <c r="IF16" s="27">
        <v>7</v>
      </c>
      <c r="IG16" s="27">
        <v>8</v>
      </c>
      <c r="IH16" s="27">
        <v>9</v>
      </c>
      <c r="II16" s="27">
        <v>10</v>
      </c>
      <c r="IJ16" s="27">
        <v>11</v>
      </c>
      <c r="IK16" s="27">
        <v>12</v>
      </c>
    </row>
    <row r="17" spans="1:271">
      <c r="A17" s="63"/>
      <c r="B17" s="29" t="s">
        <v>46</v>
      </c>
      <c r="C17" s="29"/>
      <c r="D17" s="29">
        <v>192.28299999999999</v>
      </c>
      <c r="E17" s="29">
        <v>526.61599999999999</v>
      </c>
      <c r="F17" s="29">
        <v>34965.800000000003</v>
      </c>
      <c r="G17" s="29">
        <v>39851.5</v>
      </c>
      <c r="H17" s="29">
        <v>107900</v>
      </c>
      <c r="I17" s="29">
        <v>173529</v>
      </c>
      <c r="J17" s="17">
        <v>-74.241900000000001</v>
      </c>
      <c r="K17" s="17">
        <v>250.24799999999999</v>
      </c>
      <c r="L17" s="29">
        <v>20.505299999999998</v>
      </c>
      <c r="M17" s="29">
        <v>14489.3</v>
      </c>
      <c r="N17" s="29">
        <v>3.2112500000000002</v>
      </c>
      <c r="O17" s="17">
        <v>1.8155699999999999</v>
      </c>
      <c r="P17" s="29">
        <v>1702.42</v>
      </c>
      <c r="Q17" s="29">
        <v>118472</v>
      </c>
      <c r="R17" s="29">
        <v>606.97400000000005</v>
      </c>
      <c r="S17" s="29">
        <v>613.16899999999998</v>
      </c>
      <c r="T17" s="29">
        <v>36.117600000000003</v>
      </c>
      <c r="U17" s="29">
        <v>420.54899999999998</v>
      </c>
      <c r="V17" s="17">
        <v>-0.81049499999999997</v>
      </c>
      <c r="W17" s="29">
        <v>0.80776999999999999</v>
      </c>
      <c r="X17" s="29">
        <v>1.6183300000000001E-4</v>
      </c>
      <c r="Y17" s="30">
        <v>3.1451599999999998E-11</v>
      </c>
      <c r="Z17" s="29">
        <v>45.735900000000001</v>
      </c>
      <c r="AA17" s="29">
        <v>2.5765699999999998</v>
      </c>
      <c r="AB17" s="29">
        <v>5.3215899999999996</v>
      </c>
      <c r="AC17" s="29">
        <v>1407.33</v>
      </c>
      <c r="AD17" s="17" t="s">
        <v>292</v>
      </c>
      <c r="AE17" s="30">
        <v>1.35027E-6</v>
      </c>
      <c r="AF17" s="29">
        <v>5.89603E-2</v>
      </c>
      <c r="AG17" s="29">
        <v>3.1771199999999999</v>
      </c>
      <c r="AI17" s="29">
        <v>414000</v>
      </c>
      <c r="AJ17" s="29">
        <v>50100</v>
      </c>
      <c r="AK17" s="29">
        <v>107899.99999999999</v>
      </c>
      <c r="AL17" s="29">
        <v>190799.99999999997</v>
      </c>
      <c r="AM17" s="29">
        <v>74200</v>
      </c>
      <c r="AN17" s="29">
        <v>15300</v>
      </c>
      <c r="AO17" s="29">
        <v>147700</v>
      </c>
      <c r="AQ17" s="64"/>
      <c r="AR17" s="33" t="s">
        <v>365</v>
      </c>
      <c r="AS17" s="33"/>
      <c r="AT17" s="33">
        <v>143.71899999999999</v>
      </c>
      <c r="AU17" s="33">
        <v>453.83800000000002</v>
      </c>
      <c r="AV17" s="33">
        <v>36552.800000000003</v>
      </c>
      <c r="AW17" s="33">
        <v>37239.699999999997</v>
      </c>
      <c r="AX17" s="33">
        <v>100600</v>
      </c>
      <c r="AY17" s="33">
        <v>134015</v>
      </c>
      <c r="AZ17" s="17">
        <v>389.20600000000002</v>
      </c>
      <c r="BA17" s="17">
        <v>301.49400000000003</v>
      </c>
      <c r="BB17" s="33">
        <v>13.0495</v>
      </c>
      <c r="BC17" s="33">
        <v>9495.0499999999993</v>
      </c>
      <c r="BD17" s="33">
        <v>266.964</v>
      </c>
      <c r="BE17" s="33">
        <v>257.74799999999999</v>
      </c>
      <c r="BF17" s="33">
        <v>1776.63</v>
      </c>
      <c r="BG17" s="33">
        <v>92430.6</v>
      </c>
      <c r="BH17" s="33">
        <v>492.84100000000001</v>
      </c>
      <c r="BI17" s="33">
        <v>472.19200000000001</v>
      </c>
      <c r="BJ17" s="33">
        <v>33.427399999999999</v>
      </c>
      <c r="BK17" s="33">
        <v>441.072</v>
      </c>
      <c r="BL17" s="17">
        <v>5.6143299999999998</v>
      </c>
      <c r="BM17" s="33">
        <v>0.57466600000000001</v>
      </c>
      <c r="BN17" s="17" t="s">
        <v>292</v>
      </c>
      <c r="BO17" s="34">
        <v>1.7558600000000002E-5</v>
      </c>
      <c r="BP17" s="33">
        <v>17.298200000000001</v>
      </c>
      <c r="BQ17" s="33">
        <v>2.3437299999999999</v>
      </c>
      <c r="BR17" s="33">
        <v>19.6524</v>
      </c>
      <c r="BS17" s="33">
        <v>1078.25</v>
      </c>
      <c r="BT17" s="33">
        <v>7.8408699999999998E-3</v>
      </c>
      <c r="BU17" s="33">
        <v>2.8154599999999998E-4</v>
      </c>
      <c r="BV17" s="33">
        <v>0.15948000000000001</v>
      </c>
      <c r="BW17" s="33">
        <v>2.4379300000000002</v>
      </c>
      <c r="BY17" s="33">
        <v>400700</v>
      </c>
      <c r="BZ17" s="33">
        <v>54800.000000000007</v>
      </c>
      <c r="CA17" s="33">
        <v>100600</v>
      </c>
      <c r="CB17" s="33">
        <v>176400</v>
      </c>
      <c r="CC17" s="33">
        <v>83000</v>
      </c>
      <c r="CD17" s="33">
        <v>11600</v>
      </c>
      <c r="CE17" s="33">
        <v>172900</v>
      </c>
      <c r="CG17" s="64"/>
      <c r="CH17" s="27" t="s">
        <v>114</v>
      </c>
      <c r="CI17" s="27"/>
      <c r="CJ17" s="27">
        <v>227.89699999999999</v>
      </c>
      <c r="CK17" s="27">
        <v>845.35400000000004</v>
      </c>
      <c r="CL17" s="27">
        <v>53362</v>
      </c>
      <c r="CM17" s="27">
        <v>59009.599999999999</v>
      </c>
      <c r="CN17" s="27">
        <v>105200</v>
      </c>
      <c r="CO17" s="27">
        <v>159417</v>
      </c>
      <c r="CP17" s="17">
        <v>-159.251</v>
      </c>
      <c r="CQ17" s="17">
        <v>49.689</v>
      </c>
      <c r="CR17" s="27">
        <v>38.976399999999998</v>
      </c>
      <c r="CS17" s="27">
        <v>13365.8</v>
      </c>
      <c r="CT17" s="27">
        <v>461.988</v>
      </c>
      <c r="CU17" s="27">
        <v>94.9191</v>
      </c>
      <c r="CV17" s="27">
        <v>203.404</v>
      </c>
      <c r="CW17" s="27">
        <v>96331.5</v>
      </c>
      <c r="CX17" s="27">
        <v>475.28699999999998</v>
      </c>
      <c r="CY17" s="27">
        <v>473.40699999999998</v>
      </c>
      <c r="CZ17" s="27">
        <v>37.063400000000001</v>
      </c>
      <c r="DA17" s="27">
        <v>417.91300000000001</v>
      </c>
      <c r="DB17" s="17">
        <v>4.1852</v>
      </c>
      <c r="DC17" s="27">
        <v>1.8820300000000001</v>
      </c>
      <c r="DD17" s="27">
        <v>1.6275E-4</v>
      </c>
      <c r="DE17" s="17" t="s">
        <v>292</v>
      </c>
      <c r="DF17" s="27">
        <v>27.262799999999999</v>
      </c>
      <c r="DG17" s="27">
        <v>5.3722799999999999</v>
      </c>
      <c r="DH17" s="27">
        <v>28.412700000000001</v>
      </c>
      <c r="DI17" s="27">
        <v>968.11900000000003</v>
      </c>
      <c r="DJ17" s="17" t="s">
        <v>292</v>
      </c>
      <c r="DK17" s="28">
        <v>4.0434900000000001E-5</v>
      </c>
      <c r="DL17" s="27">
        <v>0.36895800000000001</v>
      </c>
      <c r="DM17" s="27">
        <v>6.5034999999999998</v>
      </c>
      <c r="DO17" s="27">
        <v>420200.00000000006</v>
      </c>
      <c r="DP17" s="27">
        <v>72700</v>
      </c>
      <c r="DQ17" s="27">
        <v>105200</v>
      </c>
      <c r="DR17" s="27">
        <v>192500</v>
      </c>
      <c r="DS17" s="27">
        <v>71900</v>
      </c>
      <c r="DT17" s="27">
        <v>13799.999999999998</v>
      </c>
      <c r="DU17" s="27">
        <v>123600</v>
      </c>
      <c r="EP17" s="17">
        <v>1.8155699999999999</v>
      </c>
      <c r="EQ17" s="29">
        <v>1</v>
      </c>
      <c r="ER17" s="29">
        <v>2</v>
      </c>
      <c r="ES17" s="29">
        <v>3</v>
      </c>
      <c r="ET17" s="29">
        <v>4</v>
      </c>
      <c r="EU17" s="29">
        <v>5</v>
      </c>
      <c r="EV17" s="29">
        <v>6</v>
      </c>
      <c r="EW17" s="29">
        <v>7</v>
      </c>
      <c r="EX17" s="29">
        <v>8</v>
      </c>
      <c r="EY17" s="29">
        <v>9</v>
      </c>
      <c r="EZ17" s="29">
        <v>10</v>
      </c>
      <c r="FA17" s="29">
        <v>11</v>
      </c>
      <c r="FB17" s="29">
        <v>12</v>
      </c>
      <c r="FE17" s="33">
        <v>1</v>
      </c>
      <c r="FF17" s="33">
        <v>2</v>
      </c>
      <c r="FG17" s="33">
        <v>3</v>
      </c>
      <c r="FH17" s="33">
        <v>4</v>
      </c>
      <c r="FI17" s="33">
        <v>5</v>
      </c>
      <c r="FJ17" s="33">
        <v>6</v>
      </c>
      <c r="FK17" s="33">
        <v>7</v>
      </c>
      <c r="FL17" s="33">
        <v>8</v>
      </c>
      <c r="FM17" s="33">
        <v>9</v>
      </c>
      <c r="FN17" s="33">
        <v>10</v>
      </c>
      <c r="FO17" s="33">
        <v>11</v>
      </c>
      <c r="FP17" s="33">
        <v>12</v>
      </c>
      <c r="FS17" s="27">
        <v>1</v>
      </c>
      <c r="FT17" s="27">
        <v>2</v>
      </c>
      <c r="FU17" s="27">
        <v>3</v>
      </c>
      <c r="FV17" s="27">
        <v>4</v>
      </c>
      <c r="FW17" s="27">
        <v>5</v>
      </c>
      <c r="FX17" s="27">
        <v>6</v>
      </c>
      <c r="FY17" s="27">
        <v>7</v>
      </c>
      <c r="FZ17" s="27">
        <v>8</v>
      </c>
      <c r="GA17" s="27">
        <v>9</v>
      </c>
      <c r="GB17" s="27">
        <v>10</v>
      </c>
      <c r="GC17" s="27">
        <v>11</v>
      </c>
      <c r="GD17" s="27">
        <v>12</v>
      </c>
      <c r="GI17" s="63"/>
      <c r="GJ17" s="29" t="s">
        <v>46</v>
      </c>
      <c r="GK17" s="29"/>
      <c r="GL17" s="29">
        <v>192.28299999999999</v>
      </c>
      <c r="GM17" s="29">
        <v>526.61599999999999</v>
      </c>
      <c r="GN17" s="29">
        <v>34965.800000000003</v>
      </c>
      <c r="GO17" s="29">
        <v>39851.5</v>
      </c>
      <c r="GP17" s="29">
        <v>107900</v>
      </c>
      <c r="GQ17" s="29">
        <v>173529</v>
      </c>
      <c r="GR17" s="17">
        <v>-74.241900000000001</v>
      </c>
      <c r="GS17" s="17">
        <v>250.24799999999999</v>
      </c>
      <c r="GT17" s="29">
        <v>20.505299999999998</v>
      </c>
      <c r="GU17" s="29">
        <v>14489.3</v>
      </c>
      <c r="GV17" s="29">
        <v>3.2112500000000002</v>
      </c>
      <c r="GW17" s="17">
        <v>1.8155699999999999</v>
      </c>
      <c r="GX17" s="29">
        <v>1702.42</v>
      </c>
      <c r="GY17" s="29">
        <v>118472</v>
      </c>
      <c r="GZ17" s="29">
        <v>606.97400000000005</v>
      </c>
      <c r="HA17" s="29">
        <v>613.16899999999998</v>
      </c>
      <c r="HB17" s="29">
        <v>36.117600000000003</v>
      </c>
      <c r="HC17" s="29">
        <v>420.54899999999998</v>
      </c>
      <c r="HD17" s="17">
        <v>-0.81049499999999997</v>
      </c>
      <c r="HE17" s="29">
        <v>0.80776999999999999</v>
      </c>
      <c r="HF17" s="29">
        <v>1.6183300000000001E-4</v>
      </c>
      <c r="HG17" s="30">
        <v>3.1451599999999998E-11</v>
      </c>
      <c r="HH17" s="29">
        <v>45.735900000000001</v>
      </c>
      <c r="HI17" s="29">
        <v>2.5765699999999998</v>
      </c>
      <c r="HJ17" s="29">
        <v>5.3215899999999996</v>
      </c>
      <c r="HK17" s="29">
        <v>1407.33</v>
      </c>
      <c r="HL17" s="17" t="s">
        <v>292</v>
      </c>
      <c r="HM17" s="30">
        <v>1.35027E-6</v>
      </c>
      <c r="HN17" s="29">
        <v>5.89603E-2</v>
      </c>
      <c r="HO17" s="29">
        <v>3.1771199999999999</v>
      </c>
      <c r="HQ17" s="29">
        <v>414000</v>
      </c>
      <c r="HR17" s="29">
        <v>50100</v>
      </c>
      <c r="HS17" s="29">
        <v>107899.99999999999</v>
      </c>
      <c r="HT17" s="29">
        <v>190799.99999999997</v>
      </c>
      <c r="HU17" s="29">
        <v>74200</v>
      </c>
      <c r="HV17" s="29">
        <v>15300</v>
      </c>
      <c r="HW17" s="29">
        <v>147700</v>
      </c>
      <c r="HY17" s="17">
        <v>1.8155699999999999</v>
      </c>
      <c r="HZ17" s="29">
        <v>1</v>
      </c>
      <c r="IA17" s="29">
        <v>2</v>
      </c>
      <c r="IB17" s="29">
        <v>3</v>
      </c>
      <c r="IC17" s="29">
        <v>4</v>
      </c>
      <c r="ID17" s="29">
        <v>5</v>
      </c>
      <c r="IE17" s="29">
        <v>6</v>
      </c>
      <c r="IF17" s="29">
        <v>7</v>
      </c>
      <c r="IG17" s="29">
        <v>8</v>
      </c>
      <c r="IH17" s="29">
        <v>9</v>
      </c>
      <c r="II17" s="29">
        <v>10</v>
      </c>
      <c r="IJ17" s="29">
        <v>11</v>
      </c>
      <c r="IK17" s="29">
        <v>12</v>
      </c>
    </row>
    <row r="18" spans="1:271">
      <c r="A18" s="63"/>
      <c r="B18" s="29" t="s">
        <v>47</v>
      </c>
      <c r="C18" s="29"/>
      <c r="D18" s="29">
        <v>194.791</v>
      </c>
      <c r="E18" s="29">
        <v>708.49099999999999</v>
      </c>
      <c r="F18" s="29">
        <v>36044.5</v>
      </c>
      <c r="G18" s="29">
        <v>40442.400000000001</v>
      </c>
      <c r="H18" s="29">
        <v>107400</v>
      </c>
      <c r="I18" s="29">
        <v>177570</v>
      </c>
      <c r="J18" s="17">
        <v>-1099.71</v>
      </c>
      <c r="K18" s="17">
        <v>159.08799999999999</v>
      </c>
      <c r="L18" s="29">
        <v>21.620699999999999</v>
      </c>
      <c r="M18" s="29">
        <v>14426.8</v>
      </c>
      <c r="N18" s="29">
        <v>2.7902999999999998</v>
      </c>
      <c r="O18" s="17">
        <v>4.6898400000000002</v>
      </c>
      <c r="P18" s="29">
        <v>1781.04</v>
      </c>
      <c r="Q18" s="29">
        <v>122838</v>
      </c>
      <c r="R18" s="29">
        <v>576.06799999999998</v>
      </c>
      <c r="S18" s="29">
        <v>627.36900000000003</v>
      </c>
      <c r="T18" s="29">
        <v>38.507800000000003</v>
      </c>
      <c r="U18" s="29">
        <v>428.71199999999999</v>
      </c>
      <c r="V18" s="17">
        <v>1.8865700000000001</v>
      </c>
      <c r="W18" s="29">
        <v>0.60705399999999998</v>
      </c>
      <c r="X18" s="17" t="s">
        <v>292</v>
      </c>
      <c r="Y18" s="29">
        <v>0.119768</v>
      </c>
      <c r="Z18" s="29">
        <v>58.164000000000001</v>
      </c>
      <c r="AA18" s="29">
        <v>2.5488499999999998</v>
      </c>
      <c r="AB18" s="29">
        <v>4.73292</v>
      </c>
      <c r="AC18" s="29">
        <v>1418.9</v>
      </c>
      <c r="AD18" s="29">
        <v>7.9279399999999996E-3</v>
      </c>
      <c r="AE18" s="30">
        <v>2.3598100000000001E-6</v>
      </c>
      <c r="AF18" s="29">
        <v>5.7334200000000002E-2</v>
      </c>
      <c r="AG18" s="29">
        <v>4.1862599999999999</v>
      </c>
      <c r="AI18" s="29">
        <v>412900</v>
      </c>
      <c r="AJ18" s="29">
        <v>52300.000000000007</v>
      </c>
      <c r="AK18" s="29">
        <v>107400</v>
      </c>
      <c r="AL18" s="29">
        <v>189800</v>
      </c>
      <c r="AM18" s="29">
        <v>77300</v>
      </c>
      <c r="AN18" s="29">
        <v>13000</v>
      </c>
      <c r="AO18" s="29">
        <v>147200</v>
      </c>
      <c r="AQ18" s="64"/>
      <c r="AR18" s="31" t="s">
        <v>82</v>
      </c>
      <c r="AS18" s="31"/>
      <c r="AT18" s="31">
        <v>140.88300000000001</v>
      </c>
      <c r="AU18" s="31">
        <v>521.82299999999998</v>
      </c>
      <c r="AV18" s="31">
        <v>40327.699999999997</v>
      </c>
      <c r="AW18" s="31">
        <v>39342.199999999997</v>
      </c>
      <c r="AX18" s="31">
        <v>102200</v>
      </c>
      <c r="AY18" s="31">
        <v>159617</v>
      </c>
      <c r="AZ18" s="17">
        <v>1034.8699999999999</v>
      </c>
      <c r="BA18" s="17">
        <v>190.95099999999999</v>
      </c>
      <c r="BB18" s="31">
        <v>12.914099999999999</v>
      </c>
      <c r="BC18" s="31">
        <v>9425.9</v>
      </c>
      <c r="BD18" s="31">
        <v>295.78100000000001</v>
      </c>
      <c r="BE18" s="31">
        <v>148.71199999999999</v>
      </c>
      <c r="BF18" s="31">
        <v>2051.6</v>
      </c>
      <c r="BG18" s="31">
        <v>98076</v>
      </c>
      <c r="BH18" s="31">
        <v>503.41500000000002</v>
      </c>
      <c r="BI18" s="31">
        <v>549.245</v>
      </c>
      <c r="BJ18" s="31">
        <v>36.735799999999998</v>
      </c>
      <c r="BK18" s="31">
        <v>484.06400000000002</v>
      </c>
      <c r="BL18" s="17">
        <v>6.5123600000000001</v>
      </c>
      <c r="BM18" s="31">
        <v>0.39778400000000003</v>
      </c>
      <c r="BN18" s="31">
        <v>8.1475800000000001E-2</v>
      </c>
      <c r="BO18" s="31">
        <v>0.13688800000000001</v>
      </c>
      <c r="BP18" s="31">
        <v>7.59117</v>
      </c>
      <c r="BQ18" s="31">
        <v>2.3479100000000002</v>
      </c>
      <c r="BR18" s="31">
        <v>21.317599999999999</v>
      </c>
      <c r="BS18" s="31">
        <v>868.77099999999996</v>
      </c>
      <c r="BT18" s="31">
        <v>5.5595699999999998E-3</v>
      </c>
      <c r="BU18" s="31">
        <v>5.8308299999999997E-4</v>
      </c>
      <c r="BV18" s="31">
        <v>9.2072100000000004E-2</v>
      </c>
      <c r="BW18" s="31">
        <v>3.2040199999999999</v>
      </c>
      <c r="BY18" s="31">
        <v>403300</v>
      </c>
      <c r="BZ18" s="31">
        <v>54500</v>
      </c>
      <c r="CA18" s="31">
        <v>102200</v>
      </c>
      <c r="CB18" s="31">
        <v>179000</v>
      </c>
      <c r="CC18" s="31">
        <v>79200</v>
      </c>
      <c r="CD18" s="31">
        <v>11299.999999999998</v>
      </c>
      <c r="CE18" s="31">
        <v>170500</v>
      </c>
      <c r="CG18" s="64"/>
      <c r="CH18" s="29" t="s">
        <v>115</v>
      </c>
      <c r="CI18" s="29"/>
      <c r="CJ18" s="29">
        <v>204.06399999999999</v>
      </c>
      <c r="CK18" s="29">
        <v>690.06</v>
      </c>
      <c r="CL18" s="29">
        <v>51500.5</v>
      </c>
      <c r="CM18" s="29">
        <v>56569.4</v>
      </c>
      <c r="CN18" s="29">
        <v>104500</v>
      </c>
      <c r="CO18" s="29">
        <v>162122</v>
      </c>
      <c r="CP18" s="17">
        <v>122.261</v>
      </c>
      <c r="CQ18" s="17">
        <v>199.08799999999999</v>
      </c>
      <c r="CR18" s="29">
        <v>43.724400000000003</v>
      </c>
      <c r="CS18" s="29">
        <v>14245.1</v>
      </c>
      <c r="CT18" s="29">
        <v>511.113</v>
      </c>
      <c r="CU18" s="29">
        <v>120.464</v>
      </c>
      <c r="CV18" s="29">
        <v>216.726</v>
      </c>
      <c r="CW18" s="29">
        <v>91173</v>
      </c>
      <c r="CX18" s="29">
        <v>396.01600000000002</v>
      </c>
      <c r="CY18" s="29">
        <v>443.65</v>
      </c>
      <c r="CZ18" s="29">
        <v>35.4634</v>
      </c>
      <c r="DA18" s="29">
        <v>403.02100000000002</v>
      </c>
      <c r="DB18" s="17">
        <v>-0.32688200000000001</v>
      </c>
      <c r="DC18" s="29">
        <v>1.6488</v>
      </c>
      <c r="DD18" s="17" t="s">
        <v>292</v>
      </c>
      <c r="DE18" s="30">
        <v>4.0655399999999999E-19</v>
      </c>
      <c r="DF18" s="29">
        <v>27.0336</v>
      </c>
      <c r="DG18" s="29">
        <v>5.2284499999999996</v>
      </c>
      <c r="DH18" s="29">
        <v>26.575600000000001</v>
      </c>
      <c r="DI18" s="29">
        <v>812.15899999999999</v>
      </c>
      <c r="DJ18" s="29">
        <v>3.7959199999999999E-3</v>
      </c>
      <c r="DK18" s="17" t="s">
        <v>292</v>
      </c>
      <c r="DL18" s="29">
        <v>0.18617400000000001</v>
      </c>
      <c r="DM18" s="29">
        <v>7.1711400000000003</v>
      </c>
      <c r="DO18" s="29">
        <v>419300</v>
      </c>
      <c r="DP18" s="29">
        <v>73100</v>
      </c>
      <c r="DQ18" s="29">
        <v>104500</v>
      </c>
      <c r="DR18" s="29">
        <v>191300</v>
      </c>
      <c r="DS18" s="29">
        <v>72300</v>
      </c>
      <c r="DT18" s="29">
        <v>14600</v>
      </c>
      <c r="DU18" s="29">
        <v>124800</v>
      </c>
      <c r="EP18" s="17">
        <v>4.6898400000000002</v>
      </c>
      <c r="EQ18" s="29">
        <v>1</v>
      </c>
      <c r="ER18" s="29">
        <v>2</v>
      </c>
      <c r="ES18" s="29">
        <v>3</v>
      </c>
      <c r="ET18" s="29">
        <v>4</v>
      </c>
      <c r="EU18" s="29">
        <v>5</v>
      </c>
      <c r="EV18" s="29">
        <v>6</v>
      </c>
      <c r="EW18" s="29">
        <v>7</v>
      </c>
      <c r="EX18" s="29">
        <v>8</v>
      </c>
      <c r="EY18" s="29">
        <v>9</v>
      </c>
      <c r="EZ18" s="29">
        <v>10</v>
      </c>
      <c r="FA18" s="29">
        <v>11</v>
      </c>
      <c r="FB18" s="29">
        <v>12</v>
      </c>
      <c r="FE18" s="31">
        <v>1</v>
      </c>
      <c r="FF18" s="31">
        <v>2</v>
      </c>
      <c r="FG18" s="31">
        <v>3</v>
      </c>
      <c r="FH18" s="31">
        <v>4</v>
      </c>
      <c r="FI18" s="31">
        <v>5</v>
      </c>
      <c r="FJ18" s="31">
        <v>6</v>
      </c>
      <c r="FK18" s="31">
        <v>7</v>
      </c>
      <c r="FL18" s="31">
        <v>8</v>
      </c>
      <c r="FM18" s="31">
        <v>9</v>
      </c>
      <c r="FN18" s="31">
        <v>10</v>
      </c>
      <c r="FO18" s="31">
        <v>11</v>
      </c>
      <c r="FP18" s="31">
        <v>12</v>
      </c>
      <c r="FS18" s="29">
        <v>1</v>
      </c>
      <c r="FT18" s="29">
        <v>2</v>
      </c>
      <c r="FU18" s="29">
        <v>3</v>
      </c>
      <c r="FV18" s="29">
        <v>4</v>
      </c>
      <c r="FW18" s="29">
        <v>5</v>
      </c>
      <c r="FX18" s="29">
        <v>6</v>
      </c>
      <c r="FY18" s="29">
        <v>7</v>
      </c>
      <c r="FZ18" s="29">
        <v>8</v>
      </c>
      <c r="GA18" s="29">
        <v>9</v>
      </c>
      <c r="GB18" s="29">
        <v>10</v>
      </c>
      <c r="GC18" s="29">
        <v>11</v>
      </c>
      <c r="GD18" s="29">
        <v>12</v>
      </c>
      <c r="GI18" s="63"/>
      <c r="GJ18" s="29" t="s">
        <v>47</v>
      </c>
      <c r="GK18" s="29"/>
      <c r="GL18" s="29">
        <v>194.791</v>
      </c>
      <c r="GM18" s="29">
        <v>708.49099999999999</v>
      </c>
      <c r="GN18" s="29">
        <v>36044.5</v>
      </c>
      <c r="GO18" s="29">
        <v>40442.400000000001</v>
      </c>
      <c r="GP18" s="29">
        <v>107400</v>
      </c>
      <c r="GQ18" s="29">
        <v>177570</v>
      </c>
      <c r="GR18" s="17">
        <v>-1099.71</v>
      </c>
      <c r="GS18" s="17">
        <v>159.08799999999999</v>
      </c>
      <c r="GT18" s="29">
        <v>21.620699999999999</v>
      </c>
      <c r="GU18" s="29">
        <v>14426.8</v>
      </c>
      <c r="GV18" s="29">
        <v>2.7902999999999998</v>
      </c>
      <c r="GW18" s="17">
        <v>4.6898400000000002</v>
      </c>
      <c r="GX18" s="29">
        <v>1781.04</v>
      </c>
      <c r="GY18" s="29">
        <v>122838</v>
      </c>
      <c r="GZ18" s="29">
        <v>576.06799999999998</v>
      </c>
      <c r="HA18" s="29">
        <v>627.36900000000003</v>
      </c>
      <c r="HB18" s="29">
        <v>38.507800000000003</v>
      </c>
      <c r="HC18" s="29">
        <v>428.71199999999999</v>
      </c>
      <c r="HD18" s="17">
        <v>1.8865700000000001</v>
      </c>
      <c r="HE18" s="29">
        <v>0.60705399999999998</v>
      </c>
      <c r="HF18" s="17" t="s">
        <v>292</v>
      </c>
      <c r="HG18" s="29">
        <v>0.119768</v>
      </c>
      <c r="HH18" s="29">
        <v>58.164000000000001</v>
      </c>
      <c r="HI18" s="29">
        <v>2.5488499999999998</v>
      </c>
      <c r="HJ18" s="29">
        <v>4.73292</v>
      </c>
      <c r="HK18" s="29">
        <v>1418.9</v>
      </c>
      <c r="HL18" s="29">
        <v>7.9279399999999996E-3</v>
      </c>
      <c r="HM18" s="30">
        <v>2.3598100000000001E-6</v>
      </c>
      <c r="HN18" s="29">
        <v>5.7334200000000002E-2</v>
      </c>
      <c r="HO18" s="29">
        <v>4.1862599999999999</v>
      </c>
      <c r="HQ18" s="29">
        <v>412900</v>
      </c>
      <c r="HR18" s="29">
        <v>52300.000000000007</v>
      </c>
      <c r="HS18" s="29">
        <v>107400</v>
      </c>
      <c r="HT18" s="29">
        <v>189800</v>
      </c>
      <c r="HU18" s="29">
        <v>77300</v>
      </c>
      <c r="HV18" s="29">
        <v>13000</v>
      </c>
      <c r="HW18" s="29">
        <v>147200</v>
      </c>
      <c r="HY18" s="17">
        <v>4.6898400000000002</v>
      </c>
      <c r="HZ18" s="29">
        <v>1</v>
      </c>
      <c r="IA18" s="29">
        <v>2</v>
      </c>
      <c r="IB18" s="29">
        <v>3</v>
      </c>
      <c r="IC18" s="29">
        <v>4</v>
      </c>
      <c r="ID18" s="29">
        <v>5</v>
      </c>
      <c r="IE18" s="29">
        <v>6</v>
      </c>
      <c r="IF18" s="29">
        <v>7</v>
      </c>
      <c r="IG18" s="29">
        <v>8</v>
      </c>
      <c r="IH18" s="29">
        <v>9</v>
      </c>
      <c r="II18" s="29">
        <v>10</v>
      </c>
      <c r="IJ18" s="29">
        <v>11</v>
      </c>
      <c r="IK18" s="29">
        <v>12</v>
      </c>
    </row>
    <row r="19" spans="1:271">
      <c r="A19" s="63"/>
      <c r="B19" s="29" t="s">
        <v>48</v>
      </c>
      <c r="C19" s="29"/>
      <c r="D19" s="29">
        <v>160.05699999999999</v>
      </c>
      <c r="E19" s="29">
        <v>472.738</v>
      </c>
      <c r="F19" s="29">
        <v>35319.300000000003</v>
      </c>
      <c r="G19" s="29">
        <v>38220.1</v>
      </c>
      <c r="H19" s="29">
        <v>98900</v>
      </c>
      <c r="I19" s="29">
        <v>159771</v>
      </c>
      <c r="J19" s="17">
        <v>302.91000000000003</v>
      </c>
      <c r="K19" s="17">
        <v>209.577</v>
      </c>
      <c r="L19" s="29">
        <v>21.744299999999999</v>
      </c>
      <c r="M19" s="29">
        <v>10850.9</v>
      </c>
      <c r="N19" s="29">
        <v>3.3874300000000002</v>
      </c>
      <c r="O19" s="17">
        <v>2.9334699999999998</v>
      </c>
      <c r="P19" s="29">
        <v>1558.31</v>
      </c>
      <c r="Q19" s="29">
        <v>111138</v>
      </c>
      <c r="R19" s="29">
        <v>499.00599999999997</v>
      </c>
      <c r="S19" s="29">
        <v>561.82500000000005</v>
      </c>
      <c r="T19" s="29">
        <v>36.715899999999998</v>
      </c>
      <c r="U19" s="29">
        <v>455.34899999999999</v>
      </c>
      <c r="V19" s="17">
        <v>-1.1442699999999999</v>
      </c>
      <c r="W19" s="29">
        <v>1.10016</v>
      </c>
      <c r="X19" s="29">
        <v>0.17278199999999999</v>
      </c>
      <c r="Y19" s="30">
        <v>2.0914300000000001E-12</v>
      </c>
      <c r="Z19" s="29">
        <v>31.286999999999999</v>
      </c>
      <c r="AA19" s="29">
        <v>2.5043700000000002</v>
      </c>
      <c r="AB19" s="29">
        <v>19.842700000000001</v>
      </c>
      <c r="AC19" s="29">
        <v>1090.8499999999999</v>
      </c>
      <c r="AD19" s="29">
        <v>5.2698500000000002E-2</v>
      </c>
      <c r="AE19" s="17" t="s">
        <v>292</v>
      </c>
      <c r="AF19" s="29">
        <v>3.4507500000000003E-2</v>
      </c>
      <c r="AG19" s="29">
        <v>4.1735800000000003</v>
      </c>
      <c r="AI19" s="29">
        <v>394900</v>
      </c>
      <c r="AJ19" s="29">
        <v>46500</v>
      </c>
      <c r="AK19" s="29">
        <v>98900</v>
      </c>
      <c r="AL19" s="29">
        <v>172000</v>
      </c>
      <c r="AM19" s="29">
        <v>82700</v>
      </c>
      <c r="AN19" s="29">
        <v>12400</v>
      </c>
      <c r="AO19" s="29">
        <v>192600.00000000003</v>
      </c>
      <c r="AQ19" s="64"/>
      <c r="AR19" s="29" t="s">
        <v>83</v>
      </c>
      <c r="AS19" s="29"/>
      <c r="AT19" s="29">
        <v>171.917</v>
      </c>
      <c r="AU19" s="29">
        <v>404.33300000000003</v>
      </c>
      <c r="AV19" s="29">
        <v>43062.7</v>
      </c>
      <c r="AW19" s="29">
        <v>43670.2</v>
      </c>
      <c r="AX19" s="29">
        <v>100400</v>
      </c>
      <c r="AY19" s="29">
        <v>167507</v>
      </c>
      <c r="AZ19" s="17">
        <v>-274.411</v>
      </c>
      <c r="BA19" s="17">
        <v>201.73400000000001</v>
      </c>
      <c r="BB19" s="29">
        <v>15.4786</v>
      </c>
      <c r="BC19" s="29">
        <v>11051.7</v>
      </c>
      <c r="BD19" s="29">
        <v>288.76100000000002</v>
      </c>
      <c r="BE19" s="29">
        <v>194.25299999999999</v>
      </c>
      <c r="BF19" s="29">
        <v>1943.07</v>
      </c>
      <c r="BG19" s="29">
        <v>105989</v>
      </c>
      <c r="BH19" s="29">
        <v>576.28499999999997</v>
      </c>
      <c r="BI19" s="29">
        <v>562.86099999999999</v>
      </c>
      <c r="BJ19" s="29">
        <v>38.692599999999999</v>
      </c>
      <c r="BK19" s="29">
        <v>514.15300000000002</v>
      </c>
      <c r="BL19" s="17">
        <v>1.21116</v>
      </c>
      <c r="BM19" s="29">
        <v>0.88758899999999996</v>
      </c>
      <c r="BN19" s="17" t="s">
        <v>292</v>
      </c>
      <c r="BO19" s="30">
        <v>1.58644E-6</v>
      </c>
      <c r="BP19" s="29">
        <v>13.2506</v>
      </c>
      <c r="BQ19" s="29">
        <v>1.92231</v>
      </c>
      <c r="BR19" s="29">
        <v>20.047899999999998</v>
      </c>
      <c r="BS19" s="29">
        <v>1252.24</v>
      </c>
      <c r="BT19" s="29">
        <v>8.5666300000000004E-3</v>
      </c>
      <c r="BU19" s="17" t="s">
        <v>292</v>
      </c>
      <c r="BV19" s="29">
        <v>6.0178099999999998E-2</v>
      </c>
      <c r="BW19" s="29">
        <v>2.4409100000000001</v>
      </c>
      <c r="BY19" s="29">
        <v>400000</v>
      </c>
      <c r="BZ19" s="29">
        <v>56300</v>
      </c>
      <c r="CA19" s="29">
        <v>100399.99999999999</v>
      </c>
      <c r="CB19" s="29">
        <v>180300</v>
      </c>
      <c r="CC19" s="29">
        <v>86400</v>
      </c>
      <c r="CD19" s="29">
        <v>0</v>
      </c>
      <c r="CE19" s="29">
        <v>176600</v>
      </c>
      <c r="CG19" s="64"/>
      <c r="CH19" s="29" t="s">
        <v>116</v>
      </c>
      <c r="CI19" s="29"/>
      <c r="CJ19" s="29">
        <v>266.20400000000001</v>
      </c>
      <c r="CK19" s="29">
        <v>790.82100000000003</v>
      </c>
      <c r="CL19" s="29">
        <v>54989.2</v>
      </c>
      <c r="CM19" s="29">
        <v>57193</v>
      </c>
      <c r="CN19" s="29">
        <v>108100</v>
      </c>
      <c r="CO19" s="29">
        <v>177155</v>
      </c>
      <c r="CP19" s="17">
        <v>712.65800000000002</v>
      </c>
      <c r="CQ19" s="17">
        <v>170.92</v>
      </c>
      <c r="CR19" s="29">
        <v>46.024900000000002</v>
      </c>
      <c r="CS19" s="29">
        <v>13269.6</v>
      </c>
      <c r="CT19" s="29">
        <v>490.47399999999999</v>
      </c>
      <c r="CU19" s="29">
        <v>110.624</v>
      </c>
      <c r="CV19" s="29">
        <v>230.68799999999999</v>
      </c>
      <c r="CW19" s="29">
        <v>99430.3</v>
      </c>
      <c r="CX19" s="29">
        <v>451.79399999999998</v>
      </c>
      <c r="CY19" s="29">
        <v>501.76799999999997</v>
      </c>
      <c r="CZ19" s="29">
        <v>40.301499999999997</v>
      </c>
      <c r="DA19" s="29">
        <v>467.51400000000001</v>
      </c>
      <c r="DB19" s="17">
        <v>-2.1196100000000002</v>
      </c>
      <c r="DC19" s="29">
        <v>1.62327</v>
      </c>
      <c r="DD19" s="29">
        <v>2.5740699999999999E-3</v>
      </c>
      <c r="DE19" s="17" t="s">
        <v>292</v>
      </c>
      <c r="DF19" s="29">
        <v>29.689499999999999</v>
      </c>
      <c r="DG19" s="29">
        <v>5.7667900000000003</v>
      </c>
      <c r="DH19" s="29">
        <v>30.0731</v>
      </c>
      <c r="DI19" s="29">
        <v>980.83600000000001</v>
      </c>
      <c r="DJ19" s="29">
        <v>5.7612600000000005E-4</v>
      </c>
      <c r="DK19" s="30">
        <v>3.5748399999999999E-6</v>
      </c>
      <c r="DL19" s="29">
        <v>0.305927</v>
      </c>
      <c r="DM19" s="29">
        <v>6.3575799999999996</v>
      </c>
      <c r="DO19" s="29">
        <v>419900</v>
      </c>
      <c r="DP19" s="29">
        <v>71500</v>
      </c>
      <c r="DQ19" s="29">
        <v>108100</v>
      </c>
      <c r="DR19" s="29">
        <v>191100</v>
      </c>
      <c r="DS19" s="29">
        <v>73100</v>
      </c>
      <c r="DT19" s="29">
        <v>12900</v>
      </c>
      <c r="DU19" s="29">
        <v>123400</v>
      </c>
      <c r="EP19" s="17">
        <v>2.9334699999999998</v>
      </c>
      <c r="EQ19" s="29">
        <v>1</v>
      </c>
      <c r="ER19" s="29">
        <v>2</v>
      </c>
      <c r="ES19" s="29">
        <v>3</v>
      </c>
      <c r="ET19" s="29">
        <v>4</v>
      </c>
      <c r="EU19" s="29">
        <v>5</v>
      </c>
      <c r="EV19" s="29">
        <v>6</v>
      </c>
      <c r="EW19" s="29">
        <v>7</v>
      </c>
      <c r="EX19" s="29">
        <v>8</v>
      </c>
      <c r="EY19" s="29">
        <v>9</v>
      </c>
      <c r="EZ19" s="29">
        <v>10</v>
      </c>
      <c r="FA19" s="29">
        <v>11</v>
      </c>
      <c r="FB19" s="29">
        <v>12</v>
      </c>
      <c r="FE19" s="29">
        <v>1</v>
      </c>
      <c r="FF19" s="29">
        <v>2</v>
      </c>
      <c r="FG19" s="29">
        <v>3</v>
      </c>
      <c r="FH19" s="29">
        <v>4</v>
      </c>
      <c r="FI19" s="29">
        <v>5</v>
      </c>
      <c r="FJ19" s="29">
        <v>6</v>
      </c>
      <c r="FK19" s="29">
        <v>7</v>
      </c>
      <c r="FL19" s="29">
        <v>8</v>
      </c>
      <c r="FM19" s="29">
        <v>9</v>
      </c>
      <c r="FN19" s="29">
        <v>10</v>
      </c>
      <c r="FO19" s="29">
        <v>11</v>
      </c>
      <c r="FP19" s="29">
        <v>12</v>
      </c>
      <c r="FS19" s="29">
        <v>1</v>
      </c>
      <c r="FT19" s="29">
        <v>2</v>
      </c>
      <c r="FU19" s="29">
        <v>3</v>
      </c>
      <c r="FV19" s="29">
        <v>4</v>
      </c>
      <c r="FW19" s="29">
        <v>5</v>
      </c>
      <c r="FX19" s="29">
        <v>6</v>
      </c>
      <c r="FY19" s="29">
        <v>7</v>
      </c>
      <c r="FZ19" s="29">
        <v>8</v>
      </c>
      <c r="GA19" s="29">
        <v>9</v>
      </c>
      <c r="GB19" s="29">
        <v>10</v>
      </c>
      <c r="GC19" s="29">
        <v>11</v>
      </c>
      <c r="GD19" s="29">
        <v>12</v>
      </c>
      <c r="GI19" s="63"/>
      <c r="GJ19" s="31" t="s">
        <v>48</v>
      </c>
      <c r="GK19" s="31"/>
      <c r="GL19" s="31">
        <v>160.05699999999999</v>
      </c>
      <c r="GM19" s="31">
        <v>472.738</v>
      </c>
      <c r="GN19" s="31">
        <v>35319.300000000003</v>
      </c>
      <c r="GO19" s="31">
        <v>38220.1</v>
      </c>
      <c r="GP19" s="31">
        <v>98900</v>
      </c>
      <c r="GQ19" s="31">
        <v>159771</v>
      </c>
      <c r="GR19" s="17">
        <v>302.91000000000003</v>
      </c>
      <c r="GS19" s="17">
        <v>209.577</v>
      </c>
      <c r="GT19" s="31">
        <v>21.744299999999999</v>
      </c>
      <c r="GU19" s="31">
        <v>10850.9</v>
      </c>
      <c r="GV19" s="31">
        <v>3.3874300000000002</v>
      </c>
      <c r="GW19" s="17">
        <v>2.9334699999999998</v>
      </c>
      <c r="GX19" s="31">
        <v>1558.31</v>
      </c>
      <c r="GY19" s="31">
        <v>111138</v>
      </c>
      <c r="GZ19" s="31">
        <v>499.00599999999997</v>
      </c>
      <c r="HA19" s="31">
        <v>561.82500000000005</v>
      </c>
      <c r="HB19" s="31">
        <v>36.715899999999998</v>
      </c>
      <c r="HC19" s="31">
        <v>455.34899999999999</v>
      </c>
      <c r="HD19" s="17">
        <v>-1.1442699999999999</v>
      </c>
      <c r="HE19" s="31">
        <v>1.10016</v>
      </c>
      <c r="HF19" s="31">
        <v>0.17278199999999999</v>
      </c>
      <c r="HG19" s="32">
        <v>2.0914300000000001E-12</v>
      </c>
      <c r="HH19" s="31">
        <v>31.286999999999999</v>
      </c>
      <c r="HI19" s="31">
        <v>2.5043700000000002</v>
      </c>
      <c r="HJ19" s="31">
        <v>19.842700000000001</v>
      </c>
      <c r="HK19" s="31">
        <v>1090.8499999999999</v>
      </c>
      <c r="HL19" s="31">
        <v>5.2698500000000002E-2</v>
      </c>
      <c r="HM19" s="17" t="s">
        <v>292</v>
      </c>
      <c r="HN19" s="31">
        <v>3.4507500000000003E-2</v>
      </c>
      <c r="HO19" s="31">
        <v>4.1735800000000003</v>
      </c>
      <c r="HQ19" s="31">
        <v>394900</v>
      </c>
      <c r="HR19" s="31">
        <v>46500</v>
      </c>
      <c r="HS19" s="31">
        <v>98900</v>
      </c>
      <c r="HT19" s="31">
        <v>172000</v>
      </c>
      <c r="HU19" s="31">
        <v>82700</v>
      </c>
      <c r="HV19" s="31">
        <v>12400</v>
      </c>
      <c r="HW19" s="31">
        <v>192600.00000000003</v>
      </c>
      <c r="HY19" s="17">
        <v>2.9334699999999998</v>
      </c>
      <c r="HZ19" s="31">
        <v>1</v>
      </c>
      <c r="IA19" s="31">
        <v>2</v>
      </c>
      <c r="IB19" s="31">
        <v>3</v>
      </c>
      <c r="IC19" s="31">
        <v>4</v>
      </c>
      <c r="ID19" s="31">
        <v>5</v>
      </c>
      <c r="IE19" s="31">
        <v>6</v>
      </c>
      <c r="IF19" s="31">
        <v>7</v>
      </c>
      <c r="IG19" s="31">
        <v>8</v>
      </c>
      <c r="IH19" s="31">
        <v>9</v>
      </c>
      <c r="II19" s="31">
        <v>10</v>
      </c>
      <c r="IJ19" s="31">
        <v>11</v>
      </c>
      <c r="IK19" s="31">
        <v>12</v>
      </c>
    </row>
    <row r="20" spans="1:271">
      <c r="A20" s="63"/>
      <c r="B20" s="27" t="s">
        <v>49</v>
      </c>
      <c r="C20" s="27"/>
      <c r="D20" s="27">
        <v>156.11799999999999</v>
      </c>
      <c r="E20" s="27">
        <v>315.44600000000003</v>
      </c>
      <c r="F20" s="27">
        <v>34921.599999999999</v>
      </c>
      <c r="G20" s="27">
        <v>36662.6</v>
      </c>
      <c r="H20" s="27">
        <v>99100</v>
      </c>
      <c r="I20" s="27">
        <v>152339</v>
      </c>
      <c r="J20" s="17">
        <v>986.75599999999997</v>
      </c>
      <c r="K20" s="17">
        <v>154.51499999999999</v>
      </c>
      <c r="L20" s="27">
        <v>20.340800000000002</v>
      </c>
      <c r="M20" s="27">
        <v>10228.700000000001</v>
      </c>
      <c r="N20" s="27">
        <v>2.98563</v>
      </c>
      <c r="O20" s="17">
        <v>-0.38073200000000001</v>
      </c>
      <c r="P20" s="27">
        <v>1668.35</v>
      </c>
      <c r="Q20" s="27">
        <v>115084</v>
      </c>
      <c r="R20" s="27">
        <v>561.55899999999997</v>
      </c>
      <c r="S20" s="27">
        <v>626.43700000000001</v>
      </c>
      <c r="T20" s="27">
        <v>37.6569</v>
      </c>
      <c r="U20" s="27">
        <v>491.91800000000001</v>
      </c>
      <c r="V20" s="17">
        <v>-2.31447</v>
      </c>
      <c r="W20" s="27">
        <v>0.74392800000000003</v>
      </c>
      <c r="X20" s="27">
        <v>0.124512</v>
      </c>
      <c r="Y20" s="28">
        <v>1.53404E-15</v>
      </c>
      <c r="Z20" s="27">
        <v>28.933</v>
      </c>
      <c r="AA20" s="27">
        <v>1.91961</v>
      </c>
      <c r="AB20" s="27">
        <v>20.424900000000001</v>
      </c>
      <c r="AC20" s="27">
        <v>872.80899999999997</v>
      </c>
      <c r="AD20" s="27">
        <v>1.3716000000000001E-2</v>
      </c>
      <c r="AE20" s="27">
        <v>6.4055199999999996E-3</v>
      </c>
      <c r="AF20" s="27">
        <v>5.1961899999999998E-2</v>
      </c>
      <c r="AG20" s="27">
        <v>4.21997</v>
      </c>
      <c r="AI20" s="27">
        <v>395000</v>
      </c>
      <c r="AJ20" s="27">
        <v>47100</v>
      </c>
      <c r="AK20" s="27">
        <v>99100</v>
      </c>
      <c r="AL20" s="27">
        <v>171900</v>
      </c>
      <c r="AM20" s="27">
        <v>82800</v>
      </c>
      <c r="AN20" s="27">
        <v>12300</v>
      </c>
      <c r="AO20" s="27">
        <v>191800</v>
      </c>
      <c r="AQ20" s="64"/>
      <c r="AR20" s="31" t="s">
        <v>84</v>
      </c>
      <c r="AS20" s="31"/>
      <c r="AT20" s="31">
        <v>214.26599999999999</v>
      </c>
      <c r="AU20" s="31">
        <v>608.75199999999995</v>
      </c>
      <c r="AV20" s="31">
        <v>45489.4</v>
      </c>
      <c r="AW20" s="31">
        <v>43974.5</v>
      </c>
      <c r="AX20" s="31">
        <v>105300</v>
      </c>
      <c r="AY20" s="31">
        <v>172957</v>
      </c>
      <c r="AZ20" s="17">
        <v>1187.53</v>
      </c>
      <c r="BA20" s="17">
        <v>1505.96</v>
      </c>
      <c r="BB20" s="31">
        <v>22.604299999999999</v>
      </c>
      <c r="BC20" s="31">
        <v>11722.4</v>
      </c>
      <c r="BD20" s="31">
        <v>311.64499999999998</v>
      </c>
      <c r="BE20" s="31">
        <v>117.50700000000001</v>
      </c>
      <c r="BF20" s="31">
        <v>2230</v>
      </c>
      <c r="BG20" s="31">
        <v>117294</v>
      </c>
      <c r="BH20" s="31">
        <v>579.61300000000006</v>
      </c>
      <c r="BI20" s="31">
        <v>583.529</v>
      </c>
      <c r="BJ20" s="31">
        <v>47.782200000000003</v>
      </c>
      <c r="BK20" s="31">
        <v>566.89</v>
      </c>
      <c r="BL20" s="17">
        <v>9.6860900000000001</v>
      </c>
      <c r="BM20" s="31">
        <v>9.6454000000000004</v>
      </c>
      <c r="BN20" s="31">
        <v>12.7399</v>
      </c>
      <c r="BO20" s="31">
        <v>9.8261399999999999E-2</v>
      </c>
      <c r="BP20" s="31">
        <v>29.8626</v>
      </c>
      <c r="BQ20" s="31">
        <v>5.0977300000000003</v>
      </c>
      <c r="BR20" s="31">
        <v>25.619399999999999</v>
      </c>
      <c r="BS20" s="31">
        <v>841.25699999999995</v>
      </c>
      <c r="BT20" s="31">
        <v>127.68600000000001</v>
      </c>
      <c r="BU20" s="31">
        <v>0.64293699999999998</v>
      </c>
      <c r="BV20" s="31">
        <v>0.17799599999999999</v>
      </c>
      <c r="BW20" s="31">
        <v>8.3919700000000006</v>
      </c>
      <c r="BY20" s="31">
        <v>402600</v>
      </c>
      <c r="BZ20" s="31">
        <v>50300</v>
      </c>
      <c r="CA20" s="31">
        <v>105300</v>
      </c>
      <c r="CB20" s="31">
        <v>180600</v>
      </c>
      <c r="CC20" s="31">
        <v>76900</v>
      </c>
      <c r="CD20" s="31">
        <v>0</v>
      </c>
      <c r="CE20" s="31">
        <v>170300</v>
      </c>
      <c r="CG20" s="64"/>
      <c r="CH20" s="31" t="s">
        <v>117</v>
      </c>
      <c r="CI20" s="31"/>
      <c r="CJ20" s="31">
        <v>184.98400000000001</v>
      </c>
      <c r="CK20" s="31">
        <v>565.13199999999995</v>
      </c>
      <c r="CL20" s="31">
        <v>49531</v>
      </c>
      <c r="CM20" s="31">
        <v>52218.3</v>
      </c>
      <c r="CN20" s="31">
        <v>105400</v>
      </c>
      <c r="CO20" s="31">
        <v>157235</v>
      </c>
      <c r="CP20" s="17">
        <v>1142.3599999999999</v>
      </c>
      <c r="CQ20" s="17">
        <v>207.893</v>
      </c>
      <c r="CR20" s="31">
        <v>34.4039</v>
      </c>
      <c r="CS20" s="31">
        <v>8118.59</v>
      </c>
      <c r="CT20" s="31">
        <v>297.09300000000002</v>
      </c>
      <c r="CU20" s="31">
        <v>53.911999999999999</v>
      </c>
      <c r="CV20" s="31">
        <v>241.005</v>
      </c>
      <c r="CW20" s="31">
        <v>86236.7</v>
      </c>
      <c r="CX20" s="31">
        <v>432.536</v>
      </c>
      <c r="CY20" s="31">
        <v>465.39299999999997</v>
      </c>
      <c r="CZ20" s="31">
        <v>34.062600000000003</v>
      </c>
      <c r="DA20" s="31">
        <v>385.27800000000002</v>
      </c>
      <c r="DB20" s="17">
        <v>1.10114</v>
      </c>
      <c r="DC20" s="31">
        <v>3.5478800000000001</v>
      </c>
      <c r="DD20" s="31">
        <v>0.30841099999999999</v>
      </c>
      <c r="DE20" s="31">
        <v>82.313400000000001</v>
      </c>
      <c r="DF20" s="31">
        <v>20.0243</v>
      </c>
      <c r="DG20" s="31">
        <v>4.9358500000000003</v>
      </c>
      <c r="DH20" s="31">
        <v>25.205300000000001</v>
      </c>
      <c r="DI20" s="31">
        <v>729.26</v>
      </c>
      <c r="DJ20" s="31">
        <v>1.8025699999999999E-4</v>
      </c>
      <c r="DK20" s="31">
        <v>0.24920300000000001</v>
      </c>
      <c r="DL20" s="31">
        <v>0.11777700000000001</v>
      </c>
      <c r="DM20" s="31">
        <v>3.5894200000000001</v>
      </c>
      <c r="DO20" s="31">
        <v>417700.00000000006</v>
      </c>
      <c r="DP20" s="31">
        <v>74300</v>
      </c>
      <c r="DQ20" s="31">
        <v>105399.99999999999</v>
      </c>
      <c r="DR20" s="31">
        <v>189600</v>
      </c>
      <c r="DS20" s="31">
        <v>74300</v>
      </c>
      <c r="DT20" s="31">
        <v>10700</v>
      </c>
      <c r="DU20" s="31">
        <v>128100</v>
      </c>
      <c r="EP20" s="17">
        <v>0</v>
      </c>
      <c r="EQ20" s="27">
        <v>1</v>
      </c>
      <c r="ER20" s="27">
        <v>2</v>
      </c>
      <c r="ES20" s="27">
        <v>3</v>
      </c>
      <c r="ET20" s="27">
        <v>4</v>
      </c>
      <c r="EU20" s="27">
        <v>5</v>
      </c>
      <c r="EV20" s="27">
        <v>6</v>
      </c>
      <c r="EW20" s="27">
        <v>7</v>
      </c>
      <c r="EX20" s="27">
        <v>8</v>
      </c>
      <c r="EY20" s="27">
        <v>9</v>
      </c>
      <c r="EZ20" s="27">
        <v>10</v>
      </c>
      <c r="FA20" s="27">
        <v>11</v>
      </c>
      <c r="FB20" s="27">
        <v>12</v>
      </c>
      <c r="FE20" s="31">
        <v>1</v>
      </c>
      <c r="FF20" s="31">
        <v>2</v>
      </c>
      <c r="FG20" s="31">
        <v>3</v>
      </c>
      <c r="FH20" s="31">
        <v>4</v>
      </c>
      <c r="FI20" s="31">
        <v>5</v>
      </c>
      <c r="FJ20" s="31">
        <v>6</v>
      </c>
      <c r="FK20" s="31">
        <v>7</v>
      </c>
      <c r="FL20" s="31">
        <v>8</v>
      </c>
      <c r="FM20" s="31">
        <v>9</v>
      </c>
      <c r="FN20" s="31">
        <v>10</v>
      </c>
      <c r="FO20" s="31">
        <v>11</v>
      </c>
      <c r="FP20" s="31">
        <v>12</v>
      </c>
      <c r="FS20" s="31">
        <v>1</v>
      </c>
      <c r="FT20" s="31">
        <v>2</v>
      </c>
      <c r="FU20" s="31">
        <v>3</v>
      </c>
      <c r="FV20" s="31">
        <v>4</v>
      </c>
      <c r="FW20" s="31">
        <v>5</v>
      </c>
      <c r="FX20" s="31">
        <v>6</v>
      </c>
      <c r="FY20" s="31">
        <v>7</v>
      </c>
      <c r="FZ20" s="31">
        <v>8</v>
      </c>
      <c r="GA20" s="31">
        <v>9</v>
      </c>
      <c r="GB20" s="31">
        <v>10</v>
      </c>
      <c r="GC20" s="31">
        <v>11</v>
      </c>
      <c r="GD20" s="31">
        <v>12</v>
      </c>
      <c r="GI20" s="63"/>
      <c r="GJ20" s="31" t="s">
        <v>49</v>
      </c>
      <c r="GK20" s="31"/>
      <c r="GL20" s="31">
        <v>156.11799999999999</v>
      </c>
      <c r="GM20" s="31">
        <v>315.44600000000003</v>
      </c>
      <c r="GN20" s="31">
        <v>34921.599999999999</v>
      </c>
      <c r="GO20" s="31">
        <v>36662.6</v>
      </c>
      <c r="GP20" s="31">
        <v>99100</v>
      </c>
      <c r="GQ20" s="31">
        <v>152339</v>
      </c>
      <c r="GR20" s="17">
        <v>986.75599999999997</v>
      </c>
      <c r="GS20" s="17">
        <v>154.51499999999999</v>
      </c>
      <c r="GT20" s="31">
        <v>20.340800000000002</v>
      </c>
      <c r="GU20" s="31">
        <v>10228.700000000001</v>
      </c>
      <c r="GV20" s="31">
        <v>2.98563</v>
      </c>
      <c r="GW20" s="17">
        <v>-0.38073200000000001</v>
      </c>
      <c r="GX20" s="31">
        <v>1668.35</v>
      </c>
      <c r="GY20" s="31">
        <v>115084</v>
      </c>
      <c r="GZ20" s="31">
        <v>561.55899999999997</v>
      </c>
      <c r="HA20" s="31">
        <v>626.43700000000001</v>
      </c>
      <c r="HB20" s="31">
        <v>37.6569</v>
      </c>
      <c r="HC20" s="31">
        <v>491.91800000000001</v>
      </c>
      <c r="HD20" s="17">
        <v>-2.31447</v>
      </c>
      <c r="HE20" s="31">
        <v>0.74392800000000003</v>
      </c>
      <c r="HF20" s="31">
        <v>0.124512</v>
      </c>
      <c r="HG20" s="32">
        <v>1.53404E-15</v>
      </c>
      <c r="HH20" s="31">
        <v>28.933</v>
      </c>
      <c r="HI20" s="31">
        <v>1.91961</v>
      </c>
      <c r="HJ20" s="31">
        <v>20.424900000000001</v>
      </c>
      <c r="HK20" s="31">
        <v>872.80899999999997</v>
      </c>
      <c r="HL20" s="31">
        <v>1.3716000000000001E-2</v>
      </c>
      <c r="HM20" s="31">
        <v>6.4055199999999996E-3</v>
      </c>
      <c r="HN20" s="31">
        <v>5.1961899999999998E-2</v>
      </c>
      <c r="HO20" s="31">
        <v>4.21997</v>
      </c>
      <c r="HQ20" s="31">
        <v>395000</v>
      </c>
      <c r="HR20" s="31">
        <v>47100</v>
      </c>
      <c r="HS20" s="31">
        <v>99100</v>
      </c>
      <c r="HT20" s="31">
        <v>171900</v>
      </c>
      <c r="HU20" s="31">
        <v>82800</v>
      </c>
      <c r="HV20" s="31">
        <v>12300</v>
      </c>
      <c r="HW20" s="31">
        <v>191800</v>
      </c>
      <c r="HY20" s="17">
        <v>0</v>
      </c>
      <c r="HZ20" s="31">
        <v>1</v>
      </c>
      <c r="IA20" s="31">
        <v>2</v>
      </c>
      <c r="IB20" s="31">
        <v>3</v>
      </c>
      <c r="IC20" s="31">
        <v>4</v>
      </c>
      <c r="ID20" s="31">
        <v>5</v>
      </c>
      <c r="IE20" s="31">
        <v>6</v>
      </c>
      <c r="IF20" s="31">
        <v>7</v>
      </c>
      <c r="IG20" s="31">
        <v>8</v>
      </c>
      <c r="IH20" s="31">
        <v>9</v>
      </c>
      <c r="II20" s="31">
        <v>10</v>
      </c>
      <c r="IJ20" s="31">
        <v>11</v>
      </c>
      <c r="IK20" s="31">
        <v>12</v>
      </c>
    </row>
    <row r="21" spans="1:271">
      <c r="A21" s="63"/>
      <c r="B21" s="29" t="s">
        <v>50</v>
      </c>
      <c r="C21" s="29"/>
      <c r="D21" s="29">
        <v>154.322</v>
      </c>
      <c r="E21" s="29">
        <v>368.74099999999999</v>
      </c>
      <c r="F21" s="29">
        <v>35177.9</v>
      </c>
      <c r="G21" s="29">
        <v>37418</v>
      </c>
      <c r="H21" s="29">
        <v>98400</v>
      </c>
      <c r="I21" s="29">
        <v>154926</v>
      </c>
      <c r="J21" s="17">
        <v>521.52300000000002</v>
      </c>
      <c r="K21" s="17">
        <v>266.88900000000001</v>
      </c>
      <c r="L21" s="29">
        <v>19.265799999999999</v>
      </c>
      <c r="M21" s="29">
        <v>11211.4</v>
      </c>
      <c r="N21" s="29">
        <v>3.0272199999999998</v>
      </c>
      <c r="O21" s="17">
        <v>-1.1222399999999999</v>
      </c>
      <c r="P21" s="29">
        <v>1577.85</v>
      </c>
      <c r="Q21" s="29">
        <v>110797</v>
      </c>
      <c r="R21" s="29">
        <v>579.37599999999998</v>
      </c>
      <c r="S21" s="29">
        <v>591.197</v>
      </c>
      <c r="T21" s="29">
        <v>35.351799999999997</v>
      </c>
      <c r="U21" s="29">
        <v>451.28399999999999</v>
      </c>
      <c r="V21" s="17">
        <v>3.5757599999999998</v>
      </c>
      <c r="W21" s="29">
        <v>0.72089099999999995</v>
      </c>
      <c r="X21" s="29">
        <v>4.5617600000000001E-2</v>
      </c>
      <c r="Y21" s="30">
        <v>-3.0695800000000001E-15</v>
      </c>
      <c r="Z21" s="29">
        <v>33.1706</v>
      </c>
      <c r="AA21" s="29">
        <v>2.2545899999999999</v>
      </c>
      <c r="AB21" s="29">
        <v>19.267800000000001</v>
      </c>
      <c r="AC21" s="29">
        <v>927.98199999999997</v>
      </c>
      <c r="AD21" s="29">
        <v>2.7356100000000001E-2</v>
      </c>
      <c r="AE21" s="29">
        <v>1.3217E-2</v>
      </c>
      <c r="AF21" s="29">
        <v>6.80843E-2</v>
      </c>
      <c r="AG21" s="29">
        <v>3.51362</v>
      </c>
      <c r="AI21" s="29">
        <v>395900.00000000006</v>
      </c>
      <c r="AJ21" s="29">
        <v>46600</v>
      </c>
      <c r="AK21" s="29">
        <v>98400</v>
      </c>
      <c r="AL21" s="29">
        <v>173400</v>
      </c>
      <c r="AM21" s="29">
        <v>83100</v>
      </c>
      <c r="AN21" s="29">
        <v>13300</v>
      </c>
      <c r="AO21" s="29">
        <v>189300</v>
      </c>
      <c r="AQ21" s="64"/>
      <c r="AR21" s="27" t="s">
        <v>85</v>
      </c>
      <c r="AS21" s="27"/>
      <c r="AT21" s="27">
        <v>183.65799999999999</v>
      </c>
      <c r="AU21" s="27">
        <v>758.15300000000002</v>
      </c>
      <c r="AV21" s="27">
        <v>44339.4</v>
      </c>
      <c r="AW21" s="27">
        <v>42878.9</v>
      </c>
      <c r="AX21" s="27">
        <v>100100</v>
      </c>
      <c r="AY21" s="27">
        <v>162885</v>
      </c>
      <c r="AZ21" s="17">
        <v>-84.677099999999996</v>
      </c>
      <c r="BA21" s="17">
        <v>49.554400000000001</v>
      </c>
      <c r="BB21" s="27">
        <v>19.3627</v>
      </c>
      <c r="BC21" s="27">
        <v>10374.299999999999</v>
      </c>
      <c r="BD21" s="27">
        <v>262.58600000000001</v>
      </c>
      <c r="BE21" s="27">
        <v>164.35</v>
      </c>
      <c r="BF21" s="27">
        <v>1874.89</v>
      </c>
      <c r="BG21" s="27">
        <v>108714</v>
      </c>
      <c r="BH21" s="27">
        <v>538.09</v>
      </c>
      <c r="BI21" s="27">
        <v>550.26199999999994</v>
      </c>
      <c r="BJ21" s="27">
        <v>39.7134</v>
      </c>
      <c r="BK21" s="27">
        <v>535.32100000000003</v>
      </c>
      <c r="BL21" s="17">
        <v>2.7065700000000001</v>
      </c>
      <c r="BM21" s="27">
        <v>0.43532100000000001</v>
      </c>
      <c r="BN21" s="28">
        <v>1.83911E-10</v>
      </c>
      <c r="BO21" s="17" t="s">
        <v>292</v>
      </c>
      <c r="BP21" s="27">
        <v>25.896799999999999</v>
      </c>
      <c r="BQ21" s="27">
        <v>2.4256000000000002</v>
      </c>
      <c r="BR21" s="27">
        <v>25.246600000000001</v>
      </c>
      <c r="BS21" s="27">
        <v>916.79300000000001</v>
      </c>
      <c r="BT21" s="17" t="s">
        <v>292</v>
      </c>
      <c r="BU21" s="17" t="s">
        <v>292</v>
      </c>
      <c r="BV21" s="27">
        <v>8.4029300000000001E-2</v>
      </c>
      <c r="BW21" s="27">
        <v>3.0257000000000001</v>
      </c>
      <c r="BY21" s="27">
        <v>399900</v>
      </c>
      <c r="BZ21" s="27">
        <v>56300</v>
      </c>
      <c r="CA21" s="27">
        <v>100100</v>
      </c>
      <c r="CB21" s="27">
        <v>180100.00000000003</v>
      </c>
      <c r="CC21" s="27">
        <v>84300</v>
      </c>
      <c r="CD21" s="27">
        <v>0</v>
      </c>
      <c r="CE21" s="27">
        <v>179400</v>
      </c>
      <c r="CG21" s="64"/>
      <c r="CH21" s="33" t="s">
        <v>118</v>
      </c>
      <c r="CI21" s="33"/>
      <c r="CJ21" s="33">
        <v>250.643</v>
      </c>
      <c r="CK21" s="33">
        <v>691.34799999999996</v>
      </c>
      <c r="CL21" s="33">
        <v>55140.3</v>
      </c>
      <c r="CM21" s="33">
        <v>55291.3</v>
      </c>
      <c r="CN21" s="33">
        <v>104400</v>
      </c>
      <c r="CO21" s="33">
        <v>160621</v>
      </c>
      <c r="CP21" s="17">
        <v>-344.28100000000001</v>
      </c>
      <c r="CQ21" s="17">
        <v>120.989</v>
      </c>
      <c r="CR21" s="33">
        <v>45.018700000000003</v>
      </c>
      <c r="CS21" s="33">
        <v>11568.8</v>
      </c>
      <c r="CT21" s="33">
        <v>476.387</v>
      </c>
      <c r="CU21" s="33">
        <v>62.725999999999999</v>
      </c>
      <c r="CV21" s="33">
        <v>235.74799999999999</v>
      </c>
      <c r="CW21" s="33">
        <v>94433.7</v>
      </c>
      <c r="CX21" s="33">
        <v>472.303</v>
      </c>
      <c r="CY21" s="33">
        <v>504.25400000000002</v>
      </c>
      <c r="CZ21" s="33">
        <v>40.253799999999998</v>
      </c>
      <c r="DA21" s="33">
        <v>435.10199999999998</v>
      </c>
      <c r="DB21" s="17">
        <v>-3.1608399999999999</v>
      </c>
      <c r="DC21" s="33">
        <v>1.1199399999999999</v>
      </c>
      <c r="DD21" s="17" t="s">
        <v>292</v>
      </c>
      <c r="DE21" s="34">
        <v>1.8837999999999999E-14</v>
      </c>
      <c r="DF21" s="33">
        <v>28.501200000000001</v>
      </c>
      <c r="DG21" s="33">
        <v>6.1236699999999997</v>
      </c>
      <c r="DH21" s="33">
        <v>24.585799999999999</v>
      </c>
      <c r="DI21" s="33">
        <v>855.41499999999996</v>
      </c>
      <c r="DJ21" s="17" t="s">
        <v>292</v>
      </c>
      <c r="DK21" s="17" t="s">
        <v>292</v>
      </c>
      <c r="DL21" s="33">
        <v>0.33953899999999998</v>
      </c>
      <c r="DM21" s="33">
        <v>6.6713199999999997</v>
      </c>
      <c r="DO21" s="33">
        <v>418100</v>
      </c>
      <c r="DP21" s="33">
        <v>76100</v>
      </c>
      <c r="DQ21" s="33">
        <v>104400</v>
      </c>
      <c r="DR21" s="33">
        <v>189899.99999999997</v>
      </c>
      <c r="DS21" s="33">
        <v>73300</v>
      </c>
      <c r="DT21" s="33">
        <v>11100.000000000002</v>
      </c>
      <c r="DU21" s="33">
        <v>127100.00000000001</v>
      </c>
      <c r="EP21" s="17">
        <v>0</v>
      </c>
      <c r="EQ21" s="29">
        <v>1</v>
      </c>
      <c r="ER21" s="29">
        <v>2</v>
      </c>
      <c r="ES21" s="29">
        <v>3</v>
      </c>
      <c r="ET21" s="29">
        <v>4</v>
      </c>
      <c r="EU21" s="29">
        <v>5</v>
      </c>
      <c r="EV21" s="29">
        <v>6</v>
      </c>
      <c r="EW21" s="29">
        <v>7</v>
      </c>
      <c r="EX21" s="29">
        <v>8</v>
      </c>
      <c r="EY21" s="29">
        <v>9</v>
      </c>
      <c r="EZ21" s="29">
        <v>10</v>
      </c>
      <c r="FA21" s="29">
        <v>11</v>
      </c>
      <c r="FB21" s="29">
        <v>12</v>
      </c>
      <c r="FE21" s="27">
        <v>1</v>
      </c>
      <c r="FF21" s="27">
        <v>2</v>
      </c>
      <c r="FG21" s="27">
        <v>3</v>
      </c>
      <c r="FH21" s="27">
        <v>4</v>
      </c>
      <c r="FI21" s="27">
        <v>5</v>
      </c>
      <c r="FJ21" s="27">
        <v>6</v>
      </c>
      <c r="FK21" s="27">
        <v>7</v>
      </c>
      <c r="FL21" s="27">
        <v>8</v>
      </c>
      <c r="FM21" s="27">
        <v>9</v>
      </c>
      <c r="FN21" s="27">
        <v>10</v>
      </c>
      <c r="FO21" s="27">
        <v>11</v>
      </c>
      <c r="FP21" s="27">
        <v>12</v>
      </c>
      <c r="FS21" s="33">
        <v>1</v>
      </c>
      <c r="FT21" s="33">
        <v>2</v>
      </c>
      <c r="FU21" s="33">
        <v>3</v>
      </c>
      <c r="FV21" s="33">
        <v>4</v>
      </c>
      <c r="FW21" s="33">
        <v>5</v>
      </c>
      <c r="FX21" s="33">
        <v>6</v>
      </c>
      <c r="FY21" s="33">
        <v>7</v>
      </c>
      <c r="FZ21" s="33">
        <v>8</v>
      </c>
      <c r="GA21" s="33">
        <v>9</v>
      </c>
      <c r="GB21" s="33">
        <v>10</v>
      </c>
      <c r="GC21" s="33">
        <v>11</v>
      </c>
      <c r="GD21" s="33">
        <v>12</v>
      </c>
      <c r="GI21" s="63"/>
      <c r="GJ21" s="31" t="s">
        <v>50</v>
      </c>
      <c r="GK21" s="31"/>
      <c r="GL21" s="31">
        <v>154.322</v>
      </c>
      <c r="GM21" s="31">
        <v>368.74099999999999</v>
      </c>
      <c r="GN21" s="31">
        <v>35177.9</v>
      </c>
      <c r="GO21" s="31">
        <v>37418</v>
      </c>
      <c r="GP21" s="31">
        <v>98400</v>
      </c>
      <c r="GQ21" s="31">
        <v>154926</v>
      </c>
      <c r="GR21" s="17">
        <v>521.52300000000002</v>
      </c>
      <c r="GS21" s="17">
        <v>266.88900000000001</v>
      </c>
      <c r="GT21" s="31">
        <v>19.265799999999999</v>
      </c>
      <c r="GU21" s="31">
        <v>11211.4</v>
      </c>
      <c r="GV21" s="31">
        <v>3.0272199999999998</v>
      </c>
      <c r="GW21" s="17">
        <v>-1.1222399999999999</v>
      </c>
      <c r="GX21" s="31">
        <v>1577.85</v>
      </c>
      <c r="GY21" s="31">
        <v>110797</v>
      </c>
      <c r="GZ21" s="31">
        <v>579.37599999999998</v>
      </c>
      <c r="HA21" s="31">
        <v>591.197</v>
      </c>
      <c r="HB21" s="31">
        <v>35.351799999999997</v>
      </c>
      <c r="HC21" s="31">
        <v>451.28399999999999</v>
      </c>
      <c r="HD21" s="17">
        <v>3.5757599999999998</v>
      </c>
      <c r="HE21" s="31">
        <v>0.72089099999999995</v>
      </c>
      <c r="HF21" s="31">
        <v>4.5617600000000001E-2</v>
      </c>
      <c r="HG21" s="32">
        <v>-3.0695800000000001E-15</v>
      </c>
      <c r="HH21" s="31">
        <v>33.1706</v>
      </c>
      <c r="HI21" s="31">
        <v>2.2545899999999999</v>
      </c>
      <c r="HJ21" s="31">
        <v>19.267800000000001</v>
      </c>
      <c r="HK21" s="31">
        <v>927.98199999999997</v>
      </c>
      <c r="HL21" s="31">
        <v>2.7356100000000001E-2</v>
      </c>
      <c r="HM21" s="31">
        <v>1.3217E-2</v>
      </c>
      <c r="HN21" s="31">
        <v>6.80843E-2</v>
      </c>
      <c r="HO21" s="31">
        <v>3.51362</v>
      </c>
      <c r="HQ21" s="31">
        <v>395900.00000000006</v>
      </c>
      <c r="HR21" s="31">
        <v>46600</v>
      </c>
      <c r="HS21" s="31">
        <v>98400</v>
      </c>
      <c r="HT21" s="31">
        <v>173400</v>
      </c>
      <c r="HU21" s="31">
        <v>83100</v>
      </c>
      <c r="HV21" s="31">
        <v>13300</v>
      </c>
      <c r="HW21" s="31">
        <v>189300</v>
      </c>
      <c r="HY21" s="17">
        <v>0</v>
      </c>
      <c r="HZ21" s="31">
        <v>1</v>
      </c>
      <c r="IA21" s="31">
        <v>2</v>
      </c>
      <c r="IB21" s="31">
        <v>3</v>
      </c>
      <c r="IC21" s="31">
        <v>4</v>
      </c>
      <c r="ID21" s="31">
        <v>5</v>
      </c>
      <c r="IE21" s="31">
        <v>6</v>
      </c>
      <c r="IF21" s="31">
        <v>7</v>
      </c>
      <c r="IG21" s="31">
        <v>8</v>
      </c>
      <c r="IH21" s="31">
        <v>9</v>
      </c>
      <c r="II21" s="31">
        <v>10</v>
      </c>
      <c r="IJ21" s="31">
        <v>11</v>
      </c>
      <c r="IK21" s="31">
        <v>12</v>
      </c>
    </row>
    <row r="22" spans="1:271">
      <c r="A22" s="63"/>
      <c r="B22" s="29" t="s">
        <v>51</v>
      </c>
      <c r="C22" s="29"/>
      <c r="D22" s="29">
        <v>164.60900000000001</v>
      </c>
      <c r="E22" s="29">
        <v>176.74600000000001</v>
      </c>
      <c r="F22" s="29">
        <v>34210.800000000003</v>
      </c>
      <c r="G22" s="29">
        <v>38237.1</v>
      </c>
      <c r="H22" s="29">
        <v>99800</v>
      </c>
      <c r="I22" s="29">
        <v>169784</v>
      </c>
      <c r="J22" s="17">
        <v>380.58199999999999</v>
      </c>
      <c r="K22" s="17">
        <v>206.876</v>
      </c>
      <c r="L22" s="29">
        <v>24.829000000000001</v>
      </c>
      <c r="M22" s="29">
        <v>13270.5</v>
      </c>
      <c r="N22" s="29">
        <v>3.8286899999999999</v>
      </c>
      <c r="O22" s="17">
        <v>0.18604499999999999</v>
      </c>
      <c r="P22" s="29">
        <v>1788.08</v>
      </c>
      <c r="Q22" s="29">
        <v>115492</v>
      </c>
      <c r="R22" s="29">
        <v>568.83199999999999</v>
      </c>
      <c r="S22" s="29">
        <v>675.06600000000003</v>
      </c>
      <c r="T22" s="29">
        <v>38.393799999999999</v>
      </c>
      <c r="U22" s="29">
        <v>477.05599999999998</v>
      </c>
      <c r="V22" s="17">
        <v>1.49318</v>
      </c>
      <c r="W22" s="29">
        <v>0.98964099999999999</v>
      </c>
      <c r="X22" s="29">
        <v>0.15615799999999999</v>
      </c>
      <c r="Y22" s="29">
        <v>3.9724000000000002E-2</v>
      </c>
      <c r="Z22" s="29">
        <v>33.604599999999998</v>
      </c>
      <c r="AA22" s="29">
        <v>2.2681300000000002</v>
      </c>
      <c r="AB22" s="29">
        <v>22.884899999999998</v>
      </c>
      <c r="AC22" s="29">
        <v>1092.4000000000001</v>
      </c>
      <c r="AD22" s="29">
        <v>1.47356E-2</v>
      </c>
      <c r="AE22" s="17" t="s">
        <v>292</v>
      </c>
      <c r="AF22" s="29">
        <v>4.8601900000000003E-2</v>
      </c>
      <c r="AG22" s="29">
        <v>4.4626299999999999</v>
      </c>
      <c r="AI22" s="29">
        <v>396200</v>
      </c>
      <c r="AJ22" s="29">
        <v>45100</v>
      </c>
      <c r="AK22" s="29">
        <v>99800</v>
      </c>
      <c r="AL22" s="29">
        <v>173400</v>
      </c>
      <c r="AM22" s="29">
        <v>82100.000000000015</v>
      </c>
      <c r="AN22" s="29">
        <v>13700.000000000002</v>
      </c>
      <c r="AO22" s="29">
        <v>189700</v>
      </c>
      <c r="AQ22" s="64"/>
      <c r="AR22" s="31" t="s">
        <v>86</v>
      </c>
      <c r="AS22" s="31"/>
      <c r="AT22" s="31">
        <v>174.69</v>
      </c>
      <c r="AU22" s="31">
        <v>1007.42</v>
      </c>
      <c r="AV22" s="31">
        <v>40158.1</v>
      </c>
      <c r="AW22" s="31">
        <v>41815</v>
      </c>
      <c r="AX22" s="31">
        <v>101000</v>
      </c>
      <c r="AY22" s="31">
        <v>164974</v>
      </c>
      <c r="AZ22" s="17">
        <v>510.30900000000003</v>
      </c>
      <c r="BA22" s="17">
        <v>234.49799999999999</v>
      </c>
      <c r="BB22" s="31">
        <v>15.6022</v>
      </c>
      <c r="BC22" s="31">
        <v>9117.49</v>
      </c>
      <c r="BD22" s="31">
        <v>293.19</v>
      </c>
      <c r="BE22" s="31">
        <v>133.036</v>
      </c>
      <c r="BF22" s="31">
        <v>1677.5</v>
      </c>
      <c r="BG22" s="31">
        <v>93822.2</v>
      </c>
      <c r="BH22" s="31">
        <v>494.05799999999999</v>
      </c>
      <c r="BI22" s="31">
        <v>518.11800000000005</v>
      </c>
      <c r="BJ22" s="31">
        <v>34.4587</v>
      </c>
      <c r="BK22" s="31">
        <v>466.87299999999999</v>
      </c>
      <c r="BL22" s="17">
        <v>0.84140700000000002</v>
      </c>
      <c r="BM22" s="31">
        <v>4.1852</v>
      </c>
      <c r="BN22" s="31">
        <v>7.6663800000000004E-2</v>
      </c>
      <c r="BO22" s="31">
        <v>7.9524899999999996E-2</v>
      </c>
      <c r="BP22" s="31">
        <v>14.355</v>
      </c>
      <c r="BQ22" s="31">
        <v>1.8887100000000001</v>
      </c>
      <c r="BR22" s="31">
        <v>22.268899999999999</v>
      </c>
      <c r="BS22" s="31">
        <v>869.09400000000005</v>
      </c>
      <c r="BT22" s="31">
        <v>7.5748600000000001E-3</v>
      </c>
      <c r="BU22" s="32">
        <v>2.86173E-6</v>
      </c>
      <c r="BV22" s="31">
        <v>6.3094200000000003E-2</v>
      </c>
      <c r="BW22" s="31">
        <v>3.1920099999999998</v>
      </c>
      <c r="BY22" s="31">
        <v>400600</v>
      </c>
      <c r="BZ22" s="31">
        <v>55900</v>
      </c>
      <c r="CA22" s="31">
        <v>101000</v>
      </c>
      <c r="CB22" s="31">
        <v>180700</v>
      </c>
      <c r="CC22" s="31">
        <v>85500</v>
      </c>
      <c r="CD22" s="31">
        <v>0</v>
      </c>
      <c r="CE22" s="31">
        <v>176300</v>
      </c>
      <c r="CG22" s="64"/>
      <c r="CH22" s="27" t="s">
        <v>119</v>
      </c>
      <c r="CI22" s="27"/>
      <c r="CJ22" s="27">
        <v>272.72699999999998</v>
      </c>
      <c r="CK22" s="27">
        <v>943.06100000000004</v>
      </c>
      <c r="CL22" s="27">
        <v>53411.7</v>
      </c>
      <c r="CM22" s="27">
        <v>54514.8</v>
      </c>
      <c r="CN22" s="27">
        <v>104100</v>
      </c>
      <c r="CO22" s="27">
        <v>164482</v>
      </c>
      <c r="CP22" s="17">
        <v>1748.17</v>
      </c>
      <c r="CQ22" s="17">
        <v>1673.77</v>
      </c>
      <c r="CR22" s="27">
        <v>48.300600000000003</v>
      </c>
      <c r="CS22" s="27">
        <v>12986.6</v>
      </c>
      <c r="CT22" s="27">
        <v>495.416</v>
      </c>
      <c r="CU22" s="27">
        <v>98.964600000000004</v>
      </c>
      <c r="CV22" s="27">
        <v>248.50800000000001</v>
      </c>
      <c r="CW22" s="27">
        <v>96202.6</v>
      </c>
      <c r="CX22" s="27">
        <v>456.98</v>
      </c>
      <c r="CY22" s="27">
        <v>479.00599999999997</v>
      </c>
      <c r="CZ22" s="27">
        <v>38.467500000000001</v>
      </c>
      <c r="DA22" s="27">
        <v>439.24700000000001</v>
      </c>
      <c r="DB22" s="17">
        <v>44.803600000000003</v>
      </c>
      <c r="DC22" s="27">
        <v>47.551200000000001</v>
      </c>
      <c r="DD22" s="27">
        <v>10.002599999999999</v>
      </c>
      <c r="DE22" s="27">
        <v>89.532700000000006</v>
      </c>
      <c r="DF22" s="27">
        <v>27.937799999999999</v>
      </c>
      <c r="DG22" s="27">
        <v>5.8160299999999996</v>
      </c>
      <c r="DH22" s="27">
        <v>23.1816</v>
      </c>
      <c r="DI22" s="27">
        <v>882.69100000000003</v>
      </c>
      <c r="DJ22" s="27">
        <v>10.6577</v>
      </c>
      <c r="DK22" s="27">
        <v>0.67741399999999996</v>
      </c>
      <c r="DL22" s="27">
        <v>0.27141599999999999</v>
      </c>
      <c r="DM22" s="27">
        <v>8.2822600000000008</v>
      </c>
      <c r="DO22" s="27">
        <v>418800</v>
      </c>
      <c r="DP22" s="27">
        <v>74600</v>
      </c>
      <c r="DQ22" s="27">
        <v>104100</v>
      </c>
      <c r="DR22" s="27">
        <v>191500</v>
      </c>
      <c r="DS22" s="27">
        <v>72800</v>
      </c>
      <c r="DT22" s="27">
        <v>11800</v>
      </c>
      <c r="DU22" s="27">
        <v>126500</v>
      </c>
      <c r="EP22" s="17">
        <v>0.18604499999999999</v>
      </c>
      <c r="EQ22" s="29">
        <v>1</v>
      </c>
      <c r="ER22" s="29">
        <v>2</v>
      </c>
      <c r="ES22" s="29">
        <v>3</v>
      </c>
      <c r="ET22" s="29">
        <v>4</v>
      </c>
      <c r="EU22" s="29">
        <v>5</v>
      </c>
      <c r="EV22" s="29">
        <v>6</v>
      </c>
      <c r="EW22" s="29">
        <v>7</v>
      </c>
      <c r="EX22" s="29">
        <v>8</v>
      </c>
      <c r="EY22" s="29">
        <v>9</v>
      </c>
      <c r="EZ22" s="29">
        <v>10</v>
      </c>
      <c r="FA22" s="29">
        <v>11</v>
      </c>
      <c r="FB22" s="29">
        <v>12</v>
      </c>
      <c r="FE22" s="31">
        <v>1</v>
      </c>
      <c r="FF22" s="31">
        <v>2</v>
      </c>
      <c r="FG22" s="31">
        <v>3</v>
      </c>
      <c r="FH22" s="31">
        <v>4</v>
      </c>
      <c r="FI22" s="31">
        <v>5</v>
      </c>
      <c r="FJ22" s="31">
        <v>6</v>
      </c>
      <c r="FK22" s="31">
        <v>7</v>
      </c>
      <c r="FL22" s="31">
        <v>8</v>
      </c>
      <c r="FM22" s="31">
        <v>9</v>
      </c>
      <c r="FN22" s="31">
        <v>10</v>
      </c>
      <c r="FO22" s="31">
        <v>11</v>
      </c>
      <c r="FP22" s="31">
        <v>12</v>
      </c>
      <c r="FS22" s="27">
        <v>1</v>
      </c>
      <c r="FT22" s="27">
        <v>2</v>
      </c>
      <c r="FU22" s="27">
        <v>3</v>
      </c>
      <c r="FV22" s="27">
        <v>4</v>
      </c>
      <c r="FW22" s="27">
        <v>5</v>
      </c>
      <c r="FX22" s="27">
        <v>6</v>
      </c>
      <c r="FY22" s="27">
        <v>7</v>
      </c>
      <c r="FZ22" s="27">
        <v>8</v>
      </c>
      <c r="GA22" s="27">
        <v>9</v>
      </c>
      <c r="GB22" s="27">
        <v>10</v>
      </c>
      <c r="GC22" s="27">
        <v>11</v>
      </c>
      <c r="GD22" s="27">
        <v>12</v>
      </c>
      <c r="GI22" s="63"/>
      <c r="GJ22" s="31" t="s">
        <v>51</v>
      </c>
      <c r="GK22" s="31"/>
      <c r="GL22" s="31">
        <v>164.60900000000001</v>
      </c>
      <c r="GM22" s="31">
        <v>176.74600000000001</v>
      </c>
      <c r="GN22" s="31">
        <v>34210.800000000003</v>
      </c>
      <c r="GO22" s="31">
        <v>38237.1</v>
      </c>
      <c r="GP22" s="31">
        <v>99800</v>
      </c>
      <c r="GQ22" s="31">
        <v>169784</v>
      </c>
      <c r="GR22" s="17">
        <v>380.58199999999999</v>
      </c>
      <c r="GS22" s="17">
        <v>206.876</v>
      </c>
      <c r="GT22" s="31">
        <v>24.829000000000001</v>
      </c>
      <c r="GU22" s="31">
        <v>13270.5</v>
      </c>
      <c r="GV22" s="31">
        <v>3.8286899999999999</v>
      </c>
      <c r="GW22" s="17">
        <v>0.18604499999999999</v>
      </c>
      <c r="GX22" s="31">
        <v>1788.08</v>
      </c>
      <c r="GY22" s="31">
        <v>115492</v>
      </c>
      <c r="GZ22" s="31">
        <v>568.83199999999999</v>
      </c>
      <c r="HA22" s="31">
        <v>675.06600000000003</v>
      </c>
      <c r="HB22" s="31">
        <v>38.393799999999999</v>
      </c>
      <c r="HC22" s="31">
        <v>477.05599999999998</v>
      </c>
      <c r="HD22" s="17">
        <v>1.49318</v>
      </c>
      <c r="HE22" s="31">
        <v>0.98964099999999999</v>
      </c>
      <c r="HF22" s="31">
        <v>0.15615799999999999</v>
      </c>
      <c r="HG22" s="31">
        <v>3.9724000000000002E-2</v>
      </c>
      <c r="HH22" s="31">
        <v>33.604599999999998</v>
      </c>
      <c r="HI22" s="31">
        <v>2.2681300000000002</v>
      </c>
      <c r="HJ22" s="31">
        <v>22.884899999999998</v>
      </c>
      <c r="HK22" s="31">
        <v>1092.4000000000001</v>
      </c>
      <c r="HL22" s="31">
        <v>1.47356E-2</v>
      </c>
      <c r="HM22" s="17" t="s">
        <v>292</v>
      </c>
      <c r="HN22" s="31">
        <v>4.8601900000000003E-2</v>
      </c>
      <c r="HO22" s="31">
        <v>4.4626299999999999</v>
      </c>
      <c r="HQ22" s="31">
        <v>396200</v>
      </c>
      <c r="HR22" s="31">
        <v>45100</v>
      </c>
      <c r="HS22" s="31">
        <v>99800</v>
      </c>
      <c r="HT22" s="31">
        <v>173400</v>
      </c>
      <c r="HU22" s="31">
        <v>82100.000000000015</v>
      </c>
      <c r="HV22" s="31">
        <v>13700.000000000002</v>
      </c>
      <c r="HW22" s="31">
        <v>189700</v>
      </c>
      <c r="HY22" s="17">
        <v>0.18604499999999999</v>
      </c>
      <c r="HZ22" s="31">
        <v>1</v>
      </c>
      <c r="IA22" s="31">
        <v>2</v>
      </c>
      <c r="IB22" s="31">
        <v>3</v>
      </c>
      <c r="IC22" s="31">
        <v>4</v>
      </c>
      <c r="ID22" s="31">
        <v>5</v>
      </c>
      <c r="IE22" s="31">
        <v>6</v>
      </c>
      <c r="IF22" s="31">
        <v>7</v>
      </c>
      <c r="IG22" s="31">
        <v>8</v>
      </c>
      <c r="IH22" s="31">
        <v>9</v>
      </c>
      <c r="II22" s="31">
        <v>10</v>
      </c>
      <c r="IJ22" s="31">
        <v>11</v>
      </c>
      <c r="IK22" s="31">
        <v>12</v>
      </c>
      <c r="JF22" s="78" t="s">
        <v>425</v>
      </c>
      <c r="JG22" s="78"/>
      <c r="JH22" s="78"/>
      <c r="JI22" s="78"/>
      <c r="JJ22" s="78"/>
      <c r="JK22" s="78"/>
    </row>
    <row r="23" spans="1:271">
      <c r="A23" s="63"/>
      <c r="B23" s="27" t="s">
        <v>52</v>
      </c>
      <c r="C23" s="27"/>
      <c r="D23" s="27">
        <v>179.06700000000001</v>
      </c>
      <c r="E23" s="27">
        <v>484.24299999999999</v>
      </c>
      <c r="F23" s="27">
        <v>35832.9</v>
      </c>
      <c r="G23" s="27">
        <v>37814.699999999997</v>
      </c>
      <c r="H23" s="27">
        <v>98200</v>
      </c>
      <c r="I23" s="27">
        <v>164173</v>
      </c>
      <c r="J23" s="17">
        <v>529.66399999999999</v>
      </c>
      <c r="K23" s="17">
        <v>112.309</v>
      </c>
      <c r="L23" s="27">
        <v>19.9605</v>
      </c>
      <c r="M23" s="27">
        <v>11753.6</v>
      </c>
      <c r="N23" s="27">
        <v>3.3056899999999998</v>
      </c>
      <c r="O23" s="17">
        <v>-0.22937399999999999</v>
      </c>
      <c r="P23" s="27">
        <v>1636.3</v>
      </c>
      <c r="Q23" s="27">
        <v>114045</v>
      </c>
      <c r="R23" s="27">
        <v>592.14599999999996</v>
      </c>
      <c r="S23" s="27">
        <v>695.78099999999995</v>
      </c>
      <c r="T23" s="27">
        <v>35.688499999999998</v>
      </c>
      <c r="U23" s="27">
        <v>474.61900000000003</v>
      </c>
      <c r="V23" s="17">
        <v>9.4892500000000005E-2</v>
      </c>
      <c r="W23" s="27">
        <v>0.33152900000000002</v>
      </c>
      <c r="X23" s="17" t="s">
        <v>292</v>
      </c>
      <c r="Y23" s="27">
        <v>0.33087800000000001</v>
      </c>
      <c r="Z23" s="27">
        <v>38.632100000000001</v>
      </c>
      <c r="AA23" s="27">
        <v>2.1695099999999998</v>
      </c>
      <c r="AB23" s="27">
        <v>10.6236</v>
      </c>
      <c r="AC23" s="27">
        <v>1153.8900000000001</v>
      </c>
      <c r="AD23" s="27">
        <v>9.4418200000000001E-3</v>
      </c>
      <c r="AE23" s="17" t="s">
        <v>292</v>
      </c>
      <c r="AF23" s="17" t="s">
        <v>292</v>
      </c>
      <c r="AG23" s="27">
        <v>3.2570899999999998</v>
      </c>
      <c r="AI23" s="27">
        <v>395400</v>
      </c>
      <c r="AJ23" s="27">
        <v>46400</v>
      </c>
      <c r="AK23" s="27">
        <v>98200</v>
      </c>
      <c r="AL23" s="27">
        <v>172900</v>
      </c>
      <c r="AM23" s="27">
        <v>83600</v>
      </c>
      <c r="AN23" s="27">
        <v>13600.000000000002</v>
      </c>
      <c r="AO23" s="27">
        <v>189800</v>
      </c>
      <c r="AQ23" s="64"/>
      <c r="AR23" s="31" t="s">
        <v>87</v>
      </c>
      <c r="AS23" s="31"/>
      <c r="AT23" s="31">
        <v>166.92500000000001</v>
      </c>
      <c r="AU23" s="31">
        <v>720.15700000000004</v>
      </c>
      <c r="AV23" s="31">
        <v>38082.199999999997</v>
      </c>
      <c r="AW23" s="31">
        <v>39364.5</v>
      </c>
      <c r="AX23" s="31">
        <v>98600</v>
      </c>
      <c r="AY23" s="31">
        <v>167880</v>
      </c>
      <c r="AZ23" s="17">
        <v>-53.987900000000003</v>
      </c>
      <c r="BA23" s="17">
        <v>202.684</v>
      </c>
      <c r="BB23" s="31">
        <v>18.327500000000001</v>
      </c>
      <c r="BC23" s="31">
        <v>12984.6</v>
      </c>
      <c r="BD23" s="31">
        <v>321.83999999999997</v>
      </c>
      <c r="BE23" s="31">
        <v>178.66800000000001</v>
      </c>
      <c r="BF23" s="31">
        <v>1937.62</v>
      </c>
      <c r="BG23" s="31">
        <v>100560</v>
      </c>
      <c r="BH23" s="31">
        <v>469.464</v>
      </c>
      <c r="BI23" s="31">
        <v>533.97799999999995</v>
      </c>
      <c r="BJ23" s="31">
        <v>37.360199999999999</v>
      </c>
      <c r="BK23" s="31">
        <v>475.79399999999998</v>
      </c>
      <c r="BL23" s="17">
        <v>-0.69235100000000005</v>
      </c>
      <c r="BM23" s="31">
        <v>1.48169</v>
      </c>
      <c r="BN23" s="31">
        <v>7.7519299999999999E-2</v>
      </c>
      <c r="BO23" s="17" t="s">
        <v>292</v>
      </c>
      <c r="BP23" s="31">
        <v>19.254999999999999</v>
      </c>
      <c r="BQ23" s="31">
        <v>2.0510999999999999</v>
      </c>
      <c r="BR23" s="31">
        <v>21.9069</v>
      </c>
      <c r="BS23" s="31">
        <v>861.80499999999995</v>
      </c>
      <c r="BT23" s="17" t="s">
        <v>292</v>
      </c>
      <c r="BU23" s="31">
        <v>1.03249E-2</v>
      </c>
      <c r="BV23" s="31">
        <v>8.9183899999999997E-2</v>
      </c>
      <c r="BW23" s="31">
        <v>2.6366499999999999</v>
      </c>
      <c r="BY23" s="31">
        <v>399600</v>
      </c>
      <c r="BZ23" s="31">
        <v>53200</v>
      </c>
      <c r="CA23" s="31">
        <v>98600</v>
      </c>
      <c r="CB23" s="31">
        <v>175900</v>
      </c>
      <c r="CC23" s="31">
        <v>84100</v>
      </c>
      <c r="CD23" s="31">
        <v>13899.999999999998</v>
      </c>
      <c r="CE23" s="31">
        <v>174700</v>
      </c>
      <c r="CG23" s="64"/>
      <c r="CH23" s="29" t="s">
        <v>120</v>
      </c>
      <c r="CI23" s="29"/>
      <c r="CJ23" s="29">
        <v>231.87</v>
      </c>
      <c r="CK23" s="29">
        <v>740.61</v>
      </c>
      <c r="CL23" s="29">
        <v>54983.199999999997</v>
      </c>
      <c r="CM23" s="29">
        <v>57175.8</v>
      </c>
      <c r="CN23" s="29">
        <v>104600</v>
      </c>
      <c r="CO23" s="29">
        <v>166385</v>
      </c>
      <c r="CP23" s="17">
        <v>397.05900000000003</v>
      </c>
      <c r="CQ23" s="17">
        <v>142.739</v>
      </c>
      <c r="CR23" s="29">
        <v>44.695999999999998</v>
      </c>
      <c r="CS23" s="29">
        <v>10147.4</v>
      </c>
      <c r="CT23" s="29">
        <v>420.94299999999998</v>
      </c>
      <c r="CU23" s="29">
        <v>66.349599999999995</v>
      </c>
      <c r="CV23" s="29">
        <v>230.51</v>
      </c>
      <c r="CW23" s="29">
        <v>98072.5</v>
      </c>
      <c r="CX23" s="29">
        <v>490.96300000000002</v>
      </c>
      <c r="CY23" s="29">
        <v>500.93700000000001</v>
      </c>
      <c r="CZ23" s="29">
        <v>42.660800000000002</v>
      </c>
      <c r="DA23" s="29">
        <v>443.928</v>
      </c>
      <c r="DB23" s="17">
        <v>-2.0194899999999998</v>
      </c>
      <c r="DC23" s="29">
        <v>1.2386299999999999</v>
      </c>
      <c r="DD23" s="17" t="s">
        <v>292</v>
      </c>
      <c r="DE23" s="30">
        <v>2.3263600000000002E-13</v>
      </c>
      <c r="DF23" s="29">
        <v>31.028500000000001</v>
      </c>
      <c r="DG23" s="29">
        <v>6.5999299999999996</v>
      </c>
      <c r="DH23" s="29">
        <v>28.968399999999999</v>
      </c>
      <c r="DI23" s="29">
        <v>914.31200000000001</v>
      </c>
      <c r="DJ23" s="30">
        <v>1.8084000000000002E-5</v>
      </c>
      <c r="DK23" s="30">
        <v>1.4045000000000001E-9</v>
      </c>
      <c r="DL23" s="29">
        <v>0.39313399999999998</v>
      </c>
      <c r="DM23" s="29">
        <v>6.5621999999999998</v>
      </c>
      <c r="DO23" s="29">
        <v>419300</v>
      </c>
      <c r="DP23" s="29">
        <v>77000</v>
      </c>
      <c r="DQ23" s="29">
        <v>104600.00000000001</v>
      </c>
      <c r="DR23" s="29">
        <v>191800</v>
      </c>
      <c r="DS23" s="29">
        <v>72900</v>
      </c>
      <c r="DT23" s="29">
        <v>9800</v>
      </c>
      <c r="DU23" s="29">
        <v>124500</v>
      </c>
      <c r="EP23" s="17">
        <v>0</v>
      </c>
      <c r="EQ23" s="27">
        <v>1</v>
      </c>
      <c r="ER23" s="27">
        <v>2</v>
      </c>
      <c r="ES23" s="27">
        <v>3</v>
      </c>
      <c r="ET23" s="27">
        <v>4</v>
      </c>
      <c r="EU23" s="27">
        <v>5</v>
      </c>
      <c r="EV23" s="27">
        <v>6</v>
      </c>
      <c r="EW23" s="27">
        <v>7</v>
      </c>
      <c r="EX23" s="27">
        <v>8</v>
      </c>
      <c r="EY23" s="27">
        <v>9</v>
      </c>
      <c r="EZ23" s="27">
        <v>10</v>
      </c>
      <c r="FA23" s="27">
        <v>11</v>
      </c>
      <c r="FB23" s="27">
        <v>12</v>
      </c>
      <c r="FE23" s="31">
        <v>1</v>
      </c>
      <c r="FF23" s="31">
        <v>2</v>
      </c>
      <c r="FG23" s="31">
        <v>3</v>
      </c>
      <c r="FH23" s="31">
        <v>4</v>
      </c>
      <c r="FI23" s="31">
        <v>5</v>
      </c>
      <c r="FJ23" s="31">
        <v>6</v>
      </c>
      <c r="FK23" s="31">
        <v>7</v>
      </c>
      <c r="FL23" s="31">
        <v>8</v>
      </c>
      <c r="FM23" s="31">
        <v>9</v>
      </c>
      <c r="FN23" s="31">
        <v>10</v>
      </c>
      <c r="FO23" s="31">
        <v>11</v>
      </c>
      <c r="FP23" s="31">
        <v>12</v>
      </c>
      <c r="FS23" s="29">
        <v>1</v>
      </c>
      <c r="FT23" s="29">
        <v>2</v>
      </c>
      <c r="FU23" s="29">
        <v>3</v>
      </c>
      <c r="FV23" s="29">
        <v>4</v>
      </c>
      <c r="FW23" s="29">
        <v>5</v>
      </c>
      <c r="FX23" s="29">
        <v>6</v>
      </c>
      <c r="FY23" s="29">
        <v>7</v>
      </c>
      <c r="FZ23" s="29">
        <v>8</v>
      </c>
      <c r="GA23" s="29">
        <v>9</v>
      </c>
      <c r="GB23" s="29">
        <v>10</v>
      </c>
      <c r="GC23" s="29">
        <v>11</v>
      </c>
      <c r="GD23" s="29">
        <v>12</v>
      </c>
      <c r="GI23" s="63"/>
      <c r="GJ23" s="27" t="s">
        <v>52</v>
      </c>
      <c r="GK23" s="27"/>
      <c r="GL23" s="27">
        <v>179.06700000000001</v>
      </c>
      <c r="GM23" s="27">
        <v>484.24299999999999</v>
      </c>
      <c r="GN23" s="27">
        <v>35832.9</v>
      </c>
      <c r="GO23" s="27">
        <v>37814.699999999997</v>
      </c>
      <c r="GP23" s="27">
        <v>98200</v>
      </c>
      <c r="GQ23" s="27">
        <v>164173</v>
      </c>
      <c r="GR23" s="17">
        <v>529.66399999999999</v>
      </c>
      <c r="GS23" s="17">
        <v>112.309</v>
      </c>
      <c r="GT23" s="27">
        <v>19.9605</v>
      </c>
      <c r="GU23" s="27">
        <v>11753.6</v>
      </c>
      <c r="GV23" s="27">
        <v>3.3056899999999998</v>
      </c>
      <c r="GW23" s="17">
        <v>-0.22937399999999999</v>
      </c>
      <c r="GX23" s="27">
        <v>1636.3</v>
      </c>
      <c r="GY23" s="27">
        <v>114045</v>
      </c>
      <c r="GZ23" s="27">
        <v>592.14599999999996</v>
      </c>
      <c r="HA23" s="27">
        <v>695.78099999999995</v>
      </c>
      <c r="HB23" s="27">
        <v>35.688499999999998</v>
      </c>
      <c r="HC23" s="27">
        <v>474.61900000000003</v>
      </c>
      <c r="HD23" s="17">
        <v>9.4892500000000005E-2</v>
      </c>
      <c r="HE23" s="27">
        <v>0.33152900000000002</v>
      </c>
      <c r="HF23" s="17" t="s">
        <v>292</v>
      </c>
      <c r="HG23" s="27">
        <v>0.33087800000000001</v>
      </c>
      <c r="HH23" s="27">
        <v>38.632100000000001</v>
      </c>
      <c r="HI23" s="27">
        <v>2.1695099999999998</v>
      </c>
      <c r="HJ23" s="27">
        <v>10.6236</v>
      </c>
      <c r="HK23" s="27">
        <v>1153.8900000000001</v>
      </c>
      <c r="HL23" s="27">
        <v>9.4418200000000001E-3</v>
      </c>
      <c r="HM23" s="17" t="s">
        <v>292</v>
      </c>
      <c r="HN23" s="17" t="s">
        <v>292</v>
      </c>
      <c r="HO23" s="27">
        <v>3.2570899999999998</v>
      </c>
      <c r="HQ23" s="27">
        <v>395400</v>
      </c>
      <c r="HR23" s="27">
        <v>46400</v>
      </c>
      <c r="HS23" s="27">
        <v>98200</v>
      </c>
      <c r="HT23" s="27">
        <v>172900</v>
      </c>
      <c r="HU23" s="27">
        <v>83600</v>
      </c>
      <c r="HV23" s="27">
        <v>13600.000000000002</v>
      </c>
      <c r="HW23" s="27">
        <v>189800</v>
      </c>
      <c r="HY23" s="17">
        <v>0</v>
      </c>
      <c r="HZ23" s="27">
        <v>1</v>
      </c>
      <c r="IA23" s="27">
        <v>2</v>
      </c>
      <c r="IB23" s="27">
        <v>3</v>
      </c>
      <c r="IC23" s="27">
        <v>4</v>
      </c>
      <c r="ID23" s="27">
        <v>5</v>
      </c>
      <c r="IE23" s="27">
        <v>6</v>
      </c>
      <c r="IF23" s="27">
        <v>7</v>
      </c>
      <c r="IG23" s="27">
        <v>8</v>
      </c>
      <c r="IH23" s="27">
        <v>9</v>
      </c>
      <c r="II23" s="27">
        <v>10</v>
      </c>
      <c r="IJ23" s="27">
        <v>11</v>
      </c>
      <c r="IK23" s="27">
        <v>12</v>
      </c>
      <c r="JF23" s="78"/>
      <c r="JG23" s="78"/>
      <c r="JH23" s="78"/>
      <c r="JI23" s="78"/>
      <c r="JJ23" s="78"/>
      <c r="JK23" s="78"/>
    </row>
    <row r="24" spans="1:271" ht="14.4" customHeight="1">
      <c r="A24" s="63"/>
      <c r="B24" s="29" t="s">
        <v>53</v>
      </c>
      <c r="C24" s="29"/>
      <c r="D24" s="29">
        <v>183.41300000000001</v>
      </c>
      <c r="E24" s="29">
        <v>560.14</v>
      </c>
      <c r="F24" s="29">
        <v>33673.5</v>
      </c>
      <c r="G24" s="29">
        <v>37279.1</v>
      </c>
      <c r="H24" s="29">
        <v>97800</v>
      </c>
      <c r="I24" s="29">
        <v>156572</v>
      </c>
      <c r="J24" s="17">
        <v>239.036</v>
      </c>
      <c r="K24" s="17">
        <v>-24.9956</v>
      </c>
      <c r="L24" s="29">
        <v>21.372499999999999</v>
      </c>
      <c r="M24" s="29">
        <v>11956.1</v>
      </c>
      <c r="N24" s="29">
        <v>3.1814100000000001</v>
      </c>
      <c r="O24" s="17">
        <v>0.36219699999999999</v>
      </c>
      <c r="P24" s="29">
        <v>1762.75</v>
      </c>
      <c r="Q24" s="29">
        <v>116322</v>
      </c>
      <c r="R24" s="29">
        <v>566.59799999999996</v>
      </c>
      <c r="S24" s="29">
        <v>615.18299999999999</v>
      </c>
      <c r="T24" s="29">
        <v>35.311</v>
      </c>
      <c r="U24" s="29">
        <v>449.73</v>
      </c>
      <c r="V24" s="17">
        <v>-1.0941000000000001</v>
      </c>
      <c r="W24" s="29">
        <v>0.74557899999999999</v>
      </c>
      <c r="X24" s="17" t="s">
        <v>292</v>
      </c>
      <c r="Y24" s="30">
        <v>1.65774E-13</v>
      </c>
      <c r="Z24" s="29">
        <v>47.716999999999999</v>
      </c>
      <c r="AA24" s="29">
        <v>2.1586599999999998</v>
      </c>
      <c r="AB24" s="29">
        <v>11.6126</v>
      </c>
      <c r="AC24" s="29">
        <v>1043.3</v>
      </c>
      <c r="AD24" s="17" t="s">
        <v>292</v>
      </c>
      <c r="AE24" s="29">
        <v>5.8003799999999995E-4</v>
      </c>
      <c r="AF24" s="29">
        <v>6.5202300000000005E-2</v>
      </c>
      <c r="AG24" s="29">
        <v>3.6216200000000001</v>
      </c>
      <c r="AI24" s="29">
        <v>395500</v>
      </c>
      <c r="AJ24" s="29">
        <v>45500</v>
      </c>
      <c r="AK24" s="29">
        <v>97800</v>
      </c>
      <c r="AL24" s="29">
        <v>172900</v>
      </c>
      <c r="AM24" s="29">
        <v>82899.999999999985</v>
      </c>
      <c r="AN24" s="29">
        <v>15100</v>
      </c>
      <c r="AO24" s="29">
        <v>190300</v>
      </c>
      <c r="AQ24" s="64"/>
      <c r="AR24" s="27" t="s">
        <v>88</v>
      </c>
      <c r="AS24" s="27"/>
      <c r="AT24" s="27">
        <v>159.67099999999999</v>
      </c>
      <c r="AU24" s="27">
        <v>667.65800000000002</v>
      </c>
      <c r="AV24" s="27">
        <v>38033.9</v>
      </c>
      <c r="AW24" s="27">
        <v>38136</v>
      </c>
      <c r="AX24" s="27">
        <v>97800</v>
      </c>
      <c r="AY24" s="27">
        <v>158367</v>
      </c>
      <c r="AZ24" s="17">
        <v>245.50800000000001</v>
      </c>
      <c r="BA24" s="17">
        <v>144.45599999999999</v>
      </c>
      <c r="BB24" s="27">
        <v>22.984400000000001</v>
      </c>
      <c r="BC24" s="27">
        <v>12025.3</v>
      </c>
      <c r="BD24" s="27">
        <v>366.625</v>
      </c>
      <c r="BE24" s="27">
        <v>209.78100000000001</v>
      </c>
      <c r="BF24" s="27">
        <v>1879.06</v>
      </c>
      <c r="BG24" s="27">
        <v>103388</v>
      </c>
      <c r="BH24" s="27">
        <v>497.50299999999999</v>
      </c>
      <c r="BI24" s="27">
        <v>535.30899999999997</v>
      </c>
      <c r="BJ24" s="27">
        <v>36.356499999999997</v>
      </c>
      <c r="BK24" s="27">
        <v>419.18900000000002</v>
      </c>
      <c r="BL24" s="17">
        <v>-0.58339600000000003</v>
      </c>
      <c r="BM24" s="27">
        <v>0.65152600000000005</v>
      </c>
      <c r="BN24" s="27">
        <v>0.104841</v>
      </c>
      <c r="BO24" s="28">
        <v>2.9828399999999998E-12</v>
      </c>
      <c r="BP24" s="27">
        <v>28.9742</v>
      </c>
      <c r="BQ24" s="27">
        <v>1.84859</v>
      </c>
      <c r="BR24" s="27">
        <v>19.748899999999999</v>
      </c>
      <c r="BS24" s="27">
        <v>1369.95</v>
      </c>
      <c r="BT24" s="27">
        <v>5.5671899999999996E-3</v>
      </c>
      <c r="BU24" s="28">
        <v>3.3069299999999999E-5</v>
      </c>
      <c r="BV24" s="27">
        <v>0.38672299999999998</v>
      </c>
      <c r="BW24" s="27">
        <v>3.2262499999999998</v>
      </c>
      <c r="BY24" s="27">
        <v>399200</v>
      </c>
      <c r="BZ24" s="27">
        <v>53800</v>
      </c>
      <c r="CA24" s="27">
        <v>97800</v>
      </c>
      <c r="CB24" s="27">
        <v>174899.99999999997</v>
      </c>
      <c r="CC24" s="27">
        <v>82200</v>
      </c>
      <c r="CD24" s="27">
        <v>15000</v>
      </c>
      <c r="CE24" s="27">
        <v>177000</v>
      </c>
      <c r="CG24" s="64"/>
      <c r="CH24" s="27" t="s">
        <v>121</v>
      </c>
      <c r="CI24" s="27"/>
      <c r="CJ24" s="27">
        <v>290.66899999999998</v>
      </c>
      <c r="CK24" s="27">
        <v>1054.17</v>
      </c>
      <c r="CL24" s="27">
        <v>59760.3</v>
      </c>
      <c r="CM24" s="27">
        <v>58657.9</v>
      </c>
      <c r="CN24" s="27">
        <v>105400</v>
      </c>
      <c r="CO24" s="27">
        <v>185471</v>
      </c>
      <c r="CP24" s="17">
        <v>-29.629799999999999</v>
      </c>
      <c r="CQ24" s="17">
        <v>59.402200000000001</v>
      </c>
      <c r="CR24" s="27">
        <v>50.2196</v>
      </c>
      <c r="CS24" s="27">
        <v>12667.1</v>
      </c>
      <c r="CT24" s="27">
        <v>548.03300000000002</v>
      </c>
      <c r="CU24" s="27">
        <v>111.474</v>
      </c>
      <c r="CV24" s="27">
        <v>280.69299999999998</v>
      </c>
      <c r="CW24" s="27">
        <v>108129</v>
      </c>
      <c r="CX24" s="27">
        <v>602.57799999999997</v>
      </c>
      <c r="CY24" s="27">
        <v>536.16399999999999</v>
      </c>
      <c r="CZ24" s="27">
        <v>42.236899999999999</v>
      </c>
      <c r="DA24" s="27">
        <v>478.72500000000002</v>
      </c>
      <c r="DB24" s="17">
        <v>4.4799699999999998</v>
      </c>
      <c r="DC24" s="27">
        <v>1.8392599999999999</v>
      </c>
      <c r="DD24" s="27">
        <v>1.1471100000000001</v>
      </c>
      <c r="DE24" s="27">
        <v>262.33499999999998</v>
      </c>
      <c r="DF24" s="27">
        <v>33.466500000000003</v>
      </c>
      <c r="DG24" s="27">
        <v>6.9521199999999999</v>
      </c>
      <c r="DH24" s="27">
        <v>24.285799999999998</v>
      </c>
      <c r="DI24" s="27">
        <v>1010.7</v>
      </c>
      <c r="DJ24" s="17" t="s">
        <v>292</v>
      </c>
      <c r="DK24" s="27">
        <v>1.13568</v>
      </c>
      <c r="DL24" s="27">
        <v>0.36822899999999997</v>
      </c>
      <c r="DM24" s="27">
        <v>8.4523799999999998</v>
      </c>
      <c r="DO24" s="27">
        <v>418900</v>
      </c>
      <c r="DP24" s="27">
        <v>73500</v>
      </c>
      <c r="DQ24" s="27">
        <v>105399.99999999999</v>
      </c>
      <c r="DR24" s="27">
        <v>190900</v>
      </c>
      <c r="DS24" s="27">
        <v>72200</v>
      </c>
      <c r="DT24" s="27">
        <v>12500</v>
      </c>
      <c r="DU24" s="27">
        <v>126600</v>
      </c>
      <c r="EP24" s="17">
        <v>0.36219699999999999</v>
      </c>
      <c r="EQ24" s="29">
        <v>1</v>
      </c>
      <c r="ER24" s="29">
        <v>2</v>
      </c>
      <c r="ES24" s="29">
        <v>3</v>
      </c>
      <c r="ET24" s="29">
        <v>4</v>
      </c>
      <c r="EU24" s="29">
        <v>5</v>
      </c>
      <c r="EV24" s="29">
        <v>6</v>
      </c>
      <c r="EW24" s="29">
        <v>7</v>
      </c>
      <c r="EX24" s="29">
        <v>8</v>
      </c>
      <c r="EY24" s="29">
        <v>9</v>
      </c>
      <c r="EZ24" s="29">
        <v>10</v>
      </c>
      <c r="FA24" s="29">
        <v>11</v>
      </c>
      <c r="FB24" s="29">
        <v>12</v>
      </c>
      <c r="FE24" s="27">
        <v>1</v>
      </c>
      <c r="FF24" s="27">
        <v>2</v>
      </c>
      <c r="FG24" s="27">
        <v>3</v>
      </c>
      <c r="FH24" s="27">
        <v>4</v>
      </c>
      <c r="FI24" s="27">
        <v>5</v>
      </c>
      <c r="FJ24" s="27">
        <v>6</v>
      </c>
      <c r="FK24" s="27">
        <v>7</v>
      </c>
      <c r="FL24" s="27">
        <v>8</v>
      </c>
      <c r="FM24" s="27">
        <v>9</v>
      </c>
      <c r="FN24" s="27">
        <v>10</v>
      </c>
      <c r="FO24" s="27">
        <v>11</v>
      </c>
      <c r="FP24" s="27">
        <v>12</v>
      </c>
      <c r="FS24" s="27">
        <v>1</v>
      </c>
      <c r="FT24" s="27">
        <v>2</v>
      </c>
      <c r="FU24" s="27">
        <v>3</v>
      </c>
      <c r="FV24" s="27">
        <v>4</v>
      </c>
      <c r="FW24" s="27">
        <v>5</v>
      </c>
      <c r="FX24" s="27">
        <v>6</v>
      </c>
      <c r="FY24" s="27">
        <v>7</v>
      </c>
      <c r="FZ24" s="27">
        <v>8</v>
      </c>
      <c r="GA24" s="27">
        <v>9</v>
      </c>
      <c r="GB24" s="27">
        <v>10</v>
      </c>
      <c r="GC24" s="27">
        <v>11</v>
      </c>
      <c r="GD24" s="27">
        <v>12</v>
      </c>
      <c r="GI24" s="63"/>
      <c r="GJ24" s="31" t="s">
        <v>53</v>
      </c>
      <c r="GK24" s="31"/>
      <c r="GL24" s="31">
        <v>183.41300000000001</v>
      </c>
      <c r="GM24" s="31">
        <v>560.14</v>
      </c>
      <c r="GN24" s="31">
        <v>33673.5</v>
      </c>
      <c r="GO24" s="31">
        <v>37279.1</v>
      </c>
      <c r="GP24" s="31">
        <v>97800</v>
      </c>
      <c r="GQ24" s="31">
        <v>156572</v>
      </c>
      <c r="GR24" s="17">
        <v>239.036</v>
      </c>
      <c r="GS24" s="17">
        <v>-24.9956</v>
      </c>
      <c r="GT24" s="31">
        <v>21.372499999999999</v>
      </c>
      <c r="GU24" s="31">
        <v>11956.1</v>
      </c>
      <c r="GV24" s="31">
        <v>3.1814100000000001</v>
      </c>
      <c r="GW24" s="17">
        <v>0.36219699999999999</v>
      </c>
      <c r="GX24" s="31">
        <v>1762.75</v>
      </c>
      <c r="GY24" s="31">
        <v>116322</v>
      </c>
      <c r="GZ24" s="31">
        <v>566.59799999999996</v>
      </c>
      <c r="HA24" s="31">
        <v>615.18299999999999</v>
      </c>
      <c r="HB24" s="31">
        <v>35.311</v>
      </c>
      <c r="HC24" s="31">
        <v>449.73</v>
      </c>
      <c r="HD24" s="17">
        <v>-1.0941000000000001</v>
      </c>
      <c r="HE24" s="31">
        <v>0.74557899999999999</v>
      </c>
      <c r="HF24" s="17" t="s">
        <v>292</v>
      </c>
      <c r="HG24" s="32">
        <v>1.65774E-13</v>
      </c>
      <c r="HH24" s="31">
        <v>47.716999999999999</v>
      </c>
      <c r="HI24" s="31">
        <v>2.1586599999999998</v>
      </c>
      <c r="HJ24" s="31">
        <v>11.6126</v>
      </c>
      <c r="HK24" s="31">
        <v>1043.3</v>
      </c>
      <c r="HL24" s="17" t="s">
        <v>292</v>
      </c>
      <c r="HM24" s="31">
        <v>5.8003799999999995E-4</v>
      </c>
      <c r="HN24" s="31">
        <v>6.5202300000000005E-2</v>
      </c>
      <c r="HO24" s="31">
        <v>3.6216200000000001</v>
      </c>
      <c r="HQ24" s="31">
        <v>395500</v>
      </c>
      <c r="HR24" s="31">
        <v>45500</v>
      </c>
      <c r="HS24" s="31">
        <v>97800</v>
      </c>
      <c r="HT24" s="31">
        <v>172900</v>
      </c>
      <c r="HU24" s="31">
        <v>82899.999999999985</v>
      </c>
      <c r="HV24" s="31">
        <v>15100</v>
      </c>
      <c r="HW24" s="31">
        <v>190300</v>
      </c>
      <c r="HY24" s="17">
        <v>0.36219699999999999</v>
      </c>
      <c r="HZ24" s="31">
        <v>1</v>
      </c>
      <c r="IA24" s="31">
        <v>2</v>
      </c>
      <c r="IB24" s="31">
        <v>3</v>
      </c>
      <c r="IC24" s="31">
        <v>4</v>
      </c>
      <c r="ID24" s="31">
        <v>5</v>
      </c>
      <c r="IE24" s="31">
        <v>6</v>
      </c>
      <c r="IF24" s="31">
        <v>7</v>
      </c>
      <c r="IG24" s="31">
        <v>8</v>
      </c>
      <c r="IH24" s="31">
        <v>9</v>
      </c>
      <c r="II24" s="31">
        <v>10</v>
      </c>
      <c r="IJ24" s="31">
        <v>11</v>
      </c>
      <c r="IK24" s="31">
        <v>12</v>
      </c>
      <c r="IN24" s="81" t="s">
        <v>424</v>
      </c>
      <c r="IO24" s="81"/>
      <c r="IP24" s="81"/>
      <c r="IQ24" s="81"/>
      <c r="JF24" s="78"/>
      <c r="JG24" s="78"/>
      <c r="JH24" s="78"/>
      <c r="JI24" s="78"/>
      <c r="JJ24" s="78"/>
      <c r="JK24" s="78"/>
    </row>
    <row r="25" spans="1:271" ht="14.4" customHeight="1">
      <c r="A25" s="63"/>
      <c r="B25" s="31" t="s">
        <v>54</v>
      </c>
      <c r="C25" s="31"/>
      <c r="D25" s="31">
        <v>132.911</v>
      </c>
      <c r="E25" s="31">
        <v>428.23899999999998</v>
      </c>
      <c r="F25" s="31">
        <v>27757.1</v>
      </c>
      <c r="G25" s="31">
        <v>28536.7</v>
      </c>
      <c r="H25" s="31">
        <v>98800</v>
      </c>
      <c r="I25" s="31">
        <v>146202</v>
      </c>
      <c r="J25" s="17">
        <v>462.27800000000002</v>
      </c>
      <c r="K25" s="17">
        <v>93.334000000000003</v>
      </c>
      <c r="L25" s="31">
        <v>23.6813</v>
      </c>
      <c r="M25" s="31">
        <v>11753.9</v>
      </c>
      <c r="N25" s="31">
        <v>2.9794100000000001</v>
      </c>
      <c r="O25" s="17">
        <v>-0.20263200000000001</v>
      </c>
      <c r="P25" s="31">
        <v>1429.55</v>
      </c>
      <c r="Q25" s="31">
        <v>88453.1</v>
      </c>
      <c r="R25" s="31">
        <v>430.71499999999997</v>
      </c>
      <c r="S25" s="31">
        <v>486.12099999999998</v>
      </c>
      <c r="T25" s="31">
        <v>34.963299999999997</v>
      </c>
      <c r="U25" s="31">
        <v>405.26600000000002</v>
      </c>
      <c r="V25" s="17">
        <v>-2.1128900000000002</v>
      </c>
      <c r="W25" s="31">
        <v>3.0599799999999999</v>
      </c>
      <c r="X25" s="31">
        <v>0.110112</v>
      </c>
      <c r="Y25" s="17" t="s">
        <v>292</v>
      </c>
      <c r="Z25" s="31">
        <v>36.570999999999998</v>
      </c>
      <c r="AA25" s="31">
        <v>2.55158</v>
      </c>
      <c r="AB25" s="31">
        <v>12.129</v>
      </c>
      <c r="AC25" s="31">
        <v>1159.98</v>
      </c>
      <c r="AD25" s="31">
        <v>6.4544900000000002E-3</v>
      </c>
      <c r="AE25" s="17" t="s">
        <v>292</v>
      </c>
      <c r="AF25" s="31">
        <v>0.31104599999999999</v>
      </c>
      <c r="AG25" s="31">
        <v>5.0174599999999998</v>
      </c>
      <c r="AI25" s="31">
        <v>395000</v>
      </c>
      <c r="AJ25" s="31">
        <v>44900</v>
      </c>
      <c r="AK25" s="31">
        <v>98800.000000000015</v>
      </c>
      <c r="AL25" s="31">
        <v>171700.00000000003</v>
      </c>
      <c r="AM25" s="31">
        <v>82899.999999999985</v>
      </c>
      <c r="AN25" s="31">
        <v>15400</v>
      </c>
      <c r="AO25" s="31">
        <v>191300</v>
      </c>
      <c r="AQ25" s="64"/>
      <c r="AR25" s="33" t="s">
        <v>366</v>
      </c>
      <c r="AS25" s="33"/>
      <c r="AT25" s="33">
        <v>169.22200000000001</v>
      </c>
      <c r="AU25" s="33">
        <v>586.404</v>
      </c>
      <c r="AV25" s="33">
        <v>37207.199999999997</v>
      </c>
      <c r="AW25" s="33">
        <v>37976.6</v>
      </c>
      <c r="AX25" s="33">
        <v>101600</v>
      </c>
      <c r="AY25" s="33">
        <v>162972</v>
      </c>
      <c r="AZ25" s="17">
        <v>-198.46199999999999</v>
      </c>
      <c r="BA25" s="17">
        <v>137.49100000000001</v>
      </c>
      <c r="BB25" s="33">
        <v>8.6030800000000003</v>
      </c>
      <c r="BC25" s="33">
        <v>9955.73</v>
      </c>
      <c r="BD25" s="33">
        <v>397.88</v>
      </c>
      <c r="BE25" s="33">
        <v>273.923</v>
      </c>
      <c r="BF25" s="33">
        <v>1610.47</v>
      </c>
      <c r="BG25" s="33">
        <v>98245.4</v>
      </c>
      <c r="BH25" s="33">
        <v>430.608</v>
      </c>
      <c r="BI25" s="33">
        <v>536.91499999999996</v>
      </c>
      <c r="BJ25" s="33">
        <v>27.660799999999998</v>
      </c>
      <c r="BK25" s="33">
        <v>361.411</v>
      </c>
      <c r="BL25" s="17">
        <v>-3.7174100000000001</v>
      </c>
      <c r="BM25" s="33">
        <v>0.469746</v>
      </c>
      <c r="BN25" s="17" t="s">
        <v>292</v>
      </c>
      <c r="BO25" s="17" t="s">
        <v>292</v>
      </c>
      <c r="BP25" s="33">
        <v>12.9657</v>
      </c>
      <c r="BQ25" s="33">
        <v>1.01932</v>
      </c>
      <c r="BR25" s="33">
        <v>18.3933</v>
      </c>
      <c r="BS25" s="33">
        <v>1069.18</v>
      </c>
      <c r="BT25" s="33">
        <v>5.9606800000000003E-3</v>
      </c>
      <c r="BU25" s="17" t="s">
        <v>292</v>
      </c>
      <c r="BV25" s="33">
        <v>9.1437500000000005E-2</v>
      </c>
      <c r="BW25" s="33">
        <v>3.0185599999999999</v>
      </c>
      <c r="BY25" s="33">
        <v>399000</v>
      </c>
      <c r="BZ25" s="33">
        <v>54100</v>
      </c>
      <c r="CA25" s="33">
        <v>101600</v>
      </c>
      <c r="CB25" s="33">
        <v>178800</v>
      </c>
      <c r="CC25" s="33">
        <v>85900</v>
      </c>
      <c r="CD25" s="33">
        <v>0</v>
      </c>
      <c r="CE25" s="33">
        <v>180700</v>
      </c>
      <c r="CG25" s="64"/>
      <c r="CH25" s="29" t="s">
        <v>122</v>
      </c>
      <c r="CI25" s="29"/>
      <c r="CJ25" s="29">
        <v>240.38900000000001</v>
      </c>
      <c r="CK25" s="29">
        <v>609.98599999999999</v>
      </c>
      <c r="CL25" s="29">
        <v>56882.8</v>
      </c>
      <c r="CM25" s="29">
        <v>56983.7</v>
      </c>
      <c r="CN25" s="29">
        <v>106900</v>
      </c>
      <c r="CO25" s="29">
        <v>172360</v>
      </c>
      <c r="CP25" s="17">
        <v>691.41399999999999</v>
      </c>
      <c r="CQ25" s="17">
        <v>204.59299999999999</v>
      </c>
      <c r="CR25" s="29">
        <v>41.446300000000001</v>
      </c>
      <c r="CS25" s="29">
        <v>12472.3</v>
      </c>
      <c r="CT25" s="29">
        <v>472.48200000000003</v>
      </c>
      <c r="CU25" s="29">
        <v>110.524</v>
      </c>
      <c r="CV25" s="29">
        <v>255.61199999999999</v>
      </c>
      <c r="CW25" s="29">
        <v>102287</v>
      </c>
      <c r="CX25" s="29">
        <v>505.351</v>
      </c>
      <c r="CY25" s="29">
        <v>546.96400000000006</v>
      </c>
      <c r="CZ25" s="29">
        <v>40.084200000000003</v>
      </c>
      <c r="DA25" s="29">
        <v>451.18799999999999</v>
      </c>
      <c r="DB25" s="17">
        <v>3.6160800000000002</v>
      </c>
      <c r="DC25" s="29">
        <v>1.0925199999999999</v>
      </c>
      <c r="DD25" s="29">
        <v>0.13953099999999999</v>
      </c>
      <c r="DE25" s="29">
        <v>2.3990499999999999</v>
      </c>
      <c r="DF25" s="29">
        <v>26.925999999999998</v>
      </c>
      <c r="DG25" s="29">
        <v>5.8548200000000001</v>
      </c>
      <c r="DH25" s="29">
        <v>25.229600000000001</v>
      </c>
      <c r="DI25" s="29">
        <v>968.50900000000001</v>
      </c>
      <c r="DJ25" s="29">
        <v>0.15062999999999999</v>
      </c>
      <c r="DK25" s="29">
        <v>4.49909E-2</v>
      </c>
      <c r="DL25" s="29">
        <v>0.40712100000000001</v>
      </c>
      <c r="DM25" s="29">
        <v>6.8020199999999997</v>
      </c>
      <c r="DO25" s="29">
        <v>419200</v>
      </c>
      <c r="DP25" s="29">
        <v>73200</v>
      </c>
      <c r="DQ25" s="29">
        <v>106900</v>
      </c>
      <c r="DR25" s="29">
        <v>190400</v>
      </c>
      <c r="DS25" s="29">
        <v>72600</v>
      </c>
      <c r="DT25" s="29">
        <v>12200</v>
      </c>
      <c r="DU25" s="29">
        <v>125399.99999999999</v>
      </c>
      <c r="EP25" s="17">
        <v>0</v>
      </c>
      <c r="EQ25" s="31">
        <v>1</v>
      </c>
      <c r="ER25" s="31">
        <v>2</v>
      </c>
      <c r="ES25" s="31">
        <v>3</v>
      </c>
      <c r="ET25" s="31">
        <v>4</v>
      </c>
      <c r="EU25" s="31">
        <v>5</v>
      </c>
      <c r="EV25" s="31">
        <v>6</v>
      </c>
      <c r="EW25" s="31">
        <v>7</v>
      </c>
      <c r="EX25" s="31">
        <v>8</v>
      </c>
      <c r="EY25" s="31">
        <v>9</v>
      </c>
      <c r="EZ25" s="31">
        <v>10</v>
      </c>
      <c r="FA25" s="31">
        <v>11</v>
      </c>
      <c r="FB25" s="31">
        <v>12</v>
      </c>
      <c r="FE25" s="33">
        <v>1</v>
      </c>
      <c r="FF25" s="33">
        <v>2</v>
      </c>
      <c r="FG25" s="33">
        <v>3</v>
      </c>
      <c r="FH25" s="33">
        <v>4</v>
      </c>
      <c r="FI25" s="33">
        <v>5</v>
      </c>
      <c r="FJ25" s="33">
        <v>6</v>
      </c>
      <c r="FK25" s="33">
        <v>7</v>
      </c>
      <c r="FL25" s="33">
        <v>8</v>
      </c>
      <c r="FM25" s="33">
        <v>9</v>
      </c>
      <c r="FN25" s="33">
        <v>10</v>
      </c>
      <c r="FO25" s="33">
        <v>11</v>
      </c>
      <c r="FP25" s="33">
        <v>12</v>
      </c>
      <c r="FS25" s="29">
        <v>1</v>
      </c>
      <c r="FT25" s="29">
        <v>2</v>
      </c>
      <c r="FU25" s="29">
        <v>3</v>
      </c>
      <c r="FV25" s="29">
        <v>4</v>
      </c>
      <c r="FW25" s="29">
        <v>5</v>
      </c>
      <c r="FX25" s="29">
        <v>6</v>
      </c>
      <c r="FY25" s="29">
        <v>7</v>
      </c>
      <c r="FZ25" s="29">
        <v>8</v>
      </c>
      <c r="GA25" s="29">
        <v>9</v>
      </c>
      <c r="GB25" s="29">
        <v>10</v>
      </c>
      <c r="GC25" s="29">
        <v>11</v>
      </c>
      <c r="GD25" s="29">
        <v>12</v>
      </c>
      <c r="GI25" s="63"/>
      <c r="GJ25" s="31" t="s">
        <v>54</v>
      </c>
      <c r="GK25" s="31"/>
      <c r="GL25" s="31">
        <v>132.911</v>
      </c>
      <c r="GM25" s="31">
        <v>428.23899999999998</v>
      </c>
      <c r="GN25" s="31">
        <v>27757.1</v>
      </c>
      <c r="GO25" s="31">
        <v>28536.7</v>
      </c>
      <c r="GP25" s="31">
        <v>98800</v>
      </c>
      <c r="GQ25" s="31">
        <v>146202</v>
      </c>
      <c r="GR25" s="17">
        <v>462.27800000000002</v>
      </c>
      <c r="GS25" s="17">
        <v>93.334000000000003</v>
      </c>
      <c r="GT25" s="31">
        <v>23.6813</v>
      </c>
      <c r="GU25" s="31">
        <v>11753.9</v>
      </c>
      <c r="GV25" s="31">
        <v>2.9794100000000001</v>
      </c>
      <c r="GW25" s="17">
        <v>-0.20263200000000001</v>
      </c>
      <c r="GX25" s="31">
        <v>1429.55</v>
      </c>
      <c r="GY25" s="31">
        <v>88453.1</v>
      </c>
      <c r="GZ25" s="31">
        <v>430.71499999999997</v>
      </c>
      <c r="HA25" s="31">
        <v>486.12099999999998</v>
      </c>
      <c r="HB25" s="31">
        <v>34.963299999999997</v>
      </c>
      <c r="HC25" s="31">
        <v>405.26600000000002</v>
      </c>
      <c r="HD25" s="17">
        <v>-2.1128900000000002</v>
      </c>
      <c r="HE25" s="31">
        <v>3.0599799999999999</v>
      </c>
      <c r="HF25" s="31">
        <v>0.110112</v>
      </c>
      <c r="HG25" s="17" t="s">
        <v>292</v>
      </c>
      <c r="HH25" s="31">
        <v>36.570999999999998</v>
      </c>
      <c r="HI25" s="31">
        <v>2.55158</v>
      </c>
      <c r="HJ25" s="31">
        <v>12.129</v>
      </c>
      <c r="HK25" s="31">
        <v>1159.98</v>
      </c>
      <c r="HL25" s="31">
        <v>6.4544900000000002E-3</v>
      </c>
      <c r="HM25" s="17" t="s">
        <v>292</v>
      </c>
      <c r="HN25" s="31">
        <v>0.31104599999999999</v>
      </c>
      <c r="HO25" s="31">
        <v>5.0174599999999998</v>
      </c>
      <c r="HQ25" s="31">
        <v>395000</v>
      </c>
      <c r="HR25" s="31">
        <v>44900</v>
      </c>
      <c r="HS25" s="31">
        <v>98800.000000000015</v>
      </c>
      <c r="HT25" s="31">
        <v>171700.00000000003</v>
      </c>
      <c r="HU25" s="31">
        <v>82899.999999999985</v>
      </c>
      <c r="HV25" s="31">
        <v>15400</v>
      </c>
      <c r="HW25" s="31">
        <v>191300</v>
      </c>
      <c r="HY25" s="17">
        <v>0</v>
      </c>
      <c r="HZ25" s="31">
        <v>1</v>
      </c>
      <c r="IA25" s="31">
        <v>2</v>
      </c>
      <c r="IB25" s="31">
        <v>3</v>
      </c>
      <c r="IC25" s="31">
        <v>4</v>
      </c>
      <c r="ID25" s="31">
        <v>5</v>
      </c>
      <c r="IE25" s="31">
        <v>6</v>
      </c>
      <c r="IF25" s="31">
        <v>7</v>
      </c>
      <c r="IG25" s="31">
        <v>8</v>
      </c>
      <c r="IH25" s="31">
        <v>9</v>
      </c>
      <c r="II25" s="31">
        <v>10</v>
      </c>
      <c r="IJ25" s="31">
        <v>11</v>
      </c>
      <c r="IK25" s="31">
        <v>12</v>
      </c>
      <c r="IN25" s="81"/>
      <c r="IO25" s="81"/>
      <c r="IP25" s="81"/>
      <c r="IQ25" s="81"/>
      <c r="JF25" s="78"/>
      <c r="JG25" s="78"/>
      <c r="JH25" s="78"/>
      <c r="JI25" s="78"/>
      <c r="JJ25" s="78"/>
      <c r="JK25" s="78"/>
    </row>
    <row r="26" spans="1:271" ht="14.4" customHeight="1">
      <c r="A26" s="63"/>
      <c r="B26" s="31" t="s">
        <v>55</v>
      </c>
      <c r="C26" s="31"/>
      <c r="D26" s="31">
        <v>164.85900000000001</v>
      </c>
      <c r="E26" s="31">
        <v>301.74900000000002</v>
      </c>
      <c r="F26" s="31">
        <v>33055.5</v>
      </c>
      <c r="G26" s="31">
        <v>33462.9</v>
      </c>
      <c r="H26" s="31">
        <v>98100</v>
      </c>
      <c r="I26" s="31">
        <v>152917</v>
      </c>
      <c r="J26" s="17">
        <v>234.15</v>
      </c>
      <c r="K26" s="17">
        <v>234.21799999999999</v>
      </c>
      <c r="L26" s="31">
        <v>21.912700000000001</v>
      </c>
      <c r="M26" s="31">
        <v>14540.9</v>
      </c>
      <c r="N26" s="31">
        <v>3.66262</v>
      </c>
      <c r="O26" s="17">
        <v>2.2696700000000001</v>
      </c>
      <c r="P26" s="31">
        <v>1625.92</v>
      </c>
      <c r="Q26" s="31">
        <v>103393</v>
      </c>
      <c r="R26" s="31">
        <v>479.863</v>
      </c>
      <c r="S26" s="31">
        <v>566.44299999999998</v>
      </c>
      <c r="T26" s="31">
        <v>30.936499999999999</v>
      </c>
      <c r="U26" s="31">
        <v>450.18799999999999</v>
      </c>
      <c r="V26" s="17">
        <v>2.18404</v>
      </c>
      <c r="W26" s="31">
        <v>0.54551700000000003</v>
      </c>
      <c r="X26" s="31">
        <v>3.2486399999999999E-2</v>
      </c>
      <c r="Y26" s="31">
        <v>0.10174900000000001</v>
      </c>
      <c r="Z26" s="31">
        <v>41.453299999999999</v>
      </c>
      <c r="AA26" s="31">
        <v>2.0814400000000002</v>
      </c>
      <c r="AB26" s="31">
        <v>16.725899999999999</v>
      </c>
      <c r="AC26" s="31">
        <v>924.14400000000001</v>
      </c>
      <c r="AD26" s="31">
        <v>2.1448499999999999E-4</v>
      </c>
      <c r="AE26" s="31">
        <v>5.6253499999999997E-4</v>
      </c>
      <c r="AF26" s="31">
        <v>4.4550199999999998E-2</v>
      </c>
      <c r="AG26" s="31">
        <v>3.32077</v>
      </c>
      <c r="AI26" s="31">
        <v>395100</v>
      </c>
      <c r="AJ26" s="31">
        <v>43200</v>
      </c>
      <c r="AK26" s="31">
        <v>98100</v>
      </c>
      <c r="AL26" s="31">
        <v>172100</v>
      </c>
      <c r="AM26" s="31">
        <v>83200</v>
      </c>
      <c r="AN26" s="31">
        <v>17600</v>
      </c>
      <c r="AO26" s="31">
        <v>190900</v>
      </c>
      <c r="AQ26" s="64"/>
      <c r="AR26" s="31" t="s">
        <v>90</v>
      </c>
      <c r="AS26" s="31"/>
      <c r="AT26" s="31">
        <v>182.256</v>
      </c>
      <c r="AU26" s="31">
        <v>609.45000000000005</v>
      </c>
      <c r="AV26" s="31">
        <v>37916.1</v>
      </c>
      <c r="AW26" s="31">
        <v>38096.9</v>
      </c>
      <c r="AX26" s="31">
        <v>102600</v>
      </c>
      <c r="AY26" s="31">
        <v>157466</v>
      </c>
      <c r="AZ26" s="17">
        <v>45.656399999999998</v>
      </c>
      <c r="BA26" s="17">
        <v>144.09100000000001</v>
      </c>
      <c r="BB26" s="31">
        <v>6.9230799999999997</v>
      </c>
      <c r="BC26" s="31">
        <v>10437.1</v>
      </c>
      <c r="BD26" s="31">
        <v>432.85300000000001</v>
      </c>
      <c r="BE26" s="31">
        <v>336.35399999999998</v>
      </c>
      <c r="BF26" s="31">
        <v>1729.94</v>
      </c>
      <c r="BG26" s="31">
        <v>102500</v>
      </c>
      <c r="BH26" s="31">
        <v>469.44200000000001</v>
      </c>
      <c r="BI26" s="31">
        <v>522.06700000000001</v>
      </c>
      <c r="BJ26" s="31">
        <v>28.415900000000001</v>
      </c>
      <c r="BK26" s="31">
        <v>406.89100000000002</v>
      </c>
      <c r="BL26" s="17">
        <v>-2.6295700000000002</v>
      </c>
      <c r="BM26" s="31">
        <v>0.68452800000000003</v>
      </c>
      <c r="BN26" s="31">
        <v>1.5066899999999999E-2</v>
      </c>
      <c r="BO26" s="32">
        <v>2.1131900000000001E-13</v>
      </c>
      <c r="BP26" s="31">
        <v>9.9093499999999999</v>
      </c>
      <c r="BQ26" s="31">
        <v>1.04291</v>
      </c>
      <c r="BR26" s="31">
        <v>19.6691</v>
      </c>
      <c r="BS26" s="31">
        <v>980.36500000000001</v>
      </c>
      <c r="BT26" s="17" t="s">
        <v>292</v>
      </c>
      <c r="BU26" s="31">
        <v>4.4224100000000001E-4</v>
      </c>
      <c r="BV26" s="31">
        <v>7.7436599999999994E-2</v>
      </c>
      <c r="BW26" s="31">
        <v>2.1966399999999999</v>
      </c>
      <c r="BY26" s="31">
        <v>399500</v>
      </c>
      <c r="BZ26" s="31">
        <v>53400</v>
      </c>
      <c r="CA26" s="31">
        <v>102600</v>
      </c>
      <c r="CB26" s="31">
        <v>179200.00000000003</v>
      </c>
      <c r="CC26" s="31">
        <v>86000</v>
      </c>
      <c r="CD26" s="31">
        <v>0</v>
      </c>
      <c r="CE26" s="31">
        <v>179300</v>
      </c>
      <c r="CG26" s="64"/>
      <c r="CH26" s="29" t="s">
        <v>123</v>
      </c>
      <c r="CI26" s="29"/>
      <c r="CJ26" s="29">
        <v>251.15700000000001</v>
      </c>
      <c r="CK26" s="29">
        <v>790.06200000000001</v>
      </c>
      <c r="CL26" s="29">
        <v>60200.3</v>
      </c>
      <c r="CM26" s="29">
        <v>58256.9</v>
      </c>
      <c r="CN26" s="29">
        <v>105500</v>
      </c>
      <c r="CO26" s="29">
        <v>174549</v>
      </c>
      <c r="CP26" s="17">
        <v>1794.04</v>
      </c>
      <c r="CQ26" s="17">
        <v>332.46800000000002</v>
      </c>
      <c r="CR26" s="29">
        <v>47.872199999999999</v>
      </c>
      <c r="CS26" s="29">
        <v>14541.9</v>
      </c>
      <c r="CT26" s="29">
        <v>590.17999999999995</v>
      </c>
      <c r="CU26" s="29">
        <v>236.976</v>
      </c>
      <c r="CV26" s="29">
        <v>227.13</v>
      </c>
      <c r="CW26" s="29">
        <v>104632</v>
      </c>
      <c r="CX26" s="29">
        <v>538.63699999999994</v>
      </c>
      <c r="CY26" s="29">
        <v>628.16499999999996</v>
      </c>
      <c r="CZ26" s="29">
        <v>43.083399999999997</v>
      </c>
      <c r="DA26" s="29">
        <v>499.64</v>
      </c>
      <c r="DB26" s="17">
        <v>0.59901700000000002</v>
      </c>
      <c r="DC26" s="29">
        <v>1.302</v>
      </c>
      <c r="DD26" s="29">
        <v>5.7764500000000003E-2</v>
      </c>
      <c r="DE26" s="29">
        <v>15.3034</v>
      </c>
      <c r="DF26" s="29">
        <v>28.126000000000001</v>
      </c>
      <c r="DG26" s="29">
        <v>5.9649599999999996</v>
      </c>
      <c r="DH26" s="29">
        <v>33.432899999999997</v>
      </c>
      <c r="DI26" s="29">
        <v>986.5</v>
      </c>
      <c r="DJ26" s="17" t="s">
        <v>292</v>
      </c>
      <c r="DK26" s="29">
        <v>8.3787400000000008E-3</v>
      </c>
      <c r="DL26" s="29">
        <v>0.33833200000000002</v>
      </c>
      <c r="DM26" s="29">
        <v>6.6179300000000003</v>
      </c>
      <c r="DO26" s="29">
        <v>418600</v>
      </c>
      <c r="DP26" s="29">
        <v>74200</v>
      </c>
      <c r="DQ26" s="29">
        <v>105500</v>
      </c>
      <c r="DR26" s="29">
        <v>190000</v>
      </c>
      <c r="DS26" s="29">
        <v>72000</v>
      </c>
      <c r="DT26" s="29">
        <v>12400</v>
      </c>
      <c r="DU26" s="29">
        <v>127400</v>
      </c>
      <c r="EP26" s="17">
        <v>2.2696700000000001</v>
      </c>
      <c r="EQ26" s="31">
        <v>1</v>
      </c>
      <c r="ER26" s="31">
        <v>2</v>
      </c>
      <c r="ES26" s="31">
        <v>3</v>
      </c>
      <c r="ET26" s="31">
        <v>4</v>
      </c>
      <c r="EU26" s="31">
        <v>5</v>
      </c>
      <c r="EV26" s="31">
        <v>6</v>
      </c>
      <c r="EW26" s="31">
        <v>7</v>
      </c>
      <c r="EX26" s="31">
        <v>8</v>
      </c>
      <c r="EY26" s="31">
        <v>9</v>
      </c>
      <c r="EZ26" s="31">
        <v>10</v>
      </c>
      <c r="FA26" s="31">
        <v>11</v>
      </c>
      <c r="FB26" s="31">
        <v>12</v>
      </c>
      <c r="FE26" s="31">
        <v>1</v>
      </c>
      <c r="FF26" s="31">
        <v>2</v>
      </c>
      <c r="FG26" s="31">
        <v>3</v>
      </c>
      <c r="FH26" s="31">
        <v>4</v>
      </c>
      <c r="FI26" s="31">
        <v>5</v>
      </c>
      <c r="FJ26" s="31">
        <v>6</v>
      </c>
      <c r="FK26" s="31">
        <v>7</v>
      </c>
      <c r="FL26" s="31">
        <v>8</v>
      </c>
      <c r="FM26" s="31">
        <v>9</v>
      </c>
      <c r="FN26" s="31">
        <v>10</v>
      </c>
      <c r="FO26" s="31">
        <v>11</v>
      </c>
      <c r="FP26" s="31">
        <v>12</v>
      </c>
      <c r="FS26" s="29">
        <v>1</v>
      </c>
      <c r="FT26" s="29">
        <v>2</v>
      </c>
      <c r="FU26" s="29">
        <v>3</v>
      </c>
      <c r="FV26" s="29">
        <v>4</v>
      </c>
      <c r="FW26" s="29">
        <v>5</v>
      </c>
      <c r="FX26" s="29">
        <v>6</v>
      </c>
      <c r="FY26" s="29">
        <v>7</v>
      </c>
      <c r="FZ26" s="29">
        <v>8</v>
      </c>
      <c r="GA26" s="29">
        <v>9</v>
      </c>
      <c r="GB26" s="29">
        <v>10</v>
      </c>
      <c r="GC26" s="29">
        <v>11</v>
      </c>
      <c r="GD26" s="29">
        <v>12</v>
      </c>
      <c r="GI26" s="63"/>
      <c r="GJ26" s="31" t="s">
        <v>55</v>
      </c>
      <c r="GK26" s="31"/>
      <c r="GL26" s="31">
        <v>164.85900000000001</v>
      </c>
      <c r="GM26" s="31">
        <v>301.74900000000002</v>
      </c>
      <c r="GN26" s="31">
        <v>33055.5</v>
      </c>
      <c r="GO26" s="31">
        <v>33462.9</v>
      </c>
      <c r="GP26" s="31">
        <v>98100</v>
      </c>
      <c r="GQ26" s="31">
        <v>152917</v>
      </c>
      <c r="GR26" s="17">
        <v>234.15</v>
      </c>
      <c r="GS26" s="17">
        <v>234.21799999999999</v>
      </c>
      <c r="GT26" s="31">
        <v>21.912700000000001</v>
      </c>
      <c r="GU26" s="31">
        <v>14540.9</v>
      </c>
      <c r="GV26" s="31">
        <v>3.66262</v>
      </c>
      <c r="GW26" s="17">
        <v>2.2696700000000001</v>
      </c>
      <c r="GX26" s="31">
        <v>1625.92</v>
      </c>
      <c r="GY26" s="31">
        <v>103393</v>
      </c>
      <c r="GZ26" s="31">
        <v>479.863</v>
      </c>
      <c r="HA26" s="31">
        <v>566.44299999999998</v>
      </c>
      <c r="HB26" s="31">
        <v>30.936499999999999</v>
      </c>
      <c r="HC26" s="31">
        <v>450.18799999999999</v>
      </c>
      <c r="HD26" s="17">
        <v>2.18404</v>
      </c>
      <c r="HE26" s="31">
        <v>0.54551700000000003</v>
      </c>
      <c r="HF26" s="31">
        <v>3.2486399999999999E-2</v>
      </c>
      <c r="HG26" s="31">
        <v>0.10174900000000001</v>
      </c>
      <c r="HH26" s="31">
        <v>41.453299999999999</v>
      </c>
      <c r="HI26" s="31">
        <v>2.0814400000000002</v>
      </c>
      <c r="HJ26" s="31">
        <v>16.725899999999999</v>
      </c>
      <c r="HK26" s="31">
        <v>924.14400000000001</v>
      </c>
      <c r="HL26" s="31">
        <v>2.1448499999999999E-4</v>
      </c>
      <c r="HM26" s="31">
        <v>5.6253499999999997E-4</v>
      </c>
      <c r="HN26" s="31">
        <v>4.4550199999999998E-2</v>
      </c>
      <c r="HO26" s="31">
        <v>3.32077</v>
      </c>
      <c r="HQ26" s="31">
        <v>395100</v>
      </c>
      <c r="HR26" s="31">
        <v>43200</v>
      </c>
      <c r="HS26" s="31">
        <v>98100</v>
      </c>
      <c r="HT26" s="31">
        <v>172100</v>
      </c>
      <c r="HU26" s="31">
        <v>83200</v>
      </c>
      <c r="HV26" s="31">
        <v>17600</v>
      </c>
      <c r="HW26" s="31">
        <v>190900</v>
      </c>
      <c r="HY26" s="17">
        <v>2.2696700000000001</v>
      </c>
      <c r="HZ26" s="31">
        <v>1</v>
      </c>
      <c r="IA26" s="31">
        <v>2</v>
      </c>
      <c r="IB26" s="31">
        <v>3</v>
      </c>
      <c r="IC26" s="31">
        <v>4</v>
      </c>
      <c r="ID26" s="31">
        <v>5</v>
      </c>
      <c r="IE26" s="31">
        <v>6</v>
      </c>
      <c r="IF26" s="31">
        <v>7</v>
      </c>
      <c r="IG26" s="31">
        <v>8</v>
      </c>
      <c r="IH26" s="31">
        <v>9</v>
      </c>
      <c r="II26" s="31">
        <v>10</v>
      </c>
      <c r="IJ26" s="31">
        <v>11</v>
      </c>
      <c r="IK26" s="31">
        <v>12</v>
      </c>
      <c r="IN26" s="81"/>
      <c r="IO26" s="81"/>
      <c r="IP26" s="81"/>
      <c r="IQ26" s="81"/>
      <c r="JF26" s="78"/>
      <c r="JG26" s="78"/>
      <c r="JH26" s="78"/>
      <c r="JI26" s="78"/>
      <c r="JJ26" s="78"/>
      <c r="JK26" s="78"/>
    </row>
    <row r="27" spans="1:271" ht="14.4" customHeight="1">
      <c r="A27" s="63"/>
      <c r="B27" s="31" t="s">
        <v>56</v>
      </c>
      <c r="C27" s="31"/>
      <c r="D27" s="31">
        <v>167.88200000000001</v>
      </c>
      <c r="E27" s="31">
        <v>509.23500000000001</v>
      </c>
      <c r="F27" s="31">
        <v>32508.1</v>
      </c>
      <c r="G27" s="31">
        <v>34448.300000000003</v>
      </c>
      <c r="H27" s="31">
        <v>98400</v>
      </c>
      <c r="I27" s="31">
        <v>145716</v>
      </c>
      <c r="J27" s="17">
        <v>-125.378</v>
      </c>
      <c r="K27" s="17">
        <v>334.98700000000002</v>
      </c>
      <c r="L27" s="31">
        <v>20.007200000000001</v>
      </c>
      <c r="M27" s="31">
        <v>11421.7</v>
      </c>
      <c r="N27" s="31">
        <v>2.8181500000000002</v>
      </c>
      <c r="O27" s="17">
        <v>1.83429</v>
      </c>
      <c r="P27" s="31">
        <v>1669.55</v>
      </c>
      <c r="Q27" s="31">
        <v>108144</v>
      </c>
      <c r="R27" s="31">
        <v>524.029</v>
      </c>
      <c r="S27" s="31">
        <v>611.20000000000005</v>
      </c>
      <c r="T27" s="31">
        <v>33.077500000000001</v>
      </c>
      <c r="U27" s="31">
        <v>439.33</v>
      </c>
      <c r="V27" s="17">
        <v>-5.1375900000000003</v>
      </c>
      <c r="W27" s="31">
        <v>0.449293</v>
      </c>
      <c r="X27" s="31">
        <v>8.3520800000000006E-2</v>
      </c>
      <c r="Y27" s="17" t="s">
        <v>292</v>
      </c>
      <c r="Z27" s="31">
        <v>43.919800000000002</v>
      </c>
      <c r="AA27" s="31">
        <v>2.1122800000000002</v>
      </c>
      <c r="AB27" s="31">
        <v>15.723000000000001</v>
      </c>
      <c r="AC27" s="31">
        <v>943.06399999999996</v>
      </c>
      <c r="AD27" s="31">
        <v>9.3220999999999998E-3</v>
      </c>
      <c r="AE27" s="17" t="s">
        <v>292</v>
      </c>
      <c r="AF27" s="31">
        <v>5.4824499999999998E-2</v>
      </c>
      <c r="AG27" s="31">
        <v>3.8287800000000001</v>
      </c>
      <c r="AI27" s="31">
        <v>395500</v>
      </c>
      <c r="AJ27" s="31">
        <v>45700</v>
      </c>
      <c r="AK27" s="31">
        <v>98400</v>
      </c>
      <c r="AL27" s="31">
        <v>172600.00000000003</v>
      </c>
      <c r="AM27" s="31">
        <v>82300</v>
      </c>
      <c r="AN27" s="31">
        <v>14700</v>
      </c>
      <c r="AO27" s="31">
        <v>190799.99999999997</v>
      </c>
      <c r="AQ27" s="64"/>
      <c r="AR27" s="29" t="s">
        <v>91</v>
      </c>
      <c r="AS27" s="29"/>
      <c r="AT27" s="29">
        <v>161.839</v>
      </c>
      <c r="AU27" s="29">
        <v>647.00800000000004</v>
      </c>
      <c r="AV27" s="29">
        <v>39366.199999999997</v>
      </c>
      <c r="AW27" s="29">
        <v>39461.1</v>
      </c>
      <c r="AX27" s="29">
        <v>100000</v>
      </c>
      <c r="AY27" s="29">
        <v>155730</v>
      </c>
      <c r="AZ27" s="17">
        <v>-232.334</v>
      </c>
      <c r="BA27" s="17">
        <v>62.201300000000003</v>
      </c>
      <c r="BB27" s="29">
        <v>10.819599999999999</v>
      </c>
      <c r="BC27" s="29">
        <v>10271.1</v>
      </c>
      <c r="BD27" s="29">
        <v>504.173</v>
      </c>
      <c r="BE27" s="29">
        <v>247.691</v>
      </c>
      <c r="BF27" s="29">
        <v>1637.88</v>
      </c>
      <c r="BG27" s="29">
        <v>104015</v>
      </c>
      <c r="BH27" s="29">
        <v>510.92500000000001</v>
      </c>
      <c r="BI27" s="29">
        <v>519.68200000000002</v>
      </c>
      <c r="BJ27" s="29">
        <v>30.744800000000001</v>
      </c>
      <c r="BK27" s="29">
        <v>353.55900000000003</v>
      </c>
      <c r="BL27" s="17">
        <v>0.86248599999999997</v>
      </c>
      <c r="BM27" s="29">
        <v>0.83123800000000003</v>
      </c>
      <c r="BN27" s="29">
        <v>9.8420800000000003E-2</v>
      </c>
      <c r="BO27" s="17" t="s">
        <v>292</v>
      </c>
      <c r="BP27" s="29">
        <v>20.7546</v>
      </c>
      <c r="BQ27" s="29">
        <v>1.0083899999999999</v>
      </c>
      <c r="BR27" s="29">
        <v>17.0123</v>
      </c>
      <c r="BS27" s="29">
        <v>1016.03</v>
      </c>
      <c r="BT27" s="29">
        <v>2.3913E-4</v>
      </c>
      <c r="BU27" s="17" t="s">
        <v>292</v>
      </c>
      <c r="BV27" s="29">
        <v>0.106391</v>
      </c>
      <c r="BW27" s="29">
        <v>2.8345899999999999</v>
      </c>
      <c r="BY27" s="29">
        <v>398000</v>
      </c>
      <c r="BZ27" s="29">
        <v>53500</v>
      </c>
      <c r="CA27" s="29">
        <v>100000</v>
      </c>
      <c r="CB27" s="29">
        <v>178700</v>
      </c>
      <c r="CC27" s="29">
        <v>85600</v>
      </c>
      <c r="CD27" s="29">
        <v>0</v>
      </c>
      <c r="CE27" s="29">
        <v>184300</v>
      </c>
      <c r="CG27" s="64"/>
      <c r="CH27" s="27" t="s">
        <v>124</v>
      </c>
      <c r="CI27" s="27"/>
      <c r="CJ27" s="27">
        <v>240.77</v>
      </c>
      <c r="CK27" s="27">
        <v>804.173</v>
      </c>
      <c r="CL27" s="27">
        <v>56331.5</v>
      </c>
      <c r="CM27" s="27">
        <v>55922.3</v>
      </c>
      <c r="CN27" s="27">
        <v>103700</v>
      </c>
      <c r="CO27" s="27">
        <v>162660</v>
      </c>
      <c r="CP27" s="17">
        <v>1093.8499999999999</v>
      </c>
      <c r="CQ27" s="17">
        <v>160.191</v>
      </c>
      <c r="CR27" s="27">
        <v>45.799700000000001</v>
      </c>
      <c r="CS27" s="27">
        <v>12491.8</v>
      </c>
      <c r="CT27" s="27">
        <v>484.56799999999998</v>
      </c>
      <c r="CU27" s="27">
        <v>166.86099999999999</v>
      </c>
      <c r="CV27" s="27">
        <v>226.053</v>
      </c>
      <c r="CW27" s="27">
        <v>97530.2</v>
      </c>
      <c r="CX27" s="27">
        <v>495.75200000000001</v>
      </c>
      <c r="CY27" s="27">
        <v>497.52600000000001</v>
      </c>
      <c r="CZ27" s="27">
        <v>37.122300000000003</v>
      </c>
      <c r="DA27" s="27">
        <v>422.41199999999998</v>
      </c>
      <c r="DB27" s="17">
        <v>5.8434999999999997</v>
      </c>
      <c r="DC27" s="27">
        <v>1.69659</v>
      </c>
      <c r="DD27" s="27">
        <v>0.11636000000000001</v>
      </c>
      <c r="DE27" s="27">
        <v>13.1996</v>
      </c>
      <c r="DF27" s="27">
        <v>27.811299999999999</v>
      </c>
      <c r="DG27" s="27">
        <v>5.9049399999999999</v>
      </c>
      <c r="DH27" s="27">
        <v>23.070599999999999</v>
      </c>
      <c r="DI27" s="27">
        <v>882.6</v>
      </c>
      <c r="DJ27" s="27">
        <v>9.8167700000000003E-4</v>
      </c>
      <c r="DK27" s="27">
        <v>3.4791799999999998E-2</v>
      </c>
      <c r="DL27" s="27">
        <v>0.319797</v>
      </c>
      <c r="DM27" s="27">
        <v>6.4963499999999996</v>
      </c>
      <c r="DO27" s="27">
        <v>418000</v>
      </c>
      <c r="DP27" s="27">
        <v>73300</v>
      </c>
      <c r="DQ27" s="27">
        <v>103699.99999999999</v>
      </c>
      <c r="DR27" s="27">
        <v>190400</v>
      </c>
      <c r="DS27" s="27">
        <v>72500</v>
      </c>
      <c r="DT27" s="27">
        <v>13400</v>
      </c>
      <c r="DU27" s="27">
        <v>128900</v>
      </c>
      <c r="EP27" s="17">
        <v>1.83429</v>
      </c>
      <c r="EQ27" s="31">
        <v>1</v>
      </c>
      <c r="ER27" s="31">
        <v>2</v>
      </c>
      <c r="ES27" s="31">
        <v>3</v>
      </c>
      <c r="ET27" s="31">
        <v>4</v>
      </c>
      <c r="EU27" s="31">
        <v>5</v>
      </c>
      <c r="EV27" s="31">
        <v>6</v>
      </c>
      <c r="EW27" s="31">
        <v>7</v>
      </c>
      <c r="EX27" s="31">
        <v>8</v>
      </c>
      <c r="EY27" s="31">
        <v>9</v>
      </c>
      <c r="EZ27" s="31">
        <v>10</v>
      </c>
      <c r="FA27" s="31">
        <v>11</v>
      </c>
      <c r="FB27" s="31">
        <v>12</v>
      </c>
      <c r="FE27" s="29">
        <v>1</v>
      </c>
      <c r="FF27" s="29">
        <v>2</v>
      </c>
      <c r="FG27" s="29">
        <v>3</v>
      </c>
      <c r="FH27" s="29">
        <v>4</v>
      </c>
      <c r="FI27" s="29">
        <v>5</v>
      </c>
      <c r="FJ27" s="29">
        <v>6</v>
      </c>
      <c r="FK27" s="29">
        <v>7</v>
      </c>
      <c r="FL27" s="29">
        <v>8</v>
      </c>
      <c r="FM27" s="29">
        <v>9</v>
      </c>
      <c r="FN27" s="29">
        <v>10</v>
      </c>
      <c r="FO27" s="29">
        <v>11</v>
      </c>
      <c r="FP27" s="29">
        <v>12</v>
      </c>
      <c r="FS27" s="27">
        <v>1</v>
      </c>
      <c r="FT27" s="27">
        <v>2</v>
      </c>
      <c r="FU27" s="27">
        <v>3</v>
      </c>
      <c r="FV27" s="27">
        <v>4</v>
      </c>
      <c r="FW27" s="27">
        <v>5</v>
      </c>
      <c r="FX27" s="27">
        <v>6</v>
      </c>
      <c r="FY27" s="27">
        <v>7</v>
      </c>
      <c r="FZ27" s="27">
        <v>8</v>
      </c>
      <c r="GA27" s="27">
        <v>9</v>
      </c>
      <c r="GB27" s="27">
        <v>10</v>
      </c>
      <c r="GC27" s="27">
        <v>11</v>
      </c>
      <c r="GD27" s="27">
        <v>12</v>
      </c>
      <c r="GI27" s="63"/>
      <c r="GJ27" s="31" t="s">
        <v>56</v>
      </c>
      <c r="GK27" s="31"/>
      <c r="GL27" s="31">
        <v>167.88200000000001</v>
      </c>
      <c r="GM27" s="31">
        <v>509.23500000000001</v>
      </c>
      <c r="GN27" s="31">
        <v>32508.1</v>
      </c>
      <c r="GO27" s="31">
        <v>34448.300000000003</v>
      </c>
      <c r="GP27" s="31">
        <v>98400</v>
      </c>
      <c r="GQ27" s="31">
        <v>145716</v>
      </c>
      <c r="GR27" s="17">
        <v>-125.378</v>
      </c>
      <c r="GS27" s="17">
        <v>334.98700000000002</v>
      </c>
      <c r="GT27" s="31">
        <v>20.007200000000001</v>
      </c>
      <c r="GU27" s="31">
        <v>11421.7</v>
      </c>
      <c r="GV27" s="31">
        <v>2.8181500000000002</v>
      </c>
      <c r="GW27" s="17">
        <v>1.83429</v>
      </c>
      <c r="GX27" s="31">
        <v>1669.55</v>
      </c>
      <c r="GY27" s="31">
        <v>108144</v>
      </c>
      <c r="GZ27" s="31">
        <v>524.029</v>
      </c>
      <c r="HA27" s="31">
        <v>611.20000000000005</v>
      </c>
      <c r="HB27" s="31">
        <v>33.077500000000001</v>
      </c>
      <c r="HC27" s="31">
        <v>439.33</v>
      </c>
      <c r="HD27" s="17">
        <v>-5.1375900000000003</v>
      </c>
      <c r="HE27" s="31">
        <v>0.449293</v>
      </c>
      <c r="HF27" s="31">
        <v>8.3520800000000006E-2</v>
      </c>
      <c r="HG27" s="17" t="s">
        <v>292</v>
      </c>
      <c r="HH27" s="31">
        <v>43.919800000000002</v>
      </c>
      <c r="HI27" s="31">
        <v>2.1122800000000002</v>
      </c>
      <c r="HJ27" s="31">
        <v>15.723000000000001</v>
      </c>
      <c r="HK27" s="31">
        <v>943.06399999999996</v>
      </c>
      <c r="HL27" s="31">
        <v>9.3220999999999998E-3</v>
      </c>
      <c r="HM27" s="17" t="s">
        <v>292</v>
      </c>
      <c r="HN27" s="31">
        <v>5.4824499999999998E-2</v>
      </c>
      <c r="HO27" s="31">
        <v>3.8287800000000001</v>
      </c>
      <c r="HQ27" s="31">
        <v>395500</v>
      </c>
      <c r="HR27" s="31">
        <v>45700</v>
      </c>
      <c r="HS27" s="31">
        <v>98400</v>
      </c>
      <c r="HT27" s="31">
        <v>172600.00000000003</v>
      </c>
      <c r="HU27" s="31">
        <v>82300</v>
      </c>
      <c r="HV27" s="31">
        <v>14700</v>
      </c>
      <c r="HW27" s="31">
        <v>190799.99999999997</v>
      </c>
      <c r="HY27" s="17">
        <v>1.83429</v>
      </c>
      <c r="HZ27" s="31">
        <v>1</v>
      </c>
      <c r="IA27" s="31">
        <v>2</v>
      </c>
      <c r="IB27" s="31">
        <v>3</v>
      </c>
      <c r="IC27" s="31">
        <v>4</v>
      </c>
      <c r="ID27" s="31">
        <v>5</v>
      </c>
      <c r="IE27" s="31">
        <v>6</v>
      </c>
      <c r="IF27" s="31">
        <v>7</v>
      </c>
      <c r="IG27" s="31">
        <v>8</v>
      </c>
      <c r="IH27" s="31">
        <v>9</v>
      </c>
      <c r="II27" s="31">
        <v>10</v>
      </c>
      <c r="IJ27" s="31">
        <v>11</v>
      </c>
      <c r="IK27" s="31">
        <v>12</v>
      </c>
      <c r="IN27" s="81"/>
      <c r="IO27" s="81"/>
      <c r="IP27" s="81"/>
      <c r="IQ27" s="81"/>
      <c r="JF27" s="78"/>
      <c r="JG27" s="78"/>
      <c r="JH27" s="78"/>
      <c r="JI27" s="78"/>
      <c r="JJ27" s="78"/>
      <c r="JK27" s="78"/>
    </row>
    <row r="28" spans="1:271" ht="14.4" customHeight="1">
      <c r="A28" s="63"/>
      <c r="B28" s="31" t="s">
        <v>57</v>
      </c>
      <c r="C28" s="31"/>
      <c r="D28" s="31">
        <v>148.72800000000001</v>
      </c>
      <c r="E28" s="31">
        <v>286.74200000000002</v>
      </c>
      <c r="F28" s="31">
        <v>29975.9</v>
      </c>
      <c r="G28" s="31">
        <v>32963.1</v>
      </c>
      <c r="H28" s="31">
        <v>99500</v>
      </c>
      <c r="I28" s="31">
        <v>134563</v>
      </c>
      <c r="J28" s="17">
        <v>359.70699999999999</v>
      </c>
      <c r="K28" s="17">
        <v>210.221</v>
      </c>
      <c r="L28" s="31">
        <v>16.953299999999999</v>
      </c>
      <c r="M28" s="31">
        <v>10466.6</v>
      </c>
      <c r="N28" s="31">
        <v>3.3808400000000001</v>
      </c>
      <c r="O28" s="17">
        <v>1.1937199999999999</v>
      </c>
      <c r="P28" s="31">
        <v>1485.91</v>
      </c>
      <c r="Q28" s="31">
        <v>94302.3</v>
      </c>
      <c r="R28" s="31">
        <v>432.28300000000002</v>
      </c>
      <c r="S28" s="31">
        <v>532.91399999999999</v>
      </c>
      <c r="T28" s="31">
        <v>29.349599999999999</v>
      </c>
      <c r="U28" s="31">
        <v>400.36799999999999</v>
      </c>
      <c r="V28" s="17">
        <v>-2.31189</v>
      </c>
      <c r="W28" s="31">
        <v>0.80467599999999995</v>
      </c>
      <c r="X28" s="31">
        <v>0.100398</v>
      </c>
      <c r="Y28" s="32">
        <v>2.4583700000000001E-11</v>
      </c>
      <c r="Z28" s="31">
        <v>35.518900000000002</v>
      </c>
      <c r="AA28" s="31">
        <v>1.8582000000000001</v>
      </c>
      <c r="AB28" s="31">
        <v>18.809899999999999</v>
      </c>
      <c r="AC28" s="31">
        <v>817.91300000000001</v>
      </c>
      <c r="AD28" s="31">
        <v>1.40573E-2</v>
      </c>
      <c r="AE28" s="31">
        <v>2.8924100000000001E-2</v>
      </c>
      <c r="AF28" s="31">
        <v>5.15474E-2</v>
      </c>
      <c r="AG28" s="31">
        <v>3.60955</v>
      </c>
      <c r="AI28" s="31">
        <v>394900</v>
      </c>
      <c r="AJ28" s="31">
        <v>45900</v>
      </c>
      <c r="AK28" s="31">
        <v>99500</v>
      </c>
      <c r="AL28" s="31">
        <v>171000</v>
      </c>
      <c r="AM28" s="31">
        <v>83000</v>
      </c>
      <c r="AN28" s="31">
        <v>14200</v>
      </c>
      <c r="AO28" s="31">
        <v>191400</v>
      </c>
      <c r="AQ28" s="64"/>
      <c r="AR28" s="27" t="s">
        <v>92</v>
      </c>
      <c r="AS28" s="27"/>
      <c r="AT28" s="27">
        <v>187.82300000000001</v>
      </c>
      <c r="AU28" s="27">
        <v>751.90899999999999</v>
      </c>
      <c r="AV28" s="27">
        <v>41568.400000000001</v>
      </c>
      <c r="AW28" s="27">
        <v>41244.400000000001</v>
      </c>
      <c r="AX28" s="27">
        <v>99600</v>
      </c>
      <c r="AY28" s="27">
        <v>160337</v>
      </c>
      <c r="AZ28" s="17">
        <v>-471.41399999999999</v>
      </c>
      <c r="BA28" s="17">
        <v>34.258899999999997</v>
      </c>
      <c r="BB28" s="27">
        <v>16.7852</v>
      </c>
      <c r="BC28" s="27">
        <v>15131.7</v>
      </c>
      <c r="BD28" s="27">
        <v>671.97400000000005</v>
      </c>
      <c r="BE28" s="27">
        <v>489.39699999999999</v>
      </c>
      <c r="BF28" s="27">
        <v>1840.79</v>
      </c>
      <c r="BG28" s="27">
        <v>114099</v>
      </c>
      <c r="BH28" s="27">
        <v>472.44400000000002</v>
      </c>
      <c r="BI28" s="27">
        <v>543.37900000000002</v>
      </c>
      <c r="BJ28" s="27">
        <v>33.892400000000002</v>
      </c>
      <c r="BK28" s="27">
        <v>343.423</v>
      </c>
      <c r="BL28" s="17">
        <v>1.73054</v>
      </c>
      <c r="BM28" s="27">
        <v>1.4367399999999999</v>
      </c>
      <c r="BN28" s="27">
        <v>2.2704100000000001E-2</v>
      </c>
      <c r="BO28" s="28">
        <v>1.4776999999999999E-14</v>
      </c>
      <c r="BP28" s="27">
        <v>38.735399999999998</v>
      </c>
      <c r="BQ28" s="27">
        <v>1.5103200000000001</v>
      </c>
      <c r="BR28" s="27">
        <v>24.471699999999998</v>
      </c>
      <c r="BS28" s="27">
        <v>1084.31</v>
      </c>
      <c r="BT28" s="17" t="s">
        <v>292</v>
      </c>
      <c r="BU28" s="17" t="s">
        <v>292</v>
      </c>
      <c r="BV28" s="27">
        <v>0.19262399999999999</v>
      </c>
      <c r="BW28" s="27">
        <v>3.8540800000000002</v>
      </c>
      <c r="BY28" s="33">
        <v>397800</v>
      </c>
      <c r="BZ28" s="33">
        <v>53000</v>
      </c>
      <c r="CA28" s="33">
        <v>99600.000000000015</v>
      </c>
      <c r="CB28" s="33">
        <v>178900</v>
      </c>
      <c r="CC28" s="33">
        <v>86000</v>
      </c>
      <c r="CD28" s="33">
        <v>0</v>
      </c>
      <c r="CE28" s="33">
        <v>184700</v>
      </c>
      <c r="CG28" s="64"/>
      <c r="CH28" s="29" t="s">
        <v>125</v>
      </c>
      <c r="CI28" s="29"/>
      <c r="CJ28" s="29">
        <v>226.78100000000001</v>
      </c>
      <c r="CK28" s="29">
        <v>504.97</v>
      </c>
      <c r="CL28" s="29">
        <v>56457.2</v>
      </c>
      <c r="CM28" s="29">
        <v>56607.6</v>
      </c>
      <c r="CN28" s="29">
        <v>105100</v>
      </c>
      <c r="CO28" s="29">
        <v>166487</v>
      </c>
      <c r="CP28" s="17">
        <v>66.916200000000003</v>
      </c>
      <c r="CQ28" s="17">
        <v>232.244</v>
      </c>
      <c r="CR28" s="29">
        <v>43.862000000000002</v>
      </c>
      <c r="CS28" s="29">
        <v>11587</v>
      </c>
      <c r="CT28" s="29">
        <v>473.20699999999999</v>
      </c>
      <c r="CU28" s="29">
        <v>119.861</v>
      </c>
      <c r="CV28" s="29">
        <v>247.52099999999999</v>
      </c>
      <c r="CW28" s="29">
        <v>104782</v>
      </c>
      <c r="CX28" s="29">
        <v>581.53899999999999</v>
      </c>
      <c r="CY28" s="29">
        <v>587.851</v>
      </c>
      <c r="CZ28" s="29">
        <v>43.347799999999999</v>
      </c>
      <c r="DA28" s="29">
        <v>463.55399999999997</v>
      </c>
      <c r="DB28" s="17">
        <v>6.2795500000000004</v>
      </c>
      <c r="DC28" s="29">
        <v>0.85275100000000004</v>
      </c>
      <c r="DD28" s="29">
        <v>8.0181799999999998E-2</v>
      </c>
      <c r="DE28" s="17" t="s">
        <v>292</v>
      </c>
      <c r="DF28" s="29">
        <v>30.0806</v>
      </c>
      <c r="DG28" s="29">
        <v>5.9616699999999998</v>
      </c>
      <c r="DH28" s="29">
        <v>29.23</v>
      </c>
      <c r="DI28" s="29">
        <v>873.31899999999996</v>
      </c>
      <c r="DJ28" s="29">
        <v>5.2821300000000003E-3</v>
      </c>
      <c r="DK28" s="17" t="s">
        <v>292</v>
      </c>
      <c r="DL28" s="29">
        <v>0.40019500000000002</v>
      </c>
      <c r="DM28" s="29">
        <v>5.3069300000000004</v>
      </c>
      <c r="DO28" s="29">
        <v>418400.00000000006</v>
      </c>
      <c r="DP28" s="29">
        <v>75600</v>
      </c>
      <c r="DQ28" s="29">
        <v>105100</v>
      </c>
      <c r="DR28" s="29">
        <v>190100.00000000003</v>
      </c>
      <c r="DS28" s="29">
        <v>73300</v>
      </c>
      <c r="DT28" s="29">
        <v>11000</v>
      </c>
      <c r="DU28" s="29">
        <v>126600</v>
      </c>
      <c r="EP28" s="17">
        <v>1.1937199999999999</v>
      </c>
      <c r="EQ28" s="31">
        <v>1</v>
      </c>
      <c r="ER28" s="31">
        <v>2</v>
      </c>
      <c r="ES28" s="31">
        <v>3</v>
      </c>
      <c r="ET28" s="31">
        <v>4</v>
      </c>
      <c r="EU28" s="31">
        <v>5</v>
      </c>
      <c r="EV28" s="31">
        <v>6</v>
      </c>
      <c r="EW28" s="31">
        <v>7</v>
      </c>
      <c r="EX28" s="31">
        <v>8</v>
      </c>
      <c r="EY28" s="31">
        <v>9</v>
      </c>
      <c r="EZ28" s="31">
        <v>10</v>
      </c>
      <c r="FA28" s="31">
        <v>11</v>
      </c>
      <c r="FB28" s="31">
        <v>12</v>
      </c>
      <c r="FE28" s="27">
        <v>1</v>
      </c>
      <c r="FF28" s="27">
        <v>2</v>
      </c>
      <c r="FG28" s="27">
        <v>3</v>
      </c>
      <c r="FH28" s="27">
        <v>4</v>
      </c>
      <c r="FI28" s="27">
        <v>5</v>
      </c>
      <c r="FJ28" s="27">
        <v>6</v>
      </c>
      <c r="FK28" s="27">
        <v>7</v>
      </c>
      <c r="FL28" s="27">
        <v>8</v>
      </c>
      <c r="FM28" s="27">
        <v>9</v>
      </c>
      <c r="FN28" s="27">
        <v>10</v>
      </c>
      <c r="FO28" s="27">
        <v>11</v>
      </c>
      <c r="FP28" s="27">
        <v>12</v>
      </c>
      <c r="FS28" s="29">
        <v>1</v>
      </c>
      <c r="FT28" s="29">
        <v>2</v>
      </c>
      <c r="FU28" s="29">
        <v>3</v>
      </c>
      <c r="FV28" s="29">
        <v>4</v>
      </c>
      <c r="FW28" s="29">
        <v>5</v>
      </c>
      <c r="FX28" s="29">
        <v>6</v>
      </c>
      <c r="FY28" s="29">
        <v>7</v>
      </c>
      <c r="FZ28" s="29">
        <v>8</v>
      </c>
      <c r="GA28" s="29">
        <v>9</v>
      </c>
      <c r="GB28" s="29">
        <v>10</v>
      </c>
      <c r="GC28" s="29">
        <v>11</v>
      </c>
      <c r="GD28" s="29">
        <v>12</v>
      </c>
      <c r="GI28" s="63"/>
      <c r="GJ28" s="31" t="s">
        <v>57</v>
      </c>
      <c r="GK28" s="31"/>
      <c r="GL28" s="31">
        <v>148.72800000000001</v>
      </c>
      <c r="GM28" s="31">
        <v>286.74200000000002</v>
      </c>
      <c r="GN28" s="31">
        <v>29975.9</v>
      </c>
      <c r="GO28" s="31">
        <v>32963.1</v>
      </c>
      <c r="GP28" s="31">
        <v>99500</v>
      </c>
      <c r="GQ28" s="31">
        <v>134563</v>
      </c>
      <c r="GR28" s="17">
        <v>359.70699999999999</v>
      </c>
      <c r="GS28" s="17">
        <v>210.221</v>
      </c>
      <c r="GT28" s="31">
        <v>16.953299999999999</v>
      </c>
      <c r="GU28" s="31">
        <v>10466.6</v>
      </c>
      <c r="GV28" s="31">
        <v>3.3808400000000001</v>
      </c>
      <c r="GW28" s="17">
        <v>1.1937199999999999</v>
      </c>
      <c r="GX28" s="31">
        <v>1485.91</v>
      </c>
      <c r="GY28" s="31">
        <v>94302.3</v>
      </c>
      <c r="GZ28" s="31">
        <v>432.28300000000002</v>
      </c>
      <c r="HA28" s="31">
        <v>532.91399999999999</v>
      </c>
      <c r="HB28" s="31">
        <v>29.349599999999999</v>
      </c>
      <c r="HC28" s="31">
        <v>400.36799999999999</v>
      </c>
      <c r="HD28" s="17">
        <v>-2.31189</v>
      </c>
      <c r="HE28" s="31">
        <v>0.80467599999999995</v>
      </c>
      <c r="HF28" s="31">
        <v>0.100398</v>
      </c>
      <c r="HG28" s="32">
        <v>2.4583700000000001E-11</v>
      </c>
      <c r="HH28" s="31">
        <v>35.518900000000002</v>
      </c>
      <c r="HI28" s="31">
        <v>1.8582000000000001</v>
      </c>
      <c r="HJ28" s="31">
        <v>18.809899999999999</v>
      </c>
      <c r="HK28" s="31">
        <v>817.91300000000001</v>
      </c>
      <c r="HL28" s="31">
        <v>1.40573E-2</v>
      </c>
      <c r="HM28" s="31">
        <v>2.8924100000000001E-2</v>
      </c>
      <c r="HN28" s="31">
        <v>5.15474E-2</v>
      </c>
      <c r="HO28" s="31">
        <v>3.60955</v>
      </c>
      <c r="HQ28" s="31">
        <v>394900</v>
      </c>
      <c r="HR28" s="31">
        <v>45900</v>
      </c>
      <c r="HS28" s="31">
        <v>99500</v>
      </c>
      <c r="HT28" s="31">
        <v>171000</v>
      </c>
      <c r="HU28" s="31">
        <v>83000</v>
      </c>
      <c r="HV28" s="31">
        <v>14200</v>
      </c>
      <c r="HW28" s="31">
        <v>191400</v>
      </c>
      <c r="HY28" s="17">
        <v>1.1937199999999999</v>
      </c>
      <c r="HZ28" s="31">
        <v>1</v>
      </c>
      <c r="IA28" s="31">
        <v>2</v>
      </c>
      <c r="IB28" s="31">
        <v>3</v>
      </c>
      <c r="IC28" s="31">
        <v>4</v>
      </c>
      <c r="ID28" s="31">
        <v>5</v>
      </c>
      <c r="IE28" s="31">
        <v>6</v>
      </c>
      <c r="IF28" s="31">
        <v>7</v>
      </c>
      <c r="IG28" s="31">
        <v>8</v>
      </c>
      <c r="IH28" s="31">
        <v>9</v>
      </c>
      <c r="II28" s="31">
        <v>10</v>
      </c>
      <c r="IJ28" s="31">
        <v>11</v>
      </c>
      <c r="IK28" s="31">
        <v>12</v>
      </c>
      <c r="IN28" s="81"/>
      <c r="IO28" s="81"/>
      <c r="IP28" s="81"/>
      <c r="IQ28" s="81"/>
      <c r="JF28" s="78"/>
      <c r="JG28" s="78"/>
      <c r="JH28" s="78"/>
      <c r="JI28" s="78"/>
      <c r="JJ28" s="78"/>
      <c r="JK28" s="78"/>
    </row>
    <row r="29" spans="1:271" ht="14.4" customHeight="1">
      <c r="A29" s="63"/>
      <c r="B29" s="31" t="s">
        <v>58</v>
      </c>
      <c r="C29" s="31"/>
      <c r="D29" s="31">
        <v>165.55699999999999</v>
      </c>
      <c r="E29" s="31">
        <v>312.32</v>
      </c>
      <c r="F29" s="31">
        <v>32978.800000000003</v>
      </c>
      <c r="G29" s="31">
        <v>34936.9</v>
      </c>
      <c r="H29" s="31">
        <v>97700</v>
      </c>
      <c r="I29" s="31">
        <v>154665</v>
      </c>
      <c r="J29" s="17">
        <v>-562.94600000000003</v>
      </c>
      <c r="K29" s="17">
        <v>8.8679699999999997</v>
      </c>
      <c r="L29" s="31">
        <v>19.686199999999999</v>
      </c>
      <c r="M29" s="31">
        <v>12767.4</v>
      </c>
      <c r="N29" s="31">
        <v>3.3827099999999999</v>
      </c>
      <c r="O29" s="17">
        <v>2.6618300000000001</v>
      </c>
      <c r="P29" s="31">
        <v>1827.58</v>
      </c>
      <c r="Q29" s="31">
        <v>116400</v>
      </c>
      <c r="R29" s="31">
        <v>564.29100000000005</v>
      </c>
      <c r="S29" s="31">
        <v>559.43100000000004</v>
      </c>
      <c r="T29" s="31">
        <v>35.682299999999998</v>
      </c>
      <c r="U29" s="31">
        <v>470.86200000000002</v>
      </c>
      <c r="V29" s="17">
        <v>4.69414</v>
      </c>
      <c r="W29" s="31">
        <v>0.80661499999999997</v>
      </c>
      <c r="X29" s="17" t="s">
        <v>292</v>
      </c>
      <c r="Y29" s="31">
        <v>0.113862</v>
      </c>
      <c r="Z29" s="31">
        <v>43.002899999999997</v>
      </c>
      <c r="AA29" s="31">
        <v>2.0406399999999998</v>
      </c>
      <c r="AB29" s="31">
        <v>19.763400000000001</v>
      </c>
      <c r="AC29" s="31">
        <v>960.72699999999998</v>
      </c>
      <c r="AD29" s="32">
        <v>2.1500200000000001E-5</v>
      </c>
      <c r="AE29" s="17" t="s">
        <v>292</v>
      </c>
      <c r="AF29" s="31">
        <v>3.0631100000000001E-2</v>
      </c>
      <c r="AG29" s="31">
        <v>3.8963000000000001</v>
      </c>
      <c r="AI29" s="31">
        <v>394400</v>
      </c>
      <c r="AJ29" s="31">
        <v>45700</v>
      </c>
      <c r="AK29" s="31">
        <v>97700</v>
      </c>
      <c r="AL29" s="31">
        <v>171500</v>
      </c>
      <c r="AM29" s="31">
        <v>83100</v>
      </c>
      <c r="AN29" s="31">
        <v>14600</v>
      </c>
      <c r="AO29" s="31">
        <v>193100</v>
      </c>
      <c r="AQ29" s="64"/>
      <c r="AR29" s="33" t="s">
        <v>367</v>
      </c>
      <c r="AS29" s="33"/>
      <c r="AT29" s="33">
        <v>166.11500000000001</v>
      </c>
      <c r="AU29" s="33">
        <v>558.51900000000001</v>
      </c>
      <c r="AV29" s="33">
        <v>35063</v>
      </c>
      <c r="AW29" s="33">
        <v>35595.300000000003</v>
      </c>
      <c r="AX29" s="33">
        <v>98800</v>
      </c>
      <c r="AY29" s="33">
        <v>144456</v>
      </c>
      <c r="AZ29" s="17">
        <v>248.41200000000001</v>
      </c>
      <c r="BA29" s="17">
        <v>503.80500000000001</v>
      </c>
      <c r="BB29" s="33">
        <v>14.051399999999999</v>
      </c>
      <c r="BC29" s="33">
        <v>9086.5300000000007</v>
      </c>
      <c r="BD29" s="33">
        <v>513.83900000000006</v>
      </c>
      <c r="BE29" s="33">
        <v>336.46600000000001</v>
      </c>
      <c r="BF29" s="33">
        <v>1604.16</v>
      </c>
      <c r="BG29" s="33">
        <v>98435.199999999997</v>
      </c>
      <c r="BH29" s="33">
        <v>457.37900000000002</v>
      </c>
      <c r="BI29" s="33">
        <v>499.74299999999999</v>
      </c>
      <c r="BJ29" s="33">
        <v>32.322200000000002</v>
      </c>
      <c r="BK29" s="33">
        <v>281.97699999999998</v>
      </c>
      <c r="BL29" s="17">
        <v>2.3543500000000002</v>
      </c>
      <c r="BM29" s="33">
        <v>2.55437</v>
      </c>
      <c r="BN29" s="33">
        <v>2.7028099999999999</v>
      </c>
      <c r="BO29" s="33">
        <v>1.9585699999999999</v>
      </c>
      <c r="BP29" s="33">
        <v>15.52</v>
      </c>
      <c r="BQ29" s="33">
        <v>1.3224400000000001</v>
      </c>
      <c r="BR29" s="33">
        <v>14.7608</v>
      </c>
      <c r="BS29" s="33">
        <v>997.76599999999996</v>
      </c>
      <c r="BT29" s="33">
        <v>7.9420099999999998</v>
      </c>
      <c r="BU29" s="33">
        <v>5.94231E-2</v>
      </c>
      <c r="BV29" s="33">
        <v>0.105505</v>
      </c>
      <c r="BW29" s="33">
        <v>2.6209600000000002</v>
      </c>
      <c r="BY29" s="33">
        <v>398500</v>
      </c>
      <c r="BZ29" s="33">
        <v>51600</v>
      </c>
      <c r="CA29" s="33">
        <v>98800.000000000015</v>
      </c>
      <c r="CB29" s="33">
        <v>174899.99999999997</v>
      </c>
      <c r="CC29" s="33">
        <v>83400</v>
      </c>
      <c r="CD29" s="33">
        <v>13400</v>
      </c>
      <c r="CE29" s="33">
        <v>179600</v>
      </c>
      <c r="CG29" s="64"/>
      <c r="CH29" s="31" t="s">
        <v>126</v>
      </c>
      <c r="CI29" s="31"/>
      <c r="CJ29" s="31">
        <v>309.42</v>
      </c>
      <c r="CK29" s="31">
        <v>629.84500000000003</v>
      </c>
      <c r="CL29" s="31">
        <v>62859.199999999997</v>
      </c>
      <c r="CM29" s="31">
        <v>59498.7</v>
      </c>
      <c r="CN29" s="31">
        <v>108200</v>
      </c>
      <c r="CO29" s="31">
        <v>174755</v>
      </c>
      <c r="CP29" s="17">
        <v>441.66</v>
      </c>
      <c r="CQ29" s="17">
        <v>94.265000000000001</v>
      </c>
      <c r="CR29" s="31">
        <v>38.524099999999997</v>
      </c>
      <c r="CS29" s="31">
        <v>9715.15</v>
      </c>
      <c r="CT29" s="31">
        <v>544.928</v>
      </c>
      <c r="CU29" s="31">
        <v>46.918300000000002</v>
      </c>
      <c r="CV29" s="31">
        <v>341.6</v>
      </c>
      <c r="CW29" s="31">
        <v>106840</v>
      </c>
      <c r="CX29" s="31">
        <v>547.16899999999998</v>
      </c>
      <c r="CY29" s="31">
        <v>581.654</v>
      </c>
      <c r="CZ29" s="31">
        <v>49.668199999999999</v>
      </c>
      <c r="DA29" s="31">
        <v>485.87400000000002</v>
      </c>
      <c r="DB29" s="17">
        <v>-8.0542700000000007</v>
      </c>
      <c r="DC29" s="31">
        <v>1.7864100000000001</v>
      </c>
      <c r="DD29" s="31">
        <v>0.125421</v>
      </c>
      <c r="DE29" s="17" t="s">
        <v>292</v>
      </c>
      <c r="DF29" s="31">
        <v>52.258499999999998</v>
      </c>
      <c r="DG29" s="31">
        <v>8.0653299999999994</v>
      </c>
      <c r="DH29" s="31">
        <v>30.666899999999998</v>
      </c>
      <c r="DI29" s="31">
        <v>612.125</v>
      </c>
      <c r="DJ29" s="31">
        <v>1.12274E-2</v>
      </c>
      <c r="DK29" s="17" t="s">
        <v>292</v>
      </c>
      <c r="DL29" s="31">
        <v>0.31812800000000002</v>
      </c>
      <c r="DM29" s="31">
        <v>9.1087100000000003</v>
      </c>
      <c r="DO29" s="31">
        <v>419700</v>
      </c>
      <c r="DP29" s="31">
        <v>75200</v>
      </c>
      <c r="DQ29" s="31">
        <v>108200</v>
      </c>
      <c r="DR29" s="31">
        <v>190700</v>
      </c>
      <c r="DS29" s="31">
        <v>71200</v>
      </c>
      <c r="DT29" s="31">
        <v>9200</v>
      </c>
      <c r="DU29" s="31">
        <v>125800</v>
      </c>
      <c r="EP29" s="17">
        <v>2.6618300000000001</v>
      </c>
      <c r="EQ29" s="31">
        <v>1</v>
      </c>
      <c r="ER29" s="31">
        <v>2</v>
      </c>
      <c r="ES29" s="31">
        <v>3</v>
      </c>
      <c r="ET29" s="31">
        <v>4</v>
      </c>
      <c r="EU29" s="31">
        <v>5</v>
      </c>
      <c r="EV29" s="31">
        <v>6</v>
      </c>
      <c r="EW29" s="31">
        <v>7</v>
      </c>
      <c r="EX29" s="31">
        <v>8</v>
      </c>
      <c r="EY29" s="31">
        <v>9</v>
      </c>
      <c r="EZ29" s="31">
        <v>10</v>
      </c>
      <c r="FA29" s="31">
        <v>11</v>
      </c>
      <c r="FB29" s="31">
        <v>12</v>
      </c>
      <c r="FE29" s="33">
        <v>1</v>
      </c>
      <c r="FF29" s="33">
        <v>2</v>
      </c>
      <c r="FG29" s="33">
        <v>3</v>
      </c>
      <c r="FH29" s="33">
        <v>4</v>
      </c>
      <c r="FI29" s="33">
        <v>5</v>
      </c>
      <c r="FJ29" s="33">
        <v>6</v>
      </c>
      <c r="FK29" s="33">
        <v>7</v>
      </c>
      <c r="FL29" s="33">
        <v>8</v>
      </c>
      <c r="FM29" s="33">
        <v>9</v>
      </c>
      <c r="FN29" s="33">
        <v>10</v>
      </c>
      <c r="FO29" s="33">
        <v>11</v>
      </c>
      <c r="FP29" s="33">
        <v>12</v>
      </c>
      <c r="FS29" s="31">
        <v>1</v>
      </c>
      <c r="FT29" s="31">
        <v>2</v>
      </c>
      <c r="FU29" s="31">
        <v>3</v>
      </c>
      <c r="FV29" s="31">
        <v>4</v>
      </c>
      <c r="FW29" s="31">
        <v>5</v>
      </c>
      <c r="FX29" s="31">
        <v>6</v>
      </c>
      <c r="FY29" s="31">
        <v>7</v>
      </c>
      <c r="FZ29" s="31">
        <v>8</v>
      </c>
      <c r="GA29" s="31">
        <v>9</v>
      </c>
      <c r="GB29" s="31">
        <v>10</v>
      </c>
      <c r="GC29" s="31">
        <v>11</v>
      </c>
      <c r="GD29" s="31">
        <v>12</v>
      </c>
      <c r="GI29" s="63"/>
      <c r="GJ29" s="31" t="s">
        <v>58</v>
      </c>
      <c r="GK29" s="31"/>
      <c r="GL29" s="31">
        <v>165.55699999999999</v>
      </c>
      <c r="GM29" s="31">
        <v>312.32</v>
      </c>
      <c r="GN29" s="31">
        <v>32978.800000000003</v>
      </c>
      <c r="GO29" s="31">
        <v>34936.9</v>
      </c>
      <c r="GP29" s="31">
        <v>97700</v>
      </c>
      <c r="GQ29" s="31">
        <v>154665</v>
      </c>
      <c r="GR29" s="17">
        <v>-562.94600000000003</v>
      </c>
      <c r="GS29" s="17">
        <v>8.8679699999999997</v>
      </c>
      <c r="GT29" s="31">
        <v>19.686199999999999</v>
      </c>
      <c r="GU29" s="31">
        <v>12767.4</v>
      </c>
      <c r="GV29" s="31">
        <v>3.3827099999999999</v>
      </c>
      <c r="GW29" s="17">
        <v>2.6618300000000001</v>
      </c>
      <c r="GX29" s="31">
        <v>1827.58</v>
      </c>
      <c r="GY29" s="31">
        <v>116400</v>
      </c>
      <c r="GZ29" s="31">
        <v>564.29100000000005</v>
      </c>
      <c r="HA29" s="31">
        <v>559.43100000000004</v>
      </c>
      <c r="HB29" s="31">
        <v>35.682299999999998</v>
      </c>
      <c r="HC29" s="31">
        <v>470.86200000000002</v>
      </c>
      <c r="HD29" s="17">
        <v>4.69414</v>
      </c>
      <c r="HE29" s="31">
        <v>0.80661499999999997</v>
      </c>
      <c r="HF29" s="17" t="s">
        <v>292</v>
      </c>
      <c r="HG29" s="31">
        <v>0.113862</v>
      </c>
      <c r="HH29" s="31">
        <v>43.002899999999997</v>
      </c>
      <c r="HI29" s="31">
        <v>2.0406399999999998</v>
      </c>
      <c r="HJ29" s="31">
        <v>19.763400000000001</v>
      </c>
      <c r="HK29" s="31">
        <v>960.72699999999998</v>
      </c>
      <c r="HL29" s="32">
        <v>2.1500200000000001E-5</v>
      </c>
      <c r="HM29" s="17" t="s">
        <v>292</v>
      </c>
      <c r="HN29" s="31">
        <v>3.0631100000000001E-2</v>
      </c>
      <c r="HO29" s="31">
        <v>3.8963000000000001</v>
      </c>
      <c r="HQ29" s="31">
        <v>394400</v>
      </c>
      <c r="HR29" s="31">
        <v>45700</v>
      </c>
      <c r="HS29" s="31">
        <v>97700</v>
      </c>
      <c r="HT29" s="31">
        <v>171500</v>
      </c>
      <c r="HU29" s="31">
        <v>83100</v>
      </c>
      <c r="HV29" s="31">
        <v>14600</v>
      </c>
      <c r="HW29" s="31">
        <v>193100</v>
      </c>
      <c r="HY29" s="17">
        <v>2.6618300000000001</v>
      </c>
      <c r="HZ29" s="31">
        <v>1</v>
      </c>
      <c r="IA29" s="31">
        <v>2</v>
      </c>
      <c r="IB29" s="31">
        <v>3</v>
      </c>
      <c r="IC29" s="31">
        <v>4</v>
      </c>
      <c r="ID29" s="31">
        <v>5</v>
      </c>
      <c r="IE29" s="31">
        <v>6</v>
      </c>
      <c r="IF29" s="31">
        <v>7</v>
      </c>
      <c r="IG29" s="31">
        <v>8</v>
      </c>
      <c r="IH29" s="31">
        <v>9</v>
      </c>
      <c r="II29" s="31">
        <v>10</v>
      </c>
      <c r="IJ29" s="31">
        <v>11</v>
      </c>
      <c r="IK29" s="31">
        <v>12</v>
      </c>
      <c r="IN29" s="81"/>
      <c r="IO29" s="81"/>
      <c r="IP29" s="81"/>
      <c r="IQ29" s="81"/>
      <c r="JF29" s="78"/>
      <c r="JG29" s="78"/>
      <c r="JH29" s="78"/>
      <c r="JI29" s="78"/>
      <c r="JJ29" s="78"/>
      <c r="JK29" s="78"/>
    </row>
    <row r="30" spans="1:271" ht="14.4" customHeight="1">
      <c r="A30" s="63"/>
      <c r="B30" s="31" t="s">
        <v>59</v>
      </c>
      <c r="C30" s="31"/>
      <c r="D30" s="31">
        <v>166.28299999999999</v>
      </c>
      <c r="E30" s="31">
        <v>301.71100000000001</v>
      </c>
      <c r="F30" s="31">
        <v>32702.3</v>
      </c>
      <c r="G30" s="31">
        <v>35120.300000000003</v>
      </c>
      <c r="H30" s="31">
        <v>98100</v>
      </c>
      <c r="I30" s="31">
        <v>143182</v>
      </c>
      <c r="J30" s="17">
        <v>1265.1400000000001</v>
      </c>
      <c r="K30" s="17">
        <v>211.095</v>
      </c>
      <c r="L30" s="31">
        <v>20.2318</v>
      </c>
      <c r="M30" s="31">
        <v>12931.2</v>
      </c>
      <c r="N30" s="31">
        <v>3.7094999999999998</v>
      </c>
      <c r="O30" s="17">
        <v>9.1085399999999997E-2</v>
      </c>
      <c r="P30" s="31">
        <v>1821.68</v>
      </c>
      <c r="Q30" s="31">
        <v>111990</v>
      </c>
      <c r="R30" s="31">
        <v>509.745</v>
      </c>
      <c r="S30" s="31">
        <v>555.07399999999996</v>
      </c>
      <c r="T30" s="31">
        <v>32.319699999999997</v>
      </c>
      <c r="U30" s="31">
        <v>446.87299999999999</v>
      </c>
      <c r="V30" s="17">
        <v>1.3930899999999999</v>
      </c>
      <c r="W30" s="31">
        <v>0.83336900000000003</v>
      </c>
      <c r="X30" s="31">
        <v>1.9598299999999999E-2</v>
      </c>
      <c r="Y30" s="31">
        <v>9.5239000000000004E-2</v>
      </c>
      <c r="Z30" s="31">
        <v>39.203400000000002</v>
      </c>
      <c r="AA30" s="31">
        <v>2.1341899999999998</v>
      </c>
      <c r="AB30" s="31">
        <v>19.232099999999999</v>
      </c>
      <c r="AC30" s="31">
        <v>1051.3800000000001</v>
      </c>
      <c r="AD30" s="31">
        <v>1.0315599999999999E-2</v>
      </c>
      <c r="AE30" s="31">
        <v>4.7937199999999996E-3</v>
      </c>
      <c r="AF30" s="31">
        <v>4.8202299999999997E-2</v>
      </c>
      <c r="AG30" s="31">
        <v>3.3429000000000002</v>
      </c>
      <c r="AI30" s="31">
        <v>395500</v>
      </c>
      <c r="AJ30" s="31">
        <v>45100</v>
      </c>
      <c r="AK30" s="31">
        <v>98100</v>
      </c>
      <c r="AL30" s="31">
        <v>172500</v>
      </c>
      <c r="AM30" s="31">
        <v>82000</v>
      </c>
      <c r="AN30" s="31">
        <v>15700</v>
      </c>
      <c r="AO30" s="31">
        <v>191000</v>
      </c>
      <c r="AQ30" s="64"/>
      <c r="AR30" s="27" t="s">
        <v>94</v>
      </c>
      <c r="AS30" s="27"/>
      <c r="AT30" s="27">
        <v>156.89099999999999</v>
      </c>
      <c r="AU30" s="27">
        <v>637.53300000000002</v>
      </c>
      <c r="AV30" s="27">
        <v>34772.400000000001</v>
      </c>
      <c r="AW30" s="27">
        <v>35491.699999999997</v>
      </c>
      <c r="AX30" s="27">
        <v>98700</v>
      </c>
      <c r="AY30" s="27">
        <v>140921</v>
      </c>
      <c r="AZ30" s="17">
        <v>-511.995</v>
      </c>
      <c r="BA30" s="17">
        <v>172.59800000000001</v>
      </c>
      <c r="BB30" s="27">
        <v>7.6189200000000001</v>
      </c>
      <c r="BC30" s="27">
        <v>8851.89</v>
      </c>
      <c r="BD30" s="27">
        <v>489.38499999999999</v>
      </c>
      <c r="BE30" s="27">
        <v>230.50800000000001</v>
      </c>
      <c r="BF30" s="27">
        <v>1550.91</v>
      </c>
      <c r="BG30" s="27">
        <v>99070.9</v>
      </c>
      <c r="BH30" s="27">
        <v>478.20600000000002</v>
      </c>
      <c r="BI30" s="27">
        <v>535.78399999999999</v>
      </c>
      <c r="BJ30" s="27">
        <v>28.945799999999998</v>
      </c>
      <c r="BK30" s="27">
        <v>316.80799999999999</v>
      </c>
      <c r="BL30" s="17">
        <v>7.6670400000000001</v>
      </c>
      <c r="BM30" s="27">
        <v>0.55907099999999998</v>
      </c>
      <c r="BN30" s="17" t="s">
        <v>292</v>
      </c>
      <c r="BO30" s="27">
        <v>7.2188000000000002E-2</v>
      </c>
      <c r="BP30" s="27">
        <v>14.7857</v>
      </c>
      <c r="BQ30" s="27">
        <v>0.97854200000000002</v>
      </c>
      <c r="BR30" s="27">
        <v>14.8809</v>
      </c>
      <c r="BS30" s="27">
        <v>887.75400000000002</v>
      </c>
      <c r="BT30" s="27">
        <v>2.07595E-3</v>
      </c>
      <c r="BU30" s="27">
        <v>3.73164E-3</v>
      </c>
      <c r="BV30" s="27">
        <v>0.109527</v>
      </c>
      <c r="BW30" s="27">
        <v>2.54948</v>
      </c>
      <c r="BY30" s="27">
        <v>399000</v>
      </c>
      <c r="BZ30" s="27">
        <v>52900</v>
      </c>
      <c r="CA30" s="27">
        <v>98699.999999999985</v>
      </c>
      <c r="CB30" s="27">
        <v>175100.00000000003</v>
      </c>
      <c r="CC30" s="27">
        <v>82899.999999999985</v>
      </c>
      <c r="CD30" s="27">
        <v>13200</v>
      </c>
      <c r="CE30" s="27">
        <v>178100</v>
      </c>
      <c r="CG30" s="64"/>
      <c r="CH30" s="29" t="s">
        <v>127</v>
      </c>
      <c r="CI30" s="29"/>
      <c r="CJ30" s="29">
        <v>231.33799999999999</v>
      </c>
      <c r="CK30" s="29">
        <v>608.73599999999999</v>
      </c>
      <c r="CL30" s="29">
        <v>47081.4</v>
      </c>
      <c r="CM30" s="29">
        <v>50152.3</v>
      </c>
      <c r="CN30" s="29">
        <v>106200</v>
      </c>
      <c r="CO30" s="29">
        <v>173400</v>
      </c>
      <c r="CP30" s="17">
        <v>106.33799999999999</v>
      </c>
      <c r="CQ30" s="17">
        <v>194.072</v>
      </c>
      <c r="CR30" s="29">
        <v>38.226799999999997</v>
      </c>
      <c r="CS30" s="29">
        <v>17242.3</v>
      </c>
      <c r="CT30" s="29">
        <v>803.64200000000005</v>
      </c>
      <c r="CU30" s="29">
        <v>269.065</v>
      </c>
      <c r="CV30" s="29">
        <v>321.48899999999998</v>
      </c>
      <c r="CW30" s="29">
        <v>100000</v>
      </c>
      <c r="CX30" s="29">
        <v>421.57799999999997</v>
      </c>
      <c r="CY30" s="29">
        <v>458.62400000000002</v>
      </c>
      <c r="CZ30" s="29">
        <v>37.064900000000002</v>
      </c>
      <c r="DA30" s="29">
        <v>421.80700000000002</v>
      </c>
      <c r="DB30" s="17">
        <v>1.3682099999999999</v>
      </c>
      <c r="DC30" s="29">
        <v>2.6322299999999998</v>
      </c>
      <c r="DD30" s="29">
        <v>1.5132500000000001E-4</v>
      </c>
      <c r="DE30" s="30">
        <v>1.7725800000000001E-6</v>
      </c>
      <c r="DF30" s="29">
        <v>39.111899999999999</v>
      </c>
      <c r="DG30" s="29">
        <v>5.8693299999999997</v>
      </c>
      <c r="DH30" s="29">
        <v>20.3415</v>
      </c>
      <c r="DI30" s="29">
        <v>993.35900000000004</v>
      </c>
      <c r="DJ30" s="17" t="s">
        <v>292</v>
      </c>
      <c r="DK30" s="17" t="s">
        <v>292</v>
      </c>
      <c r="DL30" s="29">
        <v>0.298234</v>
      </c>
      <c r="DM30" s="29">
        <v>8.66587</v>
      </c>
      <c r="DO30" s="29">
        <v>418700</v>
      </c>
      <c r="DP30" s="29">
        <v>68900</v>
      </c>
      <c r="DQ30" s="29">
        <v>106199.99999999999</v>
      </c>
      <c r="DR30" s="29">
        <v>189700</v>
      </c>
      <c r="DS30" s="29">
        <v>75300</v>
      </c>
      <c r="DT30" s="29">
        <v>18200</v>
      </c>
      <c r="DU30" s="29">
        <v>123100</v>
      </c>
      <c r="EP30" s="17">
        <v>9.1085399999999997E-2</v>
      </c>
      <c r="EQ30" s="31">
        <v>1</v>
      </c>
      <c r="ER30" s="31">
        <v>2</v>
      </c>
      <c r="ES30" s="31">
        <v>3</v>
      </c>
      <c r="ET30" s="31">
        <v>4</v>
      </c>
      <c r="EU30" s="31">
        <v>5</v>
      </c>
      <c r="EV30" s="31">
        <v>6</v>
      </c>
      <c r="EW30" s="31">
        <v>7</v>
      </c>
      <c r="EX30" s="31">
        <v>8</v>
      </c>
      <c r="EY30" s="31">
        <v>9</v>
      </c>
      <c r="EZ30" s="31">
        <v>10</v>
      </c>
      <c r="FA30" s="31">
        <v>11</v>
      </c>
      <c r="FB30" s="31">
        <v>12</v>
      </c>
      <c r="FE30" s="27">
        <v>1</v>
      </c>
      <c r="FF30" s="27">
        <v>2</v>
      </c>
      <c r="FG30" s="27">
        <v>3</v>
      </c>
      <c r="FH30" s="27">
        <v>4</v>
      </c>
      <c r="FI30" s="27">
        <v>5</v>
      </c>
      <c r="FJ30" s="27">
        <v>6</v>
      </c>
      <c r="FK30" s="27">
        <v>7</v>
      </c>
      <c r="FL30" s="27">
        <v>8</v>
      </c>
      <c r="FM30" s="27">
        <v>9</v>
      </c>
      <c r="FN30" s="27">
        <v>10</v>
      </c>
      <c r="FO30" s="27">
        <v>11</v>
      </c>
      <c r="FP30" s="27">
        <v>12</v>
      </c>
      <c r="FS30" s="29">
        <v>1</v>
      </c>
      <c r="FT30" s="29">
        <v>2</v>
      </c>
      <c r="FU30" s="29">
        <v>3</v>
      </c>
      <c r="FV30" s="29">
        <v>4</v>
      </c>
      <c r="FW30" s="29">
        <v>5</v>
      </c>
      <c r="FX30" s="29">
        <v>6</v>
      </c>
      <c r="FY30" s="29">
        <v>7</v>
      </c>
      <c r="FZ30" s="29">
        <v>8</v>
      </c>
      <c r="GA30" s="29">
        <v>9</v>
      </c>
      <c r="GB30" s="29">
        <v>10</v>
      </c>
      <c r="GC30" s="29">
        <v>11</v>
      </c>
      <c r="GD30" s="29">
        <v>12</v>
      </c>
      <c r="GI30" s="63"/>
      <c r="GJ30" s="31" t="s">
        <v>59</v>
      </c>
      <c r="GK30" s="31"/>
      <c r="GL30" s="31">
        <v>166.28299999999999</v>
      </c>
      <c r="GM30" s="31">
        <v>301.71100000000001</v>
      </c>
      <c r="GN30" s="31">
        <v>32702.3</v>
      </c>
      <c r="GO30" s="31">
        <v>35120.300000000003</v>
      </c>
      <c r="GP30" s="31">
        <v>98100</v>
      </c>
      <c r="GQ30" s="31">
        <v>143182</v>
      </c>
      <c r="GR30" s="17">
        <v>1265.1400000000001</v>
      </c>
      <c r="GS30" s="17">
        <v>211.095</v>
      </c>
      <c r="GT30" s="31">
        <v>20.2318</v>
      </c>
      <c r="GU30" s="31">
        <v>12931.2</v>
      </c>
      <c r="GV30" s="31">
        <v>3.7094999999999998</v>
      </c>
      <c r="GW30" s="17">
        <v>9.1085399999999997E-2</v>
      </c>
      <c r="GX30" s="31">
        <v>1821.68</v>
      </c>
      <c r="GY30" s="31">
        <v>111990</v>
      </c>
      <c r="GZ30" s="31">
        <v>509.745</v>
      </c>
      <c r="HA30" s="31">
        <v>555.07399999999996</v>
      </c>
      <c r="HB30" s="31">
        <v>32.319699999999997</v>
      </c>
      <c r="HC30" s="31">
        <v>446.87299999999999</v>
      </c>
      <c r="HD30" s="17">
        <v>1.3930899999999999</v>
      </c>
      <c r="HE30" s="31">
        <v>0.83336900000000003</v>
      </c>
      <c r="HF30" s="31">
        <v>1.9598299999999999E-2</v>
      </c>
      <c r="HG30" s="31">
        <v>9.5239000000000004E-2</v>
      </c>
      <c r="HH30" s="31">
        <v>39.203400000000002</v>
      </c>
      <c r="HI30" s="31">
        <v>2.1341899999999998</v>
      </c>
      <c r="HJ30" s="31">
        <v>19.232099999999999</v>
      </c>
      <c r="HK30" s="31">
        <v>1051.3800000000001</v>
      </c>
      <c r="HL30" s="31">
        <v>1.0315599999999999E-2</v>
      </c>
      <c r="HM30" s="31">
        <v>4.7937199999999996E-3</v>
      </c>
      <c r="HN30" s="31">
        <v>4.8202299999999997E-2</v>
      </c>
      <c r="HO30" s="31">
        <v>3.3429000000000002</v>
      </c>
      <c r="HQ30" s="31">
        <v>395500</v>
      </c>
      <c r="HR30" s="31">
        <v>45100</v>
      </c>
      <c r="HS30" s="31">
        <v>98100</v>
      </c>
      <c r="HT30" s="31">
        <v>172500</v>
      </c>
      <c r="HU30" s="31">
        <v>82000</v>
      </c>
      <c r="HV30" s="31">
        <v>15700</v>
      </c>
      <c r="HW30" s="31">
        <v>191000</v>
      </c>
      <c r="HY30" s="17">
        <v>9.1085399999999997E-2</v>
      </c>
      <c r="HZ30" s="31">
        <v>1</v>
      </c>
      <c r="IA30" s="31">
        <v>2</v>
      </c>
      <c r="IB30" s="31">
        <v>3</v>
      </c>
      <c r="IC30" s="31">
        <v>4</v>
      </c>
      <c r="ID30" s="31">
        <v>5</v>
      </c>
      <c r="IE30" s="31">
        <v>6</v>
      </c>
      <c r="IF30" s="31">
        <v>7</v>
      </c>
      <c r="IG30" s="31">
        <v>8</v>
      </c>
      <c r="IH30" s="31">
        <v>9</v>
      </c>
      <c r="II30" s="31">
        <v>10</v>
      </c>
      <c r="IJ30" s="31">
        <v>11</v>
      </c>
      <c r="IK30" s="31">
        <v>12</v>
      </c>
      <c r="IN30" s="81"/>
      <c r="IO30" s="81"/>
      <c r="IP30" s="81"/>
      <c r="IQ30" s="81"/>
      <c r="JF30" s="78"/>
      <c r="JG30" s="78"/>
      <c r="JH30" s="78"/>
      <c r="JI30" s="78"/>
      <c r="JJ30" s="78"/>
      <c r="JK30" s="78"/>
    </row>
    <row r="31" spans="1:271" ht="14.4" customHeight="1">
      <c r="A31" s="63"/>
      <c r="B31" s="31" t="s">
        <v>60</v>
      </c>
      <c r="C31" s="31"/>
      <c r="D31" s="31">
        <v>151.96199999999999</v>
      </c>
      <c r="E31" s="31">
        <v>274.483</v>
      </c>
      <c r="F31" s="31">
        <v>31051.3</v>
      </c>
      <c r="G31" s="31">
        <v>32769.1</v>
      </c>
      <c r="H31" s="31">
        <v>97700</v>
      </c>
      <c r="I31" s="31">
        <v>139046</v>
      </c>
      <c r="J31" s="17">
        <v>336.71800000000002</v>
      </c>
      <c r="K31" s="17">
        <v>294.24200000000002</v>
      </c>
      <c r="L31" s="31">
        <v>18.6234</v>
      </c>
      <c r="M31" s="31">
        <v>12189.1</v>
      </c>
      <c r="N31" s="31">
        <v>3.5292599999999998</v>
      </c>
      <c r="O31" s="17">
        <v>0.44051800000000002</v>
      </c>
      <c r="P31" s="31">
        <v>1518.03</v>
      </c>
      <c r="Q31" s="31">
        <v>94841.600000000006</v>
      </c>
      <c r="R31" s="31">
        <v>460.59</v>
      </c>
      <c r="S31" s="31">
        <v>523.21900000000005</v>
      </c>
      <c r="T31" s="31">
        <v>31.666799999999999</v>
      </c>
      <c r="U31" s="31">
        <v>423.85700000000003</v>
      </c>
      <c r="V31" s="17">
        <v>-0.78959599999999996</v>
      </c>
      <c r="W31" s="31">
        <v>0.70343900000000004</v>
      </c>
      <c r="X31" s="31">
        <v>0.12138699999999999</v>
      </c>
      <c r="Y31" s="32">
        <v>1.03473E-6</v>
      </c>
      <c r="Z31" s="31">
        <v>35.3688</v>
      </c>
      <c r="AA31" s="31">
        <v>1.79637</v>
      </c>
      <c r="AB31" s="31">
        <v>19.704999999999998</v>
      </c>
      <c r="AC31" s="31">
        <v>899.67700000000002</v>
      </c>
      <c r="AD31" s="31">
        <v>1.74168E-2</v>
      </c>
      <c r="AE31" s="17" t="s">
        <v>292</v>
      </c>
      <c r="AF31" s="31">
        <v>4.2568500000000002E-2</v>
      </c>
      <c r="AG31" s="31">
        <v>2.6103299999999998</v>
      </c>
      <c r="AI31" s="31">
        <v>394400</v>
      </c>
      <c r="AJ31" s="31">
        <v>44800.000000000007</v>
      </c>
      <c r="AK31" s="31">
        <v>97700</v>
      </c>
      <c r="AL31" s="31">
        <v>171000</v>
      </c>
      <c r="AM31" s="31">
        <v>82600</v>
      </c>
      <c r="AN31" s="31">
        <v>16400</v>
      </c>
      <c r="AO31" s="31">
        <v>193000</v>
      </c>
      <c r="AQ31" s="64"/>
      <c r="AR31" s="27" t="s">
        <v>95</v>
      </c>
      <c r="AS31" s="27"/>
      <c r="AT31" s="27">
        <v>168.64500000000001</v>
      </c>
      <c r="AU31" s="27">
        <v>556.61199999999997</v>
      </c>
      <c r="AV31" s="27">
        <v>37122.6</v>
      </c>
      <c r="AW31" s="27">
        <v>36836.5</v>
      </c>
      <c r="AX31" s="27">
        <v>100400</v>
      </c>
      <c r="AY31" s="27">
        <v>142826</v>
      </c>
      <c r="AZ31" s="17">
        <v>422.298</v>
      </c>
      <c r="BA31" s="17">
        <v>155.02000000000001</v>
      </c>
      <c r="BB31" s="27">
        <v>9.0328999999999997</v>
      </c>
      <c r="BC31" s="27">
        <v>9823.58</v>
      </c>
      <c r="BD31" s="27">
        <v>481.726</v>
      </c>
      <c r="BE31" s="27">
        <v>228.32499999999999</v>
      </c>
      <c r="BF31" s="27">
        <v>1489.7</v>
      </c>
      <c r="BG31" s="27">
        <v>99915.4</v>
      </c>
      <c r="BH31" s="27">
        <v>447.77100000000002</v>
      </c>
      <c r="BI31" s="27">
        <v>539.928</v>
      </c>
      <c r="BJ31" s="27">
        <v>27.602699999999999</v>
      </c>
      <c r="BK31" s="27">
        <v>343.64400000000001</v>
      </c>
      <c r="BL31" s="17">
        <v>-0.13286200000000001</v>
      </c>
      <c r="BM31" s="27">
        <v>0.76328499999999999</v>
      </c>
      <c r="BN31" s="17" t="s">
        <v>292</v>
      </c>
      <c r="BO31" s="28">
        <v>3.1057700000000002E-19</v>
      </c>
      <c r="BP31" s="27">
        <v>15.978899999999999</v>
      </c>
      <c r="BQ31" s="27">
        <v>0.85983399999999999</v>
      </c>
      <c r="BR31" s="27">
        <v>16.264399999999998</v>
      </c>
      <c r="BS31" s="27">
        <v>863.24</v>
      </c>
      <c r="BT31" s="17" t="s">
        <v>292</v>
      </c>
      <c r="BU31" s="28">
        <v>1.0719900000000001E-7</v>
      </c>
      <c r="BV31" s="27">
        <v>0.177921</v>
      </c>
      <c r="BW31" s="27">
        <v>2.6351499999999999</v>
      </c>
      <c r="BY31" s="27">
        <v>399099.99999999994</v>
      </c>
      <c r="BZ31" s="27">
        <v>54100</v>
      </c>
      <c r="CA31" s="27">
        <v>100399.99999999999</v>
      </c>
      <c r="CB31" s="27">
        <v>179700</v>
      </c>
      <c r="CC31" s="27">
        <v>85300</v>
      </c>
      <c r="CD31" s="27">
        <v>0</v>
      </c>
      <c r="CE31" s="27">
        <v>181400</v>
      </c>
      <c r="CG31" s="64"/>
      <c r="CH31" s="27" t="s">
        <v>128</v>
      </c>
      <c r="CI31" s="27"/>
      <c r="CJ31" s="27">
        <v>275.08699999999999</v>
      </c>
      <c r="CK31" s="27">
        <v>918.47299999999996</v>
      </c>
      <c r="CL31" s="27">
        <v>56229</v>
      </c>
      <c r="CM31" s="27">
        <v>53487.1</v>
      </c>
      <c r="CN31" s="27">
        <v>108300</v>
      </c>
      <c r="CO31" s="27">
        <v>183585</v>
      </c>
      <c r="CP31" s="17">
        <v>-321.428</v>
      </c>
      <c r="CQ31" s="17">
        <v>397.15499999999997</v>
      </c>
      <c r="CR31" s="27">
        <v>40.833799999999997</v>
      </c>
      <c r="CS31" s="27">
        <v>15185.7</v>
      </c>
      <c r="CT31" s="27">
        <v>716.57500000000005</v>
      </c>
      <c r="CU31" s="27">
        <v>168.50800000000001</v>
      </c>
      <c r="CV31" s="27">
        <v>357.18400000000003</v>
      </c>
      <c r="CW31" s="27">
        <v>116159</v>
      </c>
      <c r="CX31" s="27">
        <v>499.10500000000002</v>
      </c>
      <c r="CY31" s="27">
        <v>484.40300000000002</v>
      </c>
      <c r="CZ31" s="27">
        <v>44.479399999999998</v>
      </c>
      <c r="DA31" s="27">
        <v>468.47500000000002</v>
      </c>
      <c r="DB31" s="17">
        <v>1.65601</v>
      </c>
      <c r="DC31" s="27">
        <v>2.4764599999999999</v>
      </c>
      <c r="DD31" s="27">
        <v>9.28948E-2</v>
      </c>
      <c r="DE31" s="27">
        <v>0.164939</v>
      </c>
      <c r="DF31" s="27">
        <v>43.584400000000002</v>
      </c>
      <c r="DG31" s="27">
        <v>7.2878499999999997</v>
      </c>
      <c r="DH31" s="27">
        <v>26.192299999999999</v>
      </c>
      <c r="DI31" s="27">
        <v>1073.08</v>
      </c>
      <c r="DJ31" s="27">
        <v>1.25922</v>
      </c>
      <c r="DK31" s="27">
        <v>7.6915999999999996E-4</v>
      </c>
      <c r="DL31" s="27">
        <v>0.47373700000000002</v>
      </c>
      <c r="DM31" s="27">
        <v>8.4979399999999998</v>
      </c>
      <c r="DO31" s="27">
        <v>419300</v>
      </c>
      <c r="DP31" s="27">
        <v>72000</v>
      </c>
      <c r="DQ31" s="27">
        <v>108300</v>
      </c>
      <c r="DR31" s="27">
        <v>190200</v>
      </c>
      <c r="DS31" s="27">
        <v>75000</v>
      </c>
      <c r="DT31" s="27">
        <v>12800</v>
      </c>
      <c r="DU31" s="27">
        <v>122300</v>
      </c>
      <c r="EP31" s="17">
        <v>0.44051800000000002</v>
      </c>
      <c r="EQ31" s="31">
        <v>1</v>
      </c>
      <c r="ER31" s="31">
        <v>2</v>
      </c>
      <c r="ES31" s="31">
        <v>3</v>
      </c>
      <c r="ET31" s="31">
        <v>4</v>
      </c>
      <c r="EU31" s="31">
        <v>5</v>
      </c>
      <c r="EV31" s="31">
        <v>6</v>
      </c>
      <c r="EW31" s="31">
        <v>7</v>
      </c>
      <c r="EX31" s="31">
        <v>8</v>
      </c>
      <c r="EY31" s="31">
        <v>9</v>
      </c>
      <c r="EZ31" s="31">
        <v>10</v>
      </c>
      <c r="FA31" s="31">
        <v>11</v>
      </c>
      <c r="FB31" s="31">
        <v>12</v>
      </c>
      <c r="FE31" s="27">
        <v>1</v>
      </c>
      <c r="FF31" s="27">
        <v>2</v>
      </c>
      <c r="FG31" s="27">
        <v>3</v>
      </c>
      <c r="FH31" s="27">
        <v>4</v>
      </c>
      <c r="FI31" s="27">
        <v>5</v>
      </c>
      <c r="FJ31" s="27">
        <v>6</v>
      </c>
      <c r="FK31" s="27">
        <v>7</v>
      </c>
      <c r="FL31" s="27">
        <v>8</v>
      </c>
      <c r="FM31" s="27">
        <v>9</v>
      </c>
      <c r="FN31" s="27">
        <v>10</v>
      </c>
      <c r="FO31" s="27">
        <v>11</v>
      </c>
      <c r="FP31" s="27">
        <v>12</v>
      </c>
      <c r="FS31" s="27">
        <v>1</v>
      </c>
      <c r="FT31" s="27">
        <v>2</v>
      </c>
      <c r="FU31" s="27">
        <v>3</v>
      </c>
      <c r="FV31" s="27">
        <v>4</v>
      </c>
      <c r="FW31" s="27">
        <v>5</v>
      </c>
      <c r="FX31" s="27">
        <v>6</v>
      </c>
      <c r="FY31" s="27">
        <v>7</v>
      </c>
      <c r="FZ31" s="27">
        <v>8</v>
      </c>
      <c r="GA31" s="27">
        <v>9</v>
      </c>
      <c r="GB31" s="27">
        <v>10</v>
      </c>
      <c r="GC31" s="27">
        <v>11</v>
      </c>
      <c r="GD31" s="27">
        <v>12</v>
      </c>
      <c r="GI31" s="63"/>
      <c r="GJ31" s="31" t="s">
        <v>60</v>
      </c>
      <c r="GK31" s="31"/>
      <c r="GL31" s="31">
        <v>151.96199999999999</v>
      </c>
      <c r="GM31" s="31">
        <v>274.483</v>
      </c>
      <c r="GN31" s="31">
        <v>31051.3</v>
      </c>
      <c r="GO31" s="31">
        <v>32769.1</v>
      </c>
      <c r="GP31" s="31">
        <v>97700</v>
      </c>
      <c r="GQ31" s="31">
        <v>139046</v>
      </c>
      <c r="GR31" s="17">
        <v>336.71800000000002</v>
      </c>
      <c r="GS31" s="17">
        <v>294.24200000000002</v>
      </c>
      <c r="GT31" s="31">
        <v>18.6234</v>
      </c>
      <c r="GU31" s="31">
        <v>12189.1</v>
      </c>
      <c r="GV31" s="31">
        <v>3.5292599999999998</v>
      </c>
      <c r="GW31" s="17">
        <v>0.44051800000000002</v>
      </c>
      <c r="GX31" s="31">
        <v>1518.03</v>
      </c>
      <c r="GY31" s="31">
        <v>94841.600000000006</v>
      </c>
      <c r="GZ31" s="31">
        <v>460.59</v>
      </c>
      <c r="HA31" s="31">
        <v>523.21900000000005</v>
      </c>
      <c r="HB31" s="31">
        <v>31.666799999999999</v>
      </c>
      <c r="HC31" s="31">
        <v>423.85700000000003</v>
      </c>
      <c r="HD31" s="17">
        <v>-0.78959599999999996</v>
      </c>
      <c r="HE31" s="31">
        <v>0.70343900000000004</v>
      </c>
      <c r="HF31" s="31">
        <v>0.12138699999999999</v>
      </c>
      <c r="HG31" s="32">
        <v>1.03473E-6</v>
      </c>
      <c r="HH31" s="31">
        <v>35.3688</v>
      </c>
      <c r="HI31" s="31">
        <v>1.79637</v>
      </c>
      <c r="HJ31" s="31">
        <v>19.704999999999998</v>
      </c>
      <c r="HK31" s="31">
        <v>899.67700000000002</v>
      </c>
      <c r="HL31" s="31">
        <v>1.74168E-2</v>
      </c>
      <c r="HM31" s="17" t="s">
        <v>292</v>
      </c>
      <c r="HN31" s="31">
        <v>4.2568500000000002E-2</v>
      </c>
      <c r="HO31" s="31">
        <v>2.6103299999999998</v>
      </c>
      <c r="HQ31" s="31">
        <v>394400</v>
      </c>
      <c r="HR31" s="31">
        <v>44800.000000000007</v>
      </c>
      <c r="HS31" s="31">
        <v>97700</v>
      </c>
      <c r="HT31" s="31">
        <v>171000</v>
      </c>
      <c r="HU31" s="31">
        <v>82600</v>
      </c>
      <c r="HV31" s="31">
        <v>16400</v>
      </c>
      <c r="HW31" s="31">
        <v>193000</v>
      </c>
      <c r="HY31" s="17">
        <v>0.44051800000000002</v>
      </c>
      <c r="HZ31" s="31">
        <v>1</v>
      </c>
      <c r="IA31" s="31">
        <v>2</v>
      </c>
      <c r="IB31" s="31">
        <v>3</v>
      </c>
      <c r="IC31" s="31">
        <v>4</v>
      </c>
      <c r="ID31" s="31">
        <v>5</v>
      </c>
      <c r="IE31" s="31">
        <v>6</v>
      </c>
      <c r="IF31" s="31">
        <v>7</v>
      </c>
      <c r="IG31" s="31">
        <v>8</v>
      </c>
      <c r="IH31" s="31">
        <v>9</v>
      </c>
      <c r="II31" s="31">
        <v>10</v>
      </c>
      <c r="IJ31" s="31">
        <v>11</v>
      </c>
      <c r="IK31" s="31">
        <v>12</v>
      </c>
      <c r="IN31" s="81"/>
      <c r="IO31" s="81"/>
      <c r="IP31" s="81"/>
      <c r="IQ31" s="81"/>
    </row>
    <row r="32" spans="1:271" ht="14.4" customHeight="1">
      <c r="A32" s="63"/>
      <c r="B32" s="27" t="s">
        <v>61</v>
      </c>
      <c r="C32" s="27"/>
      <c r="D32" s="27">
        <v>172.916</v>
      </c>
      <c r="E32" s="27">
        <v>528.33199999999999</v>
      </c>
      <c r="F32" s="27">
        <v>35852.699999999997</v>
      </c>
      <c r="G32" s="27">
        <v>37829.5</v>
      </c>
      <c r="H32" s="27">
        <v>98100</v>
      </c>
      <c r="I32" s="27">
        <v>167595</v>
      </c>
      <c r="J32" s="17">
        <v>406.05200000000002</v>
      </c>
      <c r="K32" s="17">
        <v>238.149</v>
      </c>
      <c r="L32" s="27">
        <v>17.511700000000001</v>
      </c>
      <c r="M32" s="27">
        <v>12160.2</v>
      </c>
      <c r="N32" s="27">
        <v>21.2529</v>
      </c>
      <c r="O32" s="17">
        <v>1.5022800000000001</v>
      </c>
      <c r="P32" s="27">
        <v>1766.25</v>
      </c>
      <c r="Q32" s="27">
        <v>112787</v>
      </c>
      <c r="R32" s="27">
        <v>513.38400000000001</v>
      </c>
      <c r="S32" s="27">
        <v>554.56500000000005</v>
      </c>
      <c r="T32" s="27">
        <v>37.348199999999999</v>
      </c>
      <c r="U32" s="27">
        <v>460.30500000000001</v>
      </c>
      <c r="V32" s="17">
        <v>0.61272599999999999</v>
      </c>
      <c r="W32" s="27">
        <v>0.51500400000000002</v>
      </c>
      <c r="X32" s="27">
        <v>1.4357000000000001E-4</v>
      </c>
      <c r="Y32" s="27">
        <v>3.9661500000000002E-2</v>
      </c>
      <c r="Z32" s="27">
        <v>48.584400000000002</v>
      </c>
      <c r="AA32" s="27">
        <v>2.0024000000000002</v>
      </c>
      <c r="AB32" s="27">
        <v>7.5369000000000002</v>
      </c>
      <c r="AC32" s="27">
        <v>877.69100000000003</v>
      </c>
      <c r="AD32" s="17" t="s">
        <v>292</v>
      </c>
      <c r="AE32" s="28">
        <v>2.40964E-6</v>
      </c>
      <c r="AF32" s="27">
        <v>3.7725399999999999E-2</v>
      </c>
      <c r="AG32" s="27">
        <v>3.6244900000000002</v>
      </c>
      <c r="AI32" s="27">
        <v>396000</v>
      </c>
      <c r="AJ32" s="27">
        <v>46700</v>
      </c>
      <c r="AK32" s="27">
        <v>98100</v>
      </c>
      <c r="AL32" s="27">
        <v>173299.99999999997</v>
      </c>
      <c r="AM32" s="27">
        <v>83300</v>
      </c>
      <c r="AN32" s="27">
        <v>14300</v>
      </c>
      <c r="AO32" s="27">
        <v>188299.99999999997</v>
      </c>
      <c r="AQ32" s="64"/>
      <c r="AR32" s="29" t="s">
        <v>96</v>
      </c>
      <c r="AS32" s="29"/>
      <c r="AT32" s="29">
        <v>171.66200000000001</v>
      </c>
      <c r="AU32" s="29">
        <v>561.21199999999999</v>
      </c>
      <c r="AV32" s="29">
        <v>37942.9</v>
      </c>
      <c r="AW32" s="29">
        <v>36566.800000000003</v>
      </c>
      <c r="AX32" s="29">
        <v>100100</v>
      </c>
      <c r="AY32" s="29">
        <v>154833</v>
      </c>
      <c r="AZ32" s="17">
        <v>506.37599999999998</v>
      </c>
      <c r="BA32" s="17">
        <v>254.97800000000001</v>
      </c>
      <c r="BB32" s="29">
        <v>9.8910400000000003</v>
      </c>
      <c r="BC32" s="29">
        <v>12628.8</v>
      </c>
      <c r="BD32" s="29">
        <v>626.48</v>
      </c>
      <c r="BE32" s="29">
        <v>329.14100000000002</v>
      </c>
      <c r="BF32" s="29">
        <v>1757.16</v>
      </c>
      <c r="BG32" s="29">
        <v>114421</v>
      </c>
      <c r="BH32" s="29">
        <v>485.14600000000002</v>
      </c>
      <c r="BI32" s="29">
        <v>520.09</v>
      </c>
      <c r="BJ32" s="29">
        <v>29.8504</v>
      </c>
      <c r="BK32" s="29">
        <v>363.18099999999998</v>
      </c>
      <c r="BL32" s="17">
        <v>-1.6380999999999999</v>
      </c>
      <c r="BM32" s="29">
        <v>0.85987999999999998</v>
      </c>
      <c r="BN32" s="29">
        <v>1.7812399999999999E-3</v>
      </c>
      <c r="BO32" s="17" t="s">
        <v>292</v>
      </c>
      <c r="BP32" s="29">
        <v>16.848099999999999</v>
      </c>
      <c r="BQ32" s="29">
        <v>0.80957299999999999</v>
      </c>
      <c r="BR32" s="29">
        <v>19.537600000000001</v>
      </c>
      <c r="BS32" s="29">
        <v>1005.03</v>
      </c>
      <c r="BT32" s="29">
        <v>5.2789400000000002E-3</v>
      </c>
      <c r="BU32" s="17" t="s">
        <v>292</v>
      </c>
      <c r="BV32" s="29">
        <v>0.139265</v>
      </c>
      <c r="BW32" s="29">
        <v>2.9266200000000002</v>
      </c>
      <c r="BY32" s="29">
        <v>398400.00000000006</v>
      </c>
      <c r="BZ32" s="29">
        <v>52000</v>
      </c>
      <c r="CA32" s="29">
        <v>100100</v>
      </c>
      <c r="CB32" s="29">
        <v>179800</v>
      </c>
      <c r="CC32" s="29">
        <v>85500</v>
      </c>
      <c r="CD32" s="29">
        <v>0</v>
      </c>
      <c r="CE32" s="29">
        <v>184100</v>
      </c>
      <c r="CG32" s="64"/>
      <c r="CH32" s="31" t="s">
        <v>129</v>
      </c>
      <c r="CI32" s="31"/>
      <c r="CJ32" s="31">
        <v>253.518</v>
      </c>
      <c r="CK32" s="31">
        <v>810.56600000000003</v>
      </c>
      <c r="CL32" s="31">
        <v>55660.800000000003</v>
      </c>
      <c r="CM32" s="31">
        <v>53264.1</v>
      </c>
      <c r="CN32" s="31">
        <v>107100</v>
      </c>
      <c r="CO32" s="31">
        <v>182014</v>
      </c>
      <c r="CP32" s="17">
        <v>532.51700000000005</v>
      </c>
      <c r="CQ32" s="17">
        <v>162.47999999999999</v>
      </c>
      <c r="CR32" s="31">
        <v>39.898899999999998</v>
      </c>
      <c r="CS32" s="31">
        <v>14386.3</v>
      </c>
      <c r="CT32" s="31">
        <v>688.85599999999999</v>
      </c>
      <c r="CU32" s="31">
        <v>121.364</v>
      </c>
      <c r="CV32" s="31">
        <v>318.90899999999999</v>
      </c>
      <c r="CW32" s="31">
        <v>103967</v>
      </c>
      <c r="CX32" s="31">
        <v>510.37700000000001</v>
      </c>
      <c r="CY32" s="31">
        <v>510.19799999999998</v>
      </c>
      <c r="CZ32" s="31">
        <v>41.87</v>
      </c>
      <c r="DA32" s="31">
        <v>430.57499999999999</v>
      </c>
      <c r="DB32" s="17">
        <v>3.6873100000000001</v>
      </c>
      <c r="DC32" s="31">
        <v>2.3506300000000002</v>
      </c>
      <c r="DD32" s="32">
        <v>1.3064000000000001E-5</v>
      </c>
      <c r="DE32" s="32">
        <v>2.72228E-5</v>
      </c>
      <c r="DF32" s="31">
        <v>40.962400000000002</v>
      </c>
      <c r="DG32" s="31">
        <v>6.4711800000000004</v>
      </c>
      <c r="DH32" s="31">
        <v>30.903600000000001</v>
      </c>
      <c r="DI32" s="31">
        <v>855.66099999999994</v>
      </c>
      <c r="DJ32" s="17" t="s">
        <v>292</v>
      </c>
      <c r="DK32" s="17" t="s">
        <v>292</v>
      </c>
      <c r="DL32" s="31">
        <v>0.397594</v>
      </c>
      <c r="DM32" s="31">
        <v>8.7767099999999996</v>
      </c>
      <c r="DO32" s="31">
        <v>418400.00000000006</v>
      </c>
      <c r="DP32" s="31">
        <v>70600</v>
      </c>
      <c r="DQ32" s="31">
        <v>107100.00000000001</v>
      </c>
      <c r="DR32" s="31">
        <v>189700</v>
      </c>
      <c r="DS32" s="31">
        <v>75100</v>
      </c>
      <c r="DT32" s="31">
        <v>14300</v>
      </c>
      <c r="DU32" s="31">
        <v>124900</v>
      </c>
      <c r="EP32" s="17">
        <v>1.5022800000000001</v>
      </c>
      <c r="EQ32" s="27">
        <v>1</v>
      </c>
      <c r="ER32" s="27">
        <v>2</v>
      </c>
      <c r="ES32" s="27">
        <v>3</v>
      </c>
      <c r="ET32" s="27">
        <v>4</v>
      </c>
      <c r="EU32" s="27">
        <v>5</v>
      </c>
      <c r="EV32" s="27">
        <v>6</v>
      </c>
      <c r="EW32" s="27">
        <v>7</v>
      </c>
      <c r="EX32" s="27">
        <v>8</v>
      </c>
      <c r="EY32" s="27">
        <v>9</v>
      </c>
      <c r="EZ32" s="27">
        <v>10</v>
      </c>
      <c r="FA32" s="27">
        <v>11</v>
      </c>
      <c r="FB32" s="27">
        <v>12</v>
      </c>
      <c r="FE32" s="29">
        <v>1</v>
      </c>
      <c r="FF32" s="29">
        <v>2</v>
      </c>
      <c r="FG32" s="29">
        <v>3</v>
      </c>
      <c r="FH32" s="29">
        <v>4</v>
      </c>
      <c r="FI32" s="29">
        <v>5</v>
      </c>
      <c r="FJ32" s="29">
        <v>6</v>
      </c>
      <c r="FK32" s="29">
        <v>7</v>
      </c>
      <c r="FL32" s="29">
        <v>8</v>
      </c>
      <c r="FM32" s="29">
        <v>9</v>
      </c>
      <c r="FN32" s="29">
        <v>10</v>
      </c>
      <c r="FO32" s="29">
        <v>11</v>
      </c>
      <c r="FP32" s="29">
        <v>12</v>
      </c>
      <c r="FS32" s="31">
        <v>1</v>
      </c>
      <c r="FT32" s="31">
        <v>2</v>
      </c>
      <c r="FU32" s="31">
        <v>3</v>
      </c>
      <c r="FV32" s="31">
        <v>4</v>
      </c>
      <c r="FW32" s="31">
        <v>5</v>
      </c>
      <c r="FX32" s="31">
        <v>6</v>
      </c>
      <c r="FY32" s="31">
        <v>7</v>
      </c>
      <c r="FZ32" s="31">
        <v>8</v>
      </c>
      <c r="GA32" s="31">
        <v>9</v>
      </c>
      <c r="GB32" s="31">
        <v>10</v>
      </c>
      <c r="GC32" s="31">
        <v>11</v>
      </c>
      <c r="GD32" s="31">
        <v>12</v>
      </c>
      <c r="GI32" s="63"/>
      <c r="GJ32" s="27" t="s">
        <v>61</v>
      </c>
      <c r="GK32" s="27"/>
      <c r="GL32" s="27">
        <v>172.916</v>
      </c>
      <c r="GM32" s="27">
        <v>528.33199999999999</v>
      </c>
      <c r="GN32" s="27">
        <v>35852.699999999997</v>
      </c>
      <c r="GO32" s="27">
        <v>37829.5</v>
      </c>
      <c r="GP32" s="27">
        <v>98100</v>
      </c>
      <c r="GQ32" s="27">
        <v>167595</v>
      </c>
      <c r="GR32" s="17">
        <v>406.05200000000002</v>
      </c>
      <c r="GS32" s="17">
        <v>238.149</v>
      </c>
      <c r="GT32" s="27">
        <v>17.511700000000001</v>
      </c>
      <c r="GU32" s="27">
        <v>12160.2</v>
      </c>
      <c r="GV32" s="27">
        <v>21.2529</v>
      </c>
      <c r="GW32" s="17">
        <v>1.5022800000000001</v>
      </c>
      <c r="GX32" s="27">
        <v>1766.25</v>
      </c>
      <c r="GY32" s="27">
        <v>112787</v>
      </c>
      <c r="GZ32" s="27">
        <v>513.38400000000001</v>
      </c>
      <c r="HA32" s="27">
        <v>554.56500000000005</v>
      </c>
      <c r="HB32" s="27">
        <v>37.348199999999999</v>
      </c>
      <c r="HC32" s="27">
        <v>460.30500000000001</v>
      </c>
      <c r="HD32" s="17">
        <v>0.61272599999999999</v>
      </c>
      <c r="HE32" s="27">
        <v>0.51500400000000002</v>
      </c>
      <c r="HF32" s="27">
        <v>1.4357000000000001E-4</v>
      </c>
      <c r="HG32" s="27">
        <v>3.9661500000000002E-2</v>
      </c>
      <c r="HH32" s="27">
        <v>48.584400000000002</v>
      </c>
      <c r="HI32" s="27">
        <v>2.0024000000000002</v>
      </c>
      <c r="HJ32" s="27">
        <v>7.5369000000000002</v>
      </c>
      <c r="HK32" s="27">
        <v>877.69100000000003</v>
      </c>
      <c r="HL32" s="17" t="s">
        <v>292</v>
      </c>
      <c r="HM32" s="28">
        <v>2.40964E-6</v>
      </c>
      <c r="HN32" s="27">
        <v>3.7725399999999999E-2</v>
      </c>
      <c r="HO32" s="27">
        <v>3.6244900000000002</v>
      </c>
      <c r="HQ32" s="27">
        <v>396000</v>
      </c>
      <c r="HR32" s="27">
        <v>46700</v>
      </c>
      <c r="HS32" s="27">
        <v>98100</v>
      </c>
      <c r="HT32" s="27">
        <v>173299.99999999997</v>
      </c>
      <c r="HU32" s="27">
        <v>83300</v>
      </c>
      <c r="HV32" s="27">
        <v>14300</v>
      </c>
      <c r="HW32" s="27">
        <v>188299.99999999997</v>
      </c>
      <c r="HY32" s="17">
        <v>1.5022800000000001</v>
      </c>
      <c r="HZ32" s="27">
        <v>1</v>
      </c>
      <c r="IA32" s="27">
        <v>2</v>
      </c>
      <c r="IB32" s="27">
        <v>3</v>
      </c>
      <c r="IC32" s="27">
        <v>4</v>
      </c>
      <c r="ID32" s="27">
        <v>5</v>
      </c>
      <c r="IE32" s="27">
        <v>6</v>
      </c>
      <c r="IF32" s="27">
        <v>7</v>
      </c>
      <c r="IG32" s="27">
        <v>8</v>
      </c>
      <c r="IH32" s="27">
        <v>9</v>
      </c>
      <c r="II32" s="27">
        <v>10</v>
      </c>
      <c r="IJ32" s="27">
        <v>11</v>
      </c>
      <c r="IK32" s="27">
        <v>12</v>
      </c>
      <c r="IN32" s="81"/>
      <c r="IO32" s="81"/>
      <c r="IP32" s="81"/>
      <c r="IQ32" s="81"/>
    </row>
    <row r="33" spans="1:378" ht="14.4" customHeight="1">
      <c r="A33" s="63"/>
      <c r="B33" s="27" t="s">
        <v>62</v>
      </c>
      <c r="C33" s="27"/>
      <c r="D33" s="27">
        <v>162.994</v>
      </c>
      <c r="E33" s="27">
        <v>482.15499999999997</v>
      </c>
      <c r="F33" s="27">
        <v>36132.1</v>
      </c>
      <c r="G33" s="27">
        <v>38566.1</v>
      </c>
      <c r="H33" s="27">
        <v>98500</v>
      </c>
      <c r="I33" s="27">
        <v>162042</v>
      </c>
      <c r="J33" s="17">
        <v>0.53021499999999999</v>
      </c>
      <c r="K33" s="17">
        <v>312.49400000000003</v>
      </c>
      <c r="L33" s="27">
        <v>15.2639</v>
      </c>
      <c r="M33" s="27">
        <v>12332.4</v>
      </c>
      <c r="N33" s="27">
        <v>21.098800000000001</v>
      </c>
      <c r="O33" s="17">
        <v>0.80912600000000001</v>
      </c>
      <c r="P33" s="27">
        <v>1545.23</v>
      </c>
      <c r="Q33" s="27">
        <v>101901</v>
      </c>
      <c r="R33" s="27">
        <v>543.91099999999994</v>
      </c>
      <c r="S33" s="27">
        <v>526.65200000000004</v>
      </c>
      <c r="T33" s="27">
        <v>36.004800000000003</v>
      </c>
      <c r="U33" s="27">
        <v>473.83699999999999</v>
      </c>
      <c r="V33" s="17">
        <v>6.6831500000000004</v>
      </c>
      <c r="W33" s="27">
        <v>0.37094100000000002</v>
      </c>
      <c r="X33" s="17" t="s">
        <v>292</v>
      </c>
      <c r="Y33" s="28">
        <v>1.6577799999999999E-5</v>
      </c>
      <c r="Z33" s="27">
        <v>47.133899999999997</v>
      </c>
      <c r="AA33" s="27">
        <v>2.1471900000000002</v>
      </c>
      <c r="AB33" s="27">
        <v>12.6409</v>
      </c>
      <c r="AC33" s="27">
        <v>1004.33</v>
      </c>
      <c r="AD33" s="27">
        <v>5.0488599999999996E-3</v>
      </c>
      <c r="AE33" s="17" t="s">
        <v>292</v>
      </c>
      <c r="AF33" s="27">
        <v>3.8675099999999997E-2</v>
      </c>
      <c r="AG33" s="27">
        <v>3.0743999999999998</v>
      </c>
      <c r="AI33" s="27">
        <v>396200</v>
      </c>
      <c r="AJ33" s="27">
        <v>47200</v>
      </c>
      <c r="AK33" s="27">
        <v>98500</v>
      </c>
      <c r="AL33" s="27">
        <v>173200</v>
      </c>
      <c r="AM33" s="27">
        <v>82600</v>
      </c>
      <c r="AN33" s="27">
        <v>14100</v>
      </c>
      <c r="AO33" s="27">
        <v>188200</v>
      </c>
      <c r="AQ33" s="64"/>
      <c r="AR33" s="33" t="s">
        <v>368</v>
      </c>
      <c r="AS33" s="33"/>
      <c r="AT33" s="33">
        <v>154.78200000000001</v>
      </c>
      <c r="AU33" s="33">
        <v>565.57899999999995</v>
      </c>
      <c r="AV33" s="33">
        <v>37591.199999999997</v>
      </c>
      <c r="AW33" s="33">
        <v>39438.800000000003</v>
      </c>
      <c r="AX33" s="33">
        <v>100200</v>
      </c>
      <c r="AY33" s="33">
        <v>146692</v>
      </c>
      <c r="AZ33" s="17">
        <v>778.50400000000002</v>
      </c>
      <c r="BA33" s="17">
        <v>60.690199999999997</v>
      </c>
      <c r="BB33" s="33">
        <v>8.2187800000000006</v>
      </c>
      <c r="BC33" s="33">
        <v>9682.27</v>
      </c>
      <c r="BD33" s="33">
        <v>504.80200000000002</v>
      </c>
      <c r="BE33" s="33">
        <v>248.249</v>
      </c>
      <c r="BF33" s="33">
        <v>1657.03</v>
      </c>
      <c r="BG33" s="33">
        <v>108470</v>
      </c>
      <c r="BH33" s="33">
        <v>484.73</v>
      </c>
      <c r="BI33" s="33">
        <v>543.904</v>
      </c>
      <c r="BJ33" s="33">
        <v>29.514299999999999</v>
      </c>
      <c r="BK33" s="33">
        <v>318.78699999999998</v>
      </c>
      <c r="BL33" s="17">
        <v>3.4538700000000002</v>
      </c>
      <c r="BM33" s="33">
        <v>0.479576</v>
      </c>
      <c r="BN33" s="33">
        <v>3.4575700000000001E-2</v>
      </c>
      <c r="BO33" s="34">
        <v>2.3739599999999999E-20</v>
      </c>
      <c r="BP33" s="33">
        <v>13.2849</v>
      </c>
      <c r="BQ33" s="33">
        <v>0.90355799999999997</v>
      </c>
      <c r="BR33" s="33">
        <v>15.099600000000001</v>
      </c>
      <c r="BS33" s="33">
        <v>887.05899999999997</v>
      </c>
      <c r="BT33" s="17" t="s">
        <v>292</v>
      </c>
      <c r="BU33" s="34">
        <v>8.33225E-9</v>
      </c>
      <c r="BV33" s="33">
        <v>0.27496599999999999</v>
      </c>
      <c r="BW33" s="33">
        <v>1.96299</v>
      </c>
      <c r="BY33" s="33">
        <v>398500</v>
      </c>
      <c r="BZ33" s="33">
        <v>53900</v>
      </c>
      <c r="CA33" s="33">
        <v>100200</v>
      </c>
      <c r="CB33" s="33">
        <v>179100</v>
      </c>
      <c r="CC33" s="33">
        <v>85600</v>
      </c>
      <c r="CD33" s="33">
        <v>0</v>
      </c>
      <c r="CE33" s="33">
        <v>182800</v>
      </c>
      <c r="CG33" s="64"/>
      <c r="CH33" s="27" t="s">
        <v>130</v>
      </c>
      <c r="CI33" s="27"/>
      <c r="CJ33" s="27">
        <v>253.81299999999999</v>
      </c>
      <c r="CK33" s="27">
        <v>906.58199999999999</v>
      </c>
      <c r="CL33" s="27">
        <v>60886.7</v>
      </c>
      <c r="CM33" s="27">
        <v>55610.400000000001</v>
      </c>
      <c r="CN33" s="27">
        <v>105000</v>
      </c>
      <c r="CO33" s="27">
        <v>168771</v>
      </c>
      <c r="CP33" s="17">
        <v>256.59699999999998</v>
      </c>
      <c r="CQ33" s="17">
        <v>34.777900000000002</v>
      </c>
      <c r="CR33" s="27">
        <v>38.264600000000002</v>
      </c>
      <c r="CS33" s="27">
        <v>13971.4</v>
      </c>
      <c r="CT33" s="27">
        <v>534.44799999999998</v>
      </c>
      <c r="CU33" s="27">
        <v>59.921599999999998</v>
      </c>
      <c r="CV33" s="27">
        <v>353.05500000000001</v>
      </c>
      <c r="CW33" s="27">
        <v>106674</v>
      </c>
      <c r="CX33" s="27">
        <v>499.84100000000001</v>
      </c>
      <c r="CY33" s="27">
        <v>512.73900000000003</v>
      </c>
      <c r="CZ33" s="27">
        <v>38.700099999999999</v>
      </c>
      <c r="DA33" s="27">
        <v>443.60599999999999</v>
      </c>
      <c r="DB33" s="17">
        <v>2.9198300000000001</v>
      </c>
      <c r="DC33" s="27">
        <v>1.7024600000000001</v>
      </c>
      <c r="DD33" s="17" t="s">
        <v>292</v>
      </c>
      <c r="DE33" s="17" t="s">
        <v>292</v>
      </c>
      <c r="DF33" s="27">
        <v>33.030200000000001</v>
      </c>
      <c r="DG33" s="27">
        <v>5.85351</v>
      </c>
      <c r="DH33" s="27">
        <v>30.421900000000001</v>
      </c>
      <c r="DI33" s="27">
        <v>907.64400000000001</v>
      </c>
      <c r="DJ33" s="17" t="s">
        <v>292</v>
      </c>
      <c r="DK33" s="28">
        <v>4.5433599999999998E-5</v>
      </c>
      <c r="DL33" s="27">
        <v>0.28089999999999998</v>
      </c>
      <c r="DM33" s="27">
        <v>7.6770800000000001</v>
      </c>
      <c r="DO33" s="27">
        <v>419000</v>
      </c>
      <c r="DP33" s="27">
        <v>73600</v>
      </c>
      <c r="DQ33" s="27">
        <v>105000</v>
      </c>
      <c r="DR33" s="27">
        <v>191000</v>
      </c>
      <c r="DS33" s="27">
        <v>73700</v>
      </c>
      <c r="DT33" s="27">
        <v>13400</v>
      </c>
      <c r="DU33" s="27">
        <v>124300</v>
      </c>
      <c r="EP33" s="17">
        <v>0.80912600000000001</v>
      </c>
      <c r="EQ33" s="27">
        <v>1</v>
      </c>
      <c r="ER33" s="27">
        <v>2</v>
      </c>
      <c r="ES33" s="27">
        <v>3</v>
      </c>
      <c r="ET33" s="27">
        <v>4</v>
      </c>
      <c r="EU33" s="27">
        <v>5</v>
      </c>
      <c r="EV33" s="27">
        <v>6</v>
      </c>
      <c r="EW33" s="27">
        <v>7</v>
      </c>
      <c r="EX33" s="27">
        <v>8</v>
      </c>
      <c r="EY33" s="27">
        <v>9</v>
      </c>
      <c r="EZ33" s="27">
        <v>10</v>
      </c>
      <c r="FA33" s="27">
        <v>11</v>
      </c>
      <c r="FB33" s="27">
        <v>12</v>
      </c>
      <c r="FE33" s="33">
        <v>1</v>
      </c>
      <c r="FF33" s="33">
        <v>2</v>
      </c>
      <c r="FG33" s="33">
        <v>3</v>
      </c>
      <c r="FH33" s="33">
        <v>4</v>
      </c>
      <c r="FI33" s="33">
        <v>5</v>
      </c>
      <c r="FJ33" s="33">
        <v>6</v>
      </c>
      <c r="FK33" s="33">
        <v>7</v>
      </c>
      <c r="FL33" s="33">
        <v>8</v>
      </c>
      <c r="FM33" s="33">
        <v>9</v>
      </c>
      <c r="FN33" s="33">
        <v>10</v>
      </c>
      <c r="FO33" s="33">
        <v>11</v>
      </c>
      <c r="FP33" s="33">
        <v>12</v>
      </c>
      <c r="FS33" s="27">
        <v>1</v>
      </c>
      <c r="FT33" s="27">
        <v>2</v>
      </c>
      <c r="FU33" s="27">
        <v>3</v>
      </c>
      <c r="FV33" s="27">
        <v>4</v>
      </c>
      <c r="FW33" s="27">
        <v>5</v>
      </c>
      <c r="FX33" s="27">
        <v>6</v>
      </c>
      <c r="FY33" s="27">
        <v>7</v>
      </c>
      <c r="FZ33" s="27">
        <v>8</v>
      </c>
      <c r="GA33" s="27">
        <v>9</v>
      </c>
      <c r="GB33" s="27">
        <v>10</v>
      </c>
      <c r="GC33" s="27">
        <v>11</v>
      </c>
      <c r="GD33" s="27">
        <v>12</v>
      </c>
      <c r="GI33" s="63"/>
      <c r="GJ33" s="27" t="s">
        <v>62</v>
      </c>
      <c r="GK33" s="27"/>
      <c r="GL33" s="27">
        <v>162.994</v>
      </c>
      <c r="GM33" s="27">
        <v>482.15499999999997</v>
      </c>
      <c r="GN33" s="27">
        <v>36132.1</v>
      </c>
      <c r="GO33" s="27">
        <v>38566.1</v>
      </c>
      <c r="GP33" s="27">
        <v>98500</v>
      </c>
      <c r="GQ33" s="27">
        <v>162042</v>
      </c>
      <c r="GR33" s="17">
        <v>0.53021499999999999</v>
      </c>
      <c r="GS33" s="17">
        <v>312.49400000000003</v>
      </c>
      <c r="GT33" s="27">
        <v>15.2639</v>
      </c>
      <c r="GU33" s="27">
        <v>12332.4</v>
      </c>
      <c r="GV33" s="27">
        <v>21.098800000000001</v>
      </c>
      <c r="GW33" s="17">
        <v>0.80912600000000001</v>
      </c>
      <c r="GX33" s="27">
        <v>1545.23</v>
      </c>
      <c r="GY33" s="27">
        <v>101901</v>
      </c>
      <c r="GZ33" s="27">
        <v>543.91099999999994</v>
      </c>
      <c r="HA33" s="27">
        <v>526.65200000000004</v>
      </c>
      <c r="HB33" s="27">
        <v>36.004800000000003</v>
      </c>
      <c r="HC33" s="27">
        <v>473.83699999999999</v>
      </c>
      <c r="HD33" s="17">
        <v>6.6831500000000004</v>
      </c>
      <c r="HE33" s="27">
        <v>0.37094100000000002</v>
      </c>
      <c r="HF33" s="17" t="s">
        <v>292</v>
      </c>
      <c r="HG33" s="28">
        <v>1.6577799999999999E-5</v>
      </c>
      <c r="HH33" s="27">
        <v>47.133899999999997</v>
      </c>
      <c r="HI33" s="27">
        <v>2.1471900000000002</v>
      </c>
      <c r="HJ33" s="27">
        <v>12.6409</v>
      </c>
      <c r="HK33" s="27">
        <v>1004.33</v>
      </c>
      <c r="HL33" s="27">
        <v>5.0488599999999996E-3</v>
      </c>
      <c r="HM33" s="17" t="s">
        <v>292</v>
      </c>
      <c r="HN33" s="27">
        <v>3.8675099999999997E-2</v>
      </c>
      <c r="HO33" s="27">
        <v>3.0743999999999998</v>
      </c>
      <c r="HQ33" s="27">
        <v>396200</v>
      </c>
      <c r="HR33" s="27">
        <v>47200</v>
      </c>
      <c r="HS33" s="27">
        <v>98500</v>
      </c>
      <c r="HT33" s="27">
        <v>173200</v>
      </c>
      <c r="HU33" s="27">
        <v>82600</v>
      </c>
      <c r="HV33" s="27">
        <v>14100</v>
      </c>
      <c r="HW33" s="27">
        <v>188200</v>
      </c>
      <c r="HY33" s="17">
        <v>0.80912600000000001</v>
      </c>
      <c r="HZ33" s="27">
        <v>1</v>
      </c>
      <c r="IA33" s="27">
        <v>2</v>
      </c>
      <c r="IB33" s="27">
        <v>3</v>
      </c>
      <c r="IC33" s="27">
        <v>4</v>
      </c>
      <c r="ID33" s="27">
        <v>5</v>
      </c>
      <c r="IE33" s="27">
        <v>6</v>
      </c>
      <c r="IF33" s="27">
        <v>7</v>
      </c>
      <c r="IG33" s="27">
        <v>8</v>
      </c>
      <c r="IH33" s="27">
        <v>9</v>
      </c>
      <c r="II33" s="27">
        <v>10</v>
      </c>
      <c r="IJ33" s="27">
        <v>11</v>
      </c>
      <c r="IK33" s="27">
        <v>12</v>
      </c>
      <c r="IN33" s="81"/>
      <c r="IO33" s="81"/>
      <c r="IP33" s="81"/>
      <c r="IQ33" s="81"/>
    </row>
    <row r="34" spans="1:378" ht="14.4" customHeight="1">
      <c r="A34" s="63"/>
      <c r="B34" s="29" t="s">
        <v>63</v>
      </c>
      <c r="C34" s="29"/>
      <c r="D34" s="29">
        <v>179.76900000000001</v>
      </c>
      <c r="E34" s="29">
        <v>449.03699999999998</v>
      </c>
      <c r="F34" s="29">
        <v>37670.6</v>
      </c>
      <c r="G34" s="29">
        <v>42069</v>
      </c>
      <c r="H34" s="29">
        <v>98900</v>
      </c>
      <c r="I34" s="29">
        <v>166037</v>
      </c>
      <c r="J34" s="17">
        <v>-81.2958</v>
      </c>
      <c r="K34" s="17">
        <v>395.75</v>
      </c>
      <c r="L34" s="29">
        <v>15.3972</v>
      </c>
      <c r="M34" s="29">
        <v>12574.2</v>
      </c>
      <c r="N34" s="29">
        <v>23.888000000000002</v>
      </c>
      <c r="O34" s="17">
        <v>-2.4721700000000002</v>
      </c>
      <c r="P34" s="29">
        <v>1832.3</v>
      </c>
      <c r="Q34" s="29">
        <v>114356</v>
      </c>
      <c r="R34" s="29">
        <v>580.721</v>
      </c>
      <c r="S34" s="29">
        <v>610.25300000000004</v>
      </c>
      <c r="T34" s="29">
        <v>41.247799999999998</v>
      </c>
      <c r="U34" s="29">
        <v>513.24599999999998</v>
      </c>
      <c r="V34" s="17">
        <v>-0.39713599999999999</v>
      </c>
      <c r="W34" s="29">
        <v>1.10486</v>
      </c>
      <c r="X34" s="29">
        <v>7.2577100000000005E-2</v>
      </c>
      <c r="Y34" s="29">
        <v>0.20785200000000001</v>
      </c>
      <c r="Z34" s="29">
        <v>51.631799999999998</v>
      </c>
      <c r="AA34" s="29">
        <v>2.0704600000000002</v>
      </c>
      <c r="AB34" s="29">
        <v>17.542999999999999</v>
      </c>
      <c r="AC34" s="29">
        <v>867.38400000000001</v>
      </c>
      <c r="AD34" s="29">
        <v>1.6472000000000001E-2</v>
      </c>
      <c r="AE34" s="29">
        <v>1.5181200000000001E-2</v>
      </c>
      <c r="AF34" s="29">
        <v>6.7399399999999998E-2</v>
      </c>
      <c r="AG34" s="29">
        <v>4.4833299999999996</v>
      </c>
      <c r="AI34" s="29">
        <v>396500</v>
      </c>
      <c r="AJ34" s="29">
        <v>46600</v>
      </c>
      <c r="AK34" s="29">
        <v>98900</v>
      </c>
      <c r="AL34" s="29">
        <v>173600</v>
      </c>
      <c r="AM34" s="29">
        <v>82800</v>
      </c>
      <c r="AN34" s="29">
        <v>14000</v>
      </c>
      <c r="AO34" s="29">
        <v>186200</v>
      </c>
      <c r="CG34" s="64"/>
      <c r="CH34" s="27" t="s">
        <v>131</v>
      </c>
      <c r="CI34" s="27"/>
      <c r="CJ34" s="27">
        <v>245.52500000000001</v>
      </c>
      <c r="CK34" s="27">
        <v>767.29399999999998</v>
      </c>
      <c r="CL34" s="27">
        <v>60934</v>
      </c>
      <c r="CM34" s="27">
        <v>52287.7</v>
      </c>
      <c r="CN34" s="27">
        <v>106200</v>
      </c>
      <c r="CO34" s="27">
        <v>168927</v>
      </c>
      <c r="CP34" s="17">
        <v>327.35399999999998</v>
      </c>
      <c r="CQ34" s="17">
        <v>268.82600000000002</v>
      </c>
      <c r="CR34" s="27">
        <v>35.976599999999998</v>
      </c>
      <c r="CS34" s="27">
        <v>12835.7</v>
      </c>
      <c r="CT34" s="27">
        <v>525.03800000000001</v>
      </c>
      <c r="CU34" s="27">
        <v>87.004000000000005</v>
      </c>
      <c r="CV34" s="27">
        <v>314.69799999999998</v>
      </c>
      <c r="CW34" s="27">
        <v>99807.9</v>
      </c>
      <c r="CX34" s="27">
        <v>505.767</v>
      </c>
      <c r="CY34" s="27">
        <v>545.02200000000005</v>
      </c>
      <c r="CZ34" s="27">
        <v>41.248100000000001</v>
      </c>
      <c r="DA34" s="27">
        <v>417.47399999999999</v>
      </c>
      <c r="DB34" s="17">
        <v>1.55006</v>
      </c>
      <c r="DC34" s="27">
        <v>1.8178700000000001</v>
      </c>
      <c r="DD34" s="28">
        <v>7.4585700000000001E-7</v>
      </c>
      <c r="DE34" s="27">
        <v>3.1800200000000001E-4</v>
      </c>
      <c r="DF34" s="27">
        <v>33.628599999999999</v>
      </c>
      <c r="DG34" s="27">
        <v>6.2881499999999999</v>
      </c>
      <c r="DH34" s="27">
        <v>28.671299999999999</v>
      </c>
      <c r="DI34" s="27">
        <v>895.90599999999995</v>
      </c>
      <c r="DJ34" s="17" t="s">
        <v>292</v>
      </c>
      <c r="DK34" s="17" t="s">
        <v>292</v>
      </c>
      <c r="DL34" s="27">
        <v>0.29988700000000001</v>
      </c>
      <c r="DM34" s="27">
        <v>7.4589100000000004</v>
      </c>
      <c r="DO34" s="27">
        <v>419200</v>
      </c>
      <c r="DP34" s="27">
        <v>73900</v>
      </c>
      <c r="DQ34" s="27">
        <v>106199.99999999999</v>
      </c>
      <c r="DR34" s="27">
        <v>191000</v>
      </c>
      <c r="DS34" s="27">
        <v>74100</v>
      </c>
      <c r="DT34" s="27">
        <v>12000</v>
      </c>
      <c r="DU34" s="27">
        <v>123600</v>
      </c>
      <c r="EP34" s="17">
        <v>0</v>
      </c>
      <c r="EQ34" s="29">
        <v>1</v>
      </c>
      <c r="ER34" s="29">
        <v>2</v>
      </c>
      <c r="ES34" s="29">
        <v>3</v>
      </c>
      <c r="ET34" s="29">
        <v>4</v>
      </c>
      <c r="EU34" s="29">
        <v>5</v>
      </c>
      <c r="EV34" s="29">
        <v>6</v>
      </c>
      <c r="EW34" s="29">
        <v>7</v>
      </c>
      <c r="EX34" s="29">
        <v>8</v>
      </c>
      <c r="EY34" s="29">
        <v>9</v>
      </c>
      <c r="EZ34" s="29">
        <v>10</v>
      </c>
      <c r="FA34" s="29">
        <v>11</v>
      </c>
      <c r="FB34" s="29">
        <v>12</v>
      </c>
      <c r="FE34" s="15">
        <v>1</v>
      </c>
      <c r="FF34" s="15">
        <v>2</v>
      </c>
      <c r="FG34" s="15">
        <v>3</v>
      </c>
      <c r="FH34" s="15">
        <v>4</v>
      </c>
      <c r="FI34" s="15">
        <v>5</v>
      </c>
      <c r="FJ34" s="15">
        <v>6</v>
      </c>
      <c r="FK34" s="15">
        <v>7</v>
      </c>
      <c r="FL34" s="15">
        <v>8</v>
      </c>
      <c r="FM34" s="15">
        <v>9</v>
      </c>
      <c r="FN34" s="15">
        <v>10</v>
      </c>
      <c r="FO34" s="15">
        <v>11</v>
      </c>
      <c r="FP34" s="15">
        <v>12</v>
      </c>
      <c r="FS34" s="27">
        <v>1</v>
      </c>
      <c r="FT34" s="27">
        <v>2</v>
      </c>
      <c r="FU34" s="27">
        <v>3</v>
      </c>
      <c r="FV34" s="27">
        <v>4</v>
      </c>
      <c r="FW34" s="27">
        <v>5</v>
      </c>
      <c r="FX34" s="27">
        <v>6</v>
      </c>
      <c r="FY34" s="27">
        <v>7</v>
      </c>
      <c r="FZ34" s="27">
        <v>8</v>
      </c>
      <c r="GA34" s="27">
        <v>9</v>
      </c>
      <c r="GB34" s="27">
        <v>10</v>
      </c>
      <c r="GC34" s="27">
        <v>11</v>
      </c>
      <c r="GD34" s="27">
        <v>12</v>
      </c>
      <c r="GI34" s="63"/>
      <c r="GJ34" s="29" t="s">
        <v>63</v>
      </c>
      <c r="GK34" s="29"/>
      <c r="GL34" s="29">
        <v>179.76900000000001</v>
      </c>
      <c r="GM34" s="29">
        <v>449.03699999999998</v>
      </c>
      <c r="GN34" s="29">
        <v>37670.6</v>
      </c>
      <c r="GO34" s="29">
        <v>42069</v>
      </c>
      <c r="GP34" s="29">
        <v>98900</v>
      </c>
      <c r="GQ34" s="29">
        <v>166037</v>
      </c>
      <c r="GR34" s="17">
        <v>-81.2958</v>
      </c>
      <c r="GS34" s="17">
        <v>395.75</v>
      </c>
      <c r="GT34" s="29">
        <v>15.3972</v>
      </c>
      <c r="GU34" s="29">
        <v>12574.2</v>
      </c>
      <c r="GV34" s="29">
        <v>23.888000000000002</v>
      </c>
      <c r="GW34" s="17">
        <v>-2.4721700000000002</v>
      </c>
      <c r="GX34" s="29">
        <v>1832.3</v>
      </c>
      <c r="GY34" s="29">
        <v>114356</v>
      </c>
      <c r="GZ34" s="29">
        <v>580.721</v>
      </c>
      <c r="HA34" s="29">
        <v>610.25300000000004</v>
      </c>
      <c r="HB34" s="29">
        <v>41.247799999999998</v>
      </c>
      <c r="HC34" s="29">
        <v>513.24599999999998</v>
      </c>
      <c r="HD34" s="17">
        <v>-0.39713599999999999</v>
      </c>
      <c r="HE34" s="29">
        <v>1.10486</v>
      </c>
      <c r="HF34" s="29">
        <v>7.2577100000000005E-2</v>
      </c>
      <c r="HG34" s="29">
        <v>0.20785200000000001</v>
      </c>
      <c r="HH34" s="29">
        <v>51.631799999999998</v>
      </c>
      <c r="HI34" s="29">
        <v>2.0704600000000002</v>
      </c>
      <c r="HJ34" s="29">
        <v>17.542999999999999</v>
      </c>
      <c r="HK34" s="29">
        <v>867.38400000000001</v>
      </c>
      <c r="HL34" s="29">
        <v>1.6472000000000001E-2</v>
      </c>
      <c r="HM34" s="29">
        <v>1.5181200000000001E-2</v>
      </c>
      <c r="HN34" s="29">
        <v>6.7399399999999998E-2</v>
      </c>
      <c r="HO34" s="29">
        <v>4.4833299999999996</v>
      </c>
      <c r="HQ34" s="29">
        <v>396500</v>
      </c>
      <c r="HR34" s="29">
        <v>46600</v>
      </c>
      <c r="HS34" s="29">
        <v>98900</v>
      </c>
      <c r="HT34" s="29">
        <v>173600</v>
      </c>
      <c r="HU34" s="29">
        <v>82800</v>
      </c>
      <c r="HV34" s="29">
        <v>14000</v>
      </c>
      <c r="HW34" s="29">
        <v>186200</v>
      </c>
      <c r="HY34" s="17">
        <v>0</v>
      </c>
      <c r="HZ34" s="29">
        <v>1</v>
      </c>
      <c r="IA34" s="29">
        <v>2</v>
      </c>
      <c r="IB34" s="29">
        <v>3</v>
      </c>
      <c r="IC34" s="29">
        <v>4</v>
      </c>
      <c r="ID34" s="29">
        <v>5</v>
      </c>
      <c r="IE34" s="29">
        <v>6</v>
      </c>
      <c r="IF34" s="29">
        <v>7</v>
      </c>
      <c r="IG34" s="29">
        <v>8</v>
      </c>
      <c r="IH34" s="29">
        <v>9</v>
      </c>
      <c r="II34" s="29">
        <v>10</v>
      </c>
      <c r="IJ34" s="29">
        <v>11</v>
      </c>
      <c r="IK34" s="29">
        <v>12</v>
      </c>
      <c r="IN34" s="81"/>
      <c r="IO34" s="81"/>
      <c r="IP34" s="81"/>
      <c r="IQ34" s="81"/>
    </row>
    <row r="35" spans="1:378">
      <c r="CG35" s="64"/>
      <c r="CH35" s="29" t="s">
        <v>132</v>
      </c>
      <c r="CI35" s="29"/>
      <c r="CJ35" s="29">
        <v>231.28899999999999</v>
      </c>
      <c r="CK35" s="29">
        <v>788.15099999999995</v>
      </c>
      <c r="CL35" s="29">
        <v>60018.7</v>
      </c>
      <c r="CM35" s="29">
        <v>57718.8</v>
      </c>
      <c r="CN35" s="29">
        <v>106500</v>
      </c>
      <c r="CO35" s="29">
        <v>172938</v>
      </c>
      <c r="CP35" s="17">
        <v>31.591999999999999</v>
      </c>
      <c r="CQ35" s="17">
        <v>176.608</v>
      </c>
      <c r="CR35" s="29">
        <v>34.618600000000001</v>
      </c>
      <c r="CS35" s="29">
        <v>12992.3</v>
      </c>
      <c r="CT35" s="29">
        <v>480.52800000000002</v>
      </c>
      <c r="CU35" s="29">
        <v>77.619799999999998</v>
      </c>
      <c r="CV35" s="29">
        <v>302.75299999999999</v>
      </c>
      <c r="CW35" s="29">
        <v>101099</v>
      </c>
      <c r="CX35" s="29">
        <v>467.11</v>
      </c>
      <c r="CY35" s="29">
        <v>472.79700000000003</v>
      </c>
      <c r="CZ35" s="29">
        <v>39.9099</v>
      </c>
      <c r="DA35" s="29">
        <v>422.94600000000003</v>
      </c>
      <c r="DB35" s="17">
        <v>-0.50731700000000002</v>
      </c>
      <c r="DC35" s="29">
        <v>1.22902</v>
      </c>
      <c r="DD35" s="29">
        <v>0.104948</v>
      </c>
      <c r="DE35" s="17" t="s">
        <v>292</v>
      </c>
      <c r="DF35" s="29">
        <v>32.768999999999998</v>
      </c>
      <c r="DG35" s="29">
        <v>6.3854800000000003</v>
      </c>
      <c r="DH35" s="29">
        <v>26.8612</v>
      </c>
      <c r="DI35" s="29">
        <v>892.47500000000002</v>
      </c>
      <c r="DJ35" s="17" t="s">
        <v>292</v>
      </c>
      <c r="DK35" s="30">
        <v>3.0863200000000001E-6</v>
      </c>
      <c r="DL35" s="29">
        <v>0.31240899999999999</v>
      </c>
      <c r="DM35" s="29">
        <v>8.1126100000000001</v>
      </c>
      <c r="DO35" s="29">
        <v>418500</v>
      </c>
      <c r="DP35" s="29">
        <v>74500</v>
      </c>
      <c r="DQ35" s="29">
        <v>106500</v>
      </c>
      <c r="DR35" s="29">
        <v>189000</v>
      </c>
      <c r="DS35" s="29">
        <v>73800</v>
      </c>
      <c r="DT35" s="29">
        <v>12900</v>
      </c>
      <c r="DU35" s="29">
        <v>124900</v>
      </c>
      <c r="EQ35">
        <v>1</v>
      </c>
      <c r="ER35">
        <v>2</v>
      </c>
      <c r="ES35">
        <v>3</v>
      </c>
      <c r="ET35">
        <v>4</v>
      </c>
      <c r="EU35">
        <v>5</v>
      </c>
      <c r="EV35">
        <v>6</v>
      </c>
      <c r="EW35">
        <v>7</v>
      </c>
      <c r="EX35">
        <v>8</v>
      </c>
      <c r="EY35">
        <v>9</v>
      </c>
      <c r="EZ35">
        <v>10</v>
      </c>
      <c r="FA35">
        <v>11</v>
      </c>
      <c r="FB35">
        <v>12</v>
      </c>
      <c r="FE35">
        <v>1</v>
      </c>
      <c r="FF35">
        <v>2</v>
      </c>
      <c r="FG35">
        <v>3</v>
      </c>
      <c r="FH35">
        <v>4</v>
      </c>
      <c r="FI35">
        <v>5</v>
      </c>
      <c r="FJ35">
        <v>6</v>
      </c>
      <c r="FK35">
        <v>7</v>
      </c>
      <c r="FL35">
        <v>8</v>
      </c>
      <c r="FM35">
        <v>9</v>
      </c>
      <c r="FN35">
        <v>10</v>
      </c>
      <c r="FO35">
        <v>11</v>
      </c>
      <c r="FP35">
        <v>12</v>
      </c>
      <c r="FS35" s="29">
        <v>1</v>
      </c>
      <c r="FT35" s="29">
        <v>2</v>
      </c>
      <c r="FU35" s="29">
        <v>3</v>
      </c>
      <c r="FV35" s="29">
        <v>4</v>
      </c>
      <c r="FW35" s="29">
        <v>5</v>
      </c>
      <c r="FX35" s="29">
        <v>6</v>
      </c>
      <c r="FY35" s="29">
        <v>7</v>
      </c>
      <c r="FZ35" s="29">
        <v>8</v>
      </c>
      <c r="GA35" s="29">
        <v>9</v>
      </c>
      <c r="GB35" s="29">
        <v>10</v>
      </c>
      <c r="GC35" s="29">
        <v>11</v>
      </c>
      <c r="GD35" s="29">
        <v>12</v>
      </c>
    </row>
    <row r="36" spans="1:378">
      <c r="CG36" s="64"/>
      <c r="CH36" s="29" t="s">
        <v>133</v>
      </c>
      <c r="CI36" s="29"/>
      <c r="CJ36" s="29">
        <v>241.536</v>
      </c>
      <c r="CK36" s="29">
        <v>802.54</v>
      </c>
      <c r="CL36" s="29">
        <v>62570</v>
      </c>
      <c r="CM36" s="29">
        <v>56588.800000000003</v>
      </c>
      <c r="CN36" s="29">
        <v>104400</v>
      </c>
      <c r="CO36" s="29">
        <v>165705</v>
      </c>
      <c r="CP36" s="17">
        <v>-456.59199999999998</v>
      </c>
      <c r="CQ36" s="17">
        <v>199.54900000000001</v>
      </c>
      <c r="CR36" s="29">
        <v>39.303699999999999</v>
      </c>
      <c r="CS36" s="29">
        <v>14469.9</v>
      </c>
      <c r="CT36" s="29">
        <v>549.88800000000003</v>
      </c>
      <c r="CU36" s="29">
        <v>73.900599999999997</v>
      </c>
      <c r="CV36" s="29">
        <v>317.25</v>
      </c>
      <c r="CW36" s="29">
        <v>94958.5</v>
      </c>
      <c r="CX36" s="29">
        <v>453.00099999999998</v>
      </c>
      <c r="CY36" s="29">
        <v>480.00099999999998</v>
      </c>
      <c r="CZ36" s="29">
        <v>39.4651</v>
      </c>
      <c r="DA36" s="29">
        <v>425.10199999999998</v>
      </c>
      <c r="DB36" s="17">
        <v>-3.65872E-2</v>
      </c>
      <c r="DC36" s="29">
        <v>2.0177399999999999</v>
      </c>
      <c r="DD36" s="30">
        <v>5.3680799999999999E-8</v>
      </c>
      <c r="DE36" s="29">
        <v>4.5322899999999996E-3</v>
      </c>
      <c r="DF36" s="29">
        <v>30.941400000000002</v>
      </c>
      <c r="DG36" s="29">
        <v>5.6464499999999997</v>
      </c>
      <c r="DH36" s="29">
        <v>32.157499999999999</v>
      </c>
      <c r="DI36" s="29">
        <v>955.37800000000004</v>
      </c>
      <c r="DJ36" s="29">
        <v>6.3941800000000002E-3</v>
      </c>
      <c r="DK36" s="17" t="s">
        <v>292</v>
      </c>
      <c r="DL36" s="29">
        <v>0.32146000000000002</v>
      </c>
      <c r="DM36" s="29">
        <v>8.88917</v>
      </c>
      <c r="DO36" s="29">
        <v>418300</v>
      </c>
      <c r="DP36" s="29">
        <v>74000</v>
      </c>
      <c r="DQ36" s="29">
        <v>104400</v>
      </c>
      <c r="DR36" s="29">
        <v>190100.00000000003</v>
      </c>
      <c r="DS36" s="29">
        <v>74200</v>
      </c>
      <c r="DT36" s="29">
        <v>13600.000000000002</v>
      </c>
      <c r="DU36" s="29">
        <v>125500</v>
      </c>
      <c r="EQ36">
        <v>1</v>
      </c>
      <c r="ER36">
        <v>2</v>
      </c>
      <c r="ES36">
        <v>3</v>
      </c>
      <c r="ET36">
        <v>4</v>
      </c>
      <c r="EU36">
        <v>5</v>
      </c>
      <c r="EV36">
        <v>6</v>
      </c>
      <c r="EW36">
        <v>7</v>
      </c>
      <c r="EX36">
        <v>8</v>
      </c>
      <c r="EY36">
        <v>9</v>
      </c>
      <c r="EZ36">
        <v>10</v>
      </c>
      <c r="FA36">
        <v>11</v>
      </c>
      <c r="FB36">
        <v>12</v>
      </c>
      <c r="FE36">
        <v>1</v>
      </c>
      <c r="FF36">
        <v>2</v>
      </c>
      <c r="FG36">
        <v>3</v>
      </c>
      <c r="FH36">
        <v>4</v>
      </c>
      <c r="FI36">
        <v>5</v>
      </c>
      <c r="FJ36">
        <v>6</v>
      </c>
      <c r="FK36">
        <v>7</v>
      </c>
      <c r="FL36">
        <v>8</v>
      </c>
      <c r="FM36">
        <v>9</v>
      </c>
      <c r="FN36">
        <v>10</v>
      </c>
      <c r="FO36">
        <v>11</v>
      </c>
      <c r="FP36">
        <v>12</v>
      </c>
      <c r="FS36" s="29">
        <v>1</v>
      </c>
      <c r="FT36" s="29">
        <v>2</v>
      </c>
      <c r="FU36" s="29">
        <v>3</v>
      </c>
      <c r="FV36" s="29">
        <v>4</v>
      </c>
      <c r="FW36" s="29">
        <v>5</v>
      </c>
      <c r="FX36" s="29">
        <v>6</v>
      </c>
      <c r="FY36" s="29">
        <v>7</v>
      </c>
      <c r="FZ36" s="29">
        <v>8</v>
      </c>
      <c r="GA36" s="29">
        <v>9</v>
      </c>
      <c r="GB36" s="29">
        <v>10</v>
      </c>
      <c r="GC36" s="29">
        <v>11</v>
      </c>
      <c r="GD36" s="29">
        <v>12</v>
      </c>
    </row>
    <row r="37" spans="1:378">
      <c r="CG37" s="64"/>
      <c r="CH37" s="27" t="s">
        <v>134</v>
      </c>
      <c r="CI37" s="27"/>
      <c r="CJ37" s="27">
        <v>260.78399999999999</v>
      </c>
      <c r="CK37" s="27">
        <v>859.48199999999997</v>
      </c>
      <c r="CL37" s="27">
        <v>52896.9</v>
      </c>
      <c r="CM37" s="27">
        <v>49917.4</v>
      </c>
      <c r="CN37" s="27">
        <v>104800</v>
      </c>
      <c r="CO37" s="27">
        <v>165281</v>
      </c>
      <c r="CP37" s="17">
        <v>1151.5899999999999</v>
      </c>
      <c r="CQ37" s="17">
        <v>230.96299999999999</v>
      </c>
      <c r="CR37" s="27">
        <v>28.798200000000001</v>
      </c>
      <c r="CS37" s="27">
        <v>13091</v>
      </c>
      <c r="CT37" s="27">
        <v>546.99800000000005</v>
      </c>
      <c r="CU37" s="27">
        <v>99.649900000000002</v>
      </c>
      <c r="CV37" s="27">
        <v>396.84300000000002</v>
      </c>
      <c r="CW37" s="27">
        <v>105142</v>
      </c>
      <c r="CX37" s="27">
        <v>469.83199999999999</v>
      </c>
      <c r="CY37" s="27">
        <v>635.38</v>
      </c>
      <c r="CZ37" s="27">
        <v>40.784999999999997</v>
      </c>
      <c r="DA37" s="27">
        <v>437.10199999999998</v>
      </c>
      <c r="DB37" s="17">
        <v>2.0813799999999998</v>
      </c>
      <c r="DC37" s="27">
        <v>1.80521</v>
      </c>
      <c r="DD37" s="17" t="s">
        <v>292</v>
      </c>
      <c r="DE37" s="17" t="s">
        <v>292</v>
      </c>
      <c r="DF37" s="27">
        <v>34.474600000000002</v>
      </c>
      <c r="DG37" s="27">
        <v>6.3383000000000003</v>
      </c>
      <c r="DH37" s="27">
        <v>27.173100000000002</v>
      </c>
      <c r="DI37" s="27">
        <v>908.17200000000003</v>
      </c>
      <c r="DJ37" s="27">
        <v>1.4368799999999999E-2</v>
      </c>
      <c r="DK37" s="28">
        <v>2.60798E-7</v>
      </c>
      <c r="DL37" s="27">
        <v>0.43854399999999999</v>
      </c>
      <c r="DM37" s="27">
        <v>8.6419899999999998</v>
      </c>
      <c r="DO37" s="27">
        <v>417600</v>
      </c>
      <c r="DP37" s="27">
        <v>71600</v>
      </c>
      <c r="DQ37" s="27">
        <v>104800</v>
      </c>
      <c r="DR37" s="27">
        <v>190000</v>
      </c>
      <c r="DS37" s="27">
        <v>72600</v>
      </c>
      <c r="DT37" s="27">
        <v>12900</v>
      </c>
      <c r="DU37" s="27">
        <v>130500</v>
      </c>
      <c r="EQ37">
        <v>1</v>
      </c>
      <c r="ER37">
        <v>2</v>
      </c>
      <c r="ES37">
        <v>3</v>
      </c>
      <c r="ET37">
        <v>4</v>
      </c>
      <c r="EU37">
        <v>5</v>
      </c>
      <c r="EV37">
        <v>6</v>
      </c>
      <c r="EW37">
        <v>7</v>
      </c>
      <c r="EX37">
        <v>8</v>
      </c>
      <c r="EY37">
        <v>9</v>
      </c>
      <c r="EZ37">
        <v>10</v>
      </c>
      <c r="FA37">
        <v>11</v>
      </c>
      <c r="FB37">
        <v>12</v>
      </c>
      <c r="FE37">
        <v>1</v>
      </c>
      <c r="FF37">
        <v>2</v>
      </c>
      <c r="FG37">
        <v>3</v>
      </c>
      <c r="FH37">
        <v>4</v>
      </c>
      <c r="FI37">
        <v>5</v>
      </c>
      <c r="FJ37">
        <v>6</v>
      </c>
      <c r="FK37">
        <v>7</v>
      </c>
      <c r="FL37">
        <v>8</v>
      </c>
      <c r="FM37">
        <v>9</v>
      </c>
      <c r="FN37">
        <v>10</v>
      </c>
      <c r="FO37">
        <v>11</v>
      </c>
      <c r="FP37">
        <v>12</v>
      </c>
      <c r="FS37" s="27">
        <v>1</v>
      </c>
      <c r="FT37" s="27">
        <v>2</v>
      </c>
      <c r="FU37" s="27">
        <v>3</v>
      </c>
      <c r="FV37" s="27">
        <v>4</v>
      </c>
      <c r="FW37" s="27">
        <v>5</v>
      </c>
      <c r="FX37" s="27">
        <v>6</v>
      </c>
      <c r="FY37" s="27">
        <v>7</v>
      </c>
      <c r="FZ37" s="27">
        <v>8</v>
      </c>
      <c r="GA37" s="27">
        <v>9</v>
      </c>
      <c r="GB37" s="27">
        <v>10</v>
      </c>
      <c r="GC37" s="27">
        <v>11</v>
      </c>
      <c r="GD37" s="27">
        <v>12</v>
      </c>
    </row>
    <row r="38" spans="1:378">
      <c r="CG38" s="64"/>
      <c r="CH38" s="29" t="s">
        <v>135</v>
      </c>
      <c r="CI38" s="29"/>
      <c r="CJ38" s="29">
        <v>271.28300000000002</v>
      </c>
      <c r="CK38" s="29">
        <v>1496.11</v>
      </c>
      <c r="CL38" s="29">
        <v>60558.5</v>
      </c>
      <c r="CM38" s="29">
        <v>57210.2</v>
      </c>
      <c r="CN38" s="29">
        <v>104700</v>
      </c>
      <c r="CO38" s="29">
        <v>183673</v>
      </c>
      <c r="CP38" s="17">
        <v>749.82299999999998</v>
      </c>
      <c r="CQ38" s="17">
        <v>449.923</v>
      </c>
      <c r="CR38" s="29">
        <v>32.094700000000003</v>
      </c>
      <c r="CS38" s="29">
        <v>11629.9</v>
      </c>
      <c r="CT38" s="29">
        <v>511.32100000000003</v>
      </c>
      <c r="CU38" s="29">
        <v>204.82599999999999</v>
      </c>
      <c r="CV38" s="29">
        <v>474.33300000000003</v>
      </c>
      <c r="CW38" s="29">
        <v>132005</v>
      </c>
      <c r="CX38" s="29">
        <v>589.04600000000005</v>
      </c>
      <c r="CY38" s="29">
        <v>553.28499999999997</v>
      </c>
      <c r="CZ38" s="29">
        <v>47.734699999999997</v>
      </c>
      <c r="DA38" s="29">
        <v>417.73</v>
      </c>
      <c r="DB38" s="17">
        <v>14.8849</v>
      </c>
      <c r="DC38" s="29">
        <v>4.1669999999999998</v>
      </c>
      <c r="DD38" s="29">
        <v>8.8071800000000006E-2</v>
      </c>
      <c r="DE38" s="30">
        <v>2.61398E-5</v>
      </c>
      <c r="DF38" s="29">
        <v>32.246400000000001</v>
      </c>
      <c r="DG38" s="29">
        <v>6.1893900000000004</v>
      </c>
      <c r="DH38" s="29">
        <v>29.063800000000001</v>
      </c>
      <c r="DI38" s="29">
        <v>888.774</v>
      </c>
      <c r="DJ38" s="17" t="s">
        <v>292</v>
      </c>
      <c r="DK38" s="17" t="s">
        <v>292</v>
      </c>
      <c r="DL38" s="29">
        <v>0.35381299999999999</v>
      </c>
      <c r="DM38" s="29">
        <v>14.936</v>
      </c>
      <c r="DO38" s="29">
        <v>419400</v>
      </c>
      <c r="DP38" s="29">
        <v>74700</v>
      </c>
      <c r="DQ38" s="29">
        <v>104700</v>
      </c>
      <c r="DR38" s="29">
        <v>191700.00000000003</v>
      </c>
      <c r="DS38" s="29">
        <v>69900</v>
      </c>
      <c r="DT38" s="29">
        <v>11500</v>
      </c>
      <c r="DU38" s="29">
        <v>128200</v>
      </c>
      <c r="EQ38">
        <v>1</v>
      </c>
      <c r="ER38">
        <v>2</v>
      </c>
      <c r="ES38">
        <v>3</v>
      </c>
      <c r="ET38">
        <v>4</v>
      </c>
      <c r="EU38">
        <v>5</v>
      </c>
      <c r="EV38">
        <v>6</v>
      </c>
      <c r="EW38">
        <v>7</v>
      </c>
      <c r="EX38">
        <v>8</v>
      </c>
      <c r="EY38">
        <v>9</v>
      </c>
      <c r="EZ38">
        <v>10</v>
      </c>
      <c r="FA38">
        <v>11</v>
      </c>
      <c r="FB38">
        <v>12</v>
      </c>
      <c r="FE38">
        <v>1</v>
      </c>
      <c r="FF38">
        <v>2</v>
      </c>
      <c r="FG38">
        <v>3</v>
      </c>
      <c r="FH38">
        <v>4</v>
      </c>
      <c r="FI38">
        <v>5</v>
      </c>
      <c r="FJ38">
        <v>6</v>
      </c>
      <c r="FK38">
        <v>7</v>
      </c>
      <c r="FL38">
        <v>8</v>
      </c>
      <c r="FM38">
        <v>9</v>
      </c>
      <c r="FN38">
        <v>10</v>
      </c>
      <c r="FO38">
        <v>11</v>
      </c>
      <c r="FP38">
        <v>12</v>
      </c>
      <c r="FS38" s="29">
        <v>1</v>
      </c>
      <c r="FT38" s="29">
        <v>2</v>
      </c>
      <c r="FU38" s="29">
        <v>3</v>
      </c>
      <c r="FV38" s="29">
        <v>4</v>
      </c>
      <c r="FW38" s="29">
        <v>5</v>
      </c>
      <c r="FX38" s="29">
        <v>6</v>
      </c>
      <c r="FY38" s="29">
        <v>7</v>
      </c>
      <c r="FZ38" s="29">
        <v>8</v>
      </c>
      <c r="GA38" s="29">
        <v>9</v>
      </c>
      <c r="GB38" s="29">
        <v>10</v>
      </c>
      <c r="GC38" s="29">
        <v>11</v>
      </c>
      <c r="GD38" s="29">
        <v>12</v>
      </c>
    </row>
    <row r="39" spans="1:378">
      <c r="A39" s="82" t="s">
        <v>428</v>
      </c>
      <c r="B39" s="82"/>
      <c r="C39" s="82"/>
      <c r="D39" s="82"/>
      <c r="E39" s="82"/>
      <c r="F39" s="82"/>
      <c r="G39" s="82"/>
      <c r="H39" s="82"/>
      <c r="I39" s="82"/>
      <c r="J39" s="76"/>
      <c r="K39" s="76"/>
      <c r="L39" s="76"/>
      <c r="M39" s="76"/>
      <c r="N39" s="76"/>
      <c r="O39" s="76"/>
      <c r="P39" s="76"/>
      <c r="Q39" s="76"/>
      <c r="CG39" s="64"/>
      <c r="CH39" s="29" t="s">
        <v>136</v>
      </c>
      <c r="CI39" s="29"/>
      <c r="CJ39" s="29">
        <v>254.06</v>
      </c>
      <c r="CK39" s="29">
        <v>783.58699999999999</v>
      </c>
      <c r="CL39" s="29">
        <v>61634.5</v>
      </c>
      <c r="CM39" s="29">
        <v>52698.400000000001</v>
      </c>
      <c r="CN39" s="29">
        <v>103000</v>
      </c>
      <c r="CO39" s="29">
        <v>181767</v>
      </c>
      <c r="CP39" s="17">
        <v>1525.3</v>
      </c>
      <c r="CQ39" s="17">
        <v>150.988</v>
      </c>
      <c r="CR39" s="29">
        <v>32.792999999999999</v>
      </c>
      <c r="CS39" s="29">
        <v>13465.8</v>
      </c>
      <c r="CT39" s="29">
        <v>505.85</v>
      </c>
      <c r="CU39" s="29">
        <v>264.041</v>
      </c>
      <c r="CV39" s="29">
        <v>445.24099999999999</v>
      </c>
      <c r="CW39" s="29">
        <v>112214</v>
      </c>
      <c r="CX39" s="29">
        <v>546.47199999999998</v>
      </c>
      <c r="CY39" s="29">
        <v>519.40499999999997</v>
      </c>
      <c r="CZ39" s="29">
        <v>43.178800000000003</v>
      </c>
      <c r="DA39" s="29">
        <v>453.08300000000003</v>
      </c>
      <c r="DB39" s="17">
        <v>-1.1232800000000001</v>
      </c>
      <c r="DC39" s="29">
        <v>1.4304300000000001</v>
      </c>
      <c r="DD39" s="30">
        <v>1.7388599999999999E-12</v>
      </c>
      <c r="DE39" s="17" t="s">
        <v>292</v>
      </c>
      <c r="DF39" s="29">
        <v>34.681399999999996</v>
      </c>
      <c r="DG39" s="29">
        <v>6.9874099999999997</v>
      </c>
      <c r="DH39" s="29">
        <v>25.970300000000002</v>
      </c>
      <c r="DI39" s="29">
        <v>976.69399999999996</v>
      </c>
      <c r="DJ39" s="30">
        <v>1.55339E-6</v>
      </c>
      <c r="DK39" s="30">
        <v>7.1432100000000006E-8</v>
      </c>
      <c r="DL39" s="29">
        <v>0.359877</v>
      </c>
      <c r="DM39" s="29">
        <v>8.6828400000000006</v>
      </c>
      <c r="DO39" s="29">
        <v>416500</v>
      </c>
      <c r="DP39" s="29">
        <v>72700</v>
      </c>
      <c r="DQ39" s="29">
        <v>103000</v>
      </c>
      <c r="DR39" s="29">
        <v>189400</v>
      </c>
      <c r="DS39" s="29">
        <v>74100</v>
      </c>
      <c r="DT39" s="29">
        <v>12400</v>
      </c>
      <c r="DU39" s="29">
        <v>131900</v>
      </c>
      <c r="EQ39">
        <v>1</v>
      </c>
      <c r="ER39">
        <v>2</v>
      </c>
      <c r="ES39">
        <v>3</v>
      </c>
      <c r="ET39">
        <v>4</v>
      </c>
      <c r="EU39">
        <v>5</v>
      </c>
      <c r="EV39">
        <v>6</v>
      </c>
      <c r="EW39">
        <v>7</v>
      </c>
      <c r="EX39">
        <v>8</v>
      </c>
      <c r="EY39">
        <v>9</v>
      </c>
      <c r="EZ39">
        <v>10</v>
      </c>
      <c r="FA39">
        <v>11</v>
      </c>
      <c r="FB39">
        <v>12</v>
      </c>
      <c r="FE39">
        <v>1</v>
      </c>
      <c r="FF39">
        <v>2</v>
      </c>
      <c r="FG39">
        <v>3</v>
      </c>
      <c r="FH39">
        <v>4</v>
      </c>
      <c r="FI39">
        <v>5</v>
      </c>
      <c r="FJ39">
        <v>6</v>
      </c>
      <c r="FK39">
        <v>7</v>
      </c>
      <c r="FL39">
        <v>8</v>
      </c>
      <c r="FM39">
        <v>9</v>
      </c>
      <c r="FN39">
        <v>10</v>
      </c>
      <c r="FO39">
        <v>11</v>
      </c>
      <c r="FP39">
        <v>12</v>
      </c>
      <c r="FS39" s="29">
        <v>1</v>
      </c>
      <c r="FT39" s="29">
        <v>2</v>
      </c>
      <c r="FU39" s="29">
        <v>3</v>
      </c>
      <c r="FV39" s="29">
        <v>4</v>
      </c>
      <c r="FW39" s="29">
        <v>5</v>
      </c>
      <c r="FX39" s="29">
        <v>6</v>
      </c>
      <c r="FY39" s="29">
        <v>7</v>
      </c>
      <c r="FZ39" s="29">
        <v>8</v>
      </c>
      <c r="GA39" s="29">
        <v>9</v>
      </c>
      <c r="GB39" s="29">
        <v>10</v>
      </c>
      <c r="GC39" s="29">
        <v>11</v>
      </c>
      <c r="GD39" s="29">
        <v>12</v>
      </c>
    </row>
    <row r="40" spans="1:378">
      <c r="A40" s="82"/>
      <c r="B40" s="82"/>
      <c r="C40" s="82"/>
      <c r="D40" s="82"/>
      <c r="E40" s="82"/>
      <c r="F40" s="82"/>
      <c r="G40" s="82"/>
      <c r="H40" s="82"/>
      <c r="I40" s="82"/>
      <c r="J40" s="76"/>
      <c r="K40" s="76"/>
      <c r="L40" s="76"/>
      <c r="M40" s="76"/>
      <c r="N40" s="76"/>
      <c r="O40" s="76"/>
      <c r="P40" s="76"/>
      <c r="Q40" s="76"/>
      <c r="CG40" s="64"/>
      <c r="CH40" s="27" t="s">
        <v>137</v>
      </c>
      <c r="CI40" s="27"/>
      <c r="CJ40" s="27">
        <v>215.51599999999999</v>
      </c>
      <c r="CK40" s="27">
        <v>382.01799999999997</v>
      </c>
      <c r="CL40" s="27">
        <v>53981.7</v>
      </c>
      <c r="CM40" s="27">
        <v>51993</v>
      </c>
      <c r="CN40" s="27">
        <v>105000</v>
      </c>
      <c r="CO40" s="27">
        <v>195062</v>
      </c>
      <c r="CP40" s="17">
        <v>-207.10599999999999</v>
      </c>
      <c r="CQ40" s="17">
        <v>292.41399999999999</v>
      </c>
      <c r="CR40" s="27">
        <v>31.1327</v>
      </c>
      <c r="CS40" s="27">
        <v>11109.4</v>
      </c>
      <c r="CT40" s="27">
        <v>454.834</v>
      </c>
      <c r="CU40" s="27">
        <v>194.947</v>
      </c>
      <c r="CV40" s="27">
        <v>416.80900000000003</v>
      </c>
      <c r="CW40" s="27">
        <v>107310</v>
      </c>
      <c r="CX40" s="27">
        <v>517.50400000000002</v>
      </c>
      <c r="CY40" s="27">
        <v>550.30899999999997</v>
      </c>
      <c r="CZ40" s="27">
        <v>43.480800000000002</v>
      </c>
      <c r="DA40" s="27">
        <v>457.78899999999999</v>
      </c>
      <c r="DB40" s="17">
        <v>7.5839699999999999</v>
      </c>
      <c r="DC40" s="27">
        <v>0.841978</v>
      </c>
      <c r="DD40" s="27">
        <v>4.5818999999999999E-2</v>
      </c>
      <c r="DE40" s="28">
        <v>1.6684899999999999E-6</v>
      </c>
      <c r="DF40" s="27">
        <v>31.578499999999998</v>
      </c>
      <c r="DG40" s="27">
        <v>6.7732700000000001</v>
      </c>
      <c r="DH40" s="27">
        <v>31.8811</v>
      </c>
      <c r="DI40" s="27">
        <v>900.31700000000001</v>
      </c>
      <c r="DJ40" s="27">
        <v>1.11025E-2</v>
      </c>
      <c r="DK40" s="17" t="s">
        <v>292</v>
      </c>
      <c r="DL40" s="27">
        <v>0.26228099999999999</v>
      </c>
      <c r="DM40" s="27">
        <v>9.8129000000000008</v>
      </c>
      <c r="DO40" s="27">
        <v>417600</v>
      </c>
      <c r="DP40" s="27">
        <v>73200</v>
      </c>
      <c r="DQ40" s="27">
        <v>105000</v>
      </c>
      <c r="DR40" s="27">
        <v>189800</v>
      </c>
      <c r="DS40" s="27">
        <v>73100</v>
      </c>
      <c r="DT40" s="27">
        <v>11299.999999999998</v>
      </c>
      <c r="DU40" s="27">
        <v>130000</v>
      </c>
      <c r="EQ40">
        <v>1</v>
      </c>
      <c r="ER40">
        <v>2</v>
      </c>
      <c r="ES40">
        <v>3</v>
      </c>
      <c r="ET40">
        <v>4</v>
      </c>
      <c r="EU40">
        <v>5</v>
      </c>
      <c r="EV40">
        <v>6</v>
      </c>
      <c r="EW40">
        <v>7</v>
      </c>
      <c r="EX40">
        <v>8</v>
      </c>
      <c r="EY40">
        <v>9</v>
      </c>
      <c r="EZ40">
        <v>10</v>
      </c>
      <c r="FA40">
        <v>11</v>
      </c>
      <c r="FB40">
        <v>12</v>
      </c>
      <c r="FE40">
        <v>1</v>
      </c>
      <c r="FF40">
        <v>2</v>
      </c>
      <c r="FG40">
        <v>3</v>
      </c>
      <c r="FH40">
        <v>4</v>
      </c>
      <c r="FI40">
        <v>5</v>
      </c>
      <c r="FJ40">
        <v>6</v>
      </c>
      <c r="FK40">
        <v>7</v>
      </c>
      <c r="FL40">
        <v>8</v>
      </c>
      <c r="FM40">
        <v>9</v>
      </c>
      <c r="FN40">
        <v>10</v>
      </c>
      <c r="FO40">
        <v>11</v>
      </c>
      <c r="FP40">
        <v>12</v>
      </c>
      <c r="FS40" s="27">
        <v>1</v>
      </c>
      <c r="FT40" s="27">
        <v>2</v>
      </c>
      <c r="FU40" s="27">
        <v>3</v>
      </c>
      <c r="FV40" s="27">
        <v>4</v>
      </c>
      <c r="FW40" s="27">
        <v>5</v>
      </c>
      <c r="FX40" s="27">
        <v>6</v>
      </c>
      <c r="FY40" s="27">
        <v>7</v>
      </c>
      <c r="FZ40" s="27">
        <v>8</v>
      </c>
      <c r="GA40" s="27">
        <v>9</v>
      </c>
      <c r="GB40" s="27">
        <v>10</v>
      </c>
      <c r="GC40" s="27">
        <v>11</v>
      </c>
      <c r="GD40" s="27">
        <v>12</v>
      </c>
    </row>
    <row r="41" spans="1:378">
      <c r="A41" s="82"/>
      <c r="B41" s="82"/>
      <c r="C41" s="82"/>
      <c r="D41" s="82"/>
      <c r="E41" s="82"/>
      <c r="F41" s="82"/>
      <c r="G41" s="82"/>
      <c r="H41" s="82"/>
      <c r="I41" s="82"/>
      <c r="J41" s="76"/>
      <c r="K41" s="76"/>
      <c r="L41" s="76"/>
      <c r="M41" s="76"/>
      <c r="N41" s="76"/>
      <c r="O41" s="76"/>
      <c r="P41" s="76"/>
      <c r="Q41" s="76"/>
      <c r="CG41" s="64"/>
      <c r="CH41" s="29" t="s">
        <v>138</v>
      </c>
      <c r="CI41" s="29"/>
      <c r="CJ41" s="29">
        <v>276.22399999999999</v>
      </c>
      <c r="CK41" s="29">
        <v>604.90200000000004</v>
      </c>
      <c r="CL41" s="29">
        <v>59646.2</v>
      </c>
      <c r="CM41" s="29">
        <v>52750.2</v>
      </c>
      <c r="CN41" s="29">
        <v>105500</v>
      </c>
      <c r="CO41" s="29">
        <v>185090</v>
      </c>
      <c r="CP41" s="17">
        <v>-1004.53</v>
      </c>
      <c r="CQ41" s="17">
        <v>90.121200000000002</v>
      </c>
      <c r="CR41" s="29">
        <v>37.901400000000002</v>
      </c>
      <c r="CS41" s="29">
        <v>12992.3</v>
      </c>
      <c r="CT41" s="29">
        <v>526.803</v>
      </c>
      <c r="CU41" s="29">
        <v>126.337</v>
      </c>
      <c r="CV41" s="29">
        <v>433.55700000000002</v>
      </c>
      <c r="CW41" s="29">
        <v>121854</v>
      </c>
      <c r="CX41" s="29">
        <v>502.017</v>
      </c>
      <c r="CY41" s="29">
        <v>525.84</v>
      </c>
      <c r="CZ41" s="29">
        <v>45.540799999999997</v>
      </c>
      <c r="DA41" s="29">
        <v>455.56200000000001</v>
      </c>
      <c r="DB41" s="17">
        <v>-1.04962</v>
      </c>
      <c r="DC41" s="29">
        <v>1.3225899999999999</v>
      </c>
      <c r="DD41" s="30">
        <v>1.5463799999999999E-13</v>
      </c>
      <c r="DE41" s="17" t="s">
        <v>292</v>
      </c>
      <c r="DF41" s="29">
        <v>36.158000000000001</v>
      </c>
      <c r="DG41" s="29">
        <v>7.6185200000000002</v>
      </c>
      <c r="DH41" s="29">
        <v>33.089500000000001</v>
      </c>
      <c r="DI41" s="29">
        <v>1064.1400000000001</v>
      </c>
      <c r="DJ41" s="30">
        <v>6.2689800000000003E-7</v>
      </c>
      <c r="DK41" s="30">
        <v>1.19899E-6</v>
      </c>
      <c r="DL41" s="29">
        <v>0.368892</v>
      </c>
      <c r="DM41" s="29">
        <v>5.7574300000000003</v>
      </c>
      <c r="DO41" s="29">
        <v>416400</v>
      </c>
      <c r="DP41" s="29">
        <v>71200</v>
      </c>
      <c r="DQ41" s="29">
        <v>105500</v>
      </c>
      <c r="DR41" s="29">
        <v>188700</v>
      </c>
      <c r="DS41" s="29">
        <v>75600</v>
      </c>
      <c r="DT41" s="29">
        <v>11299.999999999998</v>
      </c>
      <c r="DU41" s="29">
        <v>131300</v>
      </c>
      <c r="EQ41">
        <v>1</v>
      </c>
      <c r="ER41">
        <v>2</v>
      </c>
      <c r="ES41">
        <v>3</v>
      </c>
      <c r="ET41">
        <v>4</v>
      </c>
      <c r="EU41">
        <v>5</v>
      </c>
      <c r="EV41">
        <v>6</v>
      </c>
      <c r="EW41">
        <v>7</v>
      </c>
      <c r="EX41">
        <v>8</v>
      </c>
      <c r="EY41">
        <v>9</v>
      </c>
      <c r="EZ41">
        <v>10</v>
      </c>
      <c r="FA41">
        <v>11</v>
      </c>
      <c r="FB41">
        <v>12</v>
      </c>
      <c r="FE41">
        <v>1</v>
      </c>
      <c r="FF41">
        <v>2</v>
      </c>
      <c r="FG41">
        <v>3</v>
      </c>
      <c r="FH41">
        <v>4</v>
      </c>
      <c r="FI41">
        <v>5</v>
      </c>
      <c r="FJ41">
        <v>6</v>
      </c>
      <c r="FK41">
        <v>7</v>
      </c>
      <c r="FL41">
        <v>8</v>
      </c>
      <c r="FM41">
        <v>9</v>
      </c>
      <c r="FN41">
        <v>10</v>
      </c>
      <c r="FO41">
        <v>11</v>
      </c>
      <c r="FP41">
        <v>12</v>
      </c>
      <c r="FS41" s="29">
        <v>1</v>
      </c>
      <c r="FT41" s="29">
        <v>2</v>
      </c>
      <c r="FU41" s="29">
        <v>3</v>
      </c>
      <c r="FV41" s="29">
        <v>4</v>
      </c>
      <c r="FW41" s="29">
        <v>5</v>
      </c>
      <c r="FX41" s="29">
        <v>6</v>
      </c>
      <c r="FY41" s="29">
        <v>7</v>
      </c>
      <c r="FZ41" s="29">
        <v>8</v>
      </c>
      <c r="GA41" s="29">
        <v>9</v>
      </c>
      <c r="GB41" s="29">
        <v>10</v>
      </c>
      <c r="GC41" s="29">
        <v>11</v>
      </c>
      <c r="GD41" s="29">
        <v>12</v>
      </c>
    </row>
    <row r="42" spans="1:378">
      <c r="A42" s="82"/>
      <c r="B42" s="82"/>
      <c r="C42" s="82"/>
      <c r="D42" s="82"/>
      <c r="E42" s="82"/>
      <c r="F42" s="82"/>
      <c r="G42" s="82"/>
      <c r="H42" s="82"/>
      <c r="I42" s="82"/>
      <c r="J42" s="76"/>
      <c r="K42" s="76"/>
      <c r="L42" s="76"/>
      <c r="M42" s="76"/>
      <c r="N42" s="76"/>
      <c r="O42" s="76"/>
      <c r="P42" s="76"/>
      <c r="Q42" s="76"/>
      <c r="CG42" s="64"/>
      <c r="CH42" s="27" t="s">
        <v>139</v>
      </c>
      <c r="CI42" s="27"/>
      <c r="CJ42" s="27">
        <v>251.21199999999999</v>
      </c>
      <c r="CK42" s="27">
        <v>625.029</v>
      </c>
      <c r="CL42" s="27">
        <v>58928.6</v>
      </c>
      <c r="CM42" s="27">
        <v>54704.1</v>
      </c>
      <c r="CN42" s="27">
        <v>104700</v>
      </c>
      <c r="CO42" s="27">
        <v>186884</v>
      </c>
      <c r="CP42" s="17">
        <v>-7.4535600000000004</v>
      </c>
      <c r="CQ42" s="17">
        <v>115.92400000000001</v>
      </c>
      <c r="CR42" s="27">
        <v>36.837899999999998</v>
      </c>
      <c r="CS42" s="27">
        <v>13309.5</v>
      </c>
      <c r="CT42" s="27">
        <v>561.04700000000003</v>
      </c>
      <c r="CU42" s="27">
        <v>114.018</v>
      </c>
      <c r="CV42" s="27">
        <v>453.65800000000002</v>
      </c>
      <c r="CW42" s="27">
        <v>125293</v>
      </c>
      <c r="CX42" s="27">
        <v>525.26499999999999</v>
      </c>
      <c r="CY42" s="27">
        <v>644.94299999999998</v>
      </c>
      <c r="CZ42" s="27">
        <v>47.995899999999999</v>
      </c>
      <c r="DA42" s="27">
        <v>499.83100000000002</v>
      </c>
      <c r="DB42" s="17">
        <v>-2.1455600000000001</v>
      </c>
      <c r="DC42" s="27">
        <v>0.63898600000000005</v>
      </c>
      <c r="DD42" s="17" t="s">
        <v>292</v>
      </c>
      <c r="DE42" s="28">
        <v>1.6586600000000001E-7</v>
      </c>
      <c r="DF42" s="27">
        <v>35.640799999999999</v>
      </c>
      <c r="DG42" s="27">
        <v>7.6902100000000004</v>
      </c>
      <c r="DH42" s="27">
        <v>28.289300000000001</v>
      </c>
      <c r="DI42" s="27">
        <v>1060.29</v>
      </c>
      <c r="DJ42" s="27">
        <v>0.23798800000000001</v>
      </c>
      <c r="DK42" s="27">
        <v>3.7046700000000002E-2</v>
      </c>
      <c r="DL42" s="27">
        <v>0.43075400000000003</v>
      </c>
      <c r="DM42" s="27">
        <v>5.0875899999999996</v>
      </c>
      <c r="DO42" s="27">
        <v>418000</v>
      </c>
      <c r="DP42" s="27">
        <v>72500</v>
      </c>
      <c r="DQ42" s="27">
        <v>104700</v>
      </c>
      <c r="DR42" s="27">
        <v>191200</v>
      </c>
      <c r="DS42" s="27">
        <v>74600</v>
      </c>
      <c r="DT42" s="27">
        <v>11399.999999999998</v>
      </c>
      <c r="DU42" s="27">
        <v>127600</v>
      </c>
      <c r="EQ42">
        <v>1</v>
      </c>
      <c r="ER42">
        <v>2</v>
      </c>
      <c r="ES42">
        <v>3</v>
      </c>
      <c r="ET42">
        <v>4</v>
      </c>
      <c r="EU42">
        <v>5</v>
      </c>
      <c r="EV42">
        <v>6</v>
      </c>
      <c r="EW42">
        <v>7</v>
      </c>
      <c r="EX42">
        <v>8</v>
      </c>
      <c r="EY42">
        <v>9</v>
      </c>
      <c r="EZ42">
        <v>10</v>
      </c>
      <c r="FA42">
        <v>11</v>
      </c>
      <c r="FB42">
        <v>12</v>
      </c>
      <c r="FE42">
        <v>1</v>
      </c>
      <c r="FF42">
        <v>2</v>
      </c>
      <c r="FG42">
        <v>3</v>
      </c>
      <c r="FH42">
        <v>4</v>
      </c>
      <c r="FI42">
        <v>5</v>
      </c>
      <c r="FJ42">
        <v>6</v>
      </c>
      <c r="FK42">
        <v>7</v>
      </c>
      <c r="FL42">
        <v>8</v>
      </c>
      <c r="FM42">
        <v>9</v>
      </c>
      <c r="FN42">
        <v>10</v>
      </c>
      <c r="FO42">
        <v>11</v>
      </c>
      <c r="FP42">
        <v>12</v>
      </c>
      <c r="FS42" s="27">
        <v>1</v>
      </c>
      <c r="FT42" s="27">
        <v>2</v>
      </c>
      <c r="FU42" s="27">
        <v>3</v>
      </c>
      <c r="FV42" s="27">
        <v>4</v>
      </c>
      <c r="FW42" s="27">
        <v>5</v>
      </c>
      <c r="FX42" s="27">
        <v>6</v>
      </c>
      <c r="FY42" s="27">
        <v>7</v>
      </c>
      <c r="FZ42" s="27">
        <v>8</v>
      </c>
      <c r="GA42" s="27">
        <v>9</v>
      </c>
      <c r="GB42" s="27">
        <v>10</v>
      </c>
      <c r="GC42" s="27">
        <v>11</v>
      </c>
      <c r="GD42" s="27">
        <v>12</v>
      </c>
    </row>
    <row r="43" spans="1:378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EQ43">
        <v>1</v>
      </c>
      <c r="ER43">
        <v>2</v>
      </c>
      <c r="ES43">
        <v>3</v>
      </c>
      <c r="ET43">
        <v>4</v>
      </c>
      <c r="EU43">
        <v>5</v>
      </c>
      <c r="EV43">
        <v>6</v>
      </c>
      <c r="EW43">
        <v>7</v>
      </c>
      <c r="EX43">
        <v>8</v>
      </c>
      <c r="EY43">
        <v>9</v>
      </c>
      <c r="EZ43">
        <v>10</v>
      </c>
      <c r="FA43">
        <v>11</v>
      </c>
      <c r="FB43">
        <v>12</v>
      </c>
      <c r="FE43">
        <v>1</v>
      </c>
      <c r="FF43">
        <v>2</v>
      </c>
      <c r="FG43">
        <v>3</v>
      </c>
      <c r="FH43">
        <v>4</v>
      </c>
      <c r="FI43">
        <v>5</v>
      </c>
      <c r="FJ43">
        <v>6</v>
      </c>
      <c r="FK43">
        <v>7</v>
      </c>
      <c r="FL43">
        <v>8</v>
      </c>
      <c r="FM43">
        <v>9</v>
      </c>
      <c r="FN43">
        <v>10</v>
      </c>
      <c r="FO43">
        <v>11</v>
      </c>
      <c r="FP43">
        <v>12</v>
      </c>
      <c r="FS43">
        <v>1</v>
      </c>
      <c r="FT43">
        <v>2</v>
      </c>
      <c r="FU43">
        <v>3</v>
      </c>
      <c r="FV43">
        <v>4</v>
      </c>
      <c r="FW43">
        <v>5</v>
      </c>
      <c r="FX43">
        <v>6</v>
      </c>
      <c r="FY43">
        <v>7</v>
      </c>
      <c r="FZ43">
        <v>8</v>
      </c>
      <c r="GA43">
        <v>9</v>
      </c>
      <c r="GB43">
        <v>10</v>
      </c>
      <c r="GC43">
        <v>11</v>
      </c>
      <c r="GD43">
        <v>12</v>
      </c>
      <c r="NN43" t="s">
        <v>427</v>
      </c>
    </row>
    <row r="44" spans="1:378">
      <c r="D44" s="2" t="s">
        <v>1</v>
      </c>
      <c r="E44" s="2" t="s">
        <v>2</v>
      </c>
      <c r="F44" s="2" t="s">
        <v>3</v>
      </c>
      <c r="G44" s="2" t="s">
        <v>4</v>
      </c>
      <c r="H44" s="2" t="s">
        <v>5</v>
      </c>
      <c r="I44" s="2" t="s">
        <v>6</v>
      </c>
      <c r="J44" s="2" t="s">
        <v>7</v>
      </c>
      <c r="K44" s="2" t="s">
        <v>8</v>
      </c>
      <c r="L44" s="2" t="s">
        <v>9</v>
      </c>
      <c r="M44" s="2" t="s">
        <v>10</v>
      </c>
      <c r="N44" s="2" t="s">
        <v>11</v>
      </c>
      <c r="O44" s="2" t="s">
        <v>12</v>
      </c>
      <c r="P44" s="2" t="s">
        <v>13</v>
      </c>
      <c r="Q44" s="2" t="s">
        <v>14</v>
      </c>
      <c r="R44" s="2" t="s">
        <v>15</v>
      </c>
      <c r="S44" s="2" t="s">
        <v>16</v>
      </c>
      <c r="T44" s="2" t="s">
        <v>17</v>
      </c>
      <c r="U44" s="2" t="s">
        <v>18</v>
      </c>
      <c r="V44" s="2" t="s">
        <v>19</v>
      </c>
      <c r="W44" s="2" t="s">
        <v>20</v>
      </c>
      <c r="X44" s="2" t="s">
        <v>21</v>
      </c>
      <c r="Y44" s="2" t="s">
        <v>22</v>
      </c>
      <c r="Z44" s="2" t="s">
        <v>23</v>
      </c>
      <c r="AA44" s="2" t="s">
        <v>24</v>
      </c>
      <c r="AB44" s="2" t="s">
        <v>25</v>
      </c>
      <c r="AC44" s="2" t="s">
        <v>26</v>
      </c>
      <c r="AD44" s="2" t="s">
        <v>27</v>
      </c>
      <c r="AE44" s="2" t="s">
        <v>28</v>
      </c>
      <c r="AF44" s="2" t="s">
        <v>29</v>
      </c>
      <c r="AG44" s="2" t="s">
        <v>30</v>
      </c>
      <c r="AH44" s="16" t="s">
        <v>258</v>
      </c>
      <c r="AI44" s="10" t="s">
        <v>142</v>
      </c>
      <c r="AJ44" s="10" t="s">
        <v>143</v>
      </c>
      <c r="AK44" s="10" t="s">
        <v>144</v>
      </c>
      <c r="AL44" s="10" t="s">
        <v>145</v>
      </c>
      <c r="AM44" s="10" t="s">
        <v>146</v>
      </c>
      <c r="AN44" s="10" t="s">
        <v>148</v>
      </c>
      <c r="AO44" s="10" t="s">
        <v>149</v>
      </c>
      <c r="AT44" s="2" t="s">
        <v>1</v>
      </c>
      <c r="AU44" s="2" t="s">
        <v>2</v>
      </c>
      <c r="AV44" s="2" t="s">
        <v>3</v>
      </c>
      <c r="AW44" s="2" t="s">
        <v>4</v>
      </c>
      <c r="AX44" s="2" t="s">
        <v>5</v>
      </c>
      <c r="AY44" s="2" t="s">
        <v>6</v>
      </c>
      <c r="AZ44" s="2" t="s">
        <v>7</v>
      </c>
      <c r="BA44" s="2" t="s">
        <v>8</v>
      </c>
      <c r="BB44" s="2" t="s">
        <v>9</v>
      </c>
      <c r="BC44" s="2" t="s">
        <v>10</v>
      </c>
      <c r="BD44" s="2" t="s">
        <v>11</v>
      </c>
      <c r="BE44" s="2" t="s">
        <v>12</v>
      </c>
      <c r="BF44" s="2" t="s">
        <v>13</v>
      </c>
      <c r="BG44" s="2" t="s">
        <v>14</v>
      </c>
      <c r="BH44" s="2" t="s">
        <v>15</v>
      </c>
      <c r="BI44" s="2" t="s">
        <v>16</v>
      </c>
      <c r="BJ44" s="2" t="s">
        <v>17</v>
      </c>
      <c r="BK44" s="2" t="s">
        <v>18</v>
      </c>
      <c r="BL44" s="2" t="s">
        <v>19</v>
      </c>
      <c r="BM44" s="2" t="s">
        <v>20</v>
      </c>
      <c r="BN44" s="2" t="s">
        <v>21</v>
      </c>
      <c r="BO44" s="2" t="s">
        <v>22</v>
      </c>
      <c r="BP44" s="2" t="s">
        <v>23</v>
      </c>
      <c r="BQ44" s="2" t="s">
        <v>24</v>
      </c>
      <c r="BR44" s="2" t="s">
        <v>25</v>
      </c>
      <c r="BS44" s="2" t="s">
        <v>26</v>
      </c>
      <c r="BT44" s="2" t="s">
        <v>27</v>
      </c>
      <c r="BU44" s="2" t="s">
        <v>28</v>
      </c>
      <c r="BV44" s="2" t="s">
        <v>29</v>
      </c>
      <c r="BW44" s="2" t="s">
        <v>30</v>
      </c>
      <c r="BX44" s="16" t="s">
        <v>258</v>
      </c>
      <c r="BY44" s="10" t="s">
        <v>142</v>
      </c>
      <c r="BZ44" s="10" t="s">
        <v>143</v>
      </c>
      <c r="CA44" s="10" t="s">
        <v>144</v>
      </c>
      <c r="CB44" s="10" t="s">
        <v>145</v>
      </c>
      <c r="CC44" s="10" t="s">
        <v>146</v>
      </c>
      <c r="CD44" s="10" t="s">
        <v>148</v>
      </c>
      <c r="CE44" s="10" t="s">
        <v>149</v>
      </c>
      <c r="CJ44" s="2" t="s">
        <v>1</v>
      </c>
      <c r="CK44" s="2" t="s">
        <v>2</v>
      </c>
      <c r="CL44" s="2" t="s">
        <v>3</v>
      </c>
      <c r="CM44" s="2" t="s">
        <v>4</v>
      </c>
      <c r="CN44" s="2" t="s">
        <v>5</v>
      </c>
      <c r="CO44" s="2" t="s">
        <v>6</v>
      </c>
      <c r="CP44" s="2" t="s">
        <v>7</v>
      </c>
      <c r="CQ44" s="2" t="s">
        <v>8</v>
      </c>
      <c r="CR44" s="2" t="s">
        <v>9</v>
      </c>
      <c r="CS44" s="2" t="s">
        <v>10</v>
      </c>
      <c r="CT44" s="2" t="s">
        <v>11</v>
      </c>
      <c r="CU44" s="2" t="s">
        <v>12</v>
      </c>
      <c r="CV44" s="2" t="s">
        <v>13</v>
      </c>
      <c r="CW44" s="2" t="s">
        <v>14</v>
      </c>
      <c r="CX44" s="2" t="s">
        <v>15</v>
      </c>
      <c r="CY44" s="2" t="s">
        <v>16</v>
      </c>
      <c r="CZ44" s="2" t="s">
        <v>17</v>
      </c>
      <c r="DA44" s="2" t="s">
        <v>18</v>
      </c>
      <c r="DB44" s="2" t="s">
        <v>19</v>
      </c>
      <c r="DC44" s="2" t="s">
        <v>20</v>
      </c>
      <c r="DD44" s="2" t="s">
        <v>21</v>
      </c>
      <c r="DE44" s="2" t="s">
        <v>22</v>
      </c>
      <c r="DF44" s="2" t="s">
        <v>23</v>
      </c>
      <c r="DG44" s="2" t="s">
        <v>24</v>
      </c>
      <c r="DH44" s="2" t="s">
        <v>25</v>
      </c>
      <c r="DI44" s="2" t="s">
        <v>26</v>
      </c>
      <c r="DJ44" s="2" t="s">
        <v>27</v>
      </c>
      <c r="DK44" s="2" t="s">
        <v>28</v>
      </c>
      <c r="DL44" s="2" t="s">
        <v>29</v>
      </c>
      <c r="DM44" s="2" t="s">
        <v>30</v>
      </c>
      <c r="DN44" s="16" t="s">
        <v>258</v>
      </c>
      <c r="DO44" s="10" t="s">
        <v>142</v>
      </c>
      <c r="DP44" s="10" t="s">
        <v>143</v>
      </c>
      <c r="DQ44" s="10" t="s">
        <v>144</v>
      </c>
      <c r="DR44" s="10" t="s">
        <v>145</v>
      </c>
      <c r="DS44" s="10" t="s">
        <v>146</v>
      </c>
      <c r="DT44" s="10" t="s">
        <v>148</v>
      </c>
      <c r="DU44" s="10" t="s">
        <v>149</v>
      </c>
    </row>
    <row r="45" spans="1:378" ht="43.2">
      <c r="A45" s="70" t="s">
        <v>302</v>
      </c>
      <c r="B45" s="71"/>
      <c r="C45" s="19" t="s">
        <v>294</v>
      </c>
      <c r="D45" s="20">
        <f>AVERAGE(D2:D34)</f>
        <v>177.18378787878788</v>
      </c>
      <c r="E45" s="20">
        <f t="shared" ref="E45:AO45" si="0">AVERAGE(E2:E34)</f>
        <v>501.2404545454545</v>
      </c>
      <c r="F45" s="20">
        <f t="shared" si="0"/>
        <v>35200.815151515162</v>
      </c>
      <c r="G45" s="20">
        <f t="shared" si="0"/>
        <v>38096.675757575758</v>
      </c>
      <c r="H45" s="20">
        <f t="shared" si="0"/>
        <v>103296.9696969697</v>
      </c>
      <c r="I45" s="20">
        <f t="shared" si="0"/>
        <v>163331.12121212122</v>
      </c>
      <c r="J45" s="21">
        <f t="shared" si="0"/>
        <v>198.69101560606063</v>
      </c>
      <c r="K45" s="21">
        <f t="shared" si="0"/>
        <v>209.91718393939394</v>
      </c>
      <c r="L45" s="20">
        <f t="shared" si="0"/>
        <v>20.775533333333335</v>
      </c>
      <c r="M45" s="20">
        <f t="shared" si="0"/>
        <v>13078.224242424243</v>
      </c>
      <c r="N45" s="20">
        <f t="shared" si="0"/>
        <v>4.8493900000000014</v>
      </c>
      <c r="O45" s="21">
        <f t="shared" si="0"/>
        <v>1.0815153848484846</v>
      </c>
      <c r="P45" s="20">
        <f t="shared" si="0"/>
        <v>1722.8587878787887</v>
      </c>
      <c r="Q45" s="20">
        <f t="shared" si="0"/>
        <v>121042.93939393939</v>
      </c>
      <c r="R45" s="20">
        <f t="shared" si="0"/>
        <v>548.6914242424242</v>
      </c>
      <c r="S45" s="20">
        <f t="shared" si="0"/>
        <v>593.28963636363642</v>
      </c>
      <c r="T45" s="20">
        <f t="shared" si="0"/>
        <v>36.573</v>
      </c>
      <c r="U45" s="20">
        <f t="shared" si="0"/>
        <v>452.99136363636359</v>
      </c>
      <c r="V45" s="21">
        <f t="shared" si="0"/>
        <v>0.73654022727272728</v>
      </c>
      <c r="W45" s="20">
        <f t="shared" si="0"/>
        <v>0.8438540000000001</v>
      </c>
      <c r="X45" s="20">
        <f t="shared" si="0"/>
        <v>0.18477077867857145</v>
      </c>
      <c r="Y45" s="20">
        <f t="shared" si="0"/>
        <v>6.5778002081729001E-2</v>
      </c>
      <c r="Z45" s="20">
        <f t="shared" si="0"/>
        <v>44.962712121212121</v>
      </c>
      <c r="AA45" s="20">
        <f t="shared" si="0"/>
        <v>2.3048733333333327</v>
      </c>
      <c r="AB45" s="20">
        <f t="shared" si="0"/>
        <v>12.430760303030304</v>
      </c>
      <c r="AC45" s="20">
        <f t="shared" si="0"/>
        <v>1149.9609393939395</v>
      </c>
      <c r="AD45" s="20">
        <f t="shared" si="0"/>
        <v>2.0301391213793107E-2</v>
      </c>
      <c r="AE45" s="20">
        <f t="shared" si="0"/>
        <v>8.0265865490300025E-3</v>
      </c>
      <c r="AF45" s="20">
        <f t="shared" si="0"/>
        <v>6.1946359999999992E-2</v>
      </c>
      <c r="AG45" s="20">
        <f t="shared" si="0"/>
        <v>3.783670606060606</v>
      </c>
      <c r="AH45" s="20"/>
      <c r="AI45" s="20">
        <f t="shared" si="0"/>
        <v>404036.36363636365</v>
      </c>
      <c r="AJ45" s="20">
        <f t="shared" si="0"/>
        <v>48963.63636363636</v>
      </c>
      <c r="AK45" s="20">
        <f t="shared" si="0"/>
        <v>103296.9696969697</v>
      </c>
      <c r="AL45" s="20">
        <f t="shared" si="0"/>
        <v>180706.06060606061</v>
      </c>
      <c r="AM45" s="20">
        <f t="shared" si="0"/>
        <v>79772.727272727279</v>
      </c>
      <c r="AN45" s="20">
        <f t="shared" si="0"/>
        <v>13796.969696969696</v>
      </c>
      <c r="AO45" s="20">
        <f t="shared" si="0"/>
        <v>169387.87878787878</v>
      </c>
      <c r="AQ45" s="64" t="s">
        <v>303</v>
      </c>
      <c r="AR45" s="72"/>
      <c r="AS45" s="19" t="s">
        <v>294</v>
      </c>
      <c r="AT45" s="20">
        <f>AVERAGE(AT2:AT33)</f>
        <v>165.71409375000005</v>
      </c>
      <c r="AU45" s="20">
        <f t="shared" ref="AU45:CE45" si="1">AVERAGE(AU2:AU33)</f>
        <v>691.54746875000023</v>
      </c>
      <c r="AV45" s="20">
        <f t="shared" si="1"/>
        <v>39390.187499999993</v>
      </c>
      <c r="AW45" s="20">
        <f t="shared" si="1"/>
        <v>39160.184374999997</v>
      </c>
      <c r="AX45" s="20">
        <f t="shared" si="1"/>
        <v>101587.5</v>
      </c>
      <c r="AY45" s="20">
        <f t="shared" si="1"/>
        <v>158819.5</v>
      </c>
      <c r="AZ45" s="21">
        <f t="shared" si="1"/>
        <v>368.22909062500003</v>
      </c>
      <c r="BA45" s="21">
        <f t="shared" si="1"/>
        <v>229.61732500000002</v>
      </c>
      <c r="BB45" s="20">
        <f t="shared" si="1"/>
        <v>15.222697812499998</v>
      </c>
      <c r="BC45" s="20">
        <f t="shared" si="1"/>
        <v>10821.3</v>
      </c>
      <c r="BD45" s="20">
        <f t="shared" si="1"/>
        <v>368.97662500000007</v>
      </c>
      <c r="BE45" s="20">
        <f t="shared" si="1"/>
        <v>220.76876874999996</v>
      </c>
      <c r="BF45" s="20">
        <f t="shared" si="1"/>
        <v>1841.9390625000003</v>
      </c>
      <c r="BG45" s="20">
        <f t="shared" si="1"/>
        <v>101646.3875</v>
      </c>
      <c r="BH45" s="20">
        <f t="shared" si="1"/>
        <v>526.81068750000009</v>
      </c>
      <c r="BI45" s="20">
        <f t="shared" si="1"/>
        <v>546.74909375000004</v>
      </c>
      <c r="BJ45" s="20">
        <f t="shared" si="1"/>
        <v>34.066053124999996</v>
      </c>
      <c r="BK45" s="20">
        <f t="shared" si="1"/>
        <v>431.58890625000004</v>
      </c>
      <c r="BL45" s="21">
        <f t="shared" si="1"/>
        <v>2.4323901875000002</v>
      </c>
      <c r="BM45" s="20">
        <f t="shared" si="1"/>
        <v>2.3661797500000006</v>
      </c>
      <c r="BN45" s="20">
        <f t="shared" si="1"/>
        <v>0.687514152229034</v>
      </c>
      <c r="BO45" s="20">
        <f t="shared" si="1"/>
        <v>4.6757865307163442</v>
      </c>
      <c r="BP45" s="20">
        <f t="shared" si="1"/>
        <v>20.699790000000004</v>
      </c>
      <c r="BQ45" s="20">
        <f t="shared" si="1"/>
        <v>1.7668236562499999</v>
      </c>
      <c r="BR45" s="20">
        <f t="shared" si="1"/>
        <v>20.37066875</v>
      </c>
      <c r="BS45" s="20">
        <f t="shared" si="1"/>
        <v>985.77828125000042</v>
      </c>
      <c r="BT45" s="20">
        <f t="shared" si="1"/>
        <v>5.4339940262608168</v>
      </c>
      <c r="BU45" s="20">
        <f t="shared" si="1"/>
        <v>4.5363372953062496E-2</v>
      </c>
      <c r="BV45" s="20">
        <f t="shared" si="1"/>
        <v>0.14045542499999999</v>
      </c>
      <c r="BW45" s="20">
        <f t="shared" si="1"/>
        <v>3.1887909374999999</v>
      </c>
      <c r="BX45" s="20"/>
      <c r="BY45" s="20">
        <f t="shared" si="1"/>
        <v>402115.625</v>
      </c>
      <c r="BZ45" s="20">
        <f t="shared" si="1"/>
        <v>54196.875</v>
      </c>
      <c r="CA45" s="20">
        <f t="shared" si="1"/>
        <v>101587.5</v>
      </c>
      <c r="CB45" s="20">
        <f t="shared" si="1"/>
        <v>179421.875</v>
      </c>
      <c r="CC45" s="20">
        <f t="shared" si="1"/>
        <v>81606.25</v>
      </c>
      <c r="CD45" s="20">
        <f t="shared" si="1"/>
        <v>8043.75</v>
      </c>
      <c r="CE45" s="20">
        <f t="shared" si="1"/>
        <v>172562.5</v>
      </c>
      <c r="CG45" s="63" t="s">
        <v>304</v>
      </c>
      <c r="CH45" s="73"/>
      <c r="CI45" s="19" t="s">
        <v>294</v>
      </c>
      <c r="CJ45" s="20">
        <f>AVERAGE(CJ2:CJ42)</f>
        <v>244.16251219512191</v>
      </c>
      <c r="CK45" s="20">
        <f t="shared" ref="CK45:DU45" si="2">AVERAGE(CK2:CK42)</f>
        <v>762.42692682926838</v>
      </c>
      <c r="CL45" s="20">
        <f t="shared" si="2"/>
        <v>55431.33902439024</v>
      </c>
      <c r="CM45" s="20">
        <f t="shared" si="2"/>
        <v>56910.970731707326</v>
      </c>
      <c r="CN45" s="20">
        <f t="shared" si="2"/>
        <v>106202.43902439025</v>
      </c>
      <c r="CO45" s="20">
        <f t="shared" si="2"/>
        <v>167528.07317073172</v>
      </c>
      <c r="CP45" s="21">
        <f t="shared" si="2"/>
        <v>426.51301317073165</v>
      </c>
      <c r="CQ45" s="21">
        <f t="shared" si="2"/>
        <v>233.95472926829271</v>
      </c>
      <c r="CR45" s="20">
        <f t="shared" si="2"/>
        <v>42.682841463414633</v>
      </c>
      <c r="CS45" s="20">
        <f t="shared" si="2"/>
        <v>11732.918292682929</v>
      </c>
      <c r="CT45" s="20">
        <f t="shared" si="2"/>
        <v>469.63068292682919</v>
      </c>
      <c r="CU45" s="20">
        <f t="shared" si="2"/>
        <v>107.88473902439024</v>
      </c>
      <c r="CV45" s="20">
        <f t="shared" si="2"/>
        <v>286.64017073170737</v>
      </c>
      <c r="CW45" s="20">
        <f t="shared" si="2"/>
        <v>99626.260975609766</v>
      </c>
      <c r="CX45" s="20">
        <f t="shared" si="2"/>
        <v>491.31909756097559</v>
      </c>
      <c r="CY45" s="20">
        <f t="shared" si="2"/>
        <v>511.1195853658536</v>
      </c>
      <c r="CZ45" s="20">
        <f t="shared" si="2"/>
        <v>40.533499999999989</v>
      </c>
      <c r="DA45" s="20">
        <f t="shared" si="2"/>
        <v>435.47651219512204</v>
      </c>
      <c r="DB45" s="21">
        <f t="shared" si="2"/>
        <v>2.2090313121951222</v>
      </c>
      <c r="DC45" s="20">
        <f t="shared" si="2"/>
        <v>2.7673807804878052</v>
      </c>
      <c r="DD45" s="20">
        <f t="shared" si="2"/>
        <v>0.48927938088067896</v>
      </c>
      <c r="DE45" s="20">
        <f t="shared" si="2"/>
        <v>25.510482702121941</v>
      </c>
      <c r="DF45" s="20">
        <f t="shared" si="2"/>
        <v>31.58985365853658</v>
      </c>
      <c r="DG45" s="20">
        <f t="shared" si="2"/>
        <v>6.2471970731707307</v>
      </c>
      <c r="DH45" s="20">
        <f t="shared" si="2"/>
        <v>27.030099999999997</v>
      </c>
      <c r="DI45" s="20">
        <f t="shared" si="2"/>
        <v>901.37475609756109</v>
      </c>
      <c r="DJ45" s="20">
        <f t="shared" si="2"/>
        <v>0.43417307462717231</v>
      </c>
      <c r="DK45" s="20">
        <f t="shared" si="2"/>
        <v>0.13520139876194617</v>
      </c>
      <c r="DL45" s="20">
        <f t="shared" si="2"/>
        <v>0.32746921951219526</v>
      </c>
      <c r="DM45" s="20">
        <f t="shared" si="2"/>
        <v>7.0949785365853657</v>
      </c>
      <c r="DN45" s="20"/>
      <c r="DO45" s="20">
        <f t="shared" si="2"/>
        <v>418587.80487804877</v>
      </c>
      <c r="DP45" s="20">
        <f t="shared" si="2"/>
        <v>73509.756097560981</v>
      </c>
      <c r="DQ45" s="20">
        <f t="shared" si="2"/>
        <v>106202.43902439025</v>
      </c>
      <c r="DR45" s="20">
        <f t="shared" si="2"/>
        <v>190268.29268292684</v>
      </c>
      <c r="DS45" s="20">
        <f t="shared" si="2"/>
        <v>73402.439024390245</v>
      </c>
      <c r="DT45" s="20">
        <f t="shared" si="2"/>
        <v>11639.024390243903</v>
      </c>
      <c r="DU45" s="20">
        <f t="shared" si="2"/>
        <v>126404.87804878049</v>
      </c>
    </row>
    <row r="46" spans="1:378" ht="43.2">
      <c r="A46" s="70"/>
      <c r="B46" s="71"/>
      <c r="C46" s="19" t="s">
        <v>295</v>
      </c>
      <c r="D46" s="20">
        <f>STDEV(D2:D34)</f>
        <v>19.046814108200461</v>
      </c>
      <c r="E46" s="20">
        <f t="shared" ref="E46:AO46" si="3">STDEV(E2:E34)</f>
        <v>146.98406063777222</v>
      </c>
      <c r="F46" s="20">
        <f t="shared" si="3"/>
        <v>2753.2490680468341</v>
      </c>
      <c r="G46" s="20">
        <f t="shared" si="3"/>
        <v>3318.0482476553798</v>
      </c>
      <c r="H46" s="20">
        <f t="shared" si="3"/>
        <v>4802.7000770715449</v>
      </c>
      <c r="I46" s="20">
        <f t="shared" si="3"/>
        <v>13479.51571774181</v>
      </c>
      <c r="J46" s="21">
        <f t="shared" si="3"/>
        <v>524.10561185248832</v>
      </c>
      <c r="K46" s="21">
        <f t="shared" si="3"/>
        <v>94.809534574929827</v>
      </c>
      <c r="L46" s="20">
        <f t="shared" si="3"/>
        <v>2.2689514788865806</v>
      </c>
      <c r="M46" s="20">
        <f t="shared" si="3"/>
        <v>1676.3899046817737</v>
      </c>
      <c r="N46" s="20">
        <f t="shared" si="3"/>
        <v>5.5640133744116076</v>
      </c>
      <c r="O46" s="21">
        <f t="shared" si="3"/>
        <v>1.4973441790945896</v>
      </c>
      <c r="P46" s="20">
        <f t="shared" si="3"/>
        <v>148.25921808941538</v>
      </c>
      <c r="Q46" s="20">
        <f t="shared" si="3"/>
        <v>16484.820673443366</v>
      </c>
      <c r="R46" s="20">
        <f t="shared" si="3"/>
        <v>56.457995271944974</v>
      </c>
      <c r="S46" s="20">
        <f t="shared" si="3"/>
        <v>55.882041447710513</v>
      </c>
      <c r="T46" s="20">
        <f t="shared" si="3"/>
        <v>2.865136489113564</v>
      </c>
      <c r="U46" s="20">
        <f t="shared" si="3"/>
        <v>33.409028875831396</v>
      </c>
      <c r="V46" s="21">
        <f t="shared" si="3"/>
        <v>3.2971050627702438</v>
      </c>
      <c r="W46" s="20">
        <f t="shared" si="3"/>
        <v>0.48470627077004708</v>
      </c>
      <c r="X46" s="20">
        <f t="shared" si="3"/>
        <v>0.32622300948320432</v>
      </c>
      <c r="Y46" s="20">
        <f t="shared" si="3"/>
        <v>9.7544819643731837E-2</v>
      </c>
      <c r="Z46" s="20">
        <f t="shared" si="3"/>
        <v>9.2529964045355761</v>
      </c>
      <c r="AA46" s="20">
        <f t="shared" si="3"/>
        <v>0.2506587719473794</v>
      </c>
      <c r="AB46" s="20">
        <f t="shared" si="3"/>
        <v>5.9328561591806714</v>
      </c>
      <c r="AC46" s="20">
        <f t="shared" si="3"/>
        <v>193.29327129163303</v>
      </c>
      <c r="AD46" s="20">
        <f t="shared" si="3"/>
        <v>2.6168308292212263E-2</v>
      </c>
      <c r="AE46" s="20">
        <f t="shared" si="3"/>
        <v>1.383492906700547E-2</v>
      </c>
      <c r="AF46" s="20">
        <f t="shared" si="3"/>
        <v>5.3070246271933914E-2</v>
      </c>
      <c r="AG46" s="20">
        <f t="shared" si="3"/>
        <v>0.50619475334313235</v>
      </c>
      <c r="AH46" s="20"/>
      <c r="AI46" s="20">
        <f t="shared" si="3"/>
        <v>8568.0298997865502</v>
      </c>
      <c r="AJ46" s="20">
        <f t="shared" si="3"/>
        <v>3260.9256912165847</v>
      </c>
      <c r="AK46" s="20">
        <f t="shared" si="3"/>
        <v>4802.7000770715449</v>
      </c>
      <c r="AL46" s="20">
        <f t="shared" si="3"/>
        <v>8256.7373775125052</v>
      </c>
      <c r="AM46" s="20">
        <f t="shared" si="3"/>
        <v>3203.7353908438581</v>
      </c>
      <c r="AN46" s="20">
        <f t="shared" si="3"/>
        <v>1534.4960183405597</v>
      </c>
      <c r="AO46" s="20">
        <f t="shared" si="3"/>
        <v>20973.998152113203</v>
      </c>
      <c r="AQ46" s="64"/>
      <c r="AR46" s="72"/>
      <c r="AS46" s="19" t="s">
        <v>295</v>
      </c>
      <c r="AT46" s="20">
        <f>STDEV(AT2:AT33)</f>
        <v>15.420362772100578</v>
      </c>
      <c r="AU46" s="20">
        <f t="shared" ref="AU46:CE46" si="4">STDEV(AU2:AU33)</f>
        <v>391.00116912464227</v>
      </c>
      <c r="AV46" s="20">
        <f t="shared" si="4"/>
        <v>2841.1261048587194</v>
      </c>
      <c r="AW46" s="20">
        <f t="shared" si="4"/>
        <v>2471.752464523302</v>
      </c>
      <c r="AX46" s="20">
        <f t="shared" si="4"/>
        <v>2961.6636562755107</v>
      </c>
      <c r="AY46" s="20">
        <f t="shared" si="4"/>
        <v>10015.903086849497</v>
      </c>
      <c r="AZ46" s="21">
        <f t="shared" si="4"/>
        <v>815.21708765648373</v>
      </c>
      <c r="BA46" s="21">
        <f t="shared" si="4"/>
        <v>476.86069977906214</v>
      </c>
      <c r="BB46" s="20">
        <f t="shared" si="4"/>
        <v>5.4746533615396755</v>
      </c>
      <c r="BC46" s="20">
        <f t="shared" si="4"/>
        <v>1916.1170316419552</v>
      </c>
      <c r="BD46" s="20">
        <f t="shared" si="4"/>
        <v>168.13363832030311</v>
      </c>
      <c r="BE46" s="20">
        <f t="shared" si="4"/>
        <v>108.5538257468838</v>
      </c>
      <c r="BF46" s="20">
        <f t="shared" si="4"/>
        <v>211.22981047800999</v>
      </c>
      <c r="BG46" s="20">
        <f t="shared" si="4"/>
        <v>6813.6832935171597</v>
      </c>
      <c r="BH46" s="20">
        <f t="shared" si="4"/>
        <v>54.763023884107234</v>
      </c>
      <c r="BI46" s="20">
        <f t="shared" si="4"/>
        <v>44.942121909908984</v>
      </c>
      <c r="BJ46" s="20">
        <f t="shared" si="4"/>
        <v>4.4653929187362582</v>
      </c>
      <c r="BK46" s="20">
        <f t="shared" si="4"/>
        <v>78.075358286952692</v>
      </c>
      <c r="BL46" s="21">
        <f t="shared" si="4"/>
        <v>6.5528950371695647</v>
      </c>
      <c r="BM46" s="20">
        <f t="shared" si="4"/>
        <v>4.7697117118531684</v>
      </c>
      <c r="BN46" s="20">
        <f t="shared" si="4"/>
        <v>2.4760799491504337</v>
      </c>
      <c r="BO46" s="20">
        <f t="shared" si="4"/>
        <v>20.791534256463091</v>
      </c>
      <c r="BP46" s="20">
        <f t="shared" si="4"/>
        <v>11.068267171803036</v>
      </c>
      <c r="BQ46" s="20">
        <f t="shared" si="4"/>
        <v>0.85032208320948466</v>
      </c>
      <c r="BR46" s="20">
        <f t="shared" si="4"/>
        <v>3.1422511867970591</v>
      </c>
      <c r="BS46" s="20">
        <f t="shared" si="4"/>
        <v>158.50475711314874</v>
      </c>
      <c r="BT46" s="20">
        <f t="shared" si="4"/>
        <v>25.518448242368638</v>
      </c>
      <c r="BU46" s="20">
        <f t="shared" si="4"/>
        <v>0.14212999092588888</v>
      </c>
      <c r="BV46" s="20">
        <f t="shared" si="4"/>
        <v>7.8082925073589216E-2</v>
      </c>
      <c r="BW46" s="20">
        <f t="shared" si="4"/>
        <v>1.1623601691285337</v>
      </c>
      <c r="BX46" s="20"/>
      <c r="BY46" s="20">
        <f t="shared" si="4"/>
        <v>3859.8102389424757</v>
      </c>
      <c r="BZ46" s="20">
        <f t="shared" si="4"/>
        <v>1836.28031716996</v>
      </c>
      <c r="CA46" s="20">
        <f t="shared" si="4"/>
        <v>2961.6636562755098</v>
      </c>
      <c r="CB46" s="20">
        <f t="shared" si="4"/>
        <v>2970.2540756968165</v>
      </c>
      <c r="CC46" s="20">
        <f t="shared" si="4"/>
        <v>3554.9091454294667</v>
      </c>
      <c r="CD46" s="20">
        <f t="shared" si="4"/>
        <v>6179.9330563239246</v>
      </c>
      <c r="CE46" s="20">
        <f t="shared" si="4"/>
        <v>9395.6321355088421</v>
      </c>
      <c r="CG46" s="63"/>
      <c r="CH46" s="73"/>
      <c r="CI46" s="19" t="s">
        <v>295</v>
      </c>
      <c r="CJ46" s="20">
        <f>STDEV(CJ2:CJ42)</f>
        <v>22.767033538783611</v>
      </c>
      <c r="CK46" s="20">
        <f t="shared" ref="CK46:DU46" si="5">STDEV(CK2:CK42)</f>
        <v>190.07641139149669</v>
      </c>
      <c r="CL46" s="20">
        <f t="shared" si="5"/>
        <v>3908.918451431166</v>
      </c>
      <c r="CM46" s="20">
        <f t="shared" si="5"/>
        <v>3222.2038116981289</v>
      </c>
      <c r="CN46" s="20">
        <f t="shared" si="5"/>
        <v>2347.4973700600867</v>
      </c>
      <c r="CO46" s="20">
        <f t="shared" si="5"/>
        <v>11186.573437362857</v>
      </c>
      <c r="CP46" s="21">
        <f t="shared" si="5"/>
        <v>617.04142860518857</v>
      </c>
      <c r="CQ46" s="21">
        <f t="shared" si="5"/>
        <v>271.39526764869737</v>
      </c>
      <c r="CR46" s="20">
        <f t="shared" si="5"/>
        <v>7.9773322981425432</v>
      </c>
      <c r="CS46" s="20">
        <f t="shared" si="5"/>
        <v>2693.5005836103792</v>
      </c>
      <c r="CT46" s="20">
        <f t="shared" si="5"/>
        <v>119.11220917761557</v>
      </c>
      <c r="CU46" s="20">
        <f t="shared" si="5"/>
        <v>60.471061224171031</v>
      </c>
      <c r="CV46" s="20">
        <f t="shared" si="5"/>
        <v>75.501884416848227</v>
      </c>
      <c r="CW46" s="20">
        <f t="shared" si="5"/>
        <v>10628.983495774153</v>
      </c>
      <c r="CX46" s="20">
        <f t="shared" si="5"/>
        <v>45.579596723646475</v>
      </c>
      <c r="CY46" s="20">
        <f t="shared" si="5"/>
        <v>50.472583445359525</v>
      </c>
      <c r="CZ46" s="20">
        <f t="shared" si="5"/>
        <v>3.736258073126105</v>
      </c>
      <c r="DA46" s="20">
        <f t="shared" si="5"/>
        <v>31.396463375770491</v>
      </c>
      <c r="DB46" s="21">
        <f t="shared" si="5"/>
        <v>7.9444526473586192</v>
      </c>
      <c r="DC46" s="20">
        <f t="shared" si="5"/>
        <v>7.2013160608302993</v>
      </c>
      <c r="DD46" s="20">
        <f t="shared" si="5"/>
        <v>1.845681359364318</v>
      </c>
      <c r="DE46" s="20">
        <f t="shared" si="5"/>
        <v>65.455954031607192</v>
      </c>
      <c r="DF46" s="20">
        <f t="shared" si="5"/>
        <v>6.3143540051258729</v>
      </c>
      <c r="DG46" s="20">
        <f t="shared" si="5"/>
        <v>0.68405553532680252</v>
      </c>
      <c r="DH46" s="20">
        <f t="shared" si="5"/>
        <v>3.3927525491111514</v>
      </c>
      <c r="DI46" s="20">
        <f t="shared" si="5"/>
        <v>119.63893735439541</v>
      </c>
      <c r="DJ46" s="20">
        <f t="shared" si="5"/>
        <v>1.9804294096694544</v>
      </c>
      <c r="DK46" s="20">
        <f t="shared" si="5"/>
        <v>0.26902892421509927</v>
      </c>
      <c r="DL46" s="20">
        <f t="shared" si="5"/>
        <v>7.4254816087413217E-2</v>
      </c>
      <c r="DM46" s="20">
        <f t="shared" si="5"/>
        <v>1.8590293421454689</v>
      </c>
      <c r="DN46" s="20"/>
      <c r="DO46" s="20">
        <f t="shared" si="5"/>
        <v>785.8737563855974</v>
      </c>
      <c r="DP46" s="20">
        <f t="shared" si="5"/>
        <v>1511.9201166147602</v>
      </c>
      <c r="DQ46" s="20">
        <f t="shared" si="5"/>
        <v>2347.4973700600867</v>
      </c>
      <c r="DR46" s="20">
        <f t="shared" si="5"/>
        <v>937.40040121344157</v>
      </c>
      <c r="DS46" s="20">
        <f t="shared" si="5"/>
        <v>1151.409528551429</v>
      </c>
      <c r="DT46" s="20">
        <f t="shared" si="5"/>
        <v>2749.1706066357988</v>
      </c>
      <c r="DU46" s="20">
        <f t="shared" si="5"/>
        <v>2264.061750429104</v>
      </c>
      <c r="GF46" s="26"/>
    </row>
    <row r="47" spans="1:378" ht="43.2">
      <c r="A47" s="70"/>
      <c r="B47" s="71"/>
      <c r="C47" s="19" t="s">
        <v>296</v>
      </c>
      <c r="D47" s="20">
        <f>MAX(D2:D34)-MIN(D2:D34)</f>
        <v>78.269000000000005</v>
      </c>
      <c r="E47" s="20">
        <f t="shared" ref="E47:AO47" si="6">MAX(E2:E34)-MIN(E2:E34)</f>
        <v>629.58000000000004</v>
      </c>
      <c r="F47" s="20">
        <f t="shared" si="6"/>
        <v>12000.900000000001</v>
      </c>
      <c r="G47" s="20">
        <f t="shared" si="6"/>
        <v>14988.100000000002</v>
      </c>
      <c r="H47" s="20">
        <f t="shared" si="6"/>
        <v>12000</v>
      </c>
      <c r="I47" s="20">
        <f t="shared" si="6"/>
        <v>58153</v>
      </c>
      <c r="J47" s="21">
        <f t="shared" si="6"/>
        <v>2364.8500000000004</v>
      </c>
      <c r="K47" s="21">
        <f t="shared" si="6"/>
        <v>420.74560000000002</v>
      </c>
      <c r="L47" s="20">
        <f t="shared" si="6"/>
        <v>9.565100000000001</v>
      </c>
      <c r="M47" s="20">
        <f t="shared" si="6"/>
        <v>7269.7999999999993</v>
      </c>
      <c r="N47" s="20">
        <f t="shared" si="6"/>
        <v>21.638920000000002</v>
      </c>
      <c r="O47" s="21">
        <f t="shared" si="6"/>
        <v>7.1620100000000004</v>
      </c>
      <c r="P47" s="20">
        <f t="shared" si="6"/>
        <v>564.06999999999994</v>
      </c>
      <c r="Q47" s="20">
        <f t="shared" si="6"/>
        <v>65268.899999999994</v>
      </c>
      <c r="R47" s="20">
        <f t="shared" si="6"/>
        <v>223.00500000000005</v>
      </c>
      <c r="S47" s="20">
        <f t="shared" si="6"/>
        <v>241.12300000000005</v>
      </c>
      <c r="T47" s="20">
        <f t="shared" si="6"/>
        <v>12.471999999999998</v>
      </c>
      <c r="U47" s="20">
        <f t="shared" si="6"/>
        <v>165.75099999999998</v>
      </c>
      <c r="V47" s="21">
        <f t="shared" si="6"/>
        <v>15.1623</v>
      </c>
      <c r="W47" s="20">
        <f t="shared" si="6"/>
        <v>2.7284509999999997</v>
      </c>
      <c r="X47" s="20">
        <f t="shared" si="6"/>
        <v>1.71278643</v>
      </c>
      <c r="Y47" s="20">
        <f t="shared" si="6"/>
        <v>0.33087800000000306</v>
      </c>
      <c r="Z47" s="20">
        <f t="shared" si="6"/>
        <v>36.934500000000007</v>
      </c>
      <c r="AA47" s="20">
        <f t="shared" si="6"/>
        <v>0.92548999999999992</v>
      </c>
      <c r="AB47" s="20">
        <f t="shared" si="6"/>
        <v>20.07648</v>
      </c>
      <c r="AC47" s="20">
        <f t="shared" si="6"/>
        <v>687.52700000000004</v>
      </c>
      <c r="AD47" s="20">
        <f t="shared" si="6"/>
        <v>0.13429149979999999</v>
      </c>
      <c r="AE47" s="20">
        <f t="shared" si="6"/>
        <v>5.1932698632029997E-2</v>
      </c>
      <c r="AF47" s="20">
        <f t="shared" si="6"/>
        <v>0.30586567999999997</v>
      </c>
      <c r="AG47" s="20">
        <f t="shared" si="6"/>
        <v>2.40713</v>
      </c>
      <c r="AH47" s="20"/>
      <c r="AI47" s="20">
        <f t="shared" si="6"/>
        <v>19600</v>
      </c>
      <c r="AJ47" s="20">
        <f t="shared" si="6"/>
        <v>10000</v>
      </c>
      <c r="AK47" s="20">
        <f t="shared" si="6"/>
        <v>12000</v>
      </c>
      <c r="AL47" s="20">
        <f t="shared" si="6"/>
        <v>20500</v>
      </c>
      <c r="AM47" s="20">
        <f t="shared" si="6"/>
        <v>9400</v>
      </c>
      <c r="AN47" s="20">
        <f t="shared" si="6"/>
        <v>6900</v>
      </c>
      <c r="AO47" s="20">
        <f t="shared" si="6"/>
        <v>48400</v>
      </c>
      <c r="AQ47" s="64"/>
      <c r="AR47" s="72"/>
      <c r="AS47" s="19" t="s">
        <v>296</v>
      </c>
      <c r="AT47" s="20">
        <f>MAX(AT2:AT34)-MIN(AT2:AT33)</f>
        <v>86.490999999999985</v>
      </c>
      <c r="AU47" s="20">
        <f t="shared" ref="AU47:CE47" si="7">MAX(AU2:AU34)-MIN(AU2:AU33)</f>
        <v>2333.5969999999998</v>
      </c>
      <c r="AV47" s="20">
        <f t="shared" si="7"/>
        <v>11236.800000000003</v>
      </c>
      <c r="AW47" s="20">
        <f t="shared" si="7"/>
        <v>9956.8000000000029</v>
      </c>
      <c r="AX47" s="20">
        <f t="shared" si="7"/>
        <v>10800</v>
      </c>
      <c r="AY47" s="20">
        <f t="shared" si="7"/>
        <v>44075</v>
      </c>
      <c r="AZ47" s="21">
        <f t="shared" si="7"/>
        <v>3959.6400000000003</v>
      </c>
      <c r="BA47" s="21">
        <f t="shared" si="7"/>
        <v>2794.15</v>
      </c>
      <c r="BB47" s="20">
        <f t="shared" si="7"/>
        <v>17.796420000000001</v>
      </c>
      <c r="BC47" s="20">
        <f t="shared" si="7"/>
        <v>8392.14</v>
      </c>
      <c r="BD47" s="20">
        <f t="shared" si="7"/>
        <v>838.93500000000006</v>
      </c>
      <c r="BE47" s="20">
        <f t="shared" si="7"/>
        <v>445.62669999999997</v>
      </c>
      <c r="BF47" s="20">
        <f t="shared" si="7"/>
        <v>804.95</v>
      </c>
      <c r="BG47" s="20">
        <f t="shared" si="7"/>
        <v>34600.800000000003</v>
      </c>
      <c r="BH47" s="20">
        <f t="shared" si="7"/>
        <v>187.19099999999997</v>
      </c>
      <c r="BI47" s="20">
        <f t="shared" si="7"/>
        <v>201.745</v>
      </c>
      <c r="BJ47" s="20">
        <f t="shared" si="7"/>
        <v>20.179500000000004</v>
      </c>
      <c r="BK47" s="20">
        <f t="shared" si="7"/>
        <v>284.91300000000001</v>
      </c>
      <c r="BL47" s="21">
        <f t="shared" si="7"/>
        <v>36.312269999999998</v>
      </c>
      <c r="BM47" s="20">
        <f t="shared" si="7"/>
        <v>24.615417999999998</v>
      </c>
      <c r="BN47" s="20">
        <f t="shared" si="7"/>
        <v>12.739899999816089</v>
      </c>
      <c r="BO47" s="20">
        <f t="shared" si="7"/>
        <v>95.398899999999998</v>
      </c>
      <c r="BP47" s="20">
        <f t="shared" si="7"/>
        <v>46.634789999999995</v>
      </c>
      <c r="BQ47" s="20">
        <f t="shared" si="7"/>
        <v>4.288157</v>
      </c>
      <c r="BR47" s="20">
        <f t="shared" si="7"/>
        <v>10.858599999999999</v>
      </c>
      <c r="BS47" s="20">
        <f t="shared" si="7"/>
        <v>771.45400000000006</v>
      </c>
      <c r="BT47" s="20">
        <f t="shared" si="7"/>
        <v>127.68599994326961</v>
      </c>
      <c r="BU47" s="20">
        <f t="shared" si="7"/>
        <v>0.64293699166774998</v>
      </c>
      <c r="BV47" s="20">
        <f t="shared" si="7"/>
        <v>0.35137560000000001</v>
      </c>
      <c r="BW47" s="20">
        <f t="shared" si="7"/>
        <v>6.4814100000000003</v>
      </c>
      <c r="BX47" s="20"/>
      <c r="BY47" s="20">
        <f t="shared" si="7"/>
        <v>14300</v>
      </c>
      <c r="BZ47" s="20">
        <f t="shared" si="7"/>
        <v>8000</v>
      </c>
      <c r="CA47" s="20">
        <f t="shared" si="7"/>
        <v>10800</v>
      </c>
      <c r="CB47" s="20">
        <f t="shared" si="7"/>
        <v>11700.000000000029</v>
      </c>
      <c r="CC47" s="20">
        <f t="shared" si="7"/>
        <v>12400</v>
      </c>
      <c r="CD47" s="20">
        <f t="shared" si="7"/>
        <v>18900</v>
      </c>
      <c r="CE47" s="20">
        <f t="shared" si="7"/>
        <v>37700</v>
      </c>
      <c r="CG47" s="63"/>
      <c r="CH47" s="73"/>
      <c r="CI47" s="19" t="s">
        <v>296</v>
      </c>
      <c r="CJ47" s="20">
        <f>MAX(CJ2:CJ42)-MIN(CJ2:CJ42)</f>
        <v>124.43600000000001</v>
      </c>
      <c r="CK47" s="20">
        <f t="shared" ref="CK47:DU47" si="8">MAX(CK2:CK42)-MIN(CK2:CK42)</f>
        <v>1114.0919999999999</v>
      </c>
      <c r="CL47" s="20">
        <f t="shared" si="8"/>
        <v>15777.799999999996</v>
      </c>
      <c r="CM47" s="20">
        <f t="shared" si="8"/>
        <v>12689</v>
      </c>
      <c r="CN47" s="20">
        <f t="shared" si="8"/>
        <v>12200</v>
      </c>
      <c r="CO47" s="20">
        <f t="shared" si="8"/>
        <v>45956</v>
      </c>
      <c r="CP47" s="21">
        <f t="shared" si="8"/>
        <v>2798.5699999999997</v>
      </c>
      <c r="CQ47" s="21">
        <f t="shared" si="8"/>
        <v>1692.1763000000001</v>
      </c>
      <c r="CR47" s="20">
        <f t="shared" si="8"/>
        <v>32.463799999999999</v>
      </c>
      <c r="CS47" s="20">
        <f t="shared" si="8"/>
        <v>14093.439999999999</v>
      </c>
      <c r="CT47" s="20">
        <f t="shared" si="8"/>
        <v>624.40900000000011</v>
      </c>
      <c r="CU47" s="20">
        <f t="shared" si="8"/>
        <v>245.3904</v>
      </c>
      <c r="CV47" s="20">
        <f t="shared" si="8"/>
        <v>270.92900000000003</v>
      </c>
      <c r="CW47" s="20">
        <f t="shared" si="8"/>
        <v>47691.7</v>
      </c>
      <c r="CX47" s="20">
        <f t="shared" si="8"/>
        <v>206.56199999999995</v>
      </c>
      <c r="CY47" s="20">
        <f t="shared" si="8"/>
        <v>219.77999999999997</v>
      </c>
      <c r="CZ47" s="20">
        <f t="shared" si="8"/>
        <v>17.2376</v>
      </c>
      <c r="DA47" s="20">
        <f t="shared" si="8"/>
        <v>155.27199999999999</v>
      </c>
      <c r="DB47" s="21">
        <f t="shared" si="8"/>
        <v>52.857870000000005</v>
      </c>
      <c r="DC47" s="20">
        <f t="shared" si="8"/>
        <v>46.912213999999999</v>
      </c>
      <c r="DD47" s="20">
        <f t="shared" si="8"/>
        <v>10.002599999999845</v>
      </c>
      <c r="DE47" s="20">
        <f t="shared" si="8"/>
        <v>262.33499999999998</v>
      </c>
      <c r="DF47" s="20">
        <f t="shared" si="8"/>
        <v>38.432099999999998</v>
      </c>
      <c r="DG47" s="20">
        <f t="shared" si="8"/>
        <v>3.1294799999999992</v>
      </c>
      <c r="DH47" s="20">
        <f t="shared" si="8"/>
        <v>15.054899999999996</v>
      </c>
      <c r="DI47" s="20">
        <f t="shared" si="8"/>
        <v>552.62599999999998</v>
      </c>
      <c r="DJ47" s="20">
        <f t="shared" si="8"/>
        <v>10.657699373102</v>
      </c>
      <c r="DK47" s="20">
        <f t="shared" si="8"/>
        <v>1.1356799985955</v>
      </c>
      <c r="DL47" s="20">
        <f t="shared" si="8"/>
        <v>0.35596</v>
      </c>
      <c r="DM47" s="20">
        <f t="shared" si="8"/>
        <v>11.346579999999999</v>
      </c>
      <c r="DN47" s="20"/>
      <c r="DO47" s="20">
        <f t="shared" si="8"/>
        <v>3800.0000000000582</v>
      </c>
      <c r="DP47" s="20">
        <f t="shared" si="8"/>
        <v>8100</v>
      </c>
      <c r="DQ47" s="20">
        <f t="shared" si="8"/>
        <v>12200</v>
      </c>
      <c r="DR47" s="20">
        <f t="shared" si="8"/>
        <v>4500</v>
      </c>
      <c r="DS47" s="20">
        <f t="shared" si="8"/>
        <v>5700</v>
      </c>
      <c r="DT47" s="20">
        <f t="shared" si="8"/>
        <v>18200</v>
      </c>
      <c r="DU47" s="20">
        <f t="shared" si="8"/>
        <v>9600</v>
      </c>
    </row>
    <row r="48" spans="1:378">
      <c r="A48" s="70"/>
      <c r="B48" s="71"/>
      <c r="C48" s="20" t="s">
        <v>297</v>
      </c>
      <c r="D48" s="20">
        <f>_xlfn.QUARTILE.INC(D2:D34,1)</f>
        <v>164.60900000000001</v>
      </c>
      <c r="E48" s="20">
        <f t="shared" ref="E48:AO48" si="9">_xlfn.QUARTILE.INC(E2:E34,1)</f>
        <v>428.23899999999998</v>
      </c>
      <c r="F48" s="20">
        <f t="shared" si="9"/>
        <v>33673.5</v>
      </c>
      <c r="G48" s="20">
        <f t="shared" si="9"/>
        <v>36662.6</v>
      </c>
      <c r="H48" s="20">
        <f t="shared" si="9"/>
        <v>98400</v>
      </c>
      <c r="I48" s="20">
        <f t="shared" si="9"/>
        <v>154665</v>
      </c>
      <c r="J48" s="21">
        <f t="shared" si="9"/>
        <v>-81.2958</v>
      </c>
      <c r="K48" s="21">
        <f t="shared" si="9"/>
        <v>154.51499999999999</v>
      </c>
      <c r="L48" s="20">
        <f t="shared" si="9"/>
        <v>19.686199999999999</v>
      </c>
      <c r="M48" s="20">
        <f t="shared" si="9"/>
        <v>11892</v>
      </c>
      <c r="N48" s="20">
        <f t="shared" si="9"/>
        <v>2.9309099999999999</v>
      </c>
      <c r="O48" s="21">
        <f t="shared" si="9"/>
        <v>9.1085399999999997E-2</v>
      </c>
      <c r="P48" s="20">
        <f t="shared" si="9"/>
        <v>1633.78</v>
      </c>
      <c r="Q48" s="20">
        <f t="shared" si="9"/>
        <v>111990</v>
      </c>
      <c r="R48" s="20">
        <f t="shared" si="9"/>
        <v>513.38400000000001</v>
      </c>
      <c r="S48" s="20">
        <f t="shared" si="9"/>
        <v>554.78700000000003</v>
      </c>
      <c r="T48" s="20">
        <f t="shared" si="9"/>
        <v>35.504300000000001</v>
      </c>
      <c r="U48" s="20">
        <f t="shared" si="9"/>
        <v>432.24200000000002</v>
      </c>
      <c r="V48" s="21">
        <f t="shared" si="9"/>
        <v>-1.0941000000000001</v>
      </c>
      <c r="W48" s="20">
        <f t="shared" si="9"/>
        <v>0.60064499999999998</v>
      </c>
      <c r="X48" s="20">
        <f t="shared" si="9"/>
        <v>5.3327324999999995E-2</v>
      </c>
      <c r="Y48" s="20">
        <f t="shared" si="9"/>
        <v>1.9502922500000002E-9</v>
      </c>
      <c r="Z48" s="20">
        <f t="shared" si="9"/>
        <v>38.456699999999998</v>
      </c>
      <c r="AA48" s="20">
        <f t="shared" si="9"/>
        <v>2.1122800000000002</v>
      </c>
      <c r="AB48" s="20">
        <f t="shared" si="9"/>
        <v>7.3463900000000004</v>
      </c>
      <c r="AC48" s="20">
        <f t="shared" si="9"/>
        <v>960.72699999999998</v>
      </c>
      <c r="AD48" s="20">
        <f t="shared" si="9"/>
        <v>7.9279399999999996E-3</v>
      </c>
      <c r="AE48" s="20">
        <f t="shared" si="9"/>
        <v>2.8099899999999999E-6</v>
      </c>
      <c r="AF48" s="20">
        <f t="shared" si="9"/>
        <v>3.8437674999999998E-2</v>
      </c>
      <c r="AG48" s="20">
        <f t="shared" si="9"/>
        <v>3.4735299999999998</v>
      </c>
      <c r="AH48" s="20"/>
      <c r="AI48" s="20">
        <f t="shared" si="9"/>
        <v>395500</v>
      </c>
      <c r="AJ48" s="20">
        <f t="shared" si="9"/>
        <v>45900</v>
      </c>
      <c r="AK48" s="20">
        <f t="shared" si="9"/>
        <v>98400</v>
      </c>
      <c r="AL48" s="20">
        <f t="shared" si="9"/>
        <v>172600.00000000003</v>
      </c>
      <c r="AM48" s="20">
        <f t="shared" si="9"/>
        <v>76900</v>
      </c>
      <c r="AN48" s="20">
        <f t="shared" si="9"/>
        <v>12600</v>
      </c>
      <c r="AO48" s="20">
        <f t="shared" si="9"/>
        <v>148500</v>
      </c>
      <c r="AQ48" s="64"/>
      <c r="AR48" s="72"/>
      <c r="AS48" s="20" t="s">
        <v>297</v>
      </c>
      <c r="AT48" s="20">
        <f>_xlfn.QUARTILE.INC(AT2:AT33,1)</f>
        <v>157.39350000000002</v>
      </c>
      <c r="AU48" s="20">
        <f t="shared" ref="AU48:CE48" si="10">_xlfn.QUARTILE.INC(AU2:AU33,1)</f>
        <v>560.53874999999994</v>
      </c>
      <c r="AV48" s="20">
        <f t="shared" si="10"/>
        <v>37495.199999999997</v>
      </c>
      <c r="AW48" s="20">
        <f t="shared" si="10"/>
        <v>37792.375</v>
      </c>
      <c r="AX48" s="20">
        <f t="shared" si="10"/>
        <v>99875</v>
      </c>
      <c r="AY48" s="20">
        <f t="shared" si="10"/>
        <v>153921.5</v>
      </c>
      <c r="AZ48" s="21">
        <f t="shared" si="10"/>
        <v>-78.203325000000007</v>
      </c>
      <c r="BA48" s="21">
        <f t="shared" si="10"/>
        <v>103.25065000000001</v>
      </c>
      <c r="BB48" s="20">
        <f t="shared" si="10"/>
        <v>10.58746</v>
      </c>
      <c r="BC48" s="20">
        <f t="shared" si="10"/>
        <v>9477.7624999999989</v>
      </c>
      <c r="BD48" s="20">
        <f t="shared" si="10"/>
        <v>262.25774999999999</v>
      </c>
      <c r="BE48" s="20">
        <f t="shared" si="10"/>
        <v>139.54975000000002</v>
      </c>
      <c r="BF48" s="20">
        <f t="shared" si="10"/>
        <v>1659.7674999999999</v>
      </c>
      <c r="BG48" s="20">
        <f t="shared" si="10"/>
        <v>98709.625</v>
      </c>
      <c r="BH48" s="20">
        <f t="shared" si="10"/>
        <v>483.09900000000005</v>
      </c>
      <c r="BI48" s="20">
        <f t="shared" si="10"/>
        <v>528.39549999999997</v>
      </c>
      <c r="BJ48" s="20">
        <f t="shared" si="10"/>
        <v>30.710275000000003</v>
      </c>
      <c r="BK48" s="20">
        <f t="shared" si="10"/>
        <v>359.44799999999998</v>
      </c>
      <c r="BL48" s="21">
        <f t="shared" si="10"/>
        <v>-0.77109575000000008</v>
      </c>
      <c r="BM48" s="20">
        <f t="shared" si="10"/>
        <v>0.60785425000000004</v>
      </c>
      <c r="BN48" s="20">
        <f t="shared" si="10"/>
        <v>2.6718400000000003E-2</v>
      </c>
      <c r="BO48" s="20">
        <f t="shared" si="10"/>
        <v>1.58644E-6</v>
      </c>
      <c r="BP48" s="20">
        <f t="shared" si="10"/>
        <v>13.580175000000001</v>
      </c>
      <c r="BQ48" s="20">
        <f t="shared" si="10"/>
        <v>1.0370124999999999</v>
      </c>
      <c r="BR48" s="20">
        <f t="shared" si="10"/>
        <v>18.392475000000001</v>
      </c>
      <c r="BS48" s="20">
        <f t="shared" si="10"/>
        <v>869.01324999999997</v>
      </c>
      <c r="BT48" s="20">
        <f t="shared" si="10"/>
        <v>5.2789400000000002E-3</v>
      </c>
      <c r="BU48" s="20">
        <f t="shared" si="10"/>
        <v>2.2274012499999996E-4</v>
      </c>
      <c r="BV48" s="20">
        <f t="shared" si="10"/>
        <v>8.7895249999999994E-2</v>
      </c>
      <c r="BW48" s="20">
        <f t="shared" si="10"/>
        <v>2.6030899999999999</v>
      </c>
      <c r="BX48" s="20"/>
      <c r="BY48" s="20">
        <f t="shared" si="10"/>
        <v>399175</v>
      </c>
      <c r="BZ48" s="20">
        <f t="shared" si="10"/>
        <v>53074.999999999993</v>
      </c>
      <c r="CA48" s="20">
        <f t="shared" si="10"/>
        <v>99875</v>
      </c>
      <c r="CB48" s="20">
        <f t="shared" si="10"/>
        <v>177575.00000000003</v>
      </c>
      <c r="CC48" s="20">
        <f t="shared" si="10"/>
        <v>79125</v>
      </c>
      <c r="CD48" s="20">
        <f t="shared" si="10"/>
        <v>0</v>
      </c>
      <c r="CE48" s="20">
        <f t="shared" si="10"/>
        <v>170450</v>
      </c>
      <c r="CG48" s="63"/>
      <c r="CH48" s="73"/>
      <c r="CI48" s="20" t="s">
        <v>297</v>
      </c>
      <c r="CJ48" s="20">
        <f>_xlfn.QUARTILE.INC(CJ2:CJ42,1)</f>
        <v>231.28899999999999</v>
      </c>
      <c r="CK48" s="20">
        <f t="shared" ref="CK48:DU48" si="11">_xlfn.QUARTILE.INC(CK2:CK42,1)</f>
        <v>629.84500000000003</v>
      </c>
      <c r="CL48" s="20">
        <f t="shared" si="11"/>
        <v>53350.3</v>
      </c>
      <c r="CM48" s="20">
        <f t="shared" si="11"/>
        <v>54704.1</v>
      </c>
      <c r="CN48" s="20">
        <f t="shared" si="11"/>
        <v>104800</v>
      </c>
      <c r="CO48" s="20">
        <f t="shared" si="11"/>
        <v>159495</v>
      </c>
      <c r="CP48" s="21">
        <f t="shared" si="11"/>
        <v>66.916200000000003</v>
      </c>
      <c r="CQ48" s="21">
        <f t="shared" si="11"/>
        <v>95.855199999999996</v>
      </c>
      <c r="CR48" s="20">
        <f t="shared" si="11"/>
        <v>37.300899999999999</v>
      </c>
      <c r="CS48" s="20">
        <f t="shared" si="11"/>
        <v>10870.9</v>
      </c>
      <c r="CT48" s="20">
        <f t="shared" si="11"/>
        <v>413.286</v>
      </c>
      <c r="CU48" s="20">
        <f t="shared" si="11"/>
        <v>66.349599999999995</v>
      </c>
      <c r="CV48" s="20">
        <f t="shared" si="11"/>
        <v>230.51</v>
      </c>
      <c r="CW48" s="20">
        <f t="shared" si="11"/>
        <v>91677.4</v>
      </c>
      <c r="CX48" s="20">
        <f t="shared" si="11"/>
        <v>462.26799999999997</v>
      </c>
      <c r="CY48" s="20">
        <f t="shared" si="11"/>
        <v>475.52100000000002</v>
      </c>
      <c r="CZ48" s="20">
        <f t="shared" si="11"/>
        <v>38.280999999999999</v>
      </c>
      <c r="DA48" s="20">
        <f t="shared" si="11"/>
        <v>417.73</v>
      </c>
      <c r="DB48" s="21">
        <f t="shared" si="11"/>
        <v>-1.04962</v>
      </c>
      <c r="DC48" s="20">
        <f t="shared" si="11"/>
        <v>1.2386299999999999</v>
      </c>
      <c r="DD48" s="20">
        <f t="shared" si="11"/>
        <v>1.6275E-4</v>
      </c>
      <c r="DE48" s="20">
        <f t="shared" si="11"/>
        <v>1.6684899999999999E-6</v>
      </c>
      <c r="DF48" s="20">
        <f t="shared" si="11"/>
        <v>28.126000000000001</v>
      </c>
      <c r="DG48" s="20">
        <f t="shared" si="11"/>
        <v>5.85351</v>
      </c>
      <c r="DH48" s="20">
        <f t="shared" si="11"/>
        <v>25.205300000000001</v>
      </c>
      <c r="DI48" s="20">
        <f t="shared" si="11"/>
        <v>881.61500000000001</v>
      </c>
      <c r="DJ48" s="20">
        <f t="shared" si="11"/>
        <v>2.5998200000000002E-4</v>
      </c>
      <c r="DK48" s="20">
        <f t="shared" si="11"/>
        <v>1.2789855E-5</v>
      </c>
      <c r="DL48" s="20">
        <f t="shared" si="11"/>
        <v>0.29630200000000001</v>
      </c>
      <c r="DM48" s="20">
        <f t="shared" si="11"/>
        <v>6.2177800000000003</v>
      </c>
      <c r="DN48" s="20"/>
      <c r="DO48" s="20">
        <f t="shared" si="11"/>
        <v>418200</v>
      </c>
      <c r="DP48" s="20">
        <f t="shared" si="11"/>
        <v>72700</v>
      </c>
      <c r="DQ48" s="20">
        <f t="shared" si="11"/>
        <v>104800</v>
      </c>
      <c r="DR48" s="20">
        <f t="shared" si="11"/>
        <v>189700</v>
      </c>
      <c r="DS48" s="20">
        <f t="shared" si="11"/>
        <v>72600</v>
      </c>
      <c r="DT48" s="20">
        <f t="shared" si="11"/>
        <v>11100.000000000002</v>
      </c>
      <c r="DU48" s="20">
        <f t="shared" si="11"/>
        <v>124800</v>
      </c>
    </row>
    <row r="49" spans="1:254">
      <c r="A49" s="70"/>
      <c r="B49" s="71"/>
      <c r="C49" s="20" t="s">
        <v>298</v>
      </c>
      <c r="D49" s="20">
        <f>_xlfn.QUARTILE.INC(D2:D34,3)</f>
        <v>189.77199999999999</v>
      </c>
      <c r="E49" s="20">
        <f t="shared" ref="E49:AO49" si="12">_xlfn.QUARTILE.INC(E2:E34,3)</f>
        <v>596.98599999999999</v>
      </c>
      <c r="F49" s="20">
        <f t="shared" si="12"/>
        <v>36906.400000000001</v>
      </c>
      <c r="G49" s="20">
        <f t="shared" si="12"/>
        <v>40442.400000000001</v>
      </c>
      <c r="H49" s="20">
        <f t="shared" si="12"/>
        <v>107500</v>
      </c>
      <c r="I49" s="20">
        <f t="shared" si="12"/>
        <v>170679</v>
      </c>
      <c r="J49" s="21">
        <f t="shared" si="12"/>
        <v>462.27800000000002</v>
      </c>
      <c r="K49" s="21">
        <f t="shared" si="12"/>
        <v>266.88900000000001</v>
      </c>
      <c r="L49" s="20">
        <f t="shared" si="12"/>
        <v>22.256399999999999</v>
      </c>
      <c r="M49" s="20">
        <f t="shared" si="12"/>
        <v>14270.3</v>
      </c>
      <c r="N49" s="20">
        <f t="shared" si="12"/>
        <v>3.3874300000000002</v>
      </c>
      <c r="O49" s="21">
        <f t="shared" si="12"/>
        <v>1.90866</v>
      </c>
      <c r="P49" s="20">
        <f t="shared" si="12"/>
        <v>1827.58</v>
      </c>
      <c r="Q49" s="20">
        <f t="shared" si="12"/>
        <v>137334</v>
      </c>
      <c r="R49" s="20">
        <f t="shared" si="12"/>
        <v>579.37599999999998</v>
      </c>
      <c r="S49" s="20">
        <f t="shared" si="12"/>
        <v>627.36900000000003</v>
      </c>
      <c r="T49" s="20">
        <f t="shared" si="12"/>
        <v>38.393799999999999</v>
      </c>
      <c r="U49" s="20">
        <f t="shared" si="12"/>
        <v>471.536</v>
      </c>
      <c r="V49" s="21">
        <f t="shared" si="12"/>
        <v>2.18404</v>
      </c>
      <c r="W49" s="20">
        <f t="shared" si="12"/>
        <v>0.87251875000000001</v>
      </c>
      <c r="X49" s="20">
        <f t="shared" si="12"/>
        <v>0.16031399999999998</v>
      </c>
      <c r="Y49" s="20">
        <f t="shared" si="12"/>
        <v>0.11083375000000001</v>
      </c>
      <c r="Z49" s="20">
        <f t="shared" si="12"/>
        <v>51.412999999999997</v>
      </c>
      <c r="AA49" s="20">
        <f t="shared" si="12"/>
        <v>2.5043700000000002</v>
      </c>
      <c r="AB49" s="20">
        <f t="shared" si="12"/>
        <v>18.809899999999999</v>
      </c>
      <c r="AC49" s="20">
        <f t="shared" si="12"/>
        <v>1296.6400000000001</v>
      </c>
      <c r="AD49" s="20">
        <f t="shared" si="12"/>
        <v>1.8691699999999999E-2</v>
      </c>
      <c r="AE49" s="20">
        <f t="shared" si="12"/>
        <v>9.8112599999999987E-3</v>
      </c>
      <c r="AF49" s="20">
        <f t="shared" si="12"/>
        <v>6.1976574999999999E-2</v>
      </c>
      <c r="AG49" s="20">
        <f t="shared" si="12"/>
        <v>4.1633300000000002</v>
      </c>
      <c r="AH49" s="20"/>
      <c r="AI49" s="20">
        <f t="shared" si="12"/>
        <v>412500</v>
      </c>
      <c r="AJ49" s="20">
        <f t="shared" si="12"/>
        <v>52100</v>
      </c>
      <c r="AK49" s="20">
        <f t="shared" si="12"/>
        <v>107500</v>
      </c>
      <c r="AL49" s="20">
        <f t="shared" si="12"/>
        <v>188500</v>
      </c>
      <c r="AM49" s="20">
        <f t="shared" si="12"/>
        <v>82800</v>
      </c>
      <c r="AN49" s="20">
        <f t="shared" si="12"/>
        <v>15100</v>
      </c>
      <c r="AO49" s="20">
        <f t="shared" si="12"/>
        <v>190799.99999999997</v>
      </c>
      <c r="AQ49" s="64"/>
      <c r="AR49" s="72"/>
      <c r="AS49" s="20" t="s">
        <v>298</v>
      </c>
      <c r="AT49" s="20">
        <f>_xlfn.QUARTILE.INC(AT2:AT33,3)</f>
        <v>171.72575000000001</v>
      </c>
      <c r="AU49" s="20">
        <f t="shared" ref="AU49:CE49" si="13">_xlfn.QUARTILE.INC(AU2:AU33,3)</f>
        <v>686.41949999999997</v>
      </c>
      <c r="AV49" s="20">
        <f t="shared" si="13"/>
        <v>41458</v>
      </c>
      <c r="AW49" s="20">
        <f t="shared" si="13"/>
        <v>40607.625</v>
      </c>
      <c r="AX49" s="20">
        <f t="shared" si="13"/>
        <v>102775</v>
      </c>
      <c r="AY49" s="20">
        <f t="shared" si="13"/>
        <v>164214.25</v>
      </c>
      <c r="AZ49" s="21">
        <f t="shared" si="13"/>
        <v>772.75450000000001</v>
      </c>
      <c r="BA49" s="21">
        <f t="shared" si="13"/>
        <v>266.60700000000003</v>
      </c>
      <c r="BB49" s="20">
        <f t="shared" si="13"/>
        <v>18.793824999999998</v>
      </c>
      <c r="BC49" s="20">
        <f t="shared" si="13"/>
        <v>11798.125</v>
      </c>
      <c r="BD49" s="20">
        <f t="shared" si="13"/>
        <v>453.30324999999999</v>
      </c>
      <c r="BE49" s="20">
        <f t="shared" si="13"/>
        <v>275.93725000000001</v>
      </c>
      <c r="BF49" s="20">
        <f t="shared" si="13"/>
        <v>1970.4475</v>
      </c>
      <c r="BG49" s="20">
        <f t="shared" si="13"/>
        <v>104092.25</v>
      </c>
      <c r="BH49" s="20">
        <f t="shared" si="13"/>
        <v>577.11699999999996</v>
      </c>
      <c r="BI49" s="20">
        <f t="shared" si="13"/>
        <v>562.97299999999996</v>
      </c>
      <c r="BJ49" s="20">
        <f t="shared" si="13"/>
        <v>36.801049999999996</v>
      </c>
      <c r="BK49" s="20">
        <f t="shared" si="13"/>
        <v>494.99649999999997</v>
      </c>
      <c r="BL49" s="21">
        <f t="shared" si="13"/>
        <v>3.5664075000000004</v>
      </c>
      <c r="BM49" s="20">
        <f t="shared" si="13"/>
        <v>1.4408249999999998</v>
      </c>
      <c r="BN49" s="20">
        <f t="shared" si="13"/>
        <v>0.11192199999999999</v>
      </c>
      <c r="BO49" s="20">
        <f t="shared" si="13"/>
        <v>9.8261399999999999E-2</v>
      </c>
      <c r="BP49" s="20">
        <f t="shared" si="13"/>
        <v>25.999549999999999</v>
      </c>
      <c r="BQ49" s="20">
        <f t="shared" si="13"/>
        <v>2.3444349999999998</v>
      </c>
      <c r="BR49" s="20">
        <f t="shared" si="13"/>
        <v>22.558575000000001</v>
      </c>
      <c r="BS49" s="20">
        <f t="shared" si="13"/>
        <v>1089.6075000000001</v>
      </c>
      <c r="BT49" s="20">
        <f t="shared" si="13"/>
        <v>1.04663E-2</v>
      </c>
      <c r="BU49" s="20">
        <f t="shared" si="13"/>
        <v>2.5057425000000001E-2</v>
      </c>
      <c r="BV49" s="20">
        <f t="shared" si="13"/>
        <v>0.17793975000000001</v>
      </c>
      <c r="BW49" s="20">
        <f t="shared" si="13"/>
        <v>3.2325900000000001</v>
      </c>
      <c r="BX49" s="20"/>
      <c r="BY49" s="20">
        <f t="shared" si="13"/>
        <v>403000</v>
      </c>
      <c r="BZ49" s="20">
        <f t="shared" si="13"/>
        <v>55750</v>
      </c>
      <c r="CA49" s="20">
        <f t="shared" si="13"/>
        <v>102775</v>
      </c>
      <c r="CB49" s="20">
        <f t="shared" si="13"/>
        <v>180625</v>
      </c>
      <c r="CC49" s="20">
        <f t="shared" si="13"/>
        <v>85350</v>
      </c>
      <c r="CD49" s="20">
        <f t="shared" si="13"/>
        <v>12675</v>
      </c>
      <c r="CE49" s="20">
        <f t="shared" si="13"/>
        <v>179325</v>
      </c>
      <c r="CG49" s="63"/>
      <c r="CH49" s="73"/>
      <c r="CI49" s="20" t="s">
        <v>298</v>
      </c>
      <c r="CJ49" s="20">
        <f>_xlfn.QUARTILE.INC(CJ2:CJ42,3)</f>
        <v>253.81299999999999</v>
      </c>
      <c r="CK49" s="20">
        <f t="shared" ref="CK49:DU49" si="14">_xlfn.QUARTILE.INC(CK2:CK42,3)</f>
        <v>859.48199999999997</v>
      </c>
      <c r="CL49" s="20">
        <f t="shared" si="14"/>
        <v>58928.6</v>
      </c>
      <c r="CM49" s="20">
        <f t="shared" si="14"/>
        <v>59009.599999999999</v>
      </c>
      <c r="CN49" s="20">
        <f t="shared" si="14"/>
        <v>106900</v>
      </c>
      <c r="CO49" s="20">
        <f t="shared" si="14"/>
        <v>174549</v>
      </c>
      <c r="CP49" s="21">
        <f t="shared" si="14"/>
        <v>825.07799999999997</v>
      </c>
      <c r="CQ49" s="21">
        <f t="shared" si="14"/>
        <v>268.82600000000002</v>
      </c>
      <c r="CR49" s="20">
        <f t="shared" si="14"/>
        <v>47.872199999999999</v>
      </c>
      <c r="CS49" s="20">
        <f t="shared" si="14"/>
        <v>13269.6</v>
      </c>
      <c r="CT49" s="20">
        <f t="shared" si="14"/>
        <v>526.803</v>
      </c>
      <c r="CU49" s="20">
        <f t="shared" si="14"/>
        <v>120.464</v>
      </c>
      <c r="CV49" s="20">
        <f t="shared" si="14"/>
        <v>318.90899999999999</v>
      </c>
      <c r="CW49" s="20">
        <f t="shared" si="14"/>
        <v>104782</v>
      </c>
      <c r="CX49" s="20">
        <f t="shared" si="14"/>
        <v>514.55999999999995</v>
      </c>
      <c r="CY49" s="20">
        <f t="shared" si="14"/>
        <v>536.16399999999999</v>
      </c>
      <c r="CZ49" s="20">
        <f t="shared" si="14"/>
        <v>43.178800000000003</v>
      </c>
      <c r="DA49" s="20">
        <f t="shared" si="14"/>
        <v>455.56200000000001</v>
      </c>
      <c r="DB49" s="21">
        <f t="shared" si="14"/>
        <v>3.6160800000000002</v>
      </c>
      <c r="DC49" s="20">
        <f t="shared" si="14"/>
        <v>1.86541</v>
      </c>
      <c r="DD49" s="20">
        <f t="shared" si="14"/>
        <v>0.13953099999999999</v>
      </c>
      <c r="DE49" s="20">
        <f t="shared" si="14"/>
        <v>2.3990499999999999</v>
      </c>
      <c r="DF49" s="20">
        <f t="shared" si="14"/>
        <v>34.474600000000002</v>
      </c>
      <c r="DG49" s="20">
        <f t="shared" si="14"/>
        <v>6.5999299999999996</v>
      </c>
      <c r="DH49" s="20">
        <f t="shared" si="14"/>
        <v>29.23</v>
      </c>
      <c r="DI49" s="20">
        <f t="shared" si="14"/>
        <v>975.23599999999999</v>
      </c>
      <c r="DJ49" s="20">
        <f t="shared" si="14"/>
        <v>1.12274E-2</v>
      </c>
      <c r="DK49" s="20">
        <f t="shared" si="14"/>
        <v>0.100909475</v>
      </c>
      <c r="DL49" s="20">
        <f t="shared" si="14"/>
        <v>0.368892</v>
      </c>
      <c r="DM49" s="20">
        <f t="shared" si="14"/>
        <v>8.2822600000000008</v>
      </c>
      <c r="DN49" s="20"/>
      <c r="DO49" s="20">
        <f t="shared" si="14"/>
        <v>419099.99999999994</v>
      </c>
      <c r="DP49" s="20">
        <f t="shared" si="14"/>
        <v>74500</v>
      </c>
      <c r="DQ49" s="20">
        <f t="shared" si="14"/>
        <v>106900</v>
      </c>
      <c r="DR49" s="20">
        <f t="shared" si="14"/>
        <v>191000</v>
      </c>
      <c r="DS49" s="20">
        <f t="shared" si="14"/>
        <v>74100</v>
      </c>
      <c r="DT49" s="20">
        <f t="shared" si="14"/>
        <v>12900</v>
      </c>
      <c r="DU49" s="20">
        <f t="shared" si="14"/>
        <v>127600</v>
      </c>
    </row>
    <row r="50" spans="1:254">
      <c r="A50" s="70"/>
      <c r="B50" s="71"/>
      <c r="C50" s="20" t="s">
        <v>299</v>
      </c>
      <c r="D50" s="20">
        <f>D49-D48</f>
        <v>25.162999999999982</v>
      </c>
      <c r="E50" s="20">
        <f t="shared" ref="E50:AO50" si="15">E49-E48</f>
        <v>168.74700000000001</v>
      </c>
      <c r="F50" s="20">
        <f t="shared" si="15"/>
        <v>3232.9000000000015</v>
      </c>
      <c r="G50" s="20">
        <f t="shared" si="15"/>
        <v>3779.8000000000029</v>
      </c>
      <c r="H50" s="20">
        <f t="shared" si="15"/>
        <v>9100</v>
      </c>
      <c r="I50" s="20">
        <f t="shared" si="15"/>
        <v>16014</v>
      </c>
      <c r="J50" s="21">
        <f t="shared" si="15"/>
        <v>543.57380000000001</v>
      </c>
      <c r="K50" s="21">
        <f t="shared" si="15"/>
        <v>112.37400000000002</v>
      </c>
      <c r="L50" s="20">
        <f t="shared" si="15"/>
        <v>2.5701999999999998</v>
      </c>
      <c r="M50" s="20">
        <f t="shared" si="15"/>
        <v>2378.2999999999993</v>
      </c>
      <c r="N50" s="20">
        <f t="shared" si="15"/>
        <v>0.45652000000000026</v>
      </c>
      <c r="O50" s="21">
        <f t="shared" si="15"/>
        <v>1.8175745999999999</v>
      </c>
      <c r="P50" s="20">
        <f t="shared" si="15"/>
        <v>193.79999999999995</v>
      </c>
      <c r="Q50" s="20">
        <f t="shared" si="15"/>
        <v>25344</v>
      </c>
      <c r="R50" s="20">
        <f t="shared" si="15"/>
        <v>65.991999999999962</v>
      </c>
      <c r="S50" s="20">
        <f t="shared" si="15"/>
        <v>72.581999999999994</v>
      </c>
      <c r="T50" s="20">
        <f t="shared" si="15"/>
        <v>2.8894999999999982</v>
      </c>
      <c r="U50" s="20">
        <f t="shared" si="15"/>
        <v>39.293999999999983</v>
      </c>
      <c r="V50" s="21">
        <f t="shared" si="15"/>
        <v>3.2781400000000001</v>
      </c>
      <c r="W50" s="20">
        <f t="shared" si="15"/>
        <v>0.27187375000000003</v>
      </c>
      <c r="X50" s="20">
        <f t="shared" si="15"/>
        <v>0.10698667499999999</v>
      </c>
      <c r="Y50" s="20">
        <f t="shared" si="15"/>
        <v>0.11083374804970776</v>
      </c>
      <c r="Z50" s="20">
        <f t="shared" si="15"/>
        <v>12.956299999999999</v>
      </c>
      <c r="AA50" s="20">
        <f t="shared" si="15"/>
        <v>0.39209000000000005</v>
      </c>
      <c r="AB50" s="20">
        <f t="shared" si="15"/>
        <v>11.463509999999999</v>
      </c>
      <c r="AC50" s="20">
        <f t="shared" si="15"/>
        <v>335.91300000000012</v>
      </c>
      <c r="AD50" s="20">
        <f t="shared" si="15"/>
        <v>1.0763759999999999E-2</v>
      </c>
      <c r="AE50" s="20">
        <f t="shared" si="15"/>
        <v>9.8084500099999989E-3</v>
      </c>
      <c r="AF50" s="20">
        <f t="shared" si="15"/>
        <v>2.3538900000000001E-2</v>
      </c>
      <c r="AG50" s="20">
        <f t="shared" si="15"/>
        <v>0.68980000000000041</v>
      </c>
      <c r="AH50" s="20"/>
      <c r="AI50" s="20">
        <f t="shared" si="15"/>
        <v>17000</v>
      </c>
      <c r="AJ50" s="20">
        <f t="shared" si="15"/>
        <v>6200</v>
      </c>
      <c r="AK50" s="20">
        <f t="shared" si="15"/>
        <v>9100</v>
      </c>
      <c r="AL50" s="20">
        <f t="shared" si="15"/>
        <v>15899.999999999971</v>
      </c>
      <c r="AM50" s="20">
        <f t="shared" si="15"/>
        <v>5900</v>
      </c>
      <c r="AN50" s="20">
        <f t="shared" si="15"/>
        <v>2500</v>
      </c>
      <c r="AO50" s="20">
        <f t="shared" si="15"/>
        <v>42299.999999999971</v>
      </c>
      <c r="AQ50" s="64"/>
      <c r="AR50" s="72"/>
      <c r="AS50" s="20" t="s">
        <v>299</v>
      </c>
      <c r="AT50" s="20">
        <f>AT49-AT48</f>
        <v>14.332249999999988</v>
      </c>
      <c r="AU50" s="20">
        <f t="shared" ref="AU50:CE50" si="16">AU49-AU48</f>
        <v>125.88075000000003</v>
      </c>
      <c r="AV50" s="20">
        <f t="shared" si="16"/>
        <v>3962.8000000000029</v>
      </c>
      <c r="AW50" s="20">
        <f t="shared" si="16"/>
        <v>2815.25</v>
      </c>
      <c r="AX50" s="20">
        <f t="shared" si="16"/>
        <v>2900</v>
      </c>
      <c r="AY50" s="20">
        <f t="shared" si="16"/>
        <v>10292.75</v>
      </c>
      <c r="AZ50" s="21">
        <f t="shared" si="16"/>
        <v>850.95782499999996</v>
      </c>
      <c r="BA50" s="21">
        <f t="shared" si="16"/>
        <v>163.35635000000002</v>
      </c>
      <c r="BB50" s="20">
        <f t="shared" si="16"/>
        <v>8.2063649999999981</v>
      </c>
      <c r="BC50" s="20">
        <f t="shared" si="16"/>
        <v>2320.3625000000011</v>
      </c>
      <c r="BD50" s="20">
        <f t="shared" si="16"/>
        <v>191.0455</v>
      </c>
      <c r="BE50" s="20">
        <f t="shared" si="16"/>
        <v>136.38749999999999</v>
      </c>
      <c r="BF50" s="20">
        <f t="shared" si="16"/>
        <v>310.68000000000006</v>
      </c>
      <c r="BG50" s="20">
        <f t="shared" si="16"/>
        <v>5382.625</v>
      </c>
      <c r="BH50" s="20">
        <f t="shared" si="16"/>
        <v>94.017999999999915</v>
      </c>
      <c r="BI50" s="20">
        <f t="shared" si="16"/>
        <v>34.577499999999986</v>
      </c>
      <c r="BJ50" s="20">
        <f t="shared" si="16"/>
        <v>6.0907749999999936</v>
      </c>
      <c r="BK50" s="20">
        <f t="shared" si="16"/>
        <v>135.54849999999999</v>
      </c>
      <c r="BL50" s="21">
        <f t="shared" si="16"/>
        <v>4.3375032500000001</v>
      </c>
      <c r="BM50" s="20">
        <f t="shared" si="16"/>
        <v>0.83297074999999976</v>
      </c>
      <c r="BN50" s="20">
        <f t="shared" si="16"/>
        <v>8.520359999999999E-2</v>
      </c>
      <c r="BO50" s="20">
        <f t="shared" si="16"/>
        <v>9.8259813559999992E-2</v>
      </c>
      <c r="BP50" s="20">
        <f t="shared" si="16"/>
        <v>12.419374999999999</v>
      </c>
      <c r="BQ50" s="20">
        <f t="shared" si="16"/>
        <v>1.3074224999999999</v>
      </c>
      <c r="BR50" s="20">
        <f t="shared" si="16"/>
        <v>4.1661000000000001</v>
      </c>
      <c r="BS50" s="20">
        <f t="shared" si="16"/>
        <v>220.5942500000001</v>
      </c>
      <c r="BT50" s="20">
        <f t="shared" si="16"/>
        <v>5.1873599999999994E-3</v>
      </c>
      <c r="BU50" s="20">
        <f t="shared" si="16"/>
        <v>2.4834684875000002E-2</v>
      </c>
      <c r="BV50" s="20">
        <f t="shared" si="16"/>
        <v>9.0044500000000013E-2</v>
      </c>
      <c r="BW50" s="20">
        <f t="shared" si="16"/>
        <v>0.62950000000000017</v>
      </c>
      <c r="BX50" s="20"/>
      <c r="BY50" s="20">
        <f t="shared" si="16"/>
        <v>3825</v>
      </c>
      <c r="BZ50" s="20">
        <f t="shared" si="16"/>
        <v>2675.0000000000073</v>
      </c>
      <c r="CA50" s="20">
        <f t="shared" si="16"/>
        <v>2900</v>
      </c>
      <c r="CB50" s="20">
        <f t="shared" si="16"/>
        <v>3049.9999999999709</v>
      </c>
      <c r="CC50" s="20">
        <f t="shared" si="16"/>
        <v>6225</v>
      </c>
      <c r="CD50" s="20">
        <f t="shared" si="16"/>
        <v>12675</v>
      </c>
      <c r="CE50" s="20">
        <f t="shared" si="16"/>
        <v>8875</v>
      </c>
      <c r="CG50" s="63"/>
      <c r="CH50" s="73"/>
      <c r="CI50" s="20" t="s">
        <v>299</v>
      </c>
      <c r="CJ50" s="20">
        <f>CJ49-CJ48</f>
        <v>22.524000000000001</v>
      </c>
      <c r="CK50" s="20">
        <f t="shared" ref="CK50:DU50" si="17">CK49-CK48</f>
        <v>229.63699999999994</v>
      </c>
      <c r="CL50" s="20">
        <f t="shared" si="17"/>
        <v>5578.2999999999956</v>
      </c>
      <c r="CM50" s="20">
        <f t="shared" si="17"/>
        <v>4305.5</v>
      </c>
      <c r="CN50" s="20">
        <f t="shared" si="17"/>
        <v>2100</v>
      </c>
      <c r="CO50" s="20">
        <f t="shared" si="17"/>
        <v>15054</v>
      </c>
      <c r="CP50" s="21">
        <f t="shared" si="17"/>
        <v>758.16179999999997</v>
      </c>
      <c r="CQ50" s="21">
        <f t="shared" si="17"/>
        <v>172.97080000000003</v>
      </c>
      <c r="CR50" s="20">
        <f t="shared" si="17"/>
        <v>10.571300000000001</v>
      </c>
      <c r="CS50" s="20">
        <f t="shared" si="17"/>
        <v>2398.7000000000007</v>
      </c>
      <c r="CT50" s="20">
        <f t="shared" si="17"/>
        <v>113.517</v>
      </c>
      <c r="CU50" s="20">
        <f t="shared" si="17"/>
        <v>54.114400000000003</v>
      </c>
      <c r="CV50" s="20">
        <f t="shared" si="17"/>
        <v>88.399000000000001</v>
      </c>
      <c r="CW50" s="20">
        <f t="shared" si="17"/>
        <v>13104.600000000006</v>
      </c>
      <c r="CX50" s="20">
        <f t="shared" si="17"/>
        <v>52.291999999999973</v>
      </c>
      <c r="CY50" s="20">
        <f t="shared" si="17"/>
        <v>60.642999999999972</v>
      </c>
      <c r="CZ50" s="20">
        <f t="shared" si="17"/>
        <v>4.8978000000000037</v>
      </c>
      <c r="DA50" s="20">
        <f t="shared" si="17"/>
        <v>37.831999999999994</v>
      </c>
      <c r="DB50" s="21">
        <f t="shared" si="17"/>
        <v>4.6657000000000002</v>
      </c>
      <c r="DC50" s="20">
        <f t="shared" si="17"/>
        <v>0.62678000000000011</v>
      </c>
      <c r="DD50" s="20">
        <f t="shared" si="17"/>
        <v>0.13936825</v>
      </c>
      <c r="DE50" s="20">
        <f t="shared" si="17"/>
        <v>2.39904833151</v>
      </c>
      <c r="DF50" s="20">
        <f t="shared" si="17"/>
        <v>6.3486000000000011</v>
      </c>
      <c r="DG50" s="20">
        <f t="shared" si="17"/>
        <v>0.74641999999999964</v>
      </c>
      <c r="DH50" s="20">
        <f t="shared" si="17"/>
        <v>4.0246999999999993</v>
      </c>
      <c r="DI50" s="20">
        <f t="shared" si="17"/>
        <v>93.620999999999981</v>
      </c>
      <c r="DJ50" s="20">
        <f t="shared" si="17"/>
        <v>1.0967418E-2</v>
      </c>
      <c r="DK50" s="20">
        <f t="shared" si="17"/>
        <v>0.100896685145</v>
      </c>
      <c r="DL50" s="20">
        <f t="shared" si="17"/>
        <v>7.2589999999999988E-2</v>
      </c>
      <c r="DM50" s="20">
        <f t="shared" si="17"/>
        <v>2.0644800000000005</v>
      </c>
      <c r="DN50" s="20"/>
      <c r="DO50" s="20">
        <f t="shared" si="17"/>
        <v>899.99999999994179</v>
      </c>
      <c r="DP50" s="20">
        <f t="shared" si="17"/>
        <v>1800</v>
      </c>
      <c r="DQ50" s="20">
        <f t="shared" si="17"/>
        <v>2100</v>
      </c>
      <c r="DR50" s="20">
        <f t="shared" si="17"/>
        <v>1300</v>
      </c>
      <c r="DS50" s="20">
        <f t="shared" si="17"/>
        <v>1500</v>
      </c>
      <c r="DT50" s="20">
        <f t="shared" si="17"/>
        <v>1799.9999999999982</v>
      </c>
      <c r="DU50" s="20">
        <f t="shared" si="17"/>
        <v>2800</v>
      </c>
    </row>
    <row r="51" spans="1:254">
      <c r="A51" s="70"/>
      <c r="B51" s="71"/>
      <c r="C51" s="20" t="s">
        <v>300</v>
      </c>
      <c r="D51" s="20">
        <f>D48-1.5*D50</f>
        <v>126.86450000000004</v>
      </c>
      <c r="E51" s="20">
        <f t="shared" ref="E51:AO51" si="18">E48-1.5*E50</f>
        <v>175.11849999999995</v>
      </c>
      <c r="F51" s="20">
        <f t="shared" si="18"/>
        <v>28824.149999999998</v>
      </c>
      <c r="G51" s="20">
        <f t="shared" si="18"/>
        <v>30992.899999999994</v>
      </c>
      <c r="H51" s="20">
        <f t="shared" si="18"/>
        <v>84750</v>
      </c>
      <c r="I51" s="20">
        <f t="shared" si="18"/>
        <v>130644</v>
      </c>
      <c r="J51" s="21">
        <f t="shared" si="18"/>
        <v>-896.65649999999994</v>
      </c>
      <c r="K51" s="21">
        <f t="shared" si="18"/>
        <v>-14.046000000000049</v>
      </c>
      <c r="L51" s="20">
        <f t="shared" si="18"/>
        <v>15.8309</v>
      </c>
      <c r="M51" s="20">
        <f t="shared" si="18"/>
        <v>8324.5500000000011</v>
      </c>
      <c r="N51" s="20">
        <f t="shared" si="18"/>
        <v>2.2461299999999995</v>
      </c>
      <c r="O51" s="21">
        <f t="shared" si="18"/>
        <v>-2.6352764999999998</v>
      </c>
      <c r="P51" s="20">
        <f t="shared" si="18"/>
        <v>1343.08</v>
      </c>
      <c r="Q51" s="20">
        <f t="shared" si="18"/>
        <v>73974</v>
      </c>
      <c r="R51" s="20">
        <f t="shared" si="18"/>
        <v>414.39600000000007</v>
      </c>
      <c r="S51" s="20">
        <f t="shared" si="18"/>
        <v>445.91400000000004</v>
      </c>
      <c r="T51" s="20">
        <f t="shared" si="18"/>
        <v>31.170050000000003</v>
      </c>
      <c r="U51" s="20">
        <f t="shared" si="18"/>
        <v>373.30100000000004</v>
      </c>
      <c r="V51" s="21">
        <f t="shared" si="18"/>
        <v>-6.0113099999999999</v>
      </c>
      <c r="W51" s="20">
        <f t="shared" si="18"/>
        <v>0.19283437499999995</v>
      </c>
      <c r="X51" s="20">
        <f t="shared" si="18"/>
        <v>-0.1071526875</v>
      </c>
      <c r="Y51" s="20">
        <f t="shared" si="18"/>
        <v>-0.16625062012426939</v>
      </c>
      <c r="Z51" s="20">
        <f t="shared" si="18"/>
        <v>19.02225</v>
      </c>
      <c r="AA51" s="20">
        <f t="shared" si="18"/>
        <v>1.5241450000000001</v>
      </c>
      <c r="AB51" s="20">
        <f t="shared" si="18"/>
        <v>-9.8488749999999996</v>
      </c>
      <c r="AC51" s="20">
        <f t="shared" si="18"/>
        <v>456.85749999999979</v>
      </c>
      <c r="AD51" s="20">
        <f t="shared" si="18"/>
        <v>-8.2176999999999997E-3</v>
      </c>
      <c r="AE51" s="20">
        <f t="shared" si="18"/>
        <v>-1.4709865024999999E-2</v>
      </c>
      <c r="AF51" s="20">
        <f t="shared" si="18"/>
        <v>3.1293249999999953E-3</v>
      </c>
      <c r="AG51" s="20">
        <f t="shared" si="18"/>
        <v>2.4388299999999994</v>
      </c>
      <c r="AH51" s="20"/>
      <c r="AI51" s="20">
        <f t="shared" si="18"/>
        <v>370000</v>
      </c>
      <c r="AJ51" s="20">
        <f t="shared" si="18"/>
        <v>36600</v>
      </c>
      <c r="AK51" s="20">
        <f t="shared" si="18"/>
        <v>84750</v>
      </c>
      <c r="AL51" s="20">
        <f t="shared" si="18"/>
        <v>148750.00000000006</v>
      </c>
      <c r="AM51" s="20">
        <f t="shared" si="18"/>
        <v>68050</v>
      </c>
      <c r="AN51" s="20">
        <f t="shared" si="18"/>
        <v>8850</v>
      </c>
      <c r="AO51" s="20">
        <f t="shared" si="18"/>
        <v>85050.000000000044</v>
      </c>
      <c r="AQ51" s="64"/>
      <c r="AR51" s="72"/>
      <c r="AS51" s="20" t="s">
        <v>300</v>
      </c>
      <c r="AT51" s="20">
        <f>AT48-1.5*AT50</f>
        <v>135.89512500000004</v>
      </c>
      <c r="AU51" s="20">
        <f t="shared" ref="AU51:CE51" si="19">AU48-1.5*AU50</f>
        <v>371.71762499999988</v>
      </c>
      <c r="AV51" s="20">
        <f t="shared" si="19"/>
        <v>31550.999999999993</v>
      </c>
      <c r="AW51" s="20">
        <f t="shared" si="19"/>
        <v>33569.5</v>
      </c>
      <c r="AX51" s="20">
        <f t="shared" si="19"/>
        <v>95525</v>
      </c>
      <c r="AY51" s="20">
        <f t="shared" si="19"/>
        <v>138482.375</v>
      </c>
      <c r="AZ51" s="21">
        <f t="shared" si="19"/>
        <v>-1354.6400624999999</v>
      </c>
      <c r="BA51" s="21">
        <f t="shared" si="19"/>
        <v>-141.78387500000002</v>
      </c>
      <c r="BB51" s="20">
        <f t="shared" si="19"/>
        <v>-1.7220874999999971</v>
      </c>
      <c r="BC51" s="20">
        <f t="shared" si="19"/>
        <v>5997.2187499999973</v>
      </c>
      <c r="BD51" s="20">
        <f t="shared" si="19"/>
        <v>-24.310500000000047</v>
      </c>
      <c r="BE51" s="20">
        <f t="shared" si="19"/>
        <v>-65.031499999999966</v>
      </c>
      <c r="BF51" s="20">
        <f t="shared" si="19"/>
        <v>1193.7474999999999</v>
      </c>
      <c r="BG51" s="20">
        <f t="shared" si="19"/>
        <v>90635.6875</v>
      </c>
      <c r="BH51" s="20">
        <f t="shared" si="19"/>
        <v>342.07200000000017</v>
      </c>
      <c r="BI51" s="20">
        <f t="shared" si="19"/>
        <v>476.52924999999999</v>
      </c>
      <c r="BJ51" s="20">
        <f t="shared" si="19"/>
        <v>21.574112500000012</v>
      </c>
      <c r="BK51" s="20">
        <f t="shared" si="19"/>
        <v>156.12524999999999</v>
      </c>
      <c r="BL51" s="21">
        <f t="shared" si="19"/>
        <v>-7.2773506249999995</v>
      </c>
      <c r="BM51" s="20">
        <f t="shared" si="19"/>
        <v>-0.64160187499999954</v>
      </c>
      <c r="BN51" s="20">
        <f t="shared" si="19"/>
        <v>-0.10108699999999998</v>
      </c>
      <c r="BO51" s="20">
        <f t="shared" si="19"/>
        <v>-0.14738813389999997</v>
      </c>
      <c r="BP51" s="20">
        <f t="shared" si="19"/>
        <v>-5.0488874999999958</v>
      </c>
      <c r="BQ51" s="20">
        <f t="shared" si="19"/>
        <v>-0.92412125000000001</v>
      </c>
      <c r="BR51" s="20">
        <f t="shared" si="19"/>
        <v>12.143325000000001</v>
      </c>
      <c r="BS51" s="20">
        <f t="shared" si="19"/>
        <v>538.12187499999982</v>
      </c>
      <c r="BT51" s="20">
        <f t="shared" si="19"/>
        <v>-2.5020999999999993E-3</v>
      </c>
      <c r="BU51" s="20">
        <f t="shared" si="19"/>
        <v>-3.7029287187500003E-2</v>
      </c>
      <c r="BV51" s="20">
        <f t="shared" si="19"/>
        <v>-4.7171500000000019E-2</v>
      </c>
      <c r="BW51" s="20">
        <f t="shared" si="19"/>
        <v>1.6588399999999996</v>
      </c>
      <c r="BX51" s="20"/>
      <c r="BY51" s="20">
        <f t="shared" si="19"/>
        <v>393437.5</v>
      </c>
      <c r="BZ51" s="20">
        <f t="shared" si="19"/>
        <v>49062.499999999985</v>
      </c>
      <c r="CA51" s="20">
        <f t="shared" si="19"/>
        <v>95525</v>
      </c>
      <c r="CB51" s="20">
        <f t="shared" si="19"/>
        <v>173000.00000000006</v>
      </c>
      <c r="CC51" s="20">
        <f t="shared" si="19"/>
        <v>69787.5</v>
      </c>
      <c r="CD51" s="20">
        <f t="shared" si="19"/>
        <v>-19012.5</v>
      </c>
      <c r="CE51" s="20">
        <f t="shared" si="19"/>
        <v>157137.5</v>
      </c>
      <c r="CG51" s="63"/>
      <c r="CH51" s="73"/>
      <c r="CI51" s="20" t="s">
        <v>300</v>
      </c>
      <c r="CJ51" s="20">
        <f>CJ48-1.5*CJ50</f>
        <v>197.50299999999999</v>
      </c>
      <c r="CK51" s="20">
        <f t="shared" ref="CK51:DU51" si="20">CK48-1.5*CK50</f>
        <v>285.38950000000011</v>
      </c>
      <c r="CL51" s="20">
        <f t="shared" si="20"/>
        <v>44982.850000000006</v>
      </c>
      <c r="CM51" s="20">
        <f t="shared" si="20"/>
        <v>48245.85</v>
      </c>
      <c r="CN51" s="20">
        <f t="shared" si="20"/>
        <v>101650</v>
      </c>
      <c r="CO51" s="20">
        <f t="shared" si="20"/>
        <v>136914</v>
      </c>
      <c r="CP51" s="21">
        <f t="shared" si="20"/>
        <v>-1070.3265000000001</v>
      </c>
      <c r="CQ51" s="21">
        <f t="shared" si="20"/>
        <v>-163.60100000000003</v>
      </c>
      <c r="CR51" s="20">
        <f t="shared" si="20"/>
        <v>21.443949999999997</v>
      </c>
      <c r="CS51" s="20">
        <f t="shared" si="20"/>
        <v>7272.8499999999985</v>
      </c>
      <c r="CT51" s="20">
        <f t="shared" si="20"/>
        <v>243.01050000000001</v>
      </c>
      <c r="CU51" s="20">
        <f t="shared" si="20"/>
        <v>-14.822000000000017</v>
      </c>
      <c r="CV51" s="20">
        <f t="shared" si="20"/>
        <v>97.91149999999999</v>
      </c>
      <c r="CW51" s="20">
        <f t="shared" si="20"/>
        <v>72020.499999999985</v>
      </c>
      <c r="CX51" s="20">
        <f t="shared" si="20"/>
        <v>383.83000000000004</v>
      </c>
      <c r="CY51" s="20">
        <f t="shared" si="20"/>
        <v>384.55650000000003</v>
      </c>
      <c r="CZ51" s="20">
        <f t="shared" si="20"/>
        <v>30.934299999999993</v>
      </c>
      <c r="DA51" s="20">
        <f t="shared" si="20"/>
        <v>360.98200000000003</v>
      </c>
      <c r="DB51" s="21">
        <f t="shared" si="20"/>
        <v>-8.0481699999999989</v>
      </c>
      <c r="DC51" s="20">
        <f t="shared" si="20"/>
        <v>0.29845999999999973</v>
      </c>
      <c r="DD51" s="20">
        <f t="shared" si="20"/>
        <v>-0.20888962500000002</v>
      </c>
      <c r="DE51" s="20">
        <f t="shared" si="20"/>
        <v>-3.5985708287749998</v>
      </c>
      <c r="DF51" s="20">
        <f t="shared" si="20"/>
        <v>18.603099999999998</v>
      </c>
      <c r="DG51" s="20">
        <f t="shared" si="20"/>
        <v>4.733880000000001</v>
      </c>
      <c r="DH51" s="20">
        <f t="shared" si="20"/>
        <v>19.16825</v>
      </c>
      <c r="DI51" s="20">
        <f t="shared" si="20"/>
        <v>741.18350000000009</v>
      </c>
      <c r="DJ51" s="20">
        <f t="shared" si="20"/>
        <v>-1.6191145000000001E-2</v>
      </c>
      <c r="DK51" s="20">
        <f t="shared" si="20"/>
        <v>-0.1513322378625</v>
      </c>
      <c r="DL51" s="20">
        <f t="shared" si="20"/>
        <v>0.18741700000000003</v>
      </c>
      <c r="DM51" s="20">
        <f t="shared" si="20"/>
        <v>3.1210599999999995</v>
      </c>
      <c r="DN51" s="20"/>
      <c r="DO51" s="20">
        <f t="shared" si="20"/>
        <v>416850.00000000012</v>
      </c>
      <c r="DP51" s="20">
        <f t="shared" si="20"/>
        <v>70000</v>
      </c>
      <c r="DQ51" s="20">
        <f t="shared" si="20"/>
        <v>101650</v>
      </c>
      <c r="DR51" s="20">
        <f t="shared" si="20"/>
        <v>187750</v>
      </c>
      <c r="DS51" s="20">
        <f t="shared" si="20"/>
        <v>70350</v>
      </c>
      <c r="DT51" s="20">
        <f t="shared" si="20"/>
        <v>8400.0000000000036</v>
      </c>
      <c r="DU51" s="20">
        <f t="shared" si="20"/>
        <v>120600</v>
      </c>
    </row>
    <row r="52" spans="1:254">
      <c r="A52" s="70"/>
      <c r="B52" s="71"/>
      <c r="C52" s="20" t="s">
        <v>301</v>
      </c>
      <c r="D52" s="20">
        <f>D49+1.5*D50</f>
        <v>227.51649999999995</v>
      </c>
      <c r="E52" s="20">
        <f t="shared" ref="E52:AO52" si="21">E49+1.5*E50</f>
        <v>850.10649999999998</v>
      </c>
      <c r="F52" s="20">
        <f t="shared" si="21"/>
        <v>41755.75</v>
      </c>
      <c r="G52" s="20">
        <f t="shared" si="21"/>
        <v>46112.100000000006</v>
      </c>
      <c r="H52" s="20">
        <f t="shared" si="21"/>
        <v>121150</v>
      </c>
      <c r="I52" s="20">
        <f t="shared" si="21"/>
        <v>194700</v>
      </c>
      <c r="J52" s="21">
        <f t="shared" si="21"/>
        <v>1277.6387</v>
      </c>
      <c r="K52" s="21">
        <f t="shared" si="21"/>
        <v>435.45000000000005</v>
      </c>
      <c r="L52" s="20">
        <f t="shared" si="21"/>
        <v>26.111699999999999</v>
      </c>
      <c r="M52" s="20">
        <f t="shared" si="21"/>
        <v>17837.75</v>
      </c>
      <c r="N52" s="20">
        <f t="shared" si="21"/>
        <v>4.0722100000000001</v>
      </c>
      <c r="O52" s="21">
        <f t="shared" si="21"/>
        <v>4.6350218999999999</v>
      </c>
      <c r="P52" s="20">
        <f t="shared" si="21"/>
        <v>2118.2799999999997</v>
      </c>
      <c r="Q52" s="20">
        <f t="shared" si="21"/>
        <v>175350</v>
      </c>
      <c r="R52" s="20">
        <f t="shared" si="21"/>
        <v>678.36399999999992</v>
      </c>
      <c r="S52" s="20">
        <f t="shared" si="21"/>
        <v>736.24199999999996</v>
      </c>
      <c r="T52" s="20">
        <f t="shared" si="21"/>
        <v>42.728049999999996</v>
      </c>
      <c r="U52" s="20">
        <f t="shared" si="21"/>
        <v>530.47699999999998</v>
      </c>
      <c r="V52" s="21">
        <f t="shared" si="21"/>
        <v>7.1012500000000003</v>
      </c>
      <c r="W52" s="20">
        <f t="shared" si="21"/>
        <v>1.280329375</v>
      </c>
      <c r="X52" s="20">
        <f t="shared" si="21"/>
        <v>0.32079401249999995</v>
      </c>
      <c r="Y52" s="20">
        <f t="shared" si="21"/>
        <v>0.27708437207456166</v>
      </c>
      <c r="Z52" s="20">
        <f t="shared" si="21"/>
        <v>70.847449999999995</v>
      </c>
      <c r="AA52" s="20">
        <f t="shared" si="21"/>
        <v>3.0925050000000001</v>
      </c>
      <c r="AB52" s="20">
        <f t="shared" si="21"/>
        <v>36.005164999999998</v>
      </c>
      <c r="AC52" s="20">
        <f t="shared" si="21"/>
        <v>1800.5095000000003</v>
      </c>
      <c r="AD52" s="20">
        <f t="shared" si="21"/>
        <v>3.4837339999999994E-2</v>
      </c>
      <c r="AE52" s="20">
        <f t="shared" si="21"/>
        <v>2.4523935014999998E-2</v>
      </c>
      <c r="AF52" s="20">
        <f t="shared" si="21"/>
        <v>9.7284924999999994E-2</v>
      </c>
      <c r="AG52" s="20">
        <f t="shared" si="21"/>
        <v>5.198030000000001</v>
      </c>
      <c r="AH52" s="20"/>
      <c r="AI52" s="20">
        <f t="shared" si="21"/>
        <v>438000</v>
      </c>
      <c r="AJ52" s="20">
        <f t="shared" si="21"/>
        <v>61400</v>
      </c>
      <c r="AK52" s="20">
        <f t="shared" si="21"/>
        <v>121150</v>
      </c>
      <c r="AL52" s="20">
        <f t="shared" si="21"/>
        <v>212349.99999999994</v>
      </c>
      <c r="AM52" s="20">
        <f t="shared" si="21"/>
        <v>91650</v>
      </c>
      <c r="AN52" s="20">
        <f t="shared" si="21"/>
        <v>18850</v>
      </c>
      <c r="AO52" s="20">
        <f t="shared" si="21"/>
        <v>254249.99999999994</v>
      </c>
      <c r="AQ52" s="64"/>
      <c r="AR52" s="72"/>
      <c r="AS52" s="20" t="s">
        <v>301</v>
      </c>
      <c r="AT52" s="20">
        <f>AT49+1.5*AT50</f>
        <v>193.22412499999999</v>
      </c>
      <c r="AU52" s="20">
        <f t="shared" ref="AU52:CE52" si="22">AU49+1.5*AU50</f>
        <v>875.24062500000002</v>
      </c>
      <c r="AV52" s="20">
        <f t="shared" si="22"/>
        <v>47402.200000000004</v>
      </c>
      <c r="AW52" s="20">
        <f t="shared" si="22"/>
        <v>44830.5</v>
      </c>
      <c r="AX52" s="20">
        <f t="shared" si="22"/>
        <v>107125</v>
      </c>
      <c r="AY52" s="20">
        <f t="shared" si="22"/>
        <v>179653.375</v>
      </c>
      <c r="AZ52" s="21">
        <f t="shared" si="22"/>
        <v>2049.1912375000002</v>
      </c>
      <c r="BA52" s="21">
        <f t="shared" si="22"/>
        <v>511.64152500000006</v>
      </c>
      <c r="BB52" s="20">
        <f t="shared" si="22"/>
        <v>31.103372499999995</v>
      </c>
      <c r="BC52" s="20">
        <f t="shared" si="22"/>
        <v>15278.668750000001</v>
      </c>
      <c r="BD52" s="20">
        <f t="shared" si="22"/>
        <v>739.87149999999997</v>
      </c>
      <c r="BE52" s="20">
        <f t="shared" si="22"/>
        <v>480.51850000000002</v>
      </c>
      <c r="BF52" s="20">
        <f t="shared" si="22"/>
        <v>2436.4675000000002</v>
      </c>
      <c r="BG52" s="20">
        <f t="shared" si="22"/>
        <v>112166.1875</v>
      </c>
      <c r="BH52" s="20">
        <f t="shared" si="22"/>
        <v>718.14399999999978</v>
      </c>
      <c r="BI52" s="20">
        <f t="shared" si="22"/>
        <v>614.83924999999999</v>
      </c>
      <c r="BJ52" s="20">
        <f t="shared" si="22"/>
        <v>45.937212499999987</v>
      </c>
      <c r="BK52" s="20">
        <f t="shared" si="22"/>
        <v>698.31925000000001</v>
      </c>
      <c r="BL52" s="21">
        <f t="shared" si="22"/>
        <v>10.072662375</v>
      </c>
      <c r="BM52" s="20">
        <f t="shared" si="22"/>
        <v>2.6902811249999994</v>
      </c>
      <c r="BN52" s="20">
        <f t="shared" si="22"/>
        <v>0.23972739999999998</v>
      </c>
      <c r="BO52" s="20">
        <f t="shared" si="22"/>
        <v>0.24565112033999997</v>
      </c>
      <c r="BP52" s="20">
        <f t="shared" si="22"/>
        <v>44.628612499999996</v>
      </c>
      <c r="BQ52" s="20">
        <f t="shared" si="22"/>
        <v>4.3055687499999999</v>
      </c>
      <c r="BR52" s="20">
        <f t="shared" si="22"/>
        <v>28.807725000000001</v>
      </c>
      <c r="BS52" s="20">
        <f t="shared" si="22"/>
        <v>1420.4988750000002</v>
      </c>
      <c r="BT52" s="20">
        <f t="shared" si="22"/>
        <v>1.8247340000000001E-2</v>
      </c>
      <c r="BU52" s="20">
        <f t="shared" si="22"/>
        <v>6.2309452312500006E-2</v>
      </c>
      <c r="BV52" s="20">
        <f t="shared" si="22"/>
        <v>0.31300650000000002</v>
      </c>
      <c r="BW52" s="20">
        <f t="shared" si="22"/>
        <v>4.1768400000000003</v>
      </c>
      <c r="BX52" s="20"/>
      <c r="BY52" s="20">
        <f t="shared" si="22"/>
        <v>408737.5</v>
      </c>
      <c r="BZ52" s="20">
        <f t="shared" si="22"/>
        <v>59762.500000000015</v>
      </c>
      <c r="CA52" s="20">
        <f t="shared" si="22"/>
        <v>107125</v>
      </c>
      <c r="CB52" s="20">
        <f t="shared" si="22"/>
        <v>185199.99999999994</v>
      </c>
      <c r="CC52" s="20">
        <f t="shared" si="22"/>
        <v>94687.5</v>
      </c>
      <c r="CD52" s="20">
        <f t="shared" si="22"/>
        <v>31687.5</v>
      </c>
      <c r="CE52" s="20">
        <f t="shared" si="22"/>
        <v>192637.5</v>
      </c>
      <c r="CG52" s="63"/>
      <c r="CH52" s="73"/>
      <c r="CI52" s="20" t="s">
        <v>301</v>
      </c>
      <c r="CJ52" s="20">
        <f>CJ49+1.5*CJ50</f>
        <v>287.59899999999999</v>
      </c>
      <c r="CK52" s="20">
        <f t="shared" ref="CK52:DU52" si="23">CK49+1.5*CK50</f>
        <v>1203.9375</v>
      </c>
      <c r="CL52" s="20">
        <f t="shared" si="23"/>
        <v>67296.049999999988</v>
      </c>
      <c r="CM52" s="20">
        <f t="shared" si="23"/>
        <v>65467.85</v>
      </c>
      <c r="CN52" s="20">
        <f t="shared" si="23"/>
        <v>110050</v>
      </c>
      <c r="CO52" s="20">
        <f t="shared" si="23"/>
        <v>197130</v>
      </c>
      <c r="CP52" s="21">
        <f t="shared" si="23"/>
        <v>1962.3207</v>
      </c>
      <c r="CQ52" s="21">
        <f t="shared" si="23"/>
        <v>528.2822000000001</v>
      </c>
      <c r="CR52" s="20">
        <f t="shared" si="23"/>
        <v>63.729150000000004</v>
      </c>
      <c r="CS52" s="20">
        <f t="shared" si="23"/>
        <v>16867.650000000001</v>
      </c>
      <c r="CT52" s="20">
        <f t="shared" si="23"/>
        <v>697.07849999999996</v>
      </c>
      <c r="CU52" s="20">
        <f t="shared" si="23"/>
        <v>201.63560000000001</v>
      </c>
      <c r="CV52" s="20">
        <f t="shared" si="23"/>
        <v>451.50749999999999</v>
      </c>
      <c r="CW52" s="20">
        <f t="shared" si="23"/>
        <v>124438.90000000001</v>
      </c>
      <c r="CX52" s="20">
        <f t="shared" si="23"/>
        <v>592.99799999999993</v>
      </c>
      <c r="CY52" s="20">
        <f t="shared" si="23"/>
        <v>627.12849999999992</v>
      </c>
      <c r="CZ52" s="20">
        <f t="shared" si="23"/>
        <v>50.525500000000008</v>
      </c>
      <c r="DA52" s="20">
        <f t="shared" si="23"/>
        <v>512.30999999999995</v>
      </c>
      <c r="DB52" s="21">
        <f t="shared" si="23"/>
        <v>10.61463</v>
      </c>
      <c r="DC52" s="20">
        <f t="shared" si="23"/>
        <v>2.80558</v>
      </c>
      <c r="DD52" s="20">
        <f t="shared" si="23"/>
        <v>0.34858337500000003</v>
      </c>
      <c r="DE52" s="20">
        <f t="shared" si="23"/>
        <v>5.9976224972649996</v>
      </c>
      <c r="DF52" s="20">
        <f t="shared" si="23"/>
        <v>43.997500000000002</v>
      </c>
      <c r="DG52" s="20">
        <f t="shared" si="23"/>
        <v>7.7195599999999995</v>
      </c>
      <c r="DH52" s="20">
        <f t="shared" si="23"/>
        <v>35.267049999999998</v>
      </c>
      <c r="DI52" s="20">
        <f t="shared" si="23"/>
        <v>1115.6675</v>
      </c>
      <c r="DJ52" s="20">
        <f t="shared" si="23"/>
        <v>2.7678527000000001E-2</v>
      </c>
      <c r="DK52" s="20">
        <f t="shared" si="23"/>
        <v>0.2522545027175</v>
      </c>
      <c r="DL52" s="20">
        <f t="shared" si="23"/>
        <v>0.47777700000000001</v>
      </c>
      <c r="DM52" s="20">
        <f t="shared" si="23"/>
        <v>11.378980000000002</v>
      </c>
      <c r="DN52" s="20"/>
      <c r="DO52" s="20">
        <f t="shared" si="23"/>
        <v>420449.99999999988</v>
      </c>
      <c r="DP52" s="20">
        <f t="shared" si="23"/>
        <v>77200</v>
      </c>
      <c r="DQ52" s="20">
        <f t="shared" si="23"/>
        <v>110050</v>
      </c>
      <c r="DR52" s="20">
        <f t="shared" si="23"/>
        <v>192950</v>
      </c>
      <c r="DS52" s="20">
        <f t="shared" si="23"/>
        <v>76350</v>
      </c>
      <c r="DT52" s="20">
        <f t="shared" si="23"/>
        <v>15599.999999999996</v>
      </c>
      <c r="DU52" s="20">
        <f t="shared" si="23"/>
        <v>131800</v>
      </c>
    </row>
    <row r="53" spans="1:254">
      <c r="IT53" t="s">
        <v>378</v>
      </c>
    </row>
    <row r="56" spans="1:254" ht="29.25" customHeight="1">
      <c r="A56" s="69" t="s">
        <v>307</v>
      </c>
      <c r="B56" s="2"/>
      <c r="D56" s="2" t="s">
        <v>1</v>
      </c>
      <c r="E56" s="2" t="s">
        <v>2</v>
      </c>
      <c r="F56" s="2" t="s">
        <v>3</v>
      </c>
      <c r="G56" s="2" t="s">
        <v>4</v>
      </c>
      <c r="H56" s="2" t="s">
        <v>5</v>
      </c>
      <c r="I56" s="2" t="s">
        <v>6</v>
      </c>
      <c r="J56" s="2" t="s">
        <v>7</v>
      </c>
      <c r="K56" s="2" t="s">
        <v>8</v>
      </c>
      <c r="L56" s="2" t="s">
        <v>9</v>
      </c>
      <c r="M56" s="2" t="s">
        <v>10</v>
      </c>
      <c r="N56" s="2" t="s">
        <v>11</v>
      </c>
      <c r="O56" s="2" t="s">
        <v>12</v>
      </c>
      <c r="P56" s="2" t="s">
        <v>13</v>
      </c>
      <c r="Q56" s="2" t="s">
        <v>14</v>
      </c>
      <c r="R56" s="2" t="s">
        <v>15</v>
      </c>
      <c r="S56" s="2" t="s">
        <v>16</v>
      </c>
      <c r="T56" s="2" t="s">
        <v>17</v>
      </c>
      <c r="U56" s="2" t="s">
        <v>18</v>
      </c>
      <c r="V56" s="2" t="s">
        <v>19</v>
      </c>
      <c r="W56" s="2" t="s">
        <v>20</v>
      </c>
      <c r="X56" s="2" t="s">
        <v>21</v>
      </c>
      <c r="Y56" s="2" t="s">
        <v>22</v>
      </c>
      <c r="Z56" s="2" t="s">
        <v>23</v>
      </c>
      <c r="AA56" s="2" t="s">
        <v>24</v>
      </c>
      <c r="AB56" s="2" t="s">
        <v>25</v>
      </c>
      <c r="AC56" s="2" t="s">
        <v>26</v>
      </c>
      <c r="AD56" s="2" t="s">
        <v>27</v>
      </c>
      <c r="AE56" s="2" t="s">
        <v>28</v>
      </c>
      <c r="AF56" s="2" t="s">
        <v>29</v>
      </c>
      <c r="AG56" s="2" t="s">
        <v>30</v>
      </c>
      <c r="AH56" s="2" t="s">
        <v>258</v>
      </c>
      <c r="AI56" s="2" t="s">
        <v>142</v>
      </c>
      <c r="AJ56" s="2" t="s">
        <v>143</v>
      </c>
      <c r="AK56" s="2" t="s">
        <v>144</v>
      </c>
      <c r="AL56" s="2" t="s">
        <v>145</v>
      </c>
      <c r="AM56" s="2" t="s">
        <v>146</v>
      </c>
      <c r="AN56" s="2" t="s">
        <v>148</v>
      </c>
      <c r="AO56" s="2" t="s">
        <v>149</v>
      </c>
    </row>
    <row r="57" spans="1:254" ht="29.25" customHeight="1">
      <c r="A57" s="69"/>
      <c r="B57" s="2" t="s">
        <v>64</v>
      </c>
      <c r="C57" t="s">
        <v>371</v>
      </c>
      <c r="D57">
        <v>177.18378787878788</v>
      </c>
      <c r="E57">
        <v>501.2404545454545</v>
      </c>
      <c r="F57">
        <v>35200.815151515162</v>
      </c>
      <c r="G57">
        <v>38096.675757575758</v>
      </c>
      <c r="H57">
        <v>103296.9696969697</v>
      </c>
      <c r="I57">
        <v>163331.12121212122</v>
      </c>
      <c r="J57" s="36">
        <v>198.69101560606063</v>
      </c>
      <c r="K57" s="36">
        <v>209.91718393939394</v>
      </c>
      <c r="L57">
        <v>20.775533333333335</v>
      </c>
      <c r="M57">
        <v>13078.224242424243</v>
      </c>
      <c r="N57">
        <v>4.8493900000000014</v>
      </c>
      <c r="O57" s="36">
        <v>1.0815153848484846</v>
      </c>
      <c r="P57">
        <v>1722.8587878787887</v>
      </c>
      <c r="Q57">
        <v>121042.93939393939</v>
      </c>
      <c r="R57">
        <v>548.6914242424242</v>
      </c>
      <c r="S57">
        <v>593.28963636363642</v>
      </c>
      <c r="T57">
        <v>36.573</v>
      </c>
      <c r="U57">
        <v>452.99136363636359</v>
      </c>
      <c r="V57" s="17">
        <v>0.73654022727272728</v>
      </c>
      <c r="W57">
        <v>0.83733430303030298</v>
      </c>
      <c r="X57">
        <v>0.15590753473636362</v>
      </c>
      <c r="Y57">
        <v>5.6835288821974826E-2</v>
      </c>
      <c r="Z57">
        <v>44.962712121212121</v>
      </c>
      <c r="AA57">
        <v>2.3048733333333327</v>
      </c>
      <c r="AB57">
        <v>12.430760303030304</v>
      </c>
      <c r="AC57">
        <v>1149.9609393939395</v>
      </c>
      <c r="AD57">
        <v>1.853102955151515E-2</v>
      </c>
      <c r="AE57">
        <v>4.7657091928960619E-3</v>
      </c>
      <c r="AF57">
        <v>6.0619318787878781E-2</v>
      </c>
      <c r="AG57">
        <v>3.783670606060606</v>
      </c>
      <c r="AI57">
        <v>404036.36363636365</v>
      </c>
      <c r="AJ57">
        <v>48963.63636363636</v>
      </c>
      <c r="AK57">
        <v>103296.9696969697</v>
      </c>
      <c r="AL57">
        <v>180706.06060606061</v>
      </c>
      <c r="AM57">
        <v>79772.727272727279</v>
      </c>
      <c r="AN57">
        <v>13796.969696969696</v>
      </c>
      <c r="AO57">
        <v>169387.87878787878</v>
      </c>
    </row>
    <row r="58" spans="1:254" ht="29.25" customHeight="1">
      <c r="A58" s="69"/>
      <c r="B58" s="2"/>
      <c r="C58" t="s">
        <v>372</v>
      </c>
      <c r="D58">
        <f>AVERAGE(D5:D8,D10,D14,D16,D20,D23,D32:D33)</f>
        <v>186.26081818181817</v>
      </c>
      <c r="E58">
        <f t="shared" ref="E58:AG58" si="24">AVERAGE(E5:E8,E10,E14,E16,E20,E23,E32:E33)</f>
        <v>577.07554545454548</v>
      </c>
      <c r="F58">
        <f t="shared" si="24"/>
        <v>36273.781818181815</v>
      </c>
      <c r="G58">
        <f t="shared" si="24"/>
        <v>39167.299999999996</v>
      </c>
      <c r="H58">
        <f t="shared" si="24"/>
        <v>104181.81818181818</v>
      </c>
      <c r="I58">
        <f t="shared" si="24"/>
        <v>166977.72727272726</v>
      </c>
      <c r="J58" s="36">
        <f t="shared" si="24"/>
        <v>132.25451954545457</v>
      </c>
      <c r="K58" s="36">
        <f t="shared" si="24"/>
        <v>189.91379090909095</v>
      </c>
      <c r="L58">
        <f t="shared" si="24"/>
        <v>20.546981818181816</v>
      </c>
      <c r="M58">
        <f t="shared" si="24"/>
        <v>13648.318181818184</v>
      </c>
      <c r="N58">
        <f t="shared" si="24"/>
        <v>6.1520245454545455</v>
      </c>
      <c r="O58" s="36">
        <f t="shared" si="24"/>
        <v>1.2138735454545455</v>
      </c>
      <c r="P58">
        <f t="shared" si="24"/>
        <v>1750.9709090909089</v>
      </c>
      <c r="Q58">
        <f t="shared" si="24"/>
        <v>126620.36363636363</v>
      </c>
      <c r="R58">
        <f t="shared" si="24"/>
        <v>562.56936363636362</v>
      </c>
      <c r="S58">
        <f t="shared" si="24"/>
        <v>612.04318181818189</v>
      </c>
      <c r="T58">
        <f t="shared" si="24"/>
        <v>37.353136363636366</v>
      </c>
      <c r="U58">
        <f t="shared" si="24"/>
        <v>458.55690909090913</v>
      </c>
      <c r="V58" s="36">
        <f t="shared" si="24"/>
        <v>0.78093486363636366</v>
      </c>
      <c r="W58">
        <f t="shared" si="24"/>
        <v>0.67705320000000013</v>
      </c>
      <c r="X58">
        <f t="shared" si="24"/>
        <v>0.37300141888888894</v>
      </c>
      <c r="Y58">
        <f t="shared" si="24"/>
        <v>8.1211764685714491E-2</v>
      </c>
      <c r="Z58">
        <f t="shared" si="24"/>
        <v>50.427199999999999</v>
      </c>
      <c r="AA58">
        <f t="shared" si="24"/>
        <v>2.2714581818181814</v>
      </c>
      <c r="AB58">
        <f t="shared" si="24"/>
        <v>9.3198636363636371</v>
      </c>
      <c r="AC58">
        <f t="shared" si="24"/>
        <v>1184.0118181818182</v>
      </c>
      <c r="AD58">
        <f t="shared" si="24"/>
        <v>3.1854500999999993E-2</v>
      </c>
      <c r="AE58">
        <f t="shared" si="24"/>
        <v>1.0577646246666668E-2</v>
      </c>
      <c r="AF58">
        <f t="shared" si="24"/>
        <v>4.465605000000001E-2</v>
      </c>
      <c r="AG58">
        <f t="shared" si="24"/>
        <v>3.8070790909090912</v>
      </c>
      <c r="AI58">
        <f t="shared" ref="AI58:AO58" si="25">AVERAGE(AI5:AI8,AI10,AI14,AI16,AI20,AI23,AI32:AI33)</f>
        <v>405681.81818181818</v>
      </c>
      <c r="AJ58">
        <f t="shared" si="25"/>
        <v>50127.272727272728</v>
      </c>
      <c r="AK58">
        <f t="shared" si="25"/>
        <v>104181.81818181818</v>
      </c>
      <c r="AL58">
        <f t="shared" si="25"/>
        <v>182136.36363636365</v>
      </c>
      <c r="AM58">
        <f t="shared" si="25"/>
        <v>78818.181818181823</v>
      </c>
      <c r="AN58">
        <f t="shared" si="25"/>
        <v>13454.545454545454</v>
      </c>
      <c r="AO58">
        <f t="shared" si="25"/>
        <v>165609.09090909091</v>
      </c>
    </row>
    <row r="59" spans="1:254" ht="29.25" customHeight="1">
      <c r="A59" s="69"/>
      <c r="B59" s="2"/>
      <c r="C59" t="s">
        <v>373</v>
      </c>
      <c r="D59">
        <f>AVERAGE(D3:D4,D9,D11:D13,D15,D17:D19,D21:D22,D24,D34)</f>
        <v>178.66650000000001</v>
      </c>
      <c r="E59">
        <f t="shared" ref="E59:AG59" si="26">AVERAGE(E3:E4,E9,E11:E13,E15,E17:E19,E21:E22,E24,E34)</f>
        <v>518.13485714285719</v>
      </c>
      <c r="F59">
        <f t="shared" si="26"/>
        <v>36014.85</v>
      </c>
      <c r="G59">
        <f t="shared" si="26"/>
        <v>39618.549999999996</v>
      </c>
      <c r="H59">
        <f t="shared" si="26"/>
        <v>104642.85714285714</v>
      </c>
      <c r="I59">
        <f t="shared" si="26"/>
        <v>168402.71428571429</v>
      </c>
      <c r="J59" s="36">
        <f t="shared" si="26"/>
        <v>173.92077142857144</v>
      </c>
      <c r="K59" s="36">
        <f t="shared" si="26"/>
        <v>222.10031428571432</v>
      </c>
      <c r="L59">
        <f t="shared" si="26"/>
        <v>21.240557142857142</v>
      </c>
      <c r="M59">
        <f t="shared" si="26"/>
        <v>13074.585714285715</v>
      </c>
      <c r="N59">
        <f t="shared" si="26"/>
        <v>4.7496328571428572</v>
      </c>
      <c r="O59" s="36">
        <f t="shared" si="26"/>
        <v>0.80345195000000014</v>
      </c>
      <c r="P59">
        <f t="shared" si="26"/>
        <v>1738.3799999999997</v>
      </c>
      <c r="Q59">
        <f t="shared" si="26"/>
        <v>124201.71428571429</v>
      </c>
      <c r="R59">
        <f t="shared" si="26"/>
        <v>569.25014285714292</v>
      </c>
      <c r="S59">
        <f t="shared" si="26"/>
        <v>604.06385714285705</v>
      </c>
      <c r="T59">
        <f t="shared" si="26"/>
        <v>37.67556428571428</v>
      </c>
      <c r="U59">
        <f t="shared" si="26"/>
        <v>459.0317142857142</v>
      </c>
      <c r="V59" s="36">
        <f t="shared" si="26"/>
        <v>0.88706285714285726</v>
      </c>
      <c r="W59">
        <f t="shared" si="26"/>
        <v>0.88313321428571434</v>
      </c>
      <c r="X59">
        <f t="shared" si="26"/>
        <v>0.10731971108333332</v>
      </c>
      <c r="Y59">
        <f t="shared" si="26"/>
        <v>6.389640204387452E-2</v>
      </c>
      <c r="Z59">
        <f t="shared" si="26"/>
        <v>43.119978571428575</v>
      </c>
      <c r="AA59">
        <f t="shared" si="26"/>
        <v>2.4127300000000003</v>
      </c>
      <c r="AB59">
        <f t="shared" si="26"/>
        <v>12.769932142857142</v>
      </c>
      <c r="AC59">
        <f t="shared" si="26"/>
        <v>1208.0854285714286</v>
      </c>
      <c r="AD59">
        <f t="shared" si="26"/>
        <v>1.8803740909090906E-2</v>
      </c>
      <c r="AE59">
        <f t="shared" si="26"/>
        <v>6.0843233981777772E-3</v>
      </c>
      <c r="AF59">
        <f t="shared" si="26"/>
        <v>6.765519285714286E-2</v>
      </c>
      <c r="AG59">
        <f t="shared" si="26"/>
        <v>3.8225264285714289</v>
      </c>
      <c r="AI59">
        <f>AVERAGE(AI3:AI4,AI9,AI11:AI13,AI15,AI17:AI19,AI21:AI22,AI24,AI34)</f>
        <v>406664.28571428574</v>
      </c>
      <c r="AJ59">
        <f t="shared" ref="AJ59:AO59" si="27">AVERAGE(AJ3:AJ4,AJ9,AJ11:AJ13,AJ15,AJ17:AJ19,AJ21:AJ22,AJ24,AJ34)</f>
        <v>49807.142857142855</v>
      </c>
      <c r="AK59">
        <f t="shared" si="27"/>
        <v>104642.85714285714</v>
      </c>
      <c r="AL59">
        <f t="shared" si="27"/>
        <v>183464.28571428571</v>
      </c>
      <c r="AM59">
        <f t="shared" si="27"/>
        <v>79192.857142857145</v>
      </c>
      <c r="AN59">
        <f t="shared" si="27"/>
        <v>13378.571428571429</v>
      </c>
      <c r="AO59">
        <f t="shared" si="27"/>
        <v>162742.85714285713</v>
      </c>
    </row>
    <row r="60" spans="1:254" ht="29.25" customHeight="1">
      <c r="A60" s="69"/>
      <c r="B60" s="2"/>
      <c r="C60" t="s">
        <v>374</v>
      </c>
      <c r="D60">
        <f>AVERAGE(D2,D25:D31)</f>
        <v>162.108125</v>
      </c>
      <c r="E60">
        <f t="shared" ref="E60:AG60" si="28">AVERAGE(E2,E25:E31)</f>
        <v>367.40200000000004</v>
      </c>
      <c r="F60">
        <f t="shared" si="28"/>
        <v>32300.924999999996</v>
      </c>
      <c r="G60">
        <f t="shared" si="28"/>
        <v>33961.287499999999</v>
      </c>
      <c r="H60">
        <f t="shared" si="28"/>
        <v>99725</v>
      </c>
      <c r="I60">
        <f t="shared" si="28"/>
        <v>149441.75</v>
      </c>
      <c r="J60" s="36">
        <f t="shared" si="28"/>
        <v>333.38912500000004</v>
      </c>
      <c r="K60" s="36">
        <f t="shared" si="28"/>
        <v>216.10137125</v>
      </c>
      <c r="L60">
        <f t="shared" si="28"/>
        <v>20.276</v>
      </c>
      <c r="M60">
        <f t="shared" si="28"/>
        <v>12300.7125</v>
      </c>
      <c r="N60">
        <f t="shared" si="28"/>
        <v>3.2328424999999998</v>
      </c>
      <c r="O60" s="36">
        <f t="shared" si="28"/>
        <v>1.3861339250000002</v>
      </c>
      <c r="P60">
        <f t="shared" si="28"/>
        <v>1657.0425000000002</v>
      </c>
      <c r="Q60">
        <f t="shared" si="28"/>
        <v>107846.125</v>
      </c>
      <c r="R60">
        <f t="shared" si="28"/>
        <v>493.63150000000002</v>
      </c>
      <c r="S60">
        <f t="shared" si="28"/>
        <v>548.64862500000004</v>
      </c>
      <c r="T60">
        <f t="shared" si="28"/>
        <v>33.570825000000006</v>
      </c>
      <c r="U60">
        <f t="shared" si="28"/>
        <v>434.768125</v>
      </c>
      <c r="V60" s="36">
        <f t="shared" si="28"/>
        <v>0.41208300000000003</v>
      </c>
      <c r="W60">
        <f t="shared" si="28"/>
        <v>0.98361637499999999</v>
      </c>
      <c r="X60">
        <f t="shared" si="28"/>
        <v>7.5533214285714273E-2</v>
      </c>
      <c r="Y60">
        <f t="shared" si="28"/>
        <v>5.1848745792430623E-2</v>
      </c>
      <c r="Z60">
        <f t="shared" si="28"/>
        <v>40.673825000000001</v>
      </c>
      <c r="AA60">
        <f t="shared" si="28"/>
        <v>2.1620699999999999</v>
      </c>
      <c r="AB60">
        <f t="shared" si="28"/>
        <v>16.1146925</v>
      </c>
      <c r="AC60">
        <f t="shared" si="28"/>
        <v>1001.423125</v>
      </c>
      <c r="AD60">
        <f t="shared" si="28"/>
        <v>7.9192731500000012E-3</v>
      </c>
      <c r="AE60">
        <f t="shared" si="28"/>
        <v>8.5700890919924999E-3</v>
      </c>
      <c r="AF60">
        <f t="shared" si="28"/>
        <v>7.3568790000000009E-2</v>
      </c>
      <c r="AG60">
        <f t="shared" si="28"/>
        <v>3.6834862499999996</v>
      </c>
      <c r="AI60">
        <f t="shared" ref="AI60:AO60" si="29">AVERAGE(AI2,AI25:AI31)</f>
        <v>397175</v>
      </c>
      <c r="AJ60">
        <f t="shared" si="29"/>
        <v>45887.5</v>
      </c>
      <c r="AK60">
        <f t="shared" si="29"/>
        <v>99725</v>
      </c>
      <c r="AL60">
        <f t="shared" si="29"/>
        <v>173912.5</v>
      </c>
      <c r="AM60">
        <f t="shared" si="29"/>
        <v>82100</v>
      </c>
      <c r="AN60">
        <f t="shared" si="29"/>
        <v>15000</v>
      </c>
      <c r="AO60">
        <f t="shared" si="29"/>
        <v>186212.5</v>
      </c>
    </row>
    <row r="61" spans="1:254" ht="29.25" customHeight="1">
      <c r="A61" s="69"/>
      <c r="B61" s="2"/>
      <c r="C61" t="s">
        <v>375</v>
      </c>
      <c r="D61" t="s">
        <v>377</v>
      </c>
      <c r="J61" s="36"/>
      <c r="K61" s="36"/>
      <c r="O61" s="36"/>
      <c r="V61" s="36"/>
    </row>
    <row r="62" spans="1:254" ht="29.25" customHeight="1">
      <c r="A62" s="69"/>
      <c r="B62" s="2" t="s">
        <v>305</v>
      </c>
      <c r="C62" t="s">
        <v>371</v>
      </c>
      <c r="D62">
        <v>165.71409375000005</v>
      </c>
      <c r="E62">
        <v>691.54746875000023</v>
      </c>
      <c r="F62">
        <v>39390.187499999993</v>
      </c>
      <c r="G62">
        <v>39160.184374999997</v>
      </c>
      <c r="H62">
        <v>101587.5</v>
      </c>
      <c r="I62">
        <v>158819.5</v>
      </c>
      <c r="J62" s="36">
        <v>368.22909062500003</v>
      </c>
      <c r="K62" s="36">
        <v>229.61732500000002</v>
      </c>
      <c r="L62">
        <v>15.222697812499998</v>
      </c>
      <c r="M62">
        <v>10821.3</v>
      </c>
      <c r="N62">
        <v>368.97662500000007</v>
      </c>
      <c r="O62" s="36">
        <v>220.76876874999996</v>
      </c>
      <c r="P62">
        <v>1841.9390625000003</v>
      </c>
      <c r="Q62">
        <v>101646.3875</v>
      </c>
      <c r="R62">
        <v>526.81068750000009</v>
      </c>
      <c r="S62">
        <v>546.74909375000004</v>
      </c>
      <c r="T62">
        <v>34.066053124999996</v>
      </c>
      <c r="U62">
        <v>431.58890625000004</v>
      </c>
      <c r="V62" s="36">
        <v>2.4323901875000002</v>
      </c>
      <c r="W62">
        <v>2.3661797500000006</v>
      </c>
      <c r="X62">
        <v>0.57957421059444114</v>
      </c>
      <c r="Y62">
        <v>3.068592310558337</v>
      </c>
      <c r="Z62">
        <v>20.699790000000004</v>
      </c>
      <c r="AA62">
        <v>1.7668236562499999</v>
      </c>
      <c r="AB62">
        <v>20.37066875</v>
      </c>
      <c r="AC62">
        <v>985.77828125000042</v>
      </c>
      <c r="AD62">
        <v>4.2454516575563188</v>
      </c>
      <c r="AE62">
        <v>2.0724821496026564E-2</v>
      </c>
      <c r="AF62">
        <v>0.14045542499999999</v>
      </c>
      <c r="AG62">
        <v>3.1887909374999999</v>
      </c>
      <c r="AI62">
        <v>402115.625</v>
      </c>
      <c r="AJ62">
        <v>54196.875</v>
      </c>
      <c r="AK62">
        <v>101587.5</v>
      </c>
      <c r="AL62">
        <v>179421.875</v>
      </c>
      <c r="AM62">
        <v>81606.25</v>
      </c>
      <c r="AN62">
        <v>8043.75</v>
      </c>
      <c r="AO62">
        <v>172562.5</v>
      </c>
    </row>
    <row r="63" spans="1:254" ht="29.25" customHeight="1">
      <c r="A63" s="69"/>
      <c r="B63" s="2"/>
      <c r="C63" t="s">
        <v>372</v>
      </c>
      <c r="D63">
        <f>AVERAGE(AT15,AT21,AT24,AT28,AT30:AT31)</f>
        <v>169.47416666666666</v>
      </c>
      <c r="E63">
        <f t="shared" ref="E63:AG63" si="30">AVERAGE(AU15,AU21,AU24,AU28,AU30:AU31)</f>
        <v>700.06</v>
      </c>
      <c r="F63">
        <f t="shared" si="30"/>
        <v>39353.183333333334</v>
      </c>
      <c r="G63">
        <f t="shared" si="30"/>
        <v>38968.566666666673</v>
      </c>
      <c r="H63">
        <f t="shared" si="30"/>
        <v>99133.333333333328</v>
      </c>
      <c r="I63">
        <f t="shared" si="30"/>
        <v>154335.16666666666</v>
      </c>
      <c r="J63" s="36">
        <f t="shared" si="30"/>
        <v>-4.6583500000000031</v>
      </c>
      <c r="K63" s="36">
        <f t="shared" si="30"/>
        <v>129.23338333333334</v>
      </c>
      <c r="L63">
        <f t="shared" si="30"/>
        <v>16.640820000000001</v>
      </c>
      <c r="M63">
        <f t="shared" si="30"/>
        <v>12085.695</v>
      </c>
      <c r="N63">
        <f t="shared" si="30"/>
        <v>422.214</v>
      </c>
      <c r="O63" s="36">
        <f t="shared" si="30"/>
        <v>244.01366666666669</v>
      </c>
      <c r="P63">
        <f t="shared" si="30"/>
        <v>1766.6200000000001</v>
      </c>
      <c r="Q63">
        <f t="shared" si="30"/>
        <v>104309.38333333335</v>
      </c>
      <c r="R63">
        <f t="shared" si="30"/>
        <v>492.02183333333329</v>
      </c>
      <c r="S63">
        <f t="shared" si="30"/>
        <v>530.19416666666666</v>
      </c>
      <c r="T63">
        <f t="shared" si="30"/>
        <v>33.91793333333333</v>
      </c>
      <c r="U63">
        <f t="shared" si="30"/>
        <v>412.33266666666668</v>
      </c>
      <c r="V63" s="36">
        <f t="shared" si="30"/>
        <v>1.9443228333333336</v>
      </c>
      <c r="W63">
        <f t="shared" si="30"/>
        <v>0.82513383333333323</v>
      </c>
      <c r="X63">
        <f t="shared" si="30"/>
        <v>4.3531275045977751E-2</v>
      </c>
      <c r="Y63">
        <f t="shared" si="30"/>
        <v>4.5347200000599518E-2</v>
      </c>
      <c r="Z63">
        <f t="shared" si="30"/>
        <v>29.138466666666663</v>
      </c>
      <c r="AA63">
        <f t="shared" si="30"/>
        <v>1.668196</v>
      </c>
      <c r="AB63">
        <f t="shared" si="30"/>
        <v>20.288699999999999</v>
      </c>
      <c r="AC63">
        <f t="shared" si="30"/>
        <v>1054.0778333333333</v>
      </c>
      <c r="AD63">
        <f t="shared" si="30"/>
        <v>2.5477322434666666E-3</v>
      </c>
      <c r="AE63">
        <f t="shared" si="30"/>
        <v>1.2549388330000001E-3</v>
      </c>
      <c r="AF63">
        <f t="shared" si="30"/>
        <v>0.19717255</v>
      </c>
      <c r="AG63">
        <f t="shared" si="30"/>
        <v>3.342273333333333</v>
      </c>
      <c r="AI63">
        <f>AVERAGE(BY15,BY21,BY24,BY30:BY31)</f>
        <v>399740</v>
      </c>
      <c r="AJ63">
        <f t="shared" ref="AJ63:AO63" si="31">AVERAGE(BZ15,BZ21,BZ24,BZ30:BZ31)</f>
        <v>53760</v>
      </c>
      <c r="AK63">
        <f t="shared" si="31"/>
        <v>99040</v>
      </c>
      <c r="AL63">
        <f t="shared" si="31"/>
        <v>177360</v>
      </c>
      <c r="AM63">
        <f t="shared" si="31"/>
        <v>82720</v>
      </c>
      <c r="AN63">
        <f t="shared" si="31"/>
        <v>9420</v>
      </c>
      <c r="AO63">
        <f t="shared" si="31"/>
        <v>177940</v>
      </c>
    </row>
    <row r="64" spans="1:254" ht="29.25" customHeight="1">
      <c r="A64" s="69"/>
      <c r="B64" s="2"/>
      <c r="C64" t="s">
        <v>373</v>
      </c>
      <c r="D64">
        <f>AVERAGE(AT16,AT19,AT27,AT32)</f>
        <v>169.12324999999998</v>
      </c>
      <c r="E64">
        <f t="shared" ref="E64:AG64" si="32">AVERAGE(AU16,AU19,AU27,AU32)</f>
        <v>579.91325000000006</v>
      </c>
      <c r="F64">
        <f t="shared" si="32"/>
        <v>40746.175000000003</v>
      </c>
      <c r="G64">
        <f t="shared" si="32"/>
        <v>40021.125</v>
      </c>
      <c r="H64">
        <f t="shared" si="32"/>
        <v>101175</v>
      </c>
      <c r="I64">
        <f t="shared" si="32"/>
        <v>163192</v>
      </c>
      <c r="J64" s="36">
        <f t="shared" si="32"/>
        <v>41.992499999999993</v>
      </c>
      <c r="K64" s="36">
        <f t="shared" si="32"/>
        <v>172.94832500000001</v>
      </c>
      <c r="L64">
        <f t="shared" si="32"/>
        <v>14.467884999999999</v>
      </c>
      <c r="M64">
        <f t="shared" si="32"/>
        <v>11237</v>
      </c>
      <c r="N64">
        <f t="shared" si="32"/>
        <v>424.86350000000004</v>
      </c>
      <c r="O64" s="36">
        <f t="shared" si="32"/>
        <v>221.77100000000002</v>
      </c>
      <c r="P64">
        <f t="shared" si="32"/>
        <v>1860.855</v>
      </c>
      <c r="Q64">
        <f t="shared" si="32"/>
        <v>106734</v>
      </c>
      <c r="R64">
        <f t="shared" si="32"/>
        <v>535.99</v>
      </c>
      <c r="S64">
        <f t="shared" si="32"/>
        <v>560.40650000000005</v>
      </c>
      <c r="T64">
        <f t="shared" si="32"/>
        <v>35.325625000000002</v>
      </c>
      <c r="U64">
        <f t="shared" si="32"/>
        <v>439.94549999999998</v>
      </c>
      <c r="V64" s="36">
        <f t="shared" si="32"/>
        <v>-0.14294599999999996</v>
      </c>
      <c r="W64">
        <f t="shared" si="32"/>
        <v>0.95720675</v>
      </c>
      <c r="X64">
        <f t="shared" si="32"/>
        <v>5.650954666666666E-2</v>
      </c>
      <c r="Y64">
        <f t="shared" si="32"/>
        <v>7.4657293220000004E-2</v>
      </c>
      <c r="Z64">
        <f t="shared" si="32"/>
        <v>16.132975000000002</v>
      </c>
      <c r="AA64">
        <f t="shared" si="32"/>
        <v>1.5217057500000002</v>
      </c>
      <c r="AB64">
        <f t="shared" si="32"/>
        <v>19.787299999999998</v>
      </c>
      <c r="AC64">
        <f t="shared" si="32"/>
        <v>1108.6574999999998</v>
      </c>
      <c r="AD64">
        <f t="shared" si="32"/>
        <v>7.7047750000000005E-3</v>
      </c>
      <c r="AE64">
        <f t="shared" si="32"/>
        <v>3.2203000000000002E-3</v>
      </c>
      <c r="AF64">
        <f t="shared" si="32"/>
        <v>0.10827052500000001</v>
      </c>
      <c r="AG64">
        <f t="shared" si="32"/>
        <v>2.8634325</v>
      </c>
      <c r="AI64">
        <f>AVERAGE(BY16,BY19,BY27,BY32)</f>
        <v>399825</v>
      </c>
      <c r="AJ64">
        <f t="shared" ref="AJ64:AO64" si="33">AVERAGE(BZ16,BZ19,BZ27,BZ32)</f>
        <v>53725</v>
      </c>
      <c r="AK64">
        <f t="shared" si="33"/>
        <v>101175</v>
      </c>
      <c r="AL64">
        <f t="shared" si="33"/>
        <v>179100</v>
      </c>
      <c r="AM64">
        <f t="shared" si="33"/>
        <v>84650</v>
      </c>
      <c r="AN64">
        <f t="shared" si="33"/>
        <v>2900</v>
      </c>
      <c r="AO64">
        <f t="shared" si="33"/>
        <v>178625</v>
      </c>
    </row>
    <row r="65" spans="1:41" ht="29.25" customHeight="1">
      <c r="A65" s="69"/>
      <c r="B65" s="2"/>
      <c r="C65" t="s">
        <v>374</v>
      </c>
      <c r="D65">
        <f>AVERAGE(AT2:AT6,AT9:AT10,AT11:AT14,AT17,AT25,AT29,AT26,AT33)</f>
        <v>160.94468750000001</v>
      </c>
      <c r="E65">
        <f t="shared" ref="E65:AG65" si="34">AVERAGE(AU2:AU6,AU9:AU10,AU11:AU14,AU17,AU25,AU29,AU26,AU33)</f>
        <v>714.28031250000004</v>
      </c>
      <c r="F65">
        <f t="shared" si="34"/>
        <v>38413.743749999994</v>
      </c>
      <c r="G65">
        <f t="shared" si="34"/>
        <v>38502.450000000004</v>
      </c>
      <c r="H65">
        <f t="shared" si="34"/>
        <v>102700</v>
      </c>
      <c r="I65">
        <f t="shared" si="34"/>
        <v>158474.4375</v>
      </c>
      <c r="J65" s="36">
        <f t="shared" si="34"/>
        <v>718.2056187500001</v>
      </c>
      <c r="K65" s="36">
        <f t="shared" si="34"/>
        <v>352.00042500000006</v>
      </c>
      <c r="L65">
        <f t="shared" si="34"/>
        <v>14.515179375000001</v>
      </c>
      <c r="M65">
        <f t="shared" si="34"/>
        <v>10107.64625</v>
      </c>
      <c r="N65">
        <f t="shared" si="34"/>
        <v>364.63299999999998</v>
      </c>
      <c r="O65" s="36">
        <f t="shared" si="34"/>
        <v>242.56687499999998</v>
      </c>
      <c r="P65">
        <f t="shared" si="34"/>
        <v>1817.6443750000001</v>
      </c>
      <c r="Q65">
        <f t="shared" si="34"/>
        <v>99796.137499999997</v>
      </c>
      <c r="R65">
        <f t="shared" si="34"/>
        <v>539.23562500000014</v>
      </c>
      <c r="S65">
        <f t="shared" si="34"/>
        <v>549.21781250000004</v>
      </c>
      <c r="T65">
        <f t="shared" si="34"/>
        <v>32.812693750000001</v>
      </c>
      <c r="U65">
        <f t="shared" si="34"/>
        <v>412.84674999999999</v>
      </c>
      <c r="V65" s="36">
        <f t="shared" si="34"/>
        <v>3.0018423125000004</v>
      </c>
      <c r="W65">
        <f t="shared" si="34"/>
        <v>3.0561828124999999</v>
      </c>
      <c r="X65">
        <f t="shared" si="34"/>
        <v>0.34575339071428574</v>
      </c>
      <c r="Y65">
        <f t="shared" si="34"/>
        <v>8.8637083871454738</v>
      </c>
      <c r="Z65">
        <f t="shared" si="34"/>
        <v>18.637869375000001</v>
      </c>
      <c r="AA65">
        <f t="shared" si="34"/>
        <v>1.5896448750000001</v>
      </c>
      <c r="AB65">
        <f t="shared" si="34"/>
        <v>19.839737500000002</v>
      </c>
      <c r="AC65">
        <f t="shared" si="34"/>
        <v>939.46818749999989</v>
      </c>
      <c r="AD65">
        <f t="shared" si="34"/>
        <v>0.62151251767615379</v>
      </c>
      <c r="AE65">
        <f t="shared" si="34"/>
        <v>2.0536208152687502E-2</v>
      </c>
      <c r="AF65">
        <f t="shared" si="34"/>
        <v>0.13917123749999999</v>
      </c>
      <c r="AG65">
        <f t="shared" si="34"/>
        <v>2.9010643750000003</v>
      </c>
      <c r="AI65">
        <f>AVERAGE(BY2:BY6,BY9:BY10,BY11:BY14,BY17,BY18,BY20,BY22:BY23,BY25:BY26,BY28:BY29,BY33)</f>
        <v>403176.19047619047</v>
      </c>
      <c r="AJ65">
        <f t="shared" ref="AJ65:AO65" si="35">AVERAGE(BZ2:BZ6,BZ9:BZ10,BZ11:BZ14,BZ17,BZ18,BZ20,BZ22:BZ23,BZ25:BZ26,BZ28:BZ29,BZ33)</f>
        <v>54428.571428571428</v>
      </c>
      <c r="AK65">
        <f t="shared" si="35"/>
        <v>102376.19047619047</v>
      </c>
      <c r="AL65">
        <f t="shared" si="35"/>
        <v>180204.76190476189</v>
      </c>
      <c r="AM65">
        <f t="shared" si="35"/>
        <v>80942.857142857145</v>
      </c>
      <c r="AN65">
        <f t="shared" si="35"/>
        <v>8200</v>
      </c>
      <c r="AO65">
        <f t="shared" si="35"/>
        <v>169971.42857142858</v>
      </c>
    </row>
    <row r="66" spans="1:41" ht="29.25" customHeight="1">
      <c r="A66" s="69"/>
      <c r="B66" s="2"/>
      <c r="C66" t="s">
        <v>376</v>
      </c>
      <c r="D66">
        <f>AVERAGE(AT7:AT8)</f>
        <v>168.81700000000001</v>
      </c>
      <c r="E66">
        <f t="shared" ref="E66:AG66" si="36">AVERAGE(AU7:AU8)</f>
        <v>661.43450000000007</v>
      </c>
      <c r="F66">
        <f t="shared" si="36"/>
        <v>41352.449999999997</v>
      </c>
      <c r="G66">
        <f t="shared" si="36"/>
        <v>39347.300000000003</v>
      </c>
      <c r="H66">
        <f t="shared" si="36"/>
        <v>100500</v>
      </c>
      <c r="I66">
        <f t="shared" si="36"/>
        <v>151213</v>
      </c>
      <c r="J66" s="36">
        <f t="shared" si="36"/>
        <v>-1263.3499999999999</v>
      </c>
      <c r="K66" s="36">
        <f t="shared" si="36"/>
        <v>-942.76950000000011</v>
      </c>
      <c r="L66">
        <f t="shared" si="36"/>
        <v>13.859449999999999</v>
      </c>
      <c r="M66">
        <f t="shared" si="36"/>
        <v>11923.349999999999</v>
      </c>
      <c r="N66">
        <f t="shared" si="36"/>
        <v>258.96500000000003</v>
      </c>
      <c r="O66" s="36">
        <f t="shared" si="36"/>
        <v>127.2208</v>
      </c>
      <c r="P66">
        <f t="shared" si="36"/>
        <v>1959.94</v>
      </c>
      <c r="Q66">
        <f t="shared" si="36"/>
        <v>96700.85</v>
      </c>
      <c r="R66">
        <f t="shared" si="36"/>
        <v>543.76549999999997</v>
      </c>
      <c r="S66">
        <f t="shared" si="36"/>
        <v>550.41249999999991</v>
      </c>
      <c r="T66">
        <f t="shared" si="36"/>
        <v>31.9818</v>
      </c>
      <c r="U66">
        <f t="shared" si="36"/>
        <v>488.94899999999996</v>
      </c>
      <c r="V66" s="36">
        <f t="shared" si="36"/>
        <v>1.1826750000000001</v>
      </c>
      <c r="W66">
        <f t="shared" si="36"/>
        <v>1.1645615</v>
      </c>
      <c r="X66">
        <f t="shared" si="36"/>
        <v>0.20156099999999999</v>
      </c>
      <c r="Y66" t="e">
        <f t="shared" si="36"/>
        <v>#DIV/0!</v>
      </c>
      <c r="Z66">
        <f t="shared" si="36"/>
        <v>26.880450000000003</v>
      </c>
      <c r="AA66">
        <f t="shared" si="36"/>
        <v>1.8112949999999999</v>
      </c>
      <c r="AB66">
        <f t="shared" si="36"/>
        <v>21.215699999999998</v>
      </c>
      <c r="AC66">
        <f t="shared" si="36"/>
        <v>1156.6950000000002</v>
      </c>
      <c r="AD66">
        <f t="shared" si="36"/>
        <v>1.62956E-2</v>
      </c>
      <c r="AE66" t="e">
        <f t="shared" si="36"/>
        <v>#DIV/0!</v>
      </c>
      <c r="AF66">
        <f t="shared" si="36"/>
        <v>0.11468509999999998</v>
      </c>
      <c r="AG66">
        <f t="shared" si="36"/>
        <v>3.34613</v>
      </c>
      <c r="AI66">
        <f>AVERAGE(BY7:BY8)</f>
        <v>401500</v>
      </c>
      <c r="AJ66">
        <f t="shared" ref="AJ66:AO66" si="37">AVERAGE(BZ7:BZ8)</f>
        <v>53800</v>
      </c>
      <c r="AK66">
        <f t="shared" si="37"/>
        <v>100500</v>
      </c>
      <c r="AL66">
        <f t="shared" si="37"/>
        <v>177000</v>
      </c>
      <c r="AM66">
        <f t="shared" si="37"/>
        <v>79700</v>
      </c>
      <c r="AN66">
        <f t="shared" si="37"/>
        <v>13250</v>
      </c>
      <c r="AO66">
        <f t="shared" si="37"/>
        <v>174200</v>
      </c>
    </row>
    <row r="67" spans="1:41" ht="29.25" customHeight="1">
      <c r="A67" s="69"/>
      <c r="B67" s="2" t="s">
        <v>306</v>
      </c>
      <c r="C67" t="s">
        <v>371</v>
      </c>
      <c r="D67">
        <v>244.16251219512191</v>
      </c>
      <c r="E67">
        <v>762.42692682926838</v>
      </c>
      <c r="F67">
        <v>55431.33902439024</v>
      </c>
      <c r="G67">
        <v>56910.970731707326</v>
      </c>
      <c r="H67">
        <v>106202.43902439025</v>
      </c>
      <c r="I67">
        <v>167528.07317073172</v>
      </c>
      <c r="J67" s="36">
        <v>426.51301317073165</v>
      </c>
      <c r="K67" s="36">
        <v>233.95472926829271</v>
      </c>
      <c r="L67">
        <v>42.682841463414633</v>
      </c>
      <c r="M67">
        <v>11732.918292682929</v>
      </c>
      <c r="N67">
        <v>469.63068292682919</v>
      </c>
      <c r="O67" s="36">
        <v>107.88473902439024</v>
      </c>
      <c r="P67">
        <v>286.64017073170737</v>
      </c>
      <c r="Q67">
        <v>99626.260975609766</v>
      </c>
      <c r="R67">
        <v>491.31909756097559</v>
      </c>
      <c r="S67">
        <v>511.1195853658536</v>
      </c>
      <c r="T67">
        <v>40.533499999999989</v>
      </c>
      <c r="U67">
        <v>435.47651219512204</v>
      </c>
      <c r="V67" s="36">
        <v>2.2090313121951222</v>
      </c>
      <c r="W67">
        <v>2.7673807804878052</v>
      </c>
      <c r="X67">
        <v>0.34677847800909628</v>
      </c>
      <c r="Y67">
        <v>18.043305565234345</v>
      </c>
      <c r="Z67">
        <v>31.58985365853658</v>
      </c>
      <c r="AA67">
        <v>6.2471970731707307</v>
      </c>
      <c r="AB67">
        <v>27.030099999999997</v>
      </c>
      <c r="AC67">
        <v>901.37475609756109</v>
      </c>
      <c r="AD67">
        <v>0.3070427737909267</v>
      </c>
      <c r="AE67">
        <v>8.5743627059460537E-2</v>
      </c>
      <c r="AF67">
        <v>0.32746921951219526</v>
      </c>
      <c r="AG67">
        <v>7.0949785365853657</v>
      </c>
      <c r="AI67">
        <v>418587.80487804877</v>
      </c>
      <c r="AJ67">
        <v>73509.756097560981</v>
      </c>
      <c r="AK67">
        <v>106202.43902439025</v>
      </c>
      <c r="AL67">
        <v>190268.29268292684</v>
      </c>
      <c r="AM67">
        <v>73402.439024390245</v>
      </c>
      <c r="AN67">
        <v>11639.024390243903</v>
      </c>
      <c r="AO67">
        <v>126404.87804878049</v>
      </c>
    </row>
    <row r="68" spans="1:41" ht="29.25" customHeight="1">
      <c r="A68" s="69"/>
      <c r="B68" s="2"/>
      <c r="C68" t="s">
        <v>372</v>
      </c>
      <c r="D68">
        <f>AVERAGE(CJ2:CJ3,CJ5,CJ9,CJ11,CJ13,CJ16:CJ17,CJ22,CJ24,CJ27,CJ31,CJ33:CJ34,CJ37,CJ40,CJ42)</f>
        <v>247.81370588235296</v>
      </c>
      <c r="E68">
        <f t="shared" ref="E68:AG68" si="38">AVERAGE(CK2:CK3,CK5,CK9,CK11,CK13,CK16:CK17,CK22,CK24,CK27,CK31,CK33:CK34,CK37,CK40,CK42)</f>
        <v>815.32164705882371</v>
      </c>
      <c r="F68">
        <f t="shared" si="38"/>
        <v>55434.770588235289</v>
      </c>
      <c r="G68">
        <f t="shared" si="38"/>
        <v>56897.117647058825</v>
      </c>
      <c r="H68">
        <f t="shared" si="38"/>
        <v>105741.17647058824</v>
      </c>
      <c r="I68">
        <f t="shared" si="38"/>
        <v>167902</v>
      </c>
      <c r="J68" s="36">
        <f t="shared" si="38"/>
        <v>330.67307882352947</v>
      </c>
      <c r="K68" s="36">
        <f t="shared" si="38"/>
        <v>279.21957647058821</v>
      </c>
      <c r="L68">
        <f t="shared" si="38"/>
        <v>42.229347058823521</v>
      </c>
      <c r="M68">
        <f t="shared" si="38"/>
        <v>12121.280000000002</v>
      </c>
      <c r="N68">
        <f t="shared" si="38"/>
        <v>482.84876470588227</v>
      </c>
      <c r="O68" s="36">
        <f t="shared" si="38"/>
        <v>108.92534705882353</v>
      </c>
      <c r="P68">
        <f t="shared" si="38"/>
        <v>290.93717647058821</v>
      </c>
      <c r="Q68">
        <f t="shared" si="38"/>
        <v>99992.617647058825</v>
      </c>
      <c r="R68">
        <f t="shared" si="38"/>
        <v>491.3987647058824</v>
      </c>
      <c r="S68">
        <f t="shared" si="38"/>
        <v>516.19558823529417</v>
      </c>
      <c r="T68">
        <f t="shared" si="38"/>
        <v>40.198682352941177</v>
      </c>
      <c r="U68">
        <f t="shared" si="38"/>
        <v>440.54382352941184</v>
      </c>
      <c r="V68" s="36">
        <f t="shared" si="38"/>
        <v>4.9257410588235286</v>
      </c>
      <c r="W68">
        <f t="shared" si="38"/>
        <v>4.2284421764705886</v>
      </c>
      <c r="X68">
        <f t="shared" si="38"/>
        <v>1.0757797268960907</v>
      </c>
      <c r="Y68">
        <f t="shared" si="38"/>
        <v>34.108697986362998</v>
      </c>
      <c r="Z68">
        <f t="shared" si="38"/>
        <v>32.596335294117644</v>
      </c>
      <c r="AA68">
        <f t="shared" si="38"/>
        <v>6.3111100000000002</v>
      </c>
      <c r="AB68">
        <f t="shared" si="38"/>
        <v>26.779452941176469</v>
      </c>
      <c r="AC68">
        <f t="shared" si="38"/>
        <v>954.58935294117668</v>
      </c>
      <c r="AD68">
        <f t="shared" si="38"/>
        <v>1.01742008825</v>
      </c>
      <c r="AE68">
        <f t="shared" si="38"/>
        <v>0.19146745225672726</v>
      </c>
      <c r="AF68">
        <f t="shared" si="38"/>
        <v>0.33347900000000003</v>
      </c>
      <c r="AG68">
        <f t="shared" si="38"/>
        <v>7.0147088235294133</v>
      </c>
      <c r="AI68">
        <f>AVERAGE(DO2:DO3,DO5,DO9,DO11,DO13,DO16:DO17,DO22,DO24,DO27,DO31,DO33:DO34,DO37,DO40,DO42)</f>
        <v>418700</v>
      </c>
      <c r="AJ68">
        <f t="shared" ref="AJ68:AO68" si="39">AVERAGE(DP2:DP3,DP5,DP9,DP11,DP13,DP16:DP17,DP22,DP24,DP27,DP31,DP33:DP34,DP37,DP40,DP42)</f>
        <v>73194.117647058825</v>
      </c>
      <c r="AK68">
        <f t="shared" si="39"/>
        <v>105741.17647058824</v>
      </c>
      <c r="AL68">
        <f t="shared" si="39"/>
        <v>190676.4705882353</v>
      </c>
      <c r="AM68">
        <f t="shared" si="39"/>
        <v>73394.117647058825</v>
      </c>
      <c r="AN68">
        <f t="shared" si="39"/>
        <v>12182.35294117647</v>
      </c>
      <c r="AO68">
        <f t="shared" si="39"/>
        <v>126117.64705882352</v>
      </c>
    </row>
    <row r="69" spans="1:41" ht="29.25" customHeight="1">
      <c r="A69" s="69"/>
      <c r="B69" s="2"/>
      <c r="C69" t="s">
        <v>373</v>
      </c>
      <c r="D69">
        <f>AVERAGE(CJ4,CJ6,CJ10,CJ12,CJ15,CJ18:CJ19,CJ23,CJ25:CJ26,CJ28,CJ30,CJ35:CJ36,CJ38:CJ39,CJ41)</f>
        <v>241.81694117647064</v>
      </c>
      <c r="E69">
        <f t="shared" ref="E69:AG69" si="40">AVERAGE(CK4,CK6,CK10,CK12,CK15,CK18:CK19,CK23,CK25:CK26,CK28,CK30,CK35:CK36,CK38:CK39,CK41)</f>
        <v>737.37700000000007</v>
      </c>
      <c r="F69">
        <f t="shared" si="40"/>
        <v>55905.682352941178</v>
      </c>
      <c r="G69">
        <f t="shared" si="40"/>
        <v>57015.258823529417</v>
      </c>
      <c r="H69">
        <f t="shared" si="40"/>
        <v>106735.29411764706</v>
      </c>
      <c r="I69">
        <f t="shared" si="40"/>
        <v>169043.0588235294</v>
      </c>
      <c r="J69" s="36">
        <f t="shared" si="40"/>
        <v>526.6905999999999</v>
      </c>
      <c r="K69" s="36">
        <f t="shared" si="40"/>
        <v>217.98892941176473</v>
      </c>
      <c r="L69">
        <f t="shared" si="40"/>
        <v>42.391864705882362</v>
      </c>
      <c r="M69">
        <f t="shared" si="40"/>
        <v>11562.732352941173</v>
      </c>
      <c r="N69">
        <f t="shared" si="40"/>
        <v>460.49829411764711</v>
      </c>
      <c r="O69" s="36">
        <f t="shared" si="40"/>
        <v>118.39787058823529</v>
      </c>
      <c r="P69">
        <f t="shared" si="40"/>
        <v>292.27005882352944</v>
      </c>
      <c r="Q69">
        <f t="shared" si="40"/>
        <v>101281.01764705882</v>
      </c>
      <c r="R69">
        <f t="shared" si="40"/>
        <v>494.79105882352945</v>
      </c>
      <c r="S69">
        <f t="shared" si="40"/>
        <v>511.49876470588231</v>
      </c>
      <c r="T69">
        <f t="shared" si="40"/>
        <v>40.866876470588238</v>
      </c>
      <c r="U69">
        <f t="shared" si="40"/>
        <v>433.87476470588234</v>
      </c>
      <c r="V69" s="36">
        <f t="shared" si="40"/>
        <v>0.86504857647058842</v>
      </c>
      <c r="W69">
        <f t="shared" si="40"/>
        <v>1.6295791176470587</v>
      </c>
      <c r="X69">
        <f t="shared" si="40"/>
        <v>6.911161428328412E-2</v>
      </c>
      <c r="Y69">
        <f t="shared" si="40"/>
        <v>1.6370810274891119</v>
      </c>
      <c r="Z69">
        <f t="shared" si="40"/>
        <v>29.464388235294116</v>
      </c>
      <c r="AA69">
        <f t="shared" si="40"/>
        <v>6.2244294117647074</v>
      </c>
      <c r="AB69">
        <f t="shared" si="40"/>
        <v>27.118311764705883</v>
      </c>
      <c r="AC69">
        <f t="shared" si="40"/>
        <v>877.96370588235277</v>
      </c>
      <c r="AD69">
        <f t="shared" si="40"/>
        <v>1.5227140023999998E-2</v>
      </c>
      <c r="AE69">
        <f t="shared" si="40"/>
        <v>4.702843572605455E-2</v>
      </c>
      <c r="AF69">
        <f t="shared" si="40"/>
        <v>0.33204141176470581</v>
      </c>
      <c r="AG69">
        <f t="shared" si="40"/>
        <v>7.2857682352941175</v>
      </c>
      <c r="AI69">
        <f t="shared" ref="AI69:AO69" si="41">AVERAGE(DO4,DO6,DO10,DO12,DO15,DO18:DO19,DO23,DO25:DO26,DO28,DO30,DO35:DO36,DO38:DO39,DO41)</f>
        <v>418541.17647058825</v>
      </c>
      <c r="AJ69">
        <f t="shared" si="41"/>
        <v>73623.529411764699</v>
      </c>
      <c r="AK69">
        <f t="shared" si="41"/>
        <v>106735.29411764706</v>
      </c>
      <c r="AL69">
        <f t="shared" si="41"/>
        <v>189970.58823529413</v>
      </c>
      <c r="AM69">
        <f t="shared" si="41"/>
        <v>73388.23529411765</v>
      </c>
      <c r="AN69">
        <f t="shared" si="41"/>
        <v>11129.411764705883</v>
      </c>
      <c r="AO69">
        <f t="shared" si="41"/>
        <v>126629.41176470589</v>
      </c>
    </row>
    <row r="70" spans="1:41" ht="29.25" customHeight="1">
      <c r="A70" s="69"/>
      <c r="B70" s="2"/>
      <c r="C70" t="s">
        <v>374</v>
      </c>
      <c r="D70">
        <f>AVERAGE(CJ7:CJ8,CJ20,CJ29,CJ32)</f>
        <v>242.20920000000001</v>
      </c>
      <c r="E70">
        <f t="shared" ref="E70:AG70" si="42">AVERAGE(CK7:CK8,CK20,CK29,CK32)</f>
        <v>659.32719999999995</v>
      </c>
      <c r="F70">
        <f t="shared" si="42"/>
        <v>54281.319999999992</v>
      </c>
      <c r="G70">
        <f t="shared" si="42"/>
        <v>56795.179999999993</v>
      </c>
      <c r="H70">
        <f t="shared" si="42"/>
        <v>106420</v>
      </c>
      <c r="I70">
        <f t="shared" si="42"/>
        <v>163470.6</v>
      </c>
      <c r="J70" s="36">
        <f t="shared" si="42"/>
        <v>486.21080000000001</v>
      </c>
      <c r="K70" s="36">
        <f t="shared" si="42"/>
        <v>188.98944</v>
      </c>
      <c r="L70">
        <f t="shared" si="42"/>
        <v>45.644660000000002</v>
      </c>
      <c r="M70">
        <f t="shared" si="42"/>
        <v>10864.168</v>
      </c>
      <c r="N70">
        <f t="shared" si="42"/>
        <v>465.65699999999998</v>
      </c>
      <c r="O70" s="36">
        <f t="shared" si="42"/>
        <v>79.114519999999999</v>
      </c>
      <c r="P70">
        <f t="shared" si="42"/>
        <v>276.50799999999998</v>
      </c>
      <c r="Q70">
        <f t="shared" si="42"/>
        <v>95899.36</v>
      </c>
      <c r="R70">
        <f t="shared" si="42"/>
        <v>487.21139999999997</v>
      </c>
      <c r="S70">
        <f t="shared" si="42"/>
        <v>493.71859999999998</v>
      </c>
      <c r="T70">
        <f t="shared" si="42"/>
        <v>41.044840000000001</v>
      </c>
      <c r="U70">
        <f t="shared" si="42"/>
        <v>424.23760000000004</v>
      </c>
      <c r="V70" s="36">
        <f t="shared" si="42"/>
        <v>-1.5336280000000002</v>
      </c>
      <c r="W70">
        <f t="shared" si="42"/>
        <v>2.1781800000000002</v>
      </c>
      <c r="X70">
        <f t="shared" si="42"/>
        <v>0.20689276600000001</v>
      </c>
      <c r="Y70">
        <f t="shared" si="42"/>
        <v>20.620932805700001</v>
      </c>
      <c r="Z70">
        <f t="shared" si="42"/>
        <v>35.678020000000004</v>
      </c>
      <c r="AA70">
        <f t="shared" si="42"/>
        <v>6.22539</v>
      </c>
      <c r="AB70">
        <f t="shared" si="42"/>
        <v>28.042999999999999</v>
      </c>
      <c r="AC70">
        <f t="shared" si="42"/>
        <v>801.7518</v>
      </c>
      <c r="AD70">
        <f t="shared" si="42"/>
        <v>4.3898562249999997E-3</v>
      </c>
      <c r="AE70">
        <f t="shared" si="42"/>
        <v>0.13164186666666666</v>
      </c>
      <c r="AF70">
        <f t="shared" si="42"/>
        <v>0.29261199999999998</v>
      </c>
      <c r="AG70">
        <f t="shared" si="42"/>
        <v>6.9459439999999999</v>
      </c>
      <c r="AI70">
        <f>AVERAGE(DO7:DO8,DO20,DO29,DO32)</f>
        <v>418440</v>
      </c>
      <c r="AJ70">
        <f t="shared" ref="AJ70:AO70" si="43">AVERAGE(DP7:DP8,DP20,DP29,DP32)</f>
        <v>73640</v>
      </c>
      <c r="AK70">
        <f t="shared" si="43"/>
        <v>106420</v>
      </c>
      <c r="AL70">
        <f t="shared" si="43"/>
        <v>189940</v>
      </c>
      <c r="AM70">
        <f t="shared" si="43"/>
        <v>73400</v>
      </c>
      <c r="AN70">
        <f t="shared" si="43"/>
        <v>11500</v>
      </c>
      <c r="AO70">
        <f t="shared" si="43"/>
        <v>126700</v>
      </c>
    </row>
    <row r="71" spans="1:41" ht="29.25" customHeight="1">
      <c r="A71" s="69"/>
      <c r="B71" s="2"/>
      <c r="C71" t="s">
        <v>375</v>
      </c>
      <c r="D71">
        <f>AVERAGE(CJ14,CJ21)</f>
        <v>237.94799999999998</v>
      </c>
      <c r="E71">
        <f t="shared" ref="E71:AG71" si="44">AVERAGE(CK14,CK21)</f>
        <v>783.49549999999999</v>
      </c>
      <c r="F71">
        <f t="shared" si="44"/>
        <v>54245.3</v>
      </c>
      <c r="G71">
        <f t="shared" si="44"/>
        <v>56431.75</v>
      </c>
      <c r="H71">
        <f t="shared" si="44"/>
        <v>105050</v>
      </c>
      <c r="I71">
        <f t="shared" si="44"/>
        <v>161616</v>
      </c>
      <c r="J71" s="36">
        <f t="shared" si="44"/>
        <v>240.39849999999998</v>
      </c>
      <c r="K71" s="36">
        <f t="shared" si="44"/>
        <v>97.326050000000009</v>
      </c>
      <c r="L71">
        <f t="shared" si="44"/>
        <v>41.606300000000005</v>
      </c>
      <c r="M71">
        <f t="shared" si="44"/>
        <v>12050.3</v>
      </c>
      <c r="N71">
        <f t="shared" si="44"/>
        <v>444.8365</v>
      </c>
      <c r="O71" s="36">
        <f t="shared" si="44"/>
        <v>81.603499999999997</v>
      </c>
      <c r="P71">
        <f t="shared" si="44"/>
        <v>227.59199999999998</v>
      </c>
      <c r="Q71">
        <f t="shared" si="44"/>
        <v>91764.049999999988</v>
      </c>
      <c r="R71">
        <f t="shared" si="44"/>
        <v>471.39949999999999</v>
      </c>
      <c r="S71">
        <f t="shared" si="44"/>
        <v>508.25299999999999</v>
      </c>
      <c r="T71">
        <f t="shared" si="44"/>
        <v>39.267399999999995</v>
      </c>
      <c r="U71">
        <f t="shared" si="44"/>
        <v>434.11649999999997</v>
      </c>
      <c r="V71" s="36">
        <f t="shared" si="44"/>
        <v>-0.10250000000000004</v>
      </c>
      <c r="W71">
        <f t="shared" si="44"/>
        <v>1.492675</v>
      </c>
      <c r="X71">
        <f t="shared" si="44"/>
        <v>0.62950300000000003</v>
      </c>
      <c r="Y71">
        <f t="shared" si="44"/>
        <v>115.00400000000002</v>
      </c>
      <c r="Z71">
        <f t="shared" si="44"/>
        <v>30.880800000000001</v>
      </c>
      <c r="AA71">
        <f t="shared" si="44"/>
        <v>5.9519799999999998</v>
      </c>
      <c r="AB71">
        <f t="shared" si="44"/>
        <v>25.878549999999997</v>
      </c>
      <c r="AC71">
        <f t="shared" si="44"/>
        <v>897.10199999999998</v>
      </c>
      <c r="AD71">
        <f t="shared" si="44"/>
        <v>0.18169299999999999</v>
      </c>
      <c r="AE71">
        <f t="shared" si="44"/>
        <v>0.49685600000000002</v>
      </c>
      <c r="AF71">
        <f t="shared" si="44"/>
        <v>0.3246655</v>
      </c>
      <c r="AG71">
        <f t="shared" si="44"/>
        <v>6.5281450000000003</v>
      </c>
      <c r="AI71">
        <f>AVERAGE(DO14,DO21)</f>
        <v>418400</v>
      </c>
      <c r="AJ71">
        <f t="shared" ref="AJ71:AO71" si="45">AVERAGE(DP14,DP21)</f>
        <v>74900</v>
      </c>
      <c r="AK71">
        <f t="shared" si="45"/>
        <v>105050</v>
      </c>
      <c r="AL71">
        <f t="shared" si="45"/>
        <v>190150</v>
      </c>
      <c r="AM71">
        <f t="shared" si="45"/>
        <v>73600</v>
      </c>
      <c r="AN71">
        <f t="shared" si="45"/>
        <v>11700</v>
      </c>
      <c r="AO71">
        <f t="shared" si="45"/>
        <v>126200</v>
      </c>
    </row>
    <row r="72" spans="1:41" ht="29.25" customHeight="1">
      <c r="A72" s="69"/>
      <c r="B72" s="2"/>
      <c r="J72" s="17"/>
      <c r="K72" s="17"/>
      <c r="O72" s="36"/>
      <c r="V72" s="17"/>
    </row>
    <row r="74" spans="1:41">
      <c r="B74" t="s">
        <v>308</v>
      </c>
      <c r="C74" s="17"/>
      <c r="D74" t="s">
        <v>311</v>
      </c>
    </row>
    <row r="75" spans="1:41">
      <c r="C75" s="22"/>
      <c r="D75" t="s">
        <v>309</v>
      </c>
    </row>
    <row r="76" spans="1:41">
      <c r="C76" s="23"/>
      <c r="D76" t="s">
        <v>310</v>
      </c>
    </row>
    <row r="78" spans="1:41">
      <c r="C78" s="2" t="s">
        <v>353</v>
      </c>
      <c r="D78" s="2" t="s">
        <v>1</v>
      </c>
      <c r="E78" s="2" t="s">
        <v>2</v>
      </c>
      <c r="F78" s="2" t="s">
        <v>3</v>
      </c>
      <c r="G78" s="2" t="s">
        <v>4</v>
      </c>
      <c r="H78" s="2" t="s">
        <v>5</v>
      </c>
      <c r="I78" s="2" t="s">
        <v>6</v>
      </c>
      <c r="J78" s="2" t="s">
        <v>7</v>
      </c>
      <c r="K78" s="2" t="s">
        <v>8</v>
      </c>
      <c r="L78" s="2" t="s">
        <v>9</v>
      </c>
      <c r="M78" s="2" t="s">
        <v>10</v>
      </c>
      <c r="N78" s="2" t="s">
        <v>11</v>
      </c>
      <c r="O78" s="2" t="s">
        <v>12</v>
      </c>
      <c r="P78" s="2" t="s">
        <v>13</v>
      </c>
      <c r="Q78" s="2" t="s">
        <v>14</v>
      </c>
      <c r="R78" s="2" t="s">
        <v>15</v>
      </c>
      <c r="S78" s="2" t="s">
        <v>16</v>
      </c>
      <c r="T78" s="2" t="s">
        <v>17</v>
      </c>
      <c r="U78" s="2" t="s">
        <v>18</v>
      </c>
      <c r="V78" s="2" t="s">
        <v>19</v>
      </c>
      <c r="W78" s="2" t="s">
        <v>20</v>
      </c>
      <c r="X78" s="2" t="s">
        <v>21</v>
      </c>
      <c r="Y78" s="2" t="s">
        <v>22</v>
      </c>
      <c r="Z78" s="2" t="s">
        <v>23</v>
      </c>
      <c r="AA78" s="2" t="s">
        <v>24</v>
      </c>
      <c r="AB78" s="2" t="s">
        <v>25</v>
      </c>
      <c r="AC78" s="2" t="s">
        <v>26</v>
      </c>
      <c r="AD78" s="2" t="s">
        <v>27</v>
      </c>
      <c r="AE78" s="2" t="s">
        <v>28</v>
      </c>
      <c r="AF78" s="2" t="s">
        <v>29</v>
      </c>
      <c r="AG78" s="2" t="s">
        <v>30</v>
      </c>
      <c r="AH78" s="2" t="s">
        <v>258</v>
      </c>
      <c r="AI78" s="2" t="s">
        <v>142</v>
      </c>
      <c r="AJ78" s="2" t="s">
        <v>143</v>
      </c>
      <c r="AK78" s="2" t="s">
        <v>144</v>
      </c>
      <c r="AL78" s="2" t="s">
        <v>145</v>
      </c>
      <c r="AM78" s="2" t="s">
        <v>146</v>
      </c>
      <c r="AN78" s="2" t="s">
        <v>148</v>
      </c>
      <c r="AO78" s="2" t="s">
        <v>149</v>
      </c>
    </row>
    <row r="79" spans="1:41">
      <c r="C79" s="2" t="s">
        <v>64</v>
      </c>
      <c r="D79" s="23">
        <v>177.18378787878788</v>
      </c>
      <c r="E79">
        <v>501.2404545454545</v>
      </c>
      <c r="F79">
        <v>35200.815151515162</v>
      </c>
      <c r="G79">
        <v>38096.675757575758</v>
      </c>
      <c r="H79" s="23">
        <v>103296.9696969697</v>
      </c>
      <c r="I79" s="23">
        <v>163331.12121212122</v>
      </c>
      <c r="J79" s="17">
        <v>198.69101560606063</v>
      </c>
      <c r="K79" s="17">
        <v>209.91718393939394</v>
      </c>
      <c r="L79" s="23">
        <v>20.775533333333335</v>
      </c>
      <c r="M79">
        <v>13078.224242424243</v>
      </c>
      <c r="N79">
        <v>4.8493900000000014</v>
      </c>
      <c r="O79" s="17">
        <v>1.0815153848484846</v>
      </c>
      <c r="P79" s="22">
        <v>1722.8587878787887</v>
      </c>
      <c r="Q79">
        <v>121042.93939393939</v>
      </c>
      <c r="R79">
        <v>548.6914242424242</v>
      </c>
      <c r="S79">
        <v>593.28963636363642</v>
      </c>
      <c r="T79" s="23">
        <v>36.573</v>
      </c>
      <c r="U79">
        <v>452.99136363636359</v>
      </c>
      <c r="V79" s="17">
        <v>0.73654022727272728</v>
      </c>
      <c r="W79">
        <v>0.83733430303030298</v>
      </c>
      <c r="X79">
        <v>0.15590753473636362</v>
      </c>
      <c r="Y79">
        <v>5.6835288821974826E-2</v>
      </c>
      <c r="Z79">
        <v>44.962712121212121</v>
      </c>
      <c r="AA79" s="23">
        <v>2.3048733333333327</v>
      </c>
      <c r="AB79">
        <v>12.430760303030304</v>
      </c>
      <c r="AC79">
        <v>1149.9609393939395</v>
      </c>
      <c r="AD79">
        <v>1.853102955151515E-2</v>
      </c>
      <c r="AE79">
        <v>4.7657091928960619E-3</v>
      </c>
      <c r="AF79">
        <v>6.0619318787878781E-2</v>
      </c>
      <c r="AG79" s="23">
        <v>3.783670606060606</v>
      </c>
      <c r="AI79" s="23">
        <v>404036.36363636365</v>
      </c>
      <c r="AJ79">
        <v>48963.63636363636</v>
      </c>
      <c r="AK79" s="23">
        <v>103296.9696969697</v>
      </c>
      <c r="AL79" s="23">
        <v>180706.06060606061</v>
      </c>
      <c r="AM79" s="22">
        <v>79772.727272727279</v>
      </c>
      <c r="AN79">
        <v>13796.969696969696</v>
      </c>
      <c r="AO79" s="22">
        <v>169387.87878787878</v>
      </c>
    </row>
    <row r="80" spans="1:41">
      <c r="C80" s="2" t="s">
        <v>305</v>
      </c>
      <c r="D80">
        <v>165.71409375000005</v>
      </c>
      <c r="E80" s="23">
        <v>691.54746875000023</v>
      </c>
      <c r="F80" s="23">
        <v>39390.187499999993</v>
      </c>
      <c r="G80" s="23">
        <v>39160.184374999997</v>
      </c>
      <c r="H80">
        <v>101587.5</v>
      </c>
      <c r="I80">
        <v>158819.5</v>
      </c>
      <c r="J80" s="17">
        <v>368.22909062500003</v>
      </c>
      <c r="K80" s="17">
        <v>229.61732500000002</v>
      </c>
      <c r="L80">
        <v>15.222697812499998</v>
      </c>
      <c r="M80">
        <v>10821.3</v>
      </c>
      <c r="N80" s="23">
        <v>368.97662500000007</v>
      </c>
      <c r="O80">
        <v>220.76876874999996</v>
      </c>
      <c r="P80">
        <v>1841.9390625000003</v>
      </c>
      <c r="Q80" s="22">
        <v>101646.3875</v>
      </c>
      <c r="R80" s="22">
        <v>526.81068750000009</v>
      </c>
      <c r="S80" s="22">
        <v>546.74909375000004</v>
      </c>
      <c r="T80">
        <v>34.066053124999996</v>
      </c>
      <c r="U80">
        <v>431.58890625000004</v>
      </c>
      <c r="V80" s="17">
        <v>2.4323901875000002</v>
      </c>
      <c r="W80" s="23">
        <v>2.3661797500000006</v>
      </c>
      <c r="X80">
        <v>0.57957421059444114</v>
      </c>
      <c r="Y80" s="23">
        <v>3.068592310558337</v>
      </c>
      <c r="Z80">
        <v>20.699790000000004</v>
      </c>
      <c r="AA80">
        <v>1.7668236562499999</v>
      </c>
      <c r="AB80" s="23">
        <v>20.37066875</v>
      </c>
      <c r="AC80" s="22">
        <v>985.77828125000042</v>
      </c>
      <c r="AD80">
        <v>4.2454516575563188</v>
      </c>
      <c r="AE80" s="23">
        <v>2.0724821496026564E-2</v>
      </c>
      <c r="AF80" s="23">
        <v>0.14045542499999999</v>
      </c>
      <c r="AG80">
        <v>3.1887909374999999</v>
      </c>
      <c r="AI80">
        <v>402115.625</v>
      </c>
      <c r="AJ80" s="23">
        <v>54196.875</v>
      </c>
      <c r="AK80">
        <v>101587.5</v>
      </c>
      <c r="AL80">
        <v>179421.875</v>
      </c>
      <c r="AM80">
        <v>81606.25</v>
      </c>
      <c r="AN80">
        <v>8043.75</v>
      </c>
      <c r="AO80">
        <v>172562.5</v>
      </c>
    </row>
    <row r="81" spans="3:33">
      <c r="E81" t="s">
        <v>331</v>
      </c>
      <c r="F81" t="s">
        <v>331</v>
      </c>
      <c r="G81" t="s">
        <v>331</v>
      </c>
      <c r="H81" t="s">
        <v>331</v>
      </c>
      <c r="I81" t="s">
        <v>331</v>
      </c>
      <c r="L81" t="s">
        <v>331</v>
      </c>
      <c r="M81" t="s">
        <v>319</v>
      </c>
      <c r="O81" t="s">
        <v>331</v>
      </c>
      <c r="Q81" t="s">
        <v>331</v>
      </c>
      <c r="U81" t="s">
        <v>312</v>
      </c>
      <c r="V81" t="s">
        <v>312</v>
      </c>
      <c r="W81" t="s">
        <v>312</v>
      </c>
      <c r="X81" t="s">
        <v>319</v>
      </c>
      <c r="Y81" t="s">
        <v>319</v>
      </c>
      <c r="AB81" t="s">
        <v>312</v>
      </c>
      <c r="AC81" t="s">
        <v>312</v>
      </c>
      <c r="AD81" t="s">
        <v>319</v>
      </c>
      <c r="AF81" t="s">
        <v>319</v>
      </c>
      <c r="AG81" t="s">
        <v>312</v>
      </c>
    </row>
    <row r="83" spans="3:33">
      <c r="C83" t="s">
        <v>312</v>
      </c>
      <c r="D83" t="s">
        <v>313</v>
      </c>
      <c r="F83" t="s">
        <v>319</v>
      </c>
      <c r="G83" t="s">
        <v>320</v>
      </c>
      <c r="I83" t="s">
        <v>331</v>
      </c>
      <c r="J83" t="s">
        <v>145</v>
      </c>
    </row>
    <row r="84" spans="3:33">
      <c r="D84" t="s">
        <v>314</v>
      </c>
      <c r="G84" t="s">
        <v>321</v>
      </c>
      <c r="J84" t="s">
        <v>144</v>
      </c>
    </row>
    <row r="85" spans="3:33">
      <c r="D85" t="s">
        <v>315</v>
      </c>
      <c r="G85" t="s">
        <v>322</v>
      </c>
      <c r="J85" t="s">
        <v>332</v>
      </c>
    </row>
    <row r="86" spans="3:33">
      <c r="D86" t="s">
        <v>316</v>
      </c>
      <c r="G86" t="s">
        <v>323</v>
      </c>
      <c r="J86" t="s">
        <v>149</v>
      </c>
    </row>
    <row r="87" spans="3:33">
      <c r="D87" t="s">
        <v>146</v>
      </c>
      <c r="G87" t="s">
        <v>148</v>
      </c>
      <c r="J87" t="s">
        <v>333</v>
      </c>
    </row>
    <row r="88" spans="3:33">
      <c r="D88" t="s">
        <v>317</v>
      </c>
      <c r="G88" t="s">
        <v>324</v>
      </c>
      <c r="J88" t="s">
        <v>143</v>
      </c>
    </row>
    <row r="89" spans="3:33">
      <c r="D89" t="s">
        <v>318</v>
      </c>
      <c r="G89" t="s">
        <v>325</v>
      </c>
      <c r="J89" t="s">
        <v>334</v>
      </c>
    </row>
    <row r="90" spans="3:33">
      <c r="G90" t="s">
        <v>314</v>
      </c>
      <c r="J90" t="s">
        <v>335</v>
      </c>
    </row>
    <row r="91" spans="3:33">
      <c r="G91" t="s">
        <v>326</v>
      </c>
      <c r="J91" t="s">
        <v>336</v>
      </c>
    </row>
    <row r="92" spans="3:33">
      <c r="G92" t="s">
        <v>327</v>
      </c>
      <c r="J92" t="s">
        <v>337</v>
      </c>
    </row>
    <row r="93" spans="3:33">
      <c r="G93" t="s">
        <v>328</v>
      </c>
      <c r="J93" t="s">
        <v>149</v>
      </c>
    </row>
    <row r="94" spans="3:33">
      <c r="G94" t="s">
        <v>329</v>
      </c>
      <c r="J94" t="s">
        <v>147</v>
      </c>
    </row>
    <row r="95" spans="3:33">
      <c r="G95" t="s">
        <v>313</v>
      </c>
    </row>
    <row r="96" spans="3:33">
      <c r="G96" t="s">
        <v>330</v>
      </c>
    </row>
    <row r="106" spans="1:41">
      <c r="V106" t="s">
        <v>354</v>
      </c>
    </row>
    <row r="107" spans="1:41">
      <c r="V107" t="s">
        <v>355</v>
      </c>
    </row>
    <row r="110" spans="1:41">
      <c r="A110" s="66" t="s">
        <v>380</v>
      </c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</row>
    <row r="111" spans="1:41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AG111" s="68" t="s">
        <v>429</v>
      </c>
      <c r="AH111" s="68"/>
      <c r="AI111" s="68"/>
      <c r="AJ111" s="68"/>
      <c r="AK111" s="68"/>
      <c r="AL111" s="68"/>
      <c r="AM111" s="68"/>
      <c r="AN111" s="68"/>
      <c r="AO111" s="68"/>
    </row>
    <row r="112" spans="1:41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AG112" s="68"/>
      <c r="AH112" s="68"/>
      <c r="AI112" s="68"/>
      <c r="AJ112" s="68"/>
      <c r="AK112" s="68"/>
      <c r="AL112" s="68"/>
      <c r="AM112" s="68"/>
      <c r="AN112" s="68"/>
      <c r="AO112" s="68"/>
    </row>
    <row r="113" spans="1:41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AG113" s="68"/>
      <c r="AH113" s="68"/>
      <c r="AI113" s="68"/>
      <c r="AJ113" s="68"/>
      <c r="AK113" s="68"/>
      <c r="AL113" s="68"/>
      <c r="AM113" s="68"/>
      <c r="AN113" s="68"/>
      <c r="AO113" s="68"/>
    </row>
    <row r="114" spans="1:41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AG114" s="68"/>
      <c r="AH114" s="68"/>
      <c r="AI114" s="68"/>
      <c r="AJ114" s="68"/>
      <c r="AK114" s="68"/>
      <c r="AL114" s="68"/>
      <c r="AM114" s="68"/>
      <c r="AN114" s="68"/>
      <c r="AO114" s="68"/>
    </row>
    <row r="115" spans="1:41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AG115" s="68"/>
      <c r="AH115" s="68"/>
      <c r="AI115" s="68"/>
      <c r="AJ115" s="68"/>
      <c r="AK115" s="68"/>
      <c r="AL115" s="68"/>
      <c r="AM115" s="68"/>
      <c r="AN115" s="68"/>
      <c r="AO115" s="68"/>
    </row>
    <row r="116" spans="1:41">
      <c r="B116" t="s">
        <v>0</v>
      </c>
      <c r="C116" t="s">
        <v>382</v>
      </c>
      <c r="D116" t="s">
        <v>383</v>
      </c>
      <c r="E116" t="s">
        <v>384</v>
      </c>
      <c r="F116" t="s">
        <v>385</v>
      </c>
      <c r="G116" t="s">
        <v>386</v>
      </c>
      <c r="H116" t="s">
        <v>387</v>
      </c>
      <c r="I116" t="s">
        <v>388</v>
      </c>
      <c r="J116" t="s">
        <v>389</v>
      </c>
      <c r="K116" t="s">
        <v>390</v>
      </c>
      <c r="L116" t="s">
        <v>391</v>
      </c>
      <c r="M116" t="s">
        <v>392</v>
      </c>
      <c r="N116" t="s">
        <v>393</v>
      </c>
      <c r="O116" t="s">
        <v>394</v>
      </c>
      <c r="P116" t="s">
        <v>395</v>
      </c>
      <c r="Q116" t="s">
        <v>396</v>
      </c>
      <c r="R116" t="s">
        <v>397</v>
      </c>
      <c r="S116" t="s">
        <v>398</v>
      </c>
      <c r="T116" t="s">
        <v>399</v>
      </c>
      <c r="U116" t="s">
        <v>400</v>
      </c>
      <c r="V116" t="s">
        <v>401</v>
      </c>
      <c r="W116" t="s">
        <v>402</v>
      </c>
      <c r="X116" t="s">
        <v>403</v>
      </c>
      <c r="Y116" t="s">
        <v>404</v>
      </c>
      <c r="Z116" t="s">
        <v>405</v>
      </c>
      <c r="AA116" t="s">
        <v>406</v>
      </c>
      <c r="AB116" t="s">
        <v>407</v>
      </c>
      <c r="AC116" t="s">
        <v>408</v>
      </c>
      <c r="AD116" t="s">
        <v>409</v>
      </c>
      <c r="AE116" t="s">
        <v>410</v>
      </c>
      <c r="AF116" t="s">
        <v>411</v>
      </c>
    </row>
    <row r="117" spans="1:41">
      <c r="A117" t="s">
        <v>412</v>
      </c>
    </row>
    <row r="118" spans="1:41">
      <c r="A118" t="s">
        <v>412</v>
      </c>
      <c r="C118">
        <v>1.5442899999999999</v>
      </c>
      <c r="D118">
        <v>3276.02</v>
      </c>
      <c r="E118">
        <v>2412.14</v>
      </c>
      <c r="F118">
        <v>2208.96</v>
      </c>
      <c r="G118">
        <v>12482.3</v>
      </c>
      <c r="H118">
        <v>25526.6</v>
      </c>
      <c r="I118" s="1">
        <v>2.8856499999999999E-12</v>
      </c>
      <c r="J118">
        <v>5157.16</v>
      </c>
      <c r="K118">
        <v>3.6721300000000001</v>
      </c>
      <c r="L118">
        <v>1679.86</v>
      </c>
      <c r="M118">
        <v>40.532699999999998</v>
      </c>
      <c r="N118">
        <v>2.9371800000000001</v>
      </c>
      <c r="O118">
        <v>123.057</v>
      </c>
      <c r="P118">
        <v>5878.4</v>
      </c>
      <c r="Q118">
        <v>30.540900000000001</v>
      </c>
      <c r="R118">
        <v>23.726700000000001</v>
      </c>
      <c r="S118">
        <v>2.2911700000000002</v>
      </c>
      <c r="T118">
        <v>5.3841400000000004</v>
      </c>
      <c r="U118">
        <v>27.401</v>
      </c>
      <c r="V118">
        <v>34.155999999999999</v>
      </c>
      <c r="W118">
        <v>2.7281200000000001</v>
      </c>
      <c r="X118">
        <v>24.973800000000001</v>
      </c>
      <c r="Y118">
        <v>1.28081</v>
      </c>
      <c r="Z118">
        <v>0.30526700000000001</v>
      </c>
      <c r="AA118">
        <v>0.30887799999999999</v>
      </c>
      <c r="AB118">
        <v>68.9739</v>
      </c>
      <c r="AC118">
        <v>2.0225300000000002</v>
      </c>
      <c r="AD118">
        <v>0.31882500000000003</v>
      </c>
      <c r="AE118">
        <v>0.15148</v>
      </c>
      <c r="AF118">
        <v>1.4584299999999999</v>
      </c>
    </row>
    <row r="119" spans="1:41">
      <c r="A119" t="s">
        <v>412</v>
      </c>
      <c r="C119">
        <v>2.4889299999999999</v>
      </c>
      <c r="D119">
        <v>4858.91</v>
      </c>
      <c r="E119">
        <v>3712.2</v>
      </c>
      <c r="F119">
        <v>3062.37</v>
      </c>
      <c r="G119">
        <v>13032.7</v>
      </c>
      <c r="H119">
        <v>26373.3</v>
      </c>
      <c r="I119" s="1">
        <v>2.4044399999999998E-12</v>
      </c>
      <c r="J119">
        <v>5928.25</v>
      </c>
      <c r="K119">
        <v>4.69801</v>
      </c>
      <c r="L119">
        <v>2100.65</v>
      </c>
      <c r="M119">
        <v>63.976100000000002</v>
      </c>
      <c r="N119">
        <v>3.6412499999999999</v>
      </c>
      <c r="O119">
        <v>217.18899999999999</v>
      </c>
      <c r="P119">
        <v>7909.59</v>
      </c>
      <c r="Q119">
        <v>28.358599999999999</v>
      </c>
      <c r="R119">
        <v>35.256700000000002</v>
      </c>
      <c r="S119">
        <v>2.1218400000000002</v>
      </c>
      <c r="T119">
        <v>8.2614199999999993</v>
      </c>
      <c r="U119">
        <v>56.0304</v>
      </c>
      <c r="V119">
        <v>43.799799999999998</v>
      </c>
      <c r="W119">
        <v>4.0033899999999996</v>
      </c>
      <c r="X119">
        <v>21.2989</v>
      </c>
      <c r="Y119">
        <v>1.8192299999999999</v>
      </c>
      <c r="Z119">
        <v>0.40533799999999998</v>
      </c>
      <c r="AA119">
        <v>0.37243799999999999</v>
      </c>
      <c r="AB119">
        <v>103.56</v>
      </c>
      <c r="AC119">
        <v>3.4478800000000001</v>
      </c>
      <c r="AD119">
        <v>0.513872</v>
      </c>
      <c r="AE119">
        <v>8.0462199999999998E-2</v>
      </c>
      <c r="AF119">
        <v>2.2437100000000001</v>
      </c>
      <c r="AI119" t="s">
        <v>430</v>
      </c>
      <c r="AJ119" t="s">
        <v>431</v>
      </c>
    </row>
    <row r="120" spans="1:41">
      <c r="A120" t="s">
        <v>412</v>
      </c>
      <c r="C120">
        <v>2.7852800000000002</v>
      </c>
      <c r="D120">
        <v>2147.85</v>
      </c>
      <c r="E120">
        <v>1817.74</v>
      </c>
      <c r="F120">
        <v>1429.52</v>
      </c>
      <c r="G120">
        <v>4416.74</v>
      </c>
      <c r="H120">
        <v>13378.8</v>
      </c>
      <c r="I120" s="1">
        <v>1.6099200000000001E-12</v>
      </c>
      <c r="J120">
        <v>3398.57</v>
      </c>
      <c r="K120">
        <v>4.8897500000000003</v>
      </c>
      <c r="L120">
        <v>1636.17</v>
      </c>
      <c r="M120">
        <v>40.6205</v>
      </c>
      <c r="N120">
        <v>2.3218999999999999</v>
      </c>
      <c r="O120">
        <v>195.35</v>
      </c>
      <c r="P120">
        <v>9616.06</v>
      </c>
      <c r="Q120">
        <v>33.4771</v>
      </c>
      <c r="R120">
        <v>36.956600000000002</v>
      </c>
      <c r="S120">
        <v>2.6991499999999999</v>
      </c>
      <c r="T120">
        <v>6.54155</v>
      </c>
      <c r="U120">
        <v>54.2624</v>
      </c>
      <c r="V120">
        <v>31.687100000000001</v>
      </c>
      <c r="W120">
        <v>4.6471600000000004</v>
      </c>
      <c r="X120">
        <v>22.573899999999998</v>
      </c>
      <c r="Y120">
        <v>0.965696</v>
      </c>
      <c r="Z120">
        <v>0.33617900000000001</v>
      </c>
      <c r="AA120">
        <v>0.28692600000000001</v>
      </c>
      <c r="AB120">
        <v>81.764700000000005</v>
      </c>
      <c r="AC120">
        <v>2.3334800000000002</v>
      </c>
      <c r="AD120">
        <v>0.43714900000000001</v>
      </c>
      <c r="AE120">
        <v>8.4012799999999999E-2</v>
      </c>
      <c r="AF120">
        <v>0.96269499999999997</v>
      </c>
    </row>
    <row r="121" spans="1:41">
      <c r="A121" t="s">
        <v>413</v>
      </c>
      <c r="AH121" t="s">
        <v>143</v>
      </c>
      <c r="AI121">
        <v>7.4166666666666686E-2</v>
      </c>
      <c r="AJ121">
        <v>7.4166666666666686E-2</v>
      </c>
    </row>
    <row r="122" spans="1:41">
      <c r="A122" t="s">
        <v>413</v>
      </c>
      <c r="C122">
        <v>1.78135</v>
      </c>
      <c r="D122">
        <v>1568.52</v>
      </c>
      <c r="E122">
        <v>4177.95</v>
      </c>
      <c r="F122">
        <v>4206.53</v>
      </c>
      <c r="G122">
        <v>12602.5</v>
      </c>
      <c r="H122">
        <v>22383.200000000001</v>
      </c>
      <c r="I122" s="1">
        <v>4.4607800000000003E-12</v>
      </c>
      <c r="J122">
        <v>4367.13</v>
      </c>
      <c r="K122">
        <v>2.6575500000000001</v>
      </c>
      <c r="L122">
        <v>1863.61</v>
      </c>
      <c r="M122">
        <v>33.070099999999996</v>
      </c>
      <c r="N122">
        <v>21.6311</v>
      </c>
      <c r="O122">
        <v>130.33600000000001</v>
      </c>
      <c r="P122">
        <v>5456.85</v>
      </c>
      <c r="Q122">
        <v>16.756</v>
      </c>
      <c r="R122">
        <v>25.790099999999999</v>
      </c>
      <c r="S122">
        <v>2.2756400000000001</v>
      </c>
      <c r="T122">
        <v>1.49997</v>
      </c>
      <c r="U122">
        <v>47.624200000000002</v>
      </c>
      <c r="V122">
        <v>41.540900000000001</v>
      </c>
      <c r="W122">
        <v>2.8140000000000001</v>
      </c>
      <c r="X122">
        <v>18.504999999999999</v>
      </c>
      <c r="Y122">
        <v>1.4689300000000001</v>
      </c>
      <c r="Z122">
        <v>0.250643</v>
      </c>
      <c r="AA122">
        <v>0.104867</v>
      </c>
      <c r="AB122">
        <v>18.998699999999999</v>
      </c>
      <c r="AC122">
        <v>1.59192</v>
      </c>
      <c r="AD122">
        <v>0.23571500000000001</v>
      </c>
      <c r="AE122">
        <v>7.6628500000000002E-2</v>
      </c>
      <c r="AF122">
        <v>0.43804500000000002</v>
      </c>
      <c r="AH122" t="s">
        <v>144</v>
      </c>
      <c r="AI122">
        <v>9.0833333333333363E-2</v>
      </c>
      <c r="AJ122">
        <v>9.0833333333333363E-2</v>
      </c>
    </row>
    <row r="123" spans="1:41">
      <c r="A123" t="s">
        <v>413</v>
      </c>
      <c r="C123">
        <v>1.85337</v>
      </c>
      <c r="D123">
        <v>2549.0500000000002</v>
      </c>
      <c r="E123">
        <v>5822.38</v>
      </c>
      <c r="F123">
        <v>5635.89</v>
      </c>
      <c r="G123">
        <v>17371.7</v>
      </c>
      <c r="H123">
        <v>32964.1</v>
      </c>
      <c r="I123" s="1">
        <v>3.7572899999999996E-12</v>
      </c>
      <c r="J123">
        <v>8818.39</v>
      </c>
      <c r="K123">
        <v>4.3192899999999996</v>
      </c>
      <c r="L123">
        <v>1993.08</v>
      </c>
      <c r="M123">
        <v>39.737900000000003</v>
      </c>
      <c r="N123">
        <v>33.608699999999999</v>
      </c>
      <c r="O123">
        <v>193.125</v>
      </c>
      <c r="P123">
        <v>9107.6200000000008</v>
      </c>
      <c r="Q123">
        <v>25.4831</v>
      </c>
      <c r="R123">
        <v>28.113900000000001</v>
      </c>
      <c r="S123">
        <v>3.2561</v>
      </c>
      <c r="T123">
        <v>2.05593</v>
      </c>
      <c r="U123">
        <v>70.449299999999994</v>
      </c>
      <c r="V123">
        <v>52.293199999999999</v>
      </c>
      <c r="W123">
        <v>3.12181</v>
      </c>
      <c r="X123">
        <v>23.4041</v>
      </c>
      <c r="Y123">
        <v>2.15747</v>
      </c>
      <c r="Z123">
        <v>0.43023</v>
      </c>
      <c r="AA123">
        <v>0.17235700000000001</v>
      </c>
      <c r="AB123">
        <v>18.2898</v>
      </c>
      <c r="AC123">
        <v>2.06806</v>
      </c>
      <c r="AD123">
        <v>0.49121599999999999</v>
      </c>
      <c r="AE123">
        <v>6.9746799999999998E-2</v>
      </c>
      <c r="AF123">
        <v>0.42916599999999999</v>
      </c>
      <c r="AH123" t="s">
        <v>145</v>
      </c>
      <c r="AI123">
        <v>0.10916666666666668</v>
      </c>
      <c r="AJ123">
        <v>0.10916666666666668</v>
      </c>
    </row>
    <row r="124" spans="1:41">
      <c r="A124" t="s">
        <v>413</v>
      </c>
      <c r="C124">
        <v>1.5265</v>
      </c>
      <c r="D124">
        <v>1578.25</v>
      </c>
      <c r="E124">
        <v>4123.7700000000004</v>
      </c>
      <c r="F124">
        <v>3478.56</v>
      </c>
      <c r="G124">
        <v>15418.1</v>
      </c>
      <c r="H124">
        <v>31437.9</v>
      </c>
      <c r="I124" s="1">
        <v>1.9402600000000001E-12</v>
      </c>
      <c r="J124">
        <v>7922.88</v>
      </c>
      <c r="K124">
        <v>4.7123699999999999</v>
      </c>
      <c r="L124">
        <v>1669.8</v>
      </c>
      <c r="M124">
        <v>36.878700000000002</v>
      </c>
      <c r="N124">
        <v>40.614600000000003</v>
      </c>
      <c r="O124">
        <v>186.59899999999999</v>
      </c>
      <c r="P124">
        <v>8952.59</v>
      </c>
      <c r="Q124">
        <v>17.043600000000001</v>
      </c>
      <c r="R124">
        <v>43.660400000000003</v>
      </c>
      <c r="S124">
        <v>2.3297599999999998</v>
      </c>
      <c r="T124">
        <v>1.83369</v>
      </c>
      <c r="U124">
        <v>54.689500000000002</v>
      </c>
      <c r="V124">
        <v>47.547699999999999</v>
      </c>
      <c r="W124">
        <v>2.8871699999999998</v>
      </c>
      <c r="X124">
        <v>20.932300000000001</v>
      </c>
      <c r="Y124">
        <v>2.0969699999999998</v>
      </c>
      <c r="Z124">
        <v>0.32045800000000002</v>
      </c>
      <c r="AA124">
        <v>0.235676</v>
      </c>
      <c r="AB124">
        <v>21.529</v>
      </c>
      <c r="AC124">
        <v>1.5935999999999999</v>
      </c>
      <c r="AD124">
        <v>0.43909399999999998</v>
      </c>
      <c r="AE124">
        <v>7.3145000000000002E-2</v>
      </c>
      <c r="AF124">
        <v>0.67982200000000004</v>
      </c>
      <c r="AH124" t="s">
        <v>146</v>
      </c>
      <c r="AI124">
        <v>8.0833333333333354E-2</v>
      </c>
      <c r="AJ124">
        <v>8.0833333333333354E-2</v>
      </c>
    </row>
    <row r="125" spans="1:41">
      <c r="A125" t="s">
        <v>414</v>
      </c>
      <c r="AH125" t="s">
        <v>148</v>
      </c>
      <c r="AI125">
        <v>7.7499999999999999E-2</v>
      </c>
      <c r="AJ125">
        <v>7.7499999999999999E-2</v>
      </c>
    </row>
    <row r="126" spans="1:41">
      <c r="A126" t="s">
        <v>415</v>
      </c>
      <c r="C126">
        <v>60.061199999999999</v>
      </c>
      <c r="D126">
        <v>13899.4</v>
      </c>
      <c r="E126">
        <v>48.767600000000002</v>
      </c>
      <c r="F126">
        <v>69.561499999999995</v>
      </c>
      <c r="G126">
        <v>1124.94</v>
      </c>
      <c r="H126">
        <v>33354.699999999997</v>
      </c>
      <c r="I126" s="1">
        <v>4.9481900000000001E-12</v>
      </c>
      <c r="J126">
        <v>4975.5</v>
      </c>
      <c r="K126">
        <v>38.663800000000002</v>
      </c>
      <c r="L126">
        <v>85.486800000000002</v>
      </c>
      <c r="M126">
        <v>46.602899999999998</v>
      </c>
      <c r="N126">
        <v>40.024999999999999</v>
      </c>
      <c r="O126">
        <v>56.203299999999999</v>
      </c>
      <c r="P126">
        <v>105.265</v>
      </c>
      <c r="Q126">
        <v>63.846800000000002</v>
      </c>
      <c r="R126">
        <v>64.075400000000002</v>
      </c>
      <c r="S126">
        <v>38.0227</v>
      </c>
      <c r="T126">
        <v>45.1036</v>
      </c>
      <c r="U126">
        <v>78.416899999999998</v>
      </c>
      <c r="V126">
        <v>60.845999999999997</v>
      </c>
      <c r="W126">
        <v>52.320900000000002</v>
      </c>
      <c r="X126">
        <v>45.671399999999998</v>
      </c>
      <c r="Y126">
        <v>44.2164</v>
      </c>
      <c r="Z126">
        <v>44.042499999999997</v>
      </c>
      <c r="AA126">
        <v>34.040700000000001</v>
      </c>
      <c r="AB126">
        <v>39.936700000000002</v>
      </c>
      <c r="AC126">
        <v>52.945799999999998</v>
      </c>
      <c r="AD126">
        <v>44.799100000000003</v>
      </c>
      <c r="AE126">
        <v>42.914400000000001</v>
      </c>
      <c r="AF126">
        <v>35.751399999999997</v>
      </c>
      <c r="AH126" t="s">
        <v>149</v>
      </c>
      <c r="AI126">
        <v>0.17666666666666672</v>
      </c>
      <c r="AJ126">
        <v>0.17666666666666672</v>
      </c>
    </row>
    <row r="127" spans="1:41">
      <c r="A127" t="s">
        <v>415</v>
      </c>
      <c r="C127">
        <v>82.766999999999996</v>
      </c>
      <c r="D127">
        <v>18708.099999999999</v>
      </c>
      <c r="E127">
        <v>65.340199999999996</v>
      </c>
      <c r="F127">
        <v>87.278700000000001</v>
      </c>
      <c r="G127">
        <v>1888.53</v>
      </c>
      <c r="H127">
        <v>39806.800000000003</v>
      </c>
      <c r="I127" s="1">
        <v>4.6017199999999999E-12</v>
      </c>
      <c r="J127">
        <v>13514.9</v>
      </c>
      <c r="K127">
        <v>74.242000000000004</v>
      </c>
      <c r="L127">
        <v>108.83199999999999</v>
      </c>
      <c r="M127">
        <v>74.075800000000001</v>
      </c>
      <c r="N127">
        <v>62.504600000000003</v>
      </c>
      <c r="O127">
        <v>77.104699999999994</v>
      </c>
      <c r="P127">
        <v>86.9953</v>
      </c>
      <c r="Q127">
        <v>62.515700000000002</v>
      </c>
      <c r="R127">
        <v>67.939400000000006</v>
      </c>
      <c r="S127">
        <v>65.325800000000001</v>
      </c>
      <c r="T127">
        <v>74.453400000000002</v>
      </c>
      <c r="U127">
        <v>81.266000000000005</v>
      </c>
      <c r="V127">
        <v>77.108900000000006</v>
      </c>
      <c r="W127">
        <v>85.993700000000004</v>
      </c>
      <c r="X127">
        <v>71.192099999999996</v>
      </c>
      <c r="Y127">
        <v>67.418400000000005</v>
      </c>
      <c r="Z127">
        <v>67.835499999999996</v>
      </c>
      <c r="AA127">
        <v>64.906300000000002</v>
      </c>
      <c r="AB127">
        <v>73.459100000000007</v>
      </c>
      <c r="AC127">
        <v>74.5</v>
      </c>
      <c r="AD127">
        <v>65.522599999999997</v>
      </c>
      <c r="AE127">
        <v>72.693399999999997</v>
      </c>
      <c r="AF127">
        <v>70.613299999999995</v>
      </c>
    </row>
    <row r="128" spans="1:41">
      <c r="A128" t="s">
        <v>415</v>
      </c>
      <c r="C128">
        <v>42.482799999999997</v>
      </c>
      <c r="D128">
        <v>11273</v>
      </c>
      <c r="E128">
        <v>59.045699999999997</v>
      </c>
      <c r="F128">
        <v>73.711500000000001</v>
      </c>
      <c r="G128">
        <v>1108.18</v>
      </c>
      <c r="H128">
        <v>21613.599999999999</v>
      </c>
      <c r="I128" s="1">
        <v>4.1744400000000001E-12</v>
      </c>
      <c r="J128">
        <v>5745.8</v>
      </c>
      <c r="K128">
        <v>53.687199999999997</v>
      </c>
      <c r="L128">
        <v>101.70699999999999</v>
      </c>
      <c r="M128">
        <v>54.4223</v>
      </c>
      <c r="N128">
        <v>42.697600000000001</v>
      </c>
      <c r="O128">
        <v>56.285699999999999</v>
      </c>
      <c r="P128">
        <v>120.114</v>
      </c>
      <c r="Q128">
        <v>74.985500000000002</v>
      </c>
      <c r="R128">
        <v>77.741600000000005</v>
      </c>
      <c r="S128">
        <v>49.247700000000002</v>
      </c>
      <c r="T128">
        <v>52.636499999999998</v>
      </c>
      <c r="U128">
        <v>73.141400000000004</v>
      </c>
      <c r="V128">
        <v>87.7667</v>
      </c>
      <c r="W128">
        <v>62.278300000000002</v>
      </c>
      <c r="X128">
        <v>58.551900000000003</v>
      </c>
      <c r="Y128">
        <v>50.250599999999999</v>
      </c>
      <c r="Z128">
        <v>53.8598</v>
      </c>
      <c r="AA128">
        <v>36.606900000000003</v>
      </c>
      <c r="AB128">
        <v>44.632100000000001</v>
      </c>
      <c r="AC128">
        <v>53.849899999999998</v>
      </c>
      <c r="AD128">
        <v>43.483499999999999</v>
      </c>
      <c r="AE128">
        <v>44.837200000000003</v>
      </c>
      <c r="AF128">
        <v>47.0914</v>
      </c>
    </row>
    <row r="129" spans="1:54">
      <c r="A129" t="s">
        <v>415</v>
      </c>
      <c r="C129">
        <v>33.559399999999997</v>
      </c>
      <c r="D129">
        <v>9271.24</v>
      </c>
      <c r="E129">
        <v>44.9925</v>
      </c>
      <c r="F129">
        <v>72.983500000000006</v>
      </c>
      <c r="G129">
        <v>1298.74</v>
      </c>
      <c r="H129">
        <v>29857.7</v>
      </c>
      <c r="I129" s="1">
        <v>4.1744400000000001E-12</v>
      </c>
      <c r="J129">
        <v>7564.16</v>
      </c>
      <c r="K129">
        <v>38.579099999999997</v>
      </c>
      <c r="L129">
        <v>69.256799999999998</v>
      </c>
      <c r="M129">
        <v>29.8536</v>
      </c>
      <c r="N129">
        <v>36.079000000000001</v>
      </c>
      <c r="O129">
        <v>37.589700000000001</v>
      </c>
      <c r="P129">
        <v>109.08799999999999</v>
      </c>
      <c r="Q129">
        <v>35.516199999999998</v>
      </c>
      <c r="R129">
        <v>57.441299999999998</v>
      </c>
      <c r="S129">
        <v>22.5885</v>
      </c>
      <c r="T129">
        <v>37.723599999999998</v>
      </c>
      <c r="U129">
        <v>40.858899999999998</v>
      </c>
      <c r="V129">
        <v>31.117599999999999</v>
      </c>
      <c r="W129">
        <v>39.6188</v>
      </c>
      <c r="X129">
        <v>36.168700000000001</v>
      </c>
      <c r="Y129">
        <v>33.285899999999998</v>
      </c>
      <c r="Z129">
        <v>24.3949</v>
      </c>
      <c r="AA129">
        <v>28.938300000000002</v>
      </c>
      <c r="AB129">
        <v>51.795699999999997</v>
      </c>
      <c r="AC129">
        <v>28.645299999999999</v>
      </c>
      <c r="AD129">
        <v>22.874400000000001</v>
      </c>
      <c r="AE129">
        <v>32.627200000000002</v>
      </c>
      <c r="AF129">
        <v>34.829300000000003</v>
      </c>
      <c r="AI129" t="s">
        <v>143</v>
      </c>
      <c r="AJ129" t="s">
        <v>144</v>
      </c>
      <c r="AK129" t="s">
        <v>145</v>
      </c>
      <c r="AL129" t="s">
        <v>146</v>
      </c>
      <c r="AM129" t="s">
        <v>148</v>
      </c>
      <c r="AN129" t="s">
        <v>149</v>
      </c>
    </row>
    <row r="130" spans="1:54">
      <c r="A130" t="s">
        <v>415</v>
      </c>
      <c r="C130">
        <v>38.450000000000003</v>
      </c>
      <c r="D130">
        <v>12497.8</v>
      </c>
      <c r="E130">
        <v>37.227899999999998</v>
      </c>
      <c r="F130">
        <v>66.453999999999994</v>
      </c>
      <c r="G130">
        <v>1045.18</v>
      </c>
      <c r="H130">
        <v>22068.2</v>
      </c>
      <c r="I130" s="1">
        <v>3.9574299999999996E-12</v>
      </c>
      <c r="J130">
        <v>5025.58</v>
      </c>
      <c r="K130">
        <v>36.0075</v>
      </c>
      <c r="L130">
        <v>59.282299999999999</v>
      </c>
      <c r="M130">
        <v>32.330300000000001</v>
      </c>
      <c r="N130">
        <v>33.030500000000004</v>
      </c>
      <c r="O130">
        <v>48.2485</v>
      </c>
      <c r="P130">
        <v>78.593199999999996</v>
      </c>
      <c r="Q130">
        <v>53.470100000000002</v>
      </c>
      <c r="R130">
        <v>56.713999999999999</v>
      </c>
      <c r="S130">
        <v>26.341799999999999</v>
      </c>
      <c r="T130">
        <v>31.360399999999998</v>
      </c>
      <c r="U130">
        <v>46.303400000000003</v>
      </c>
      <c r="V130">
        <v>39.7697</v>
      </c>
      <c r="W130">
        <v>50.598100000000002</v>
      </c>
      <c r="X130">
        <v>31.002400000000002</v>
      </c>
      <c r="Y130">
        <v>26.6524</v>
      </c>
      <c r="Z130">
        <v>27.244399999999999</v>
      </c>
      <c r="AA130">
        <v>29.116099999999999</v>
      </c>
      <c r="AB130">
        <v>39.721699999999998</v>
      </c>
      <c r="AC130">
        <v>33.836799999999997</v>
      </c>
      <c r="AD130">
        <v>31.5579</v>
      </c>
      <c r="AE130">
        <v>26.6477</v>
      </c>
      <c r="AF130">
        <v>31.271699999999999</v>
      </c>
      <c r="AG130" t="s">
        <v>430</v>
      </c>
      <c r="AI130">
        <v>7.4166666666666686E-2</v>
      </c>
      <c r="AJ130">
        <v>9.0833333333333363E-2</v>
      </c>
      <c r="AK130">
        <v>0.10916666666666668</v>
      </c>
      <c r="AL130">
        <v>8.0833333333333354E-2</v>
      </c>
      <c r="AM130">
        <v>7.7499999999999999E-2</v>
      </c>
      <c r="AN130">
        <v>0.17666666666666672</v>
      </c>
    </row>
    <row r="131" spans="1:54">
      <c r="A131" t="s">
        <v>416</v>
      </c>
      <c r="AG131" t="s">
        <v>431</v>
      </c>
      <c r="AI131">
        <v>7.4166666666666686E-2</v>
      </c>
      <c r="AJ131">
        <v>9.0833333333333363E-2</v>
      </c>
      <c r="AK131">
        <v>0.10916666666666668</v>
      </c>
      <c r="AL131">
        <v>8.0833333333333354E-2</v>
      </c>
      <c r="AM131">
        <v>7.7499999999999999E-2</v>
      </c>
      <c r="AN131">
        <v>0.17666666666666672</v>
      </c>
    </row>
    <row r="132" spans="1:54">
      <c r="A132" t="s">
        <v>416</v>
      </c>
      <c r="C132">
        <v>6.8895200000000001</v>
      </c>
      <c r="D132">
        <v>12960.8</v>
      </c>
      <c r="E132">
        <v>9.3450000000000006</v>
      </c>
      <c r="F132">
        <v>23.755500000000001</v>
      </c>
      <c r="G132">
        <v>1317.49</v>
      </c>
      <c r="H132">
        <v>27780.799999999999</v>
      </c>
      <c r="I132" s="1">
        <v>4.6017199999999999E-12</v>
      </c>
      <c r="J132">
        <v>7385.13</v>
      </c>
      <c r="K132">
        <v>6.0543399999999998</v>
      </c>
      <c r="L132">
        <v>17.842700000000001</v>
      </c>
      <c r="M132">
        <v>4.9652500000000002</v>
      </c>
      <c r="N132">
        <v>4.0338099999999999</v>
      </c>
      <c r="O132">
        <v>4.34361</v>
      </c>
      <c r="P132">
        <v>38.4818</v>
      </c>
      <c r="Q132">
        <v>15.326499999999999</v>
      </c>
      <c r="R132">
        <v>16.684100000000001</v>
      </c>
      <c r="S132">
        <v>3.93567</v>
      </c>
      <c r="T132">
        <v>2.9367800000000002</v>
      </c>
      <c r="U132">
        <v>13.092599999999999</v>
      </c>
      <c r="V132">
        <v>9.6879899999999992</v>
      </c>
      <c r="W132">
        <v>5.4448299999999996</v>
      </c>
      <c r="X132">
        <v>6.8998200000000001</v>
      </c>
      <c r="Y132">
        <v>3.5214699999999999</v>
      </c>
      <c r="Z132">
        <v>3.9378000000000002</v>
      </c>
      <c r="AA132">
        <v>4.8977000000000004</v>
      </c>
      <c r="AB132">
        <v>10.2661</v>
      </c>
      <c r="AC132">
        <v>4.3127300000000002</v>
      </c>
      <c r="AD132">
        <v>4.7499399999999996</v>
      </c>
      <c r="AE132">
        <v>4.1825000000000001</v>
      </c>
      <c r="AF132">
        <v>5.0097399999999999</v>
      </c>
    </row>
    <row r="133" spans="1:54">
      <c r="A133" t="s">
        <v>416</v>
      </c>
      <c r="C133">
        <v>6.5141200000000001</v>
      </c>
      <c r="D133">
        <v>14590.3</v>
      </c>
      <c r="E133">
        <v>6.5104300000000004</v>
      </c>
      <c r="F133">
        <v>23.6739</v>
      </c>
      <c r="G133">
        <v>1625.23</v>
      </c>
      <c r="H133">
        <v>39336.5</v>
      </c>
      <c r="I133" s="1">
        <v>4.2369600000000002E-12</v>
      </c>
      <c r="J133">
        <v>7278.12</v>
      </c>
      <c r="K133">
        <v>5.1829099999999997</v>
      </c>
      <c r="L133">
        <v>19.451899999999998</v>
      </c>
      <c r="M133">
        <v>3.7082000000000002</v>
      </c>
      <c r="N133">
        <v>3.39805</v>
      </c>
      <c r="O133">
        <v>4.6506100000000004</v>
      </c>
      <c r="P133">
        <v>42.502699999999997</v>
      </c>
      <c r="Q133">
        <v>8.0546199999999999</v>
      </c>
      <c r="R133">
        <v>19.139099999999999</v>
      </c>
      <c r="S133">
        <v>2.5546799999999998</v>
      </c>
      <c r="T133">
        <v>4.4172700000000003</v>
      </c>
      <c r="U133">
        <v>16.0336</v>
      </c>
      <c r="V133">
        <v>7.4729799999999997</v>
      </c>
      <c r="W133">
        <v>3.6130399999999998</v>
      </c>
      <c r="X133">
        <v>4.6001700000000003</v>
      </c>
      <c r="Y133">
        <v>3.6821899999999999</v>
      </c>
      <c r="Z133">
        <v>3.8738700000000001</v>
      </c>
      <c r="AA133">
        <v>5.4230299999999998</v>
      </c>
      <c r="AB133">
        <v>6.7568900000000003</v>
      </c>
      <c r="AC133">
        <v>3.91933</v>
      </c>
      <c r="AD133">
        <v>3.7083400000000002</v>
      </c>
      <c r="AE133">
        <v>3.0517799999999999</v>
      </c>
      <c r="AF133">
        <v>4.1070200000000003</v>
      </c>
    </row>
    <row r="134" spans="1:54">
      <c r="A134" t="s">
        <v>416</v>
      </c>
      <c r="C134">
        <v>3.8622299999999998</v>
      </c>
      <c r="D134">
        <v>7850.79</v>
      </c>
      <c r="E134">
        <v>8.2974999999999994</v>
      </c>
      <c r="F134">
        <v>13.360900000000001</v>
      </c>
      <c r="G134">
        <v>1352.7</v>
      </c>
      <c r="H134">
        <v>24843.7</v>
      </c>
      <c r="I134" s="1">
        <v>3.9574299999999996E-12</v>
      </c>
      <c r="J134">
        <v>5646.29</v>
      </c>
      <c r="K134">
        <v>4.7134200000000002</v>
      </c>
      <c r="L134">
        <v>13.9596</v>
      </c>
      <c r="M134">
        <v>2.9838399999999998</v>
      </c>
      <c r="N134">
        <v>4.1667100000000001</v>
      </c>
      <c r="O134">
        <v>4.4026699999999996</v>
      </c>
      <c r="P134">
        <v>33.210099999999997</v>
      </c>
      <c r="Q134">
        <v>8.7722200000000008</v>
      </c>
      <c r="R134">
        <v>15.274800000000001</v>
      </c>
      <c r="S134">
        <v>2.4056899999999999</v>
      </c>
      <c r="T134">
        <v>3.4939499999999999</v>
      </c>
      <c r="U134">
        <v>11.680199999999999</v>
      </c>
      <c r="V134">
        <v>5.8116300000000001</v>
      </c>
      <c r="W134">
        <v>2.9820700000000002</v>
      </c>
      <c r="X134">
        <v>3.4902700000000002</v>
      </c>
      <c r="Y134">
        <v>2.7321599999999999</v>
      </c>
      <c r="Z134">
        <v>2.5720399999999999</v>
      </c>
      <c r="AA134">
        <v>3.16811</v>
      </c>
      <c r="AB134">
        <v>5.6836500000000001</v>
      </c>
      <c r="AC134">
        <v>2.6334499999999998</v>
      </c>
      <c r="AD134">
        <v>2.4741499999999998</v>
      </c>
      <c r="AE134">
        <v>3.28024</v>
      </c>
      <c r="AF134">
        <v>3.0540099999999999</v>
      </c>
    </row>
    <row r="135" spans="1:54">
      <c r="A135" t="s">
        <v>416</v>
      </c>
      <c r="C135">
        <v>5.7533799999999999</v>
      </c>
      <c r="D135">
        <v>13842.2</v>
      </c>
      <c r="E135">
        <v>8.5490200000000005</v>
      </c>
      <c r="F135">
        <v>20.748799999999999</v>
      </c>
      <c r="G135">
        <v>1144.22</v>
      </c>
      <c r="H135">
        <v>32949.9</v>
      </c>
      <c r="I135" s="1">
        <v>4.4888800000000002E-12</v>
      </c>
      <c r="J135">
        <v>7856.08</v>
      </c>
      <c r="K135">
        <v>4.5388700000000002</v>
      </c>
      <c r="L135">
        <v>13.9925</v>
      </c>
      <c r="M135">
        <v>3.1869499999999999</v>
      </c>
      <c r="N135">
        <v>5.0206200000000001</v>
      </c>
      <c r="O135">
        <v>4.6824500000000002</v>
      </c>
      <c r="P135">
        <v>44.328899999999997</v>
      </c>
      <c r="Q135">
        <v>7.8219099999999999</v>
      </c>
      <c r="R135">
        <v>13.824299999999999</v>
      </c>
      <c r="S135">
        <v>3.6392899999999999</v>
      </c>
      <c r="T135">
        <v>3.5118800000000001</v>
      </c>
      <c r="U135">
        <v>13.4473</v>
      </c>
      <c r="V135">
        <v>8.6793700000000005</v>
      </c>
      <c r="W135">
        <v>4.2985199999999999</v>
      </c>
      <c r="X135">
        <v>4.38931</v>
      </c>
      <c r="Y135">
        <v>3.2801800000000001</v>
      </c>
      <c r="Z135">
        <v>3.53444</v>
      </c>
      <c r="AA135">
        <v>3.2786599999999999</v>
      </c>
      <c r="AB135">
        <v>5.7596999999999996</v>
      </c>
      <c r="AC135">
        <v>3.5125799999999998</v>
      </c>
      <c r="AD135">
        <v>3.3668</v>
      </c>
      <c r="AE135">
        <v>3.4244400000000002</v>
      </c>
      <c r="AF135">
        <v>2.2505500000000001</v>
      </c>
    </row>
    <row r="136" spans="1:54">
      <c r="A136" t="s">
        <v>416</v>
      </c>
      <c r="C136">
        <v>6.5427499999999998</v>
      </c>
      <c r="D136">
        <v>11681.6</v>
      </c>
      <c r="E136">
        <v>7.6641599999999999</v>
      </c>
      <c r="F136">
        <v>18.562799999999999</v>
      </c>
      <c r="G136">
        <v>1498.97</v>
      </c>
      <c r="H136">
        <v>37665.4</v>
      </c>
      <c r="I136" s="1">
        <v>4.2369600000000002E-12</v>
      </c>
      <c r="J136">
        <v>9800.67</v>
      </c>
      <c r="K136">
        <v>7.0557800000000004</v>
      </c>
      <c r="L136">
        <v>15.861800000000001</v>
      </c>
      <c r="M136">
        <v>3.81568</v>
      </c>
      <c r="N136">
        <v>4.8937900000000001</v>
      </c>
      <c r="O136">
        <v>4.3675100000000002</v>
      </c>
      <c r="P136">
        <v>78.883899999999997</v>
      </c>
      <c r="Q136">
        <v>8.4090500000000006</v>
      </c>
      <c r="R136">
        <v>20.315100000000001</v>
      </c>
      <c r="S136">
        <v>3.5407899999999999</v>
      </c>
      <c r="T136">
        <v>4.80063</v>
      </c>
      <c r="U136">
        <v>14.955500000000001</v>
      </c>
      <c r="V136">
        <v>8.2184600000000003</v>
      </c>
      <c r="W136">
        <v>6.2631199999999998</v>
      </c>
      <c r="X136">
        <v>5.5277000000000003</v>
      </c>
      <c r="Y136">
        <v>4.0055300000000003</v>
      </c>
      <c r="Z136">
        <v>3.4344399999999999</v>
      </c>
      <c r="AA136">
        <v>5.7286799999999998</v>
      </c>
      <c r="AB136">
        <v>5.6457199999999998</v>
      </c>
      <c r="AC136">
        <v>3.0963099999999999</v>
      </c>
      <c r="AD136">
        <v>3.9664199999999998</v>
      </c>
      <c r="AE136">
        <v>3.2633899999999998</v>
      </c>
      <c r="AF136">
        <v>5.1668000000000003</v>
      </c>
    </row>
    <row r="137" spans="1:54">
      <c r="A137" t="s">
        <v>417</v>
      </c>
    </row>
    <row r="138" spans="1:54">
      <c r="A138" t="s">
        <v>417</v>
      </c>
      <c r="C138">
        <v>6.4887899999999998</v>
      </c>
      <c r="D138">
        <v>6945.66</v>
      </c>
      <c r="E138">
        <v>1786.76</v>
      </c>
      <c r="F138">
        <v>1733.01</v>
      </c>
      <c r="G138">
        <v>21898.6</v>
      </c>
      <c r="H138">
        <v>36937.699999999997</v>
      </c>
      <c r="I138" s="1">
        <v>2.0083600000000001E-12</v>
      </c>
      <c r="J138">
        <v>3372.96</v>
      </c>
      <c r="K138">
        <v>2.2035399999999998</v>
      </c>
      <c r="L138">
        <v>739.63199999999995</v>
      </c>
      <c r="M138">
        <v>16.3569</v>
      </c>
      <c r="N138">
        <v>3.2262499999999998</v>
      </c>
      <c r="O138">
        <v>101.254</v>
      </c>
      <c r="P138">
        <v>3731.14</v>
      </c>
      <c r="Q138">
        <v>13.870100000000001</v>
      </c>
      <c r="R138">
        <v>21.508900000000001</v>
      </c>
      <c r="S138">
        <v>3.1942599999999999</v>
      </c>
      <c r="T138">
        <v>4.8869400000000001</v>
      </c>
      <c r="U138">
        <v>95.929900000000004</v>
      </c>
      <c r="V138">
        <v>89.799599999999998</v>
      </c>
      <c r="W138">
        <v>2.8569499999999999</v>
      </c>
      <c r="X138">
        <v>23.8855</v>
      </c>
      <c r="Y138">
        <v>0.95150800000000002</v>
      </c>
      <c r="Z138">
        <v>0.19822000000000001</v>
      </c>
      <c r="AA138">
        <v>0.49476399999999998</v>
      </c>
      <c r="AB138">
        <v>46.665300000000002</v>
      </c>
      <c r="AC138">
        <v>2.08033</v>
      </c>
      <c r="AD138">
        <v>0.27940399999999999</v>
      </c>
      <c r="AE138">
        <v>0.29250199999999998</v>
      </c>
      <c r="AF138">
        <v>1.22397</v>
      </c>
      <c r="AP138" t="s">
        <v>432</v>
      </c>
    </row>
    <row r="139" spans="1:54">
      <c r="A139" t="s">
        <v>417</v>
      </c>
      <c r="C139">
        <v>5.50814</v>
      </c>
      <c r="D139">
        <v>2623.17</v>
      </c>
      <c r="E139">
        <v>821.61400000000003</v>
      </c>
      <c r="F139">
        <v>947.85299999999995</v>
      </c>
      <c r="G139">
        <v>15077.9</v>
      </c>
      <c r="H139">
        <v>9339.24</v>
      </c>
      <c r="I139" s="1">
        <v>2.2303900000000002E-12</v>
      </c>
      <c r="J139">
        <v>3125.41</v>
      </c>
      <c r="K139">
        <v>2.64839</v>
      </c>
      <c r="L139">
        <v>410.91300000000001</v>
      </c>
      <c r="M139">
        <v>5.5003799999999998</v>
      </c>
      <c r="N139">
        <v>3.9533800000000001</v>
      </c>
      <c r="O139">
        <v>38.993400000000001</v>
      </c>
      <c r="P139">
        <v>1520.59</v>
      </c>
      <c r="Q139">
        <v>19.168299999999999</v>
      </c>
      <c r="R139">
        <v>16.371700000000001</v>
      </c>
      <c r="S139">
        <v>1.4654199999999999</v>
      </c>
      <c r="T139">
        <v>2.9331299999999998</v>
      </c>
      <c r="U139">
        <v>98.664299999999997</v>
      </c>
      <c r="V139">
        <v>41.373199999999997</v>
      </c>
      <c r="W139">
        <v>1.66239</v>
      </c>
      <c r="X139">
        <v>10.2949</v>
      </c>
      <c r="Y139">
        <v>0.79481299999999999</v>
      </c>
      <c r="Z139">
        <v>0.27265600000000001</v>
      </c>
      <c r="AA139">
        <v>0.52072300000000005</v>
      </c>
      <c r="AB139">
        <v>42.558700000000002</v>
      </c>
      <c r="AC139">
        <v>0.84997199999999995</v>
      </c>
      <c r="AD139">
        <v>0.15379399999999999</v>
      </c>
      <c r="AE139">
        <v>0.18998300000000001</v>
      </c>
      <c r="AF139">
        <v>1.4163600000000001</v>
      </c>
      <c r="AP139" t="s">
        <v>143</v>
      </c>
      <c r="AQ139" t="s">
        <v>144</v>
      </c>
      <c r="AR139" t="s">
        <v>145</v>
      </c>
      <c r="AS139" t="s">
        <v>146</v>
      </c>
      <c r="AT139" t="s">
        <v>148</v>
      </c>
      <c r="AU139" t="s">
        <v>149</v>
      </c>
    </row>
    <row r="140" spans="1:54">
      <c r="A140" t="s">
        <v>417</v>
      </c>
      <c r="C140">
        <v>7.1248800000000001</v>
      </c>
      <c r="D140">
        <v>7786.03</v>
      </c>
      <c r="E140">
        <v>2159.84</v>
      </c>
      <c r="F140">
        <v>1681.31</v>
      </c>
      <c r="G140">
        <v>22190.7</v>
      </c>
      <c r="H140">
        <v>35987.5</v>
      </c>
      <c r="I140" s="1">
        <v>1.71985E-12</v>
      </c>
      <c r="J140">
        <v>4015.13</v>
      </c>
      <c r="K140">
        <v>3.9302100000000002</v>
      </c>
      <c r="L140">
        <v>715.81299999999999</v>
      </c>
      <c r="M140">
        <v>18.912800000000001</v>
      </c>
      <c r="N140">
        <v>3.5889600000000002</v>
      </c>
      <c r="O140">
        <v>110.291</v>
      </c>
      <c r="P140">
        <v>5650.8</v>
      </c>
      <c r="Q140">
        <v>17.529699999999998</v>
      </c>
      <c r="R140">
        <v>43.237099999999998</v>
      </c>
      <c r="S140">
        <v>2.2098300000000002</v>
      </c>
      <c r="T140">
        <v>6.4910100000000002</v>
      </c>
      <c r="U140">
        <v>167.28800000000001</v>
      </c>
      <c r="V140">
        <v>115.495</v>
      </c>
      <c r="W140">
        <v>2.4069799999999999</v>
      </c>
      <c r="X140">
        <v>29.145399999999999</v>
      </c>
      <c r="Y140">
        <v>1.2197</v>
      </c>
      <c r="Z140">
        <v>0.35194599999999998</v>
      </c>
      <c r="AA140">
        <v>0.35135</v>
      </c>
      <c r="AB140">
        <v>30.503399999999999</v>
      </c>
      <c r="AC140">
        <v>2.33318</v>
      </c>
      <c r="AD140">
        <v>0.25767600000000002</v>
      </c>
      <c r="AE140">
        <v>0.21459400000000001</v>
      </c>
      <c r="AF140">
        <v>1.4223399999999999</v>
      </c>
      <c r="AP140">
        <v>7.4166666666666686E-2</v>
      </c>
      <c r="AQ140">
        <v>9.0833333333333363E-2</v>
      </c>
      <c r="AR140">
        <v>0.10916666666666668</v>
      </c>
      <c r="AS140">
        <v>8.0833333333333354E-2</v>
      </c>
      <c r="AT140">
        <v>7.7499999999999999E-2</v>
      </c>
      <c r="AU140">
        <v>0.17666666666666672</v>
      </c>
      <c r="AW140" s="10" t="s">
        <v>143</v>
      </c>
      <c r="AX140" s="10" t="s">
        <v>144</v>
      </c>
      <c r="AY140" s="10" t="s">
        <v>145</v>
      </c>
      <c r="AZ140" s="10" t="s">
        <v>146</v>
      </c>
      <c r="BA140" s="10" t="s">
        <v>148</v>
      </c>
      <c r="BB140" s="10" t="s">
        <v>149</v>
      </c>
    </row>
    <row r="141" spans="1:54">
      <c r="A141" t="s">
        <v>419</v>
      </c>
      <c r="AG141" t="s">
        <v>143</v>
      </c>
      <c r="AH141" t="s">
        <v>144</v>
      </c>
      <c r="AI141" t="s">
        <v>145</v>
      </c>
      <c r="AJ141" t="s">
        <v>146</v>
      </c>
      <c r="AK141" t="s">
        <v>148</v>
      </c>
      <c r="AL141" t="s">
        <v>149</v>
      </c>
      <c r="AP141">
        <v>7.4166666666666686E-2</v>
      </c>
      <c r="AQ141">
        <v>9.0833333333333363E-2</v>
      </c>
      <c r="AR141">
        <v>0.10916666666666668</v>
      </c>
      <c r="AS141">
        <v>8.0833333333333354E-2</v>
      </c>
      <c r="AT141">
        <v>7.7499999999999999E-2</v>
      </c>
      <c r="AU141">
        <v>0.17666666666666672</v>
      </c>
      <c r="AW141" s="31">
        <v>39.160000000000011</v>
      </c>
      <c r="AX141" s="31">
        <v>98.009166666666687</v>
      </c>
      <c r="AY141" s="31">
        <v>200.43000000000004</v>
      </c>
      <c r="AZ141" s="31">
        <v>61.352500000000013</v>
      </c>
      <c r="BA141" s="31">
        <v>7.5175000000000001</v>
      </c>
      <c r="BB141" s="31">
        <v>286.37666666666678</v>
      </c>
    </row>
    <row r="142" spans="1:54">
      <c r="A142" s="31" t="s">
        <v>66</v>
      </c>
      <c r="B142" s="31"/>
      <c r="C142" s="31">
        <v>19.9618</v>
      </c>
      <c r="D142" s="38">
        <v>443.36399999999998</v>
      </c>
      <c r="E142" s="31">
        <v>3029.6</v>
      </c>
      <c r="F142" s="31">
        <v>3021.83</v>
      </c>
      <c r="G142" s="32">
        <v>5.5803999999999999E-12</v>
      </c>
      <c r="H142" s="31">
        <v>16710.099999999999</v>
      </c>
      <c r="I142" s="31">
        <v>1156.96</v>
      </c>
      <c r="J142" s="31">
        <v>306.06099999999998</v>
      </c>
      <c r="K142" s="31">
        <v>2.4892799999999999</v>
      </c>
      <c r="L142" s="31">
        <v>1049.49</v>
      </c>
      <c r="M142" s="31">
        <v>27.079599999999999</v>
      </c>
      <c r="N142" s="31">
        <v>21.337299999999999</v>
      </c>
      <c r="O142" s="31">
        <v>229.53200000000001</v>
      </c>
      <c r="P142" s="31">
        <v>13608.9</v>
      </c>
      <c r="Q142" s="31">
        <v>83.121399999999994</v>
      </c>
      <c r="R142" s="31">
        <v>82.674599999999998</v>
      </c>
      <c r="S142" s="31">
        <v>3.5899299999999998</v>
      </c>
      <c r="T142" s="31">
        <v>40.874699999999997</v>
      </c>
      <c r="U142" s="31">
        <v>10.579700000000001</v>
      </c>
      <c r="V142" s="31">
        <v>4.1699299999999999</v>
      </c>
      <c r="W142" s="31">
        <v>2.1939099999999999E-4</v>
      </c>
      <c r="X142" s="31">
        <v>1.8814799999999999E-4</v>
      </c>
      <c r="Y142" s="31">
        <v>3.0306199999999999</v>
      </c>
      <c r="Z142" s="31">
        <v>0.20679800000000001</v>
      </c>
      <c r="AA142" s="31">
        <v>1.6616599999999999</v>
      </c>
      <c r="AB142" s="31">
        <v>73.228999999999999</v>
      </c>
      <c r="AC142" s="31">
        <v>9.6708799999999998E-3</v>
      </c>
      <c r="AD142" s="31">
        <v>3.4810599999999999E-4</v>
      </c>
      <c r="AE142" s="31">
        <v>4.6822500000000003E-2</v>
      </c>
      <c r="AF142" s="31">
        <v>0.57850400000000002</v>
      </c>
      <c r="AG142">
        <f>AP140*10000</f>
        <v>741.66666666666686</v>
      </c>
      <c r="AH142">
        <f t="shared" ref="AH142:AL157" si="46">AQ140*10000</f>
        <v>908.3333333333336</v>
      </c>
      <c r="AI142">
        <f t="shared" si="46"/>
        <v>1091.6666666666667</v>
      </c>
      <c r="AJ142">
        <f t="shared" si="46"/>
        <v>808.3333333333336</v>
      </c>
      <c r="AK142">
        <f t="shared" si="46"/>
        <v>775</v>
      </c>
      <c r="AL142">
        <f t="shared" si="46"/>
        <v>1766.6666666666672</v>
      </c>
      <c r="AP142">
        <v>7.41666666666667E-2</v>
      </c>
      <c r="AQ142">
        <v>9.0833333333333405E-2</v>
      </c>
      <c r="AR142">
        <v>0.10916666666666699</v>
      </c>
      <c r="AS142">
        <v>8.0833333333333396E-2</v>
      </c>
      <c r="AT142">
        <v>7.7499999999999999E-2</v>
      </c>
      <c r="AU142">
        <v>0.176666666666667</v>
      </c>
      <c r="AW142" s="31">
        <v>43.239166666666677</v>
      </c>
      <c r="AX142" s="31">
        <v>96.64666666666669</v>
      </c>
      <c r="AY142" s="31">
        <v>201.95833333333334</v>
      </c>
      <c r="AZ142" s="31">
        <v>61.675833333333351</v>
      </c>
      <c r="BA142" s="31">
        <v>6.9749999999999996</v>
      </c>
      <c r="BB142" s="31">
        <v>274.18666666666678</v>
      </c>
    </row>
    <row r="143" spans="1:54">
      <c r="A143" s="31" t="s">
        <v>67</v>
      </c>
      <c r="B143" s="31"/>
      <c r="C143" s="31">
        <v>22.530100000000001</v>
      </c>
      <c r="D143" s="31">
        <v>86.965100000000007</v>
      </c>
      <c r="E143" s="31">
        <v>3462.74</v>
      </c>
      <c r="F143" s="31">
        <v>3178.1</v>
      </c>
      <c r="G143" s="32">
        <v>4.6492399999999997E-12</v>
      </c>
      <c r="H143" s="31">
        <v>13376.9</v>
      </c>
      <c r="I143" s="31">
        <v>722.62199999999996</v>
      </c>
      <c r="J143" s="31">
        <v>141.41</v>
      </c>
      <c r="K143" s="31">
        <v>2.9114200000000001</v>
      </c>
      <c r="L143" s="31">
        <v>829.68600000000004</v>
      </c>
      <c r="M143" s="31">
        <v>19.306699999999999</v>
      </c>
      <c r="N143" s="31">
        <v>5.24369</v>
      </c>
      <c r="O143" s="31">
        <v>175.04900000000001</v>
      </c>
      <c r="P143" s="31">
        <v>11881.1</v>
      </c>
      <c r="Q143" s="31">
        <v>76.560599999999994</v>
      </c>
      <c r="R143" s="31">
        <v>85.599699999999999</v>
      </c>
      <c r="S143" s="31">
        <v>2.7646199999999999</v>
      </c>
      <c r="T143" s="31">
        <v>36.802500000000002</v>
      </c>
      <c r="U143" s="31">
        <v>5.4931599999999996</v>
      </c>
      <c r="V143" s="31">
        <v>0.233794</v>
      </c>
      <c r="W143" s="31">
        <v>3.7137000000000003E-2</v>
      </c>
      <c r="X143" s="31">
        <v>4.5595800000000001E-4</v>
      </c>
      <c r="Y143" s="31">
        <v>2.3187899999999999</v>
      </c>
      <c r="Z143" s="31">
        <v>0.30649700000000002</v>
      </c>
      <c r="AA143" s="31">
        <v>1.8666799999999999</v>
      </c>
      <c r="AB143" s="31">
        <v>46.429499999999997</v>
      </c>
      <c r="AC143" s="31">
        <v>8.7319100000000007E-3</v>
      </c>
      <c r="AD143" s="31">
        <v>1.7077200000000001E-2</v>
      </c>
      <c r="AE143" s="31">
        <v>5.2954899999999999E-2</v>
      </c>
      <c r="AF143" s="31">
        <v>0.62064200000000003</v>
      </c>
      <c r="AG143">
        <f t="shared" ref="AG143:AG173" si="47">AP141*10000</f>
        <v>741.66666666666686</v>
      </c>
      <c r="AH143">
        <f t="shared" si="46"/>
        <v>908.3333333333336</v>
      </c>
      <c r="AI143">
        <f t="shared" si="46"/>
        <v>1091.6666666666667</v>
      </c>
      <c r="AJ143">
        <f t="shared" si="46"/>
        <v>808.3333333333336</v>
      </c>
      <c r="AK143">
        <f t="shared" si="46"/>
        <v>775</v>
      </c>
      <c r="AL143">
        <f t="shared" si="46"/>
        <v>1766.6666666666672</v>
      </c>
      <c r="AP143">
        <v>7.41666666666667E-2</v>
      </c>
      <c r="AQ143">
        <v>9.0833333333333405E-2</v>
      </c>
      <c r="AR143">
        <v>0.10916666666666699</v>
      </c>
      <c r="AS143">
        <v>8.0833333333333396E-2</v>
      </c>
      <c r="AT143">
        <v>7.7499999999999999E-2</v>
      </c>
      <c r="AU143">
        <v>0.176666666666667</v>
      </c>
      <c r="AW143" s="31">
        <v>39.605000000000018</v>
      </c>
      <c r="AX143" s="31">
        <v>95.284166666666735</v>
      </c>
      <c r="AY143" s="31">
        <v>201.63083333333395</v>
      </c>
      <c r="AZ143" s="31">
        <v>62.241666666666717</v>
      </c>
      <c r="BA143" s="31">
        <v>10.772499999999999</v>
      </c>
      <c r="BB143" s="31">
        <v>274.18666666666718</v>
      </c>
    </row>
    <row r="144" spans="1:54">
      <c r="A144" s="31" t="s">
        <v>68</v>
      </c>
      <c r="B144" s="31"/>
      <c r="C144" s="31">
        <v>20.223600000000001</v>
      </c>
      <c r="D144" s="31">
        <v>157.92599999999999</v>
      </c>
      <c r="E144" s="31">
        <v>2982.19</v>
      </c>
      <c r="F144" s="31">
        <v>2299.35</v>
      </c>
      <c r="G144" s="32">
        <v>4.5048300000000003E-12</v>
      </c>
      <c r="H144" s="31">
        <v>11860</v>
      </c>
      <c r="I144" s="31">
        <v>1310.68</v>
      </c>
      <c r="J144" s="31">
        <v>148.97</v>
      </c>
      <c r="K144" s="31">
        <v>1.9702299999999999</v>
      </c>
      <c r="L144" s="31">
        <v>1345.04</v>
      </c>
      <c r="M144" s="31">
        <v>96.369600000000005</v>
      </c>
      <c r="N144" s="31">
        <v>33.750799999999998</v>
      </c>
      <c r="O144" s="31">
        <v>198.96299999999999</v>
      </c>
      <c r="P144" s="31">
        <v>12896.2</v>
      </c>
      <c r="Q144" s="31">
        <v>98.135300000000001</v>
      </c>
      <c r="R144" s="31">
        <v>87.075599999999994</v>
      </c>
      <c r="S144" s="31">
        <v>2.8600699999999999</v>
      </c>
      <c r="T144" s="31">
        <v>46.251399999999997</v>
      </c>
      <c r="U144" s="31">
        <v>6.1210699999999996</v>
      </c>
      <c r="V144" s="31">
        <v>0.26048900000000003</v>
      </c>
      <c r="W144" s="31">
        <v>8.6417900000000006E-2</v>
      </c>
      <c r="X144" s="31">
        <v>4.2468899999999997E-3</v>
      </c>
      <c r="Y144" s="31">
        <v>2.0638100000000001</v>
      </c>
      <c r="Z144" s="31">
        <v>0.171376</v>
      </c>
      <c r="AA144" s="31">
        <v>1.56223</v>
      </c>
      <c r="AB144" s="31">
        <v>78.731200000000001</v>
      </c>
      <c r="AC144" s="31">
        <v>1.2570400000000001E-2</v>
      </c>
      <c r="AD144" s="31">
        <v>8.8575400000000006E-3</v>
      </c>
      <c r="AE144" s="31">
        <v>8.2218700000000006E-2</v>
      </c>
      <c r="AF144" s="31">
        <v>0.45952399999999999</v>
      </c>
      <c r="AG144">
        <f t="shared" si="47"/>
        <v>741.66666666666697</v>
      </c>
      <c r="AH144">
        <f t="shared" si="46"/>
        <v>908.33333333333405</v>
      </c>
      <c r="AI144">
        <f t="shared" si="46"/>
        <v>1091.6666666666699</v>
      </c>
      <c r="AJ144">
        <f t="shared" si="46"/>
        <v>808.33333333333394</v>
      </c>
      <c r="AK144">
        <f t="shared" si="46"/>
        <v>775</v>
      </c>
      <c r="AL144">
        <f t="shared" si="46"/>
        <v>1766.6666666666699</v>
      </c>
      <c r="AP144">
        <v>7.41666666666667E-2</v>
      </c>
      <c r="AQ144">
        <v>9.0833333333333405E-2</v>
      </c>
      <c r="AR144">
        <v>0.10916666666666699</v>
      </c>
      <c r="AS144">
        <v>8.0833333333333396E-2</v>
      </c>
      <c r="AT144">
        <v>7.7499999999999999E-2</v>
      </c>
      <c r="AU144">
        <v>0.176666666666667</v>
      </c>
      <c r="AW144" s="31">
        <v>42.497500000000024</v>
      </c>
      <c r="AX144" s="31">
        <v>97.736666666666736</v>
      </c>
      <c r="AY144" s="31">
        <v>200.32083333333395</v>
      </c>
      <c r="AZ144" s="31">
        <v>63.211666666666716</v>
      </c>
      <c r="BA144" s="31">
        <v>7.9049999999999994</v>
      </c>
      <c r="BB144" s="31">
        <v>271.71333333333388</v>
      </c>
    </row>
    <row r="145" spans="1:54">
      <c r="A145" s="31" t="s">
        <v>69</v>
      </c>
      <c r="B145" s="31"/>
      <c r="C145" s="31">
        <v>22.746099999999998</v>
      </c>
      <c r="D145" s="31">
        <v>82.941400000000002</v>
      </c>
      <c r="E145" s="31">
        <v>4765.47</v>
      </c>
      <c r="F145" s="31">
        <v>3123.28</v>
      </c>
      <c r="G145" s="32">
        <v>4.6492399999999997E-12</v>
      </c>
      <c r="H145" s="31">
        <v>14617.5</v>
      </c>
      <c r="I145" s="31">
        <v>1032.1400000000001</v>
      </c>
      <c r="J145" s="31">
        <v>136.346</v>
      </c>
      <c r="K145" s="31">
        <v>1.7351099999999999</v>
      </c>
      <c r="L145" s="31">
        <v>1285.6199999999999</v>
      </c>
      <c r="M145" s="31">
        <v>32.463700000000003</v>
      </c>
      <c r="N145" s="31">
        <v>39.176900000000003</v>
      </c>
      <c r="O145" s="31">
        <v>246.83</v>
      </c>
      <c r="P145" s="31">
        <v>15079.9</v>
      </c>
      <c r="Q145" s="31">
        <v>96.947100000000006</v>
      </c>
      <c r="R145" s="31">
        <v>111.72799999999999</v>
      </c>
      <c r="S145" s="31">
        <v>3.7363599999999999</v>
      </c>
      <c r="T145" s="31">
        <v>56.997500000000002</v>
      </c>
      <c r="U145" s="31">
        <v>6.1322000000000001</v>
      </c>
      <c r="V145" s="31">
        <v>0.181315</v>
      </c>
      <c r="W145" s="31">
        <v>5.9690399999999998E-2</v>
      </c>
      <c r="X145" s="31">
        <v>20.027799999999999</v>
      </c>
      <c r="Y145" s="31">
        <v>1.24769</v>
      </c>
      <c r="Z145" s="31">
        <v>0.16156799999999999</v>
      </c>
      <c r="AA145" s="31">
        <v>2.2794500000000002</v>
      </c>
      <c r="AB145" s="31">
        <v>83.941999999999993</v>
      </c>
      <c r="AC145" s="32">
        <v>1.8724099999999999E-6</v>
      </c>
      <c r="AD145" s="31">
        <v>4.0101199999999997E-2</v>
      </c>
      <c r="AE145" s="31">
        <v>2.9334099999999998E-2</v>
      </c>
      <c r="AF145" s="31">
        <v>0.46793499999999999</v>
      </c>
      <c r="AG145">
        <f t="shared" si="47"/>
        <v>741.66666666666697</v>
      </c>
      <c r="AH145">
        <f t="shared" si="46"/>
        <v>908.33333333333405</v>
      </c>
      <c r="AI145">
        <f t="shared" si="46"/>
        <v>1091.6666666666699</v>
      </c>
      <c r="AJ145">
        <f t="shared" si="46"/>
        <v>808.33333333333394</v>
      </c>
      <c r="AK145">
        <f t="shared" si="46"/>
        <v>775</v>
      </c>
      <c r="AL145">
        <f t="shared" si="46"/>
        <v>1766.6666666666699</v>
      </c>
      <c r="AP145">
        <v>7.41666666666667E-2</v>
      </c>
      <c r="AQ145">
        <v>9.0833333333333405E-2</v>
      </c>
      <c r="AR145">
        <v>0.10916666666666699</v>
      </c>
      <c r="AS145">
        <v>8.0833333333333396E-2</v>
      </c>
      <c r="AT145">
        <v>7.7499999999999999E-2</v>
      </c>
      <c r="AU145">
        <v>0.176666666666667</v>
      </c>
      <c r="AW145" s="31">
        <v>42.275000000000013</v>
      </c>
      <c r="AX145" s="31">
        <v>98.645000000000081</v>
      </c>
      <c r="AY145" s="31">
        <v>203.70500000000064</v>
      </c>
      <c r="AZ145" s="31">
        <v>62.726666666666716</v>
      </c>
      <c r="BA145" s="31">
        <v>8.6800000000000015</v>
      </c>
      <c r="BB145" s="31">
        <v>259.7000000000005</v>
      </c>
    </row>
    <row r="146" spans="1:54">
      <c r="A146" s="31" t="s">
        <v>70</v>
      </c>
      <c r="B146" s="31"/>
      <c r="C146" s="31">
        <v>29.393899999999999</v>
      </c>
      <c r="D146" s="31">
        <v>69.346900000000005</v>
      </c>
      <c r="E146" s="31">
        <v>4554.82</v>
      </c>
      <c r="F146" s="31">
        <v>2684.2</v>
      </c>
      <c r="G146" s="32">
        <v>3.4770699999999998E-12</v>
      </c>
      <c r="H146" s="31">
        <v>11470.4</v>
      </c>
      <c r="I146" s="31">
        <v>715.63</v>
      </c>
      <c r="J146" s="31">
        <v>132.441</v>
      </c>
      <c r="K146" s="31">
        <v>1.5620000000000001</v>
      </c>
      <c r="L146" s="31">
        <v>2173.98</v>
      </c>
      <c r="M146" s="31">
        <v>67.885599999999997</v>
      </c>
      <c r="N146" s="31">
        <v>38.3521</v>
      </c>
      <c r="O146" s="31">
        <v>284.28199999999998</v>
      </c>
      <c r="P146" s="31">
        <v>21945.4</v>
      </c>
      <c r="Q146" s="31">
        <v>134.928</v>
      </c>
      <c r="R146" s="31">
        <v>115.65300000000001</v>
      </c>
      <c r="S146" s="31">
        <v>4.0024199999999999</v>
      </c>
      <c r="T146" s="31">
        <v>93.806399999999996</v>
      </c>
      <c r="U146" s="31">
        <v>4.5371300000000003</v>
      </c>
      <c r="V146" s="31">
        <v>0.33701900000000001</v>
      </c>
      <c r="W146" s="31">
        <v>6.3197299999999998E-2</v>
      </c>
      <c r="X146" s="31">
        <v>4.6802200000000001E-4</v>
      </c>
      <c r="Y146" s="31">
        <v>0.54608299999999999</v>
      </c>
      <c r="Z146" s="31">
        <v>0.201788</v>
      </c>
      <c r="AA146" s="31">
        <v>3.2626200000000001</v>
      </c>
      <c r="AB146" s="31">
        <v>139.69399999999999</v>
      </c>
      <c r="AC146" s="31">
        <v>1.1236400000000001E-2</v>
      </c>
      <c r="AD146" s="31">
        <v>3.9148999999999998E-3</v>
      </c>
      <c r="AE146" s="31">
        <v>2.5627400000000002E-2</v>
      </c>
      <c r="AF146" s="31">
        <v>0.25686799999999999</v>
      </c>
      <c r="AG146">
        <f t="shared" si="47"/>
        <v>741.66666666666697</v>
      </c>
      <c r="AH146">
        <f t="shared" si="46"/>
        <v>908.33333333333405</v>
      </c>
      <c r="AI146">
        <f t="shared" si="46"/>
        <v>1091.6666666666699</v>
      </c>
      <c r="AJ146">
        <f t="shared" si="46"/>
        <v>808.33333333333394</v>
      </c>
      <c r="AK146">
        <f t="shared" si="46"/>
        <v>775</v>
      </c>
      <c r="AL146">
        <f t="shared" si="46"/>
        <v>1766.6666666666699</v>
      </c>
      <c r="AP146">
        <v>7.41666666666667E-2</v>
      </c>
      <c r="AQ146">
        <v>9.0833333333333405E-2</v>
      </c>
      <c r="AR146">
        <v>0.10916666666666699</v>
      </c>
      <c r="AS146">
        <v>8.0833333333333396E-2</v>
      </c>
      <c r="AT146">
        <v>7.7499999999999999E-2</v>
      </c>
      <c r="AU146">
        <v>0.176666666666667</v>
      </c>
      <c r="AW146" s="35">
        <v>39.901666666666685</v>
      </c>
      <c r="AX146" s="35">
        <v>90.742500000000064</v>
      </c>
      <c r="AY146" s="35">
        <v>193.88000000000062</v>
      </c>
      <c r="AZ146" s="35">
        <v>64.343333333333391</v>
      </c>
      <c r="BA146" s="35">
        <v>9.6875</v>
      </c>
      <c r="BB146" s="35">
        <v>309.34333333333399</v>
      </c>
    </row>
    <row r="147" spans="1:54">
      <c r="A147" s="35" t="s">
        <v>71</v>
      </c>
      <c r="B147" s="35"/>
      <c r="C147" s="35">
        <v>26.614000000000001</v>
      </c>
      <c r="D147" s="35">
        <v>130.75399999999999</v>
      </c>
      <c r="E147" s="35">
        <v>5313.4</v>
      </c>
      <c r="F147" s="35">
        <v>3263.16</v>
      </c>
      <c r="G147" s="40">
        <v>4.99127E-12</v>
      </c>
      <c r="H147" s="35">
        <v>10153.799999999999</v>
      </c>
      <c r="I147" s="35">
        <v>719.50900000000001</v>
      </c>
      <c r="J147" s="35">
        <v>246.50800000000001</v>
      </c>
      <c r="K147" s="35">
        <v>3.5774300000000001</v>
      </c>
      <c r="L147" s="35">
        <v>2357.87</v>
      </c>
      <c r="M147" s="35">
        <v>38.297600000000003</v>
      </c>
      <c r="N147" s="35">
        <v>6.6988300000000001</v>
      </c>
      <c r="O147" s="35">
        <v>304.262</v>
      </c>
      <c r="P147" s="35">
        <v>15988.2</v>
      </c>
      <c r="Q147" s="35">
        <v>102.871</v>
      </c>
      <c r="R147" s="35">
        <v>109.93300000000001</v>
      </c>
      <c r="S147" s="35">
        <v>3.5684</v>
      </c>
      <c r="T147" s="35">
        <v>90.804900000000004</v>
      </c>
      <c r="U147" s="35">
        <v>4.25413</v>
      </c>
      <c r="V147" s="35">
        <v>0.30327900000000002</v>
      </c>
      <c r="W147" s="35">
        <v>0.117825</v>
      </c>
      <c r="X147" s="35">
        <v>1.08242E-4</v>
      </c>
      <c r="Y147" s="35">
        <v>2.50562</v>
      </c>
      <c r="Z147" s="35">
        <v>0.46733200000000003</v>
      </c>
      <c r="AA147" s="35">
        <v>2.0121600000000002</v>
      </c>
      <c r="AB147" s="35">
        <v>175.011</v>
      </c>
      <c r="AC147" s="35">
        <v>9.4045199999999995E-3</v>
      </c>
      <c r="AD147" s="35">
        <v>2.6186899999999999E-2</v>
      </c>
      <c r="AE147" s="35">
        <v>4.4025700000000001E-2</v>
      </c>
      <c r="AF147" s="35">
        <v>0.48666199999999998</v>
      </c>
      <c r="AG147">
        <f t="shared" si="47"/>
        <v>741.66666666666697</v>
      </c>
      <c r="AH147">
        <f t="shared" si="46"/>
        <v>908.33333333333405</v>
      </c>
      <c r="AI147">
        <f t="shared" si="46"/>
        <v>1091.6666666666699</v>
      </c>
      <c r="AJ147">
        <f t="shared" si="46"/>
        <v>808.33333333333394</v>
      </c>
      <c r="AK147">
        <f t="shared" si="46"/>
        <v>775</v>
      </c>
      <c r="AL147">
        <f t="shared" si="46"/>
        <v>1766.6666666666699</v>
      </c>
      <c r="AP147">
        <v>7.41666666666667E-2</v>
      </c>
      <c r="AQ147">
        <v>9.0833333333333405E-2</v>
      </c>
      <c r="AR147">
        <v>0.10916666666666699</v>
      </c>
      <c r="AS147">
        <v>8.0833333333333396E-2</v>
      </c>
      <c r="AT147">
        <v>7.7499999999999999E-2</v>
      </c>
      <c r="AU147">
        <v>0.176666666666667</v>
      </c>
      <c r="AW147" s="35">
        <v>39.901666666666685</v>
      </c>
      <c r="AX147" s="35">
        <v>91.832500000000067</v>
      </c>
      <c r="AY147" s="35">
        <v>192.57000000000059</v>
      </c>
      <c r="AZ147" s="35">
        <v>64.505000000000052</v>
      </c>
      <c r="BA147" s="35">
        <v>10.85</v>
      </c>
      <c r="BB147" s="35">
        <v>306.16333333333387</v>
      </c>
    </row>
    <row r="148" spans="1:54">
      <c r="A148" s="35" t="s">
        <v>72</v>
      </c>
      <c r="B148" s="35"/>
      <c r="C148" s="35">
        <v>22.269300000000001</v>
      </c>
      <c r="D148" s="35">
        <v>104.05800000000001</v>
      </c>
      <c r="E148" s="35">
        <v>4348.76</v>
      </c>
      <c r="F148" s="35">
        <v>2694.77</v>
      </c>
      <c r="G148" s="40">
        <v>5.4569700000000003E-12</v>
      </c>
      <c r="H148" s="35">
        <v>12630.4</v>
      </c>
      <c r="I148" s="35">
        <v>727.18600000000004</v>
      </c>
      <c r="J148" s="35">
        <v>193.93600000000001</v>
      </c>
      <c r="K148" s="35">
        <v>2.9005299999999998</v>
      </c>
      <c r="L148" s="35">
        <v>2134.5700000000002</v>
      </c>
      <c r="M148" s="35">
        <v>39.432200000000002</v>
      </c>
      <c r="N148" s="35">
        <v>21.754799999999999</v>
      </c>
      <c r="O148" s="35">
        <v>385.57799999999997</v>
      </c>
      <c r="P148" s="35">
        <v>20674.400000000001</v>
      </c>
      <c r="Q148" s="35">
        <v>113.18899999999999</v>
      </c>
      <c r="R148" s="35">
        <v>105.355</v>
      </c>
      <c r="S148" s="35">
        <v>3.7049500000000002</v>
      </c>
      <c r="T148" s="35">
        <v>95.037199999999999</v>
      </c>
      <c r="U148" s="35">
        <v>5.4238999999999997</v>
      </c>
      <c r="V148" s="35">
        <v>0.29221399999999997</v>
      </c>
      <c r="W148" s="35">
        <v>0.23682700000000001</v>
      </c>
      <c r="X148" s="35">
        <v>1.7572099999999999E-4</v>
      </c>
      <c r="Y148" s="35">
        <v>4.3286199999999999</v>
      </c>
      <c r="Z148" s="35">
        <v>0.32207599999999997</v>
      </c>
      <c r="AA148" s="35">
        <v>2.9348000000000001</v>
      </c>
      <c r="AB148" s="35">
        <v>186.19399999999999</v>
      </c>
      <c r="AC148" s="35">
        <v>1.55435E-2</v>
      </c>
      <c r="AD148" s="35">
        <v>2.4653100000000001E-2</v>
      </c>
      <c r="AE148" s="35">
        <v>6.9801299999999997E-2</v>
      </c>
      <c r="AF148" s="35">
        <v>0.61614899999999995</v>
      </c>
      <c r="AG148">
        <f t="shared" si="47"/>
        <v>741.66666666666697</v>
      </c>
      <c r="AH148">
        <f t="shared" si="46"/>
        <v>908.33333333333405</v>
      </c>
      <c r="AI148">
        <f t="shared" si="46"/>
        <v>1091.6666666666699</v>
      </c>
      <c r="AJ148">
        <f t="shared" si="46"/>
        <v>808.33333333333394</v>
      </c>
      <c r="AK148">
        <f t="shared" si="46"/>
        <v>775</v>
      </c>
      <c r="AL148">
        <f t="shared" si="46"/>
        <v>1766.6666666666699</v>
      </c>
      <c r="AP148">
        <v>7.41666666666667E-2</v>
      </c>
      <c r="AQ148">
        <v>9.0833333333333405E-2</v>
      </c>
      <c r="AR148">
        <v>0.10916666666666699</v>
      </c>
      <c r="AS148">
        <v>8.0833333333333396E-2</v>
      </c>
      <c r="AT148">
        <v>7.7499999999999999E-2</v>
      </c>
      <c r="AU148">
        <v>0.176666666666667</v>
      </c>
      <c r="AW148" s="31">
        <v>41.755833333333349</v>
      </c>
      <c r="AX148" s="31">
        <v>90.651666666666742</v>
      </c>
      <c r="AY148" s="31">
        <v>194.75333333333393</v>
      </c>
      <c r="AZ148" s="31">
        <v>66.202500000000057</v>
      </c>
      <c r="BA148" s="31">
        <v>8.06</v>
      </c>
      <c r="BB148" s="31">
        <v>302.98333333333392</v>
      </c>
    </row>
    <row r="149" spans="1:54">
      <c r="A149" s="31" t="s">
        <v>73</v>
      </c>
      <c r="B149" s="31"/>
      <c r="C149" s="31">
        <v>22.7012</v>
      </c>
      <c r="D149" s="31">
        <v>104.48</v>
      </c>
      <c r="E149" s="31">
        <v>3670.36</v>
      </c>
      <c r="F149" s="31">
        <v>3611.71</v>
      </c>
      <c r="G149" s="32">
        <v>4.9481900000000001E-12</v>
      </c>
      <c r="H149" s="31">
        <v>16196.9</v>
      </c>
      <c r="I149" s="31">
        <v>719.27499999999998</v>
      </c>
      <c r="J149" s="31">
        <v>189.74799999999999</v>
      </c>
      <c r="K149" s="31">
        <v>2.6010399999999998</v>
      </c>
      <c r="L149" s="31">
        <v>1098.58</v>
      </c>
      <c r="M149" s="31">
        <v>13.5009</v>
      </c>
      <c r="N149" s="31">
        <v>6.0196300000000003</v>
      </c>
      <c r="O149" s="31">
        <v>269.52699999999999</v>
      </c>
      <c r="P149" s="31">
        <v>10670.1</v>
      </c>
      <c r="Q149" s="31">
        <v>78.617000000000004</v>
      </c>
      <c r="R149" s="31">
        <v>73.070899999999995</v>
      </c>
      <c r="S149" s="31">
        <v>3.9155799999999998</v>
      </c>
      <c r="T149" s="31">
        <v>61.780999999999999</v>
      </c>
      <c r="U149" s="31">
        <v>4.4225500000000002</v>
      </c>
      <c r="V149" s="31">
        <v>0.23855599999999999</v>
      </c>
      <c r="W149" s="31">
        <v>3.5190800000000001E-2</v>
      </c>
      <c r="X149" s="31">
        <v>6.5783900000000001E-4</v>
      </c>
      <c r="Y149" s="31">
        <v>1.6644600000000001</v>
      </c>
      <c r="Z149" s="31">
        <v>0.296873</v>
      </c>
      <c r="AA149" s="31">
        <v>3.2332000000000001</v>
      </c>
      <c r="AB149" s="31">
        <v>114.178</v>
      </c>
      <c r="AC149" s="31">
        <v>8.6881100000000006E-3</v>
      </c>
      <c r="AD149" s="31">
        <v>2.9126899999999999E-3</v>
      </c>
      <c r="AE149" s="31">
        <v>4.3694499999999997E-2</v>
      </c>
      <c r="AF149" s="31">
        <v>0.425618</v>
      </c>
      <c r="AG149">
        <f t="shared" si="47"/>
        <v>741.66666666666697</v>
      </c>
      <c r="AH149">
        <f t="shared" si="46"/>
        <v>908.33333333333405</v>
      </c>
      <c r="AI149">
        <f t="shared" si="46"/>
        <v>1091.6666666666699</v>
      </c>
      <c r="AJ149">
        <f t="shared" si="46"/>
        <v>808.33333333333394</v>
      </c>
      <c r="AK149">
        <f t="shared" si="46"/>
        <v>775</v>
      </c>
      <c r="AL149">
        <f t="shared" si="46"/>
        <v>1766.6666666666699</v>
      </c>
      <c r="AP149">
        <v>7.41666666666667E-2</v>
      </c>
      <c r="AQ149">
        <v>9.0833333333333405E-2</v>
      </c>
      <c r="AR149">
        <v>0.10916666666666699</v>
      </c>
      <c r="AS149">
        <v>8.0833333333333396E-2</v>
      </c>
      <c r="AT149">
        <v>7.7499999999999999E-2</v>
      </c>
      <c r="AU149">
        <v>0.176666666666667</v>
      </c>
      <c r="AW149" s="31">
        <v>41.681666666666679</v>
      </c>
      <c r="AX149" s="31">
        <v>91.650833333333409</v>
      </c>
      <c r="AY149" s="31">
        <v>193.77083333333394</v>
      </c>
      <c r="AZ149" s="31">
        <v>65.87916666666672</v>
      </c>
      <c r="BA149" s="31">
        <v>7.5949999999999998</v>
      </c>
      <c r="BB149" s="31">
        <v>305.2800000000006</v>
      </c>
    </row>
    <row r="150" spans="1:54">
      <c r="A150" s="31" t="s">
        <v>74</v>
      </c>
      <c r="B150" s="31"/>
      <c r="C150" s="31">
        <v>16.223600000000001</v>
      </c>
      <c r="D150" s="31">
        <v>102.24</v>
      </c>
      <c r="E150" s="31">
        <v>3956.5</v>
      </c>
      <c r="F150" s="31">
        <v>3655.87</v>
      </c>
      <c r="G150" s="32">
        <v>5.7101999999999996E-12</v>
      </c>
      <c r="H150" s="31">
        <v>12596.5</v>
      </c>
      <c r="I150" s="31">
        <v>1041.77</v>
      </c>
      <c r="J150" s="31">
        <v>158.357</v>
      </c>
      <c r="K150" s="31">
        <v>1.98872</v>
      </c>
      <c r="L150" s="31">
        <v>670.63900000000001</v>
      </c>
      <c r="M150" s="31">
        <v>16.334</v>
      </c>
      <c r="N150" s="31">
        <v>7.0873799999999996</v>
      </c>
      <c r="O150" s="31">
        <v>156.143</v>
      </c>
      <c r="P150" s="31">
        <v>7569.37</v>
      </c>
      <c r="Q150" s="31">
        <v>66.369100000000003</v>
      </c>
      <c r="R150" s="31">
        <v>75.144099999999995</v>
      </c>
      <c r="S150" s="31">
        <v>3.2226900000000001</v>
      </c>
      <c r="T150" s="31">
        <v>37.3386</v>
      </c>
      <c r="U150" s="31">
        <v>4.8314300000000001</v>
      </c>
      <c r="V150" s="31">
        <v>0.22174199999999999</v>
      </c>
      <c r="W150" s="31">
        <v>5.6378999999999999E-2</v>
      </c>
      <c r="X150" s="31">
        <v>2.8451100000000001E-3</v>
      </c>
      <c r="Y150" s="31">
        <v>1.51335</v>
      </c>
      <c r="Z150" s="31">
        <v>0.31108400000000003</v>
      </c>
      <c r="AA150" s="31">
        <v>1.48248</v>
      </c>
      <c r="AB150" s="31">
        <v>61.229900000000001</v>
      </c>
      <c r="AC150" s="31">
        <v>4.4339399999999999E-3</v>
      </c>
      <c r="AD150" s="31">
        <v>6.6956100000000005E-4</v>
      </c>
      <c r="AE150" s="31">
        <v>4.4764999999999999E-2</v>
      </c>
      <c r="AF150" s="31">
        <v>0.41532400000000003</v>
      </c>
      <c r="AG150">
        <f t="shared" si="47"/>
        <v>741.66666666666697</v>
      </c>
      <c r="AH150">
        <f t="shared" si="46"/>
        <v>908.33333333333405</v>
      </c>
      <c r="AI150">
        <f t="shared" si="46"/>
        <v>1091.6666666666699</v>
      </c>
      <c r="AJ150">
        <f t="shared" si="46"/>
        <v>808.33333333333394</v>
      </c>
      <c r="AK150">
        <f t="shared" si="46"/>
        <v>775</v>
      </c>
      <c r="AL150">
        <f t="shared" si="46"/>
        <v>1766.6666666666699</v>
      </c>
      <c r="AP150">
        <v>7.41666666666667E-2</v>
      </c>
      <c r="AQ150">
        <v>9.0833333333333405E-2</v>
      </c>
      <c r="AR150">
        <v>0.10916666666666699</v>
      </c>
      <c r="AS150">
        <v>8.0833333333333396E-2</v>
      </c>
      <c r="AT150">
        <v>7.7499999999999999E-2</v>
      </c>
      <c r="AU150">
        <v>0.176666666666667</v>
      </c>
      <c r="AW150" s="33">
        <v>41.310833333333349</v>
      </c>
      <c r="AX150" s="33">
        <v>89.107500000000073</v>
      </c>
      <c r="AY150" s="33">
        <v>194.75333333333393</v>
      </c>
      <c r="AZ150" s="33">
        <v>65.070833333333383</v>
      </c>
      <c r="BA150" s="33">
        <v>9.4550000000000001</v>
      </c>
      <c r="BB150" s="33">
        <v>306.6933333333339</v>
      </c>
    </row>
    <row r="151" spans="1:54">
      <c r="A151" s="33" t="s">
        <v>361</v>
      </c>
      <c r="B151" s="33"/>
      <c r="C151" s="33">
        <v>20.479700000000001</v>
      </c>
      <c r="D151" s="33">
        <v>104.13500000000001</v>
      </c>
      <c r="E151" s="33">
        <v>4222.95</v>
      </c>
      <c r="F151" s="33">
        <v>3619.97</v>
      </c>
      <c r="G151" s="34">
        <v>3.9226600000000002E-12</v>
      </c>
      <c r="H151" s="33">
        <v>14284</v>
      </c>
      <c r="I151" s="33">
        <v>605.81100000000004</v>
      </c>
      <c r="J151" s="33">
        <v>105.51</v>
      </c>
      <c r="K151" s="33">
        <v>3.9150900000000002</v>
      </c>
      <c r="L151" s="33">
        <v>1552.95</v>
      </c>
      <c r="M151" s="33">
        <v>28.5014</v>
      </c>
      <c r="N151" s="33">
        <v>14.5299</v>
      </c>
      <c r="O151" s="33">
        <v>252.94399999999999</v>
      </c>
      <c r="P151" s="33">
        <v>11561.6</v>
      </c>
      <c r="Q151" s="33">
        <v>78.051199999999994</v>
      </c>
      <c r="R151" s="33">
        <v>92.046800000000005</v>
      </c>
      <c r="S151" s="33">
        <v>3.88544</v>
      </c>
      <c r="T151" s="33">
        <v>49.820300000000003</v>
      </c>
      <c r="U151" s="33">
        <v>7.2011799999999999</v>
      </c>
      <c r="V151" s="33">
        <v>0.15892700000000001</v>
      </c>
      <c r="W151" s="33">
        <v>6.38798E-2</v>
      </c>
      <c r="X151" s="33">
        <v>0.117894</v>
      </c>
      <c r="Y151" s="33">
        <v>3.29765</v>
      </c>
      <c r="Z151" s="33">
        <v>0.32413199999999998</v>
      </c>
      <c r="AA151" s="33">
        <v>2.9452799999999999</v>
      </c>
      <c r="AB151" s="33">
        <v>112.42700000000001</v>
      </c>
      <c r="AC151" s="34">
        <v>4.7706000000000001E-7</v>
      </c>
      <c r="AD151" s="34">
        <v>1.59728E-6</v>
      </c>
      <c r="AE151" s="33">
        <v>8.5481699999999994E-2</v>
      </c>
      <c r="AF151" s="33">
        <v>0.59351200000000004</v>
      </c>
      <c r="AG151">
        <f t="shared" si="47"/>
        <v>741.66666666666697</v>
      </c>
      <c r="AH151">
        <f t="shared" si="46"/>
        <v>908.33333333333405</v>
      </c>
      <c r="AI151">
        <f t="shared" si="46"/>
        <v>1091.6666666666699</v>
      </c>
      <c r="AJ151">
        <f t="shared" si="46"/>
        <v>808.33333333333394</v>
      </c>
      <c r="AK151">
        <f t="shared" si="46"/>
        <v>775</v>
      </c>
      <c r="AL151">
        <f t="shared" si="46"/>
        <v>1766.6666666666699</v>
      </c>
      <c r="AP151">
        <v>7.41666666666667E-2</v>
      </c>
      <c r="AQ151">
        <v>9.0833333333333405E-2</v>
      </c>
      <c r="AR151">
        <v>0.10916666666666699</v>
      </c>
      <c r="AS151">
        <v>8.0833333333333396E-2</v>
      </c>
      <c r="AT151">
        <v>7.7499999999999999E-2</v>
      </c>
      <c r="AU151">
        <v>0.176666666666667</v>
      </c>
      <c r="AW151" s="33">
        <v>38.640833333333347</v>
      </c>
      <c r="AX151" s="33">
        <v>93.830833333333402</v>
      </c>
      <c r="AY151" s="33">
        <v>198.24666666666727</v>
      </c>
      <c r="AZ151" s="33">
        <v>65.960000000000051</v>
      </c>
      <c r="BA151" s="33">
        <v>10.23</v>
      </c>
      <c r="BB151" s="33">
        <v>287.96666666666721</v>
      </c>
    </row>
    <row r="152" spans="1:54">
      <c r="A152" s="33" t="s">
        <v>362</v>
      </c>
      <c r="B152" s="33"/>
      <c r="C152" s="33">
        <v>16.713699999999999</v>
      </c>
      <c r="D152" s="33">
        <v>107.236</v>
      </c>
      <c r="E152" s="33">
        <v>3488.21</v>
      </c>
      <c r="F152" s="33">
        <v>2842.47</v>
      </c>
      <c r="G152" s="34">
        <v>2.7737399999999999E-12</v>
      </c>
      <c r="H152" s="33">
        <v>12666.3</v>
      </c>
      <c r="I152" s="33">
        <v>617.76800000000003</v>
      </c>
      <c r="J152" s="33">
        <v>172.17599999999999</v>
      </c>
      <c r="K152" s="33">
        <v>5.0778999999999996</v>
      </c>
      <c r="L152" s="33">
        <v>1694.93</v>
      </c>
      <c r="M152" s="33">
        <v>39.325800000000001</v>
      </c>
      <c r="N152" s="33">
        <v>32.684899999999999</v>
      </c>
      <c r="O152" s="33">
        <v>241.357</v>
      </c>
      <c r="P152" s="33">
        <v>12332.1</v>
      </c>
      <c r="Q152" s="33">
        <v>80.810599999999994</v>
      </c>
      <c r="R152" s="33">
        <v>74.181899999999999</v>
      </c>
      <c r="S152" s="33">
        <v>3.8607200000000002</v>
      </c>
      <c r="T152" s="33">
        <v>69.156400000000005</v>
      </c>
      <c r="U152" s="33">
        <v>4.7017800000000003</v>
      </c>
      <c r="V152" s="33">
        <v>0.359012</v>
      </c>
      <c r="W152" s="33">
        <v>0.14477200000000001</v>
      </c>
      <c r="X152" s="33">
        <v>0.13216600000000001</v>
      </c>
      <c r="Y152" s="33">
        <v>2.0039500000000001</v>
      </c>
      <c r="Z152" s="33">
        <v>0.37246000000000001</v>
      </c>
      <c r="AA152" s="33">
        <v>2.7095099999999999</v>
      </c>
      <c r="AB152" s="33">
        <v>130.22200000000001</v>
      </c>
      <c r="AC152" s="34">
        <v>1.2902E-7</v>
      </c>
      <c r="AD152" s="34">
        <v>5.5771999999999997E-6</v>
      </c>
      <c r="AE152" s="33">
        <v>9.3804700000000005E-2</v>
      </c>
      <c r="AF152" s="33">
        <v>0.43739099999999997</v>
      </c>
      <c r="AG152">
        <f t="shared" si="47"/>
        <v>741.66666666666697</v>
      </c>
      <c r="AH152">
        <f t="shared" si="46"/>
        <v>908.33333333333405</v>
      </c>
      <c r="AI152">
        <f t="shared" si="46"/>
        <v>1091.6666666666699</v>
      </c>
      <c r="AJ152">
        <f t="shared" si="46"/>
        <v>808.33333333333394</v>
      </c>
      <c r="AK152">
        <f t="shared" si="46"/>
        <v>775</v>
      </c>
      <c r="AL152">
        <f t="shared" si="46"/>
        <v>1766.6666666666699</v>
      </c>
      <c r="AP152">
        <v>7.41666666666667E-2</v>
      </c>
      <c r="AQ152">
        <v>9.0833333333333405E-2</v>
      </c>
      <c r="AR152">
        <v>0.10916666666666699</v>
      </c>
      <c r="AS152">
        <v>8.0833333333333396E-2</v>
      </c>
      <c r="AT152">
        <v>7.7499999999999999E-2</v>
      </c>
      <c r="AU152">
        <v>0.176666666666667</v>
      </c>
      <c r="AW152" s="33">
        <v>40.495000000000019</v>
      </c>
      <c r="AX152" s="33">
        <v>91.923333333333389</v>
      </c>
      <c r="AY152" s="33">
        <v>199.22916666666728</v>
      </c>
      <c r="AZ152" s="33">
        <v>59.816666666666713</v>
      </c>
      <c r="BA152" s="33">
        <v>8.9124999999999996</v>
      </c>
      <c r="BB152" s="33">
        <v>301.57000000000056</v>
      </c>
    </row>
    <row r="153" spans="1:54">
      <c r="A153" s="33" t="s">
        <v>363</v>
      </c>
      <c r="B153" s="33"/>
      <c r="C153" s="33">
        <v>19.981000000000002</v>
      </c>
      <c r="D153" s="33">
        <v>94.950199999999995</v>
      </c>
      <c r="E153" s="33">
        <v>3434.06</v>
      </c>
      <c r="F153" s="33">
        <v>3465.25</v>
      </c>
      <c r="G153" s="34">
        <v>4.4888800000000002E-12</v>
      </c>
      <c r="H153" s="33">
        <v>16690.2</v>
      </c>
      <c r="I153" s="33">
        <v>1049.48</v>
      </c>
      <c r="J153" s="33">
        <v>252.93199999999999</v>
      </c>
      <c r="K153" s="33">
        <v>4.0543699999999996</v>
      </c>
      <c r="L153" s="33">
        <v>1575.06</v>
      </c>
      <c r="M153" s="33">
        <v>30.721399999999999</v>
      </c>
      <c r="N153" s="33">
        <v>31.041599999999999</v>
      </c>
      <c r="O153" s="33">
        <v>208.70099999999999</v>
      </c>
      <c r="P153" s="33">
        <v>12854.5</v>
      </c>
      <c r="Q153" s="33">
        <v>68.338700000000003</v>
      </c>
      <c r="R153" s="33">
        <v>84.147499999999994</v>
      </c>
      <c r="S153" s="33">
        <v>2.97174</v>
      </c>
      <c r="T153" s="33">
        <v>46.914400000000001</v>
      </c>
      <c r="U153" s="33">
        <v>6.8342700000000001</v>
      </c>
      <c r="V153" s="33">
        <v>1.6845600000000001</v>
      </c>
      <c r="W153" s="33">
        <v>0.40127400000000002</v>
      </c>
      <c r="X153" s="33">
        <v>3.8835600000000002E-4</v>
      </c>
      <c r="Y153" s="33">
        <v>4.04216</v>
      </c>
      <c r="Z153" s="33">
        <v>0.41540100000000002</v>
      </c>
      <c r="AA153" s="33">
        <v>2.5153599999999998</v>
      </c>
      <c r="AB153" s="33">
        <v>136.893</v>
      </c>
      <c r="AC153" s="33">
        <v>2.0369600000000002E-2</v>
      </c>
      <c r="AD153" s="33">
        <v>4.2233300000000001E-2</v>
      </c>
      <c r="AE153" s="33">
        <v>5.4521300000000002E-2</v>
      </c>
      <c r="AF153" s="33">
        <v>0.60950400000000005</v>
      </c>
      <c r="AG153">
        <f t="shared" si="47"/>
        <v>741.66666666666697</v>
      </c>
      <c r="AH153">
        <f t="shared" si="46"/>
        <v>908.33333333333405</v>
      </c>
      <c r="AI153">
        <f t="shared" si="46"/>
        <v>1091.6666666666699</v>
      </c>
      <c r="AJ153">
        <f t="shared" si="46"/>
        <v>808.33333333333394</v>
      </c>
      <c r="AK153">
        <f t="shared" si="46"/>
        <v>775</v>
      </c>
      <c r="AL153">
        <f t="shared" si="46"/>
        <v>1766.6666666666699</v>
      </c>
      <c r="AP153">
        <v>7.41666666666667E-2</v>
      </c>
      <c r="AQ153">
        <v>9.0833333333333405E-2</v>
      </c>
      <c r="AR153">
        <v>0.10916666666666699</v>
      </c>
      <c r="AS153">
        <v>8.0833333333333396E-2</v>
      </c>
      <c r="AT153">
        <v>7.7499999999999999E-2</v>
      </c>
      <c r="AU153">
        <v>0.176666666666667</v>
      </c>
      <c r="AW153" s="33">
        <v>40.495000000000019</v>
      </c>
      <c r="AX153" s="33">
        <v>91.469166666666737</v>
      </c>
      <c r="AY153" s="33">
        <v>195.40833333333393</v>
      </c>
      <c r="AZ153" s="33">
        <v>64.424166666666721</v>
      </c>
      <c r="BA153" s="33">
        <v>8.4474999999999998</v>
      </c>
      <c r="BB153" s="33">
        <v>305.10333333333392</v>
      </c>
    </row>
    <row r="154" spans="1:54">
      <c r="A154" s="33" t="s">
        <v>364</v>
      </c>
      <c r="B154" s="33"/>
      <c r="C154" s="33">
        <v>13.752800000000001</v>
      </c>
      <c r="D154" s="33">
        <v>96.595699999999994</v>
      </c>
      <c r="E154" s="33">
        <v>2593.38</v>
      </c>
      <c r="F154" s="33">
        <v>2049.09</v>
      </c>
      <c r="G154" s="34">
        <v>4.2799800000000001E-12</v>
      </c>
      <c r="H154" s="33">
        <v>13572.4</v>
      </c>
      <c r="I154" s="33">
        <v>504.625</v>
      </c>
      <c r="J154" s="33">
        <v>167.94800000000001</v>
      </c>
      <c r="K154" s="33">
        <v>3.3527</v>
      </c>
      <c r="L154" s="33">
        <v>983.63199999999995</v>
      </c>
      <c r="M154" s="33">
        <v>25.1417</v>
      </c>
      <c r="N154" s="33">
        <v>30.5928</v>
      </c>
      <c r="O154" s="33">
        <v>173.364</v>
      </c>
      <c r="P154" s="33">
        <v>9960.6299999999992</v>
      </c>
      <c r="Q154" s="33">
        <v>60.983699999999999</v>
      </c>
      <c r="R154" s="33">
        <v>58.9559</v>
      </c>
      <c r="S154" s="33">
        <v>2.7013099999999999</v>
      </c>
      <c r="T154" s="33">
        <v>44.806199999999997</v>
      </c>
      <c r="U154" s="33">
        <v>6.0472599999999996</v>
      </c>
      <c r="V154" s="33">
        <v>0.37341000000000002</v>
      </c>
      <c r="W154" s="33">
        <v>8.4413600000000005E-2</v>
      </c>
      <c r="X154" s="33">
        <v>0.105988</v>
      </c>
      <c r="Y154" s="33">
        <v>0.98883399999999999</v>
      </c>
      <c r="Z154" s="33">
        <v>0.325984</v>
      </c>
      <c r="AA154" s="33">
        <v>1.9071800000000001</v>
      </c>
      <c r="AB154" s="33">
        <v>88.091399999999993</v>
      </c>
      <c r="AC154" s="33">
        <v>8.4765799999999992E-3</v>
      </c>
      <c r="AD154" s="34">
        <v>5.7556300000000003E-5</v>
      </c>
      <c r="AE154" s="33">
        <v>9.6524100000000002E-2</v>
      </c>
      <c r="AF154" s="33">
        <v>0.45196900000000001</v>
      </c>
      <c r="AG154">
        <f t="shared" si="47"/>
        <v>741.66666666666697</v>
      </c>
      <c r="AH154">
        <f t="shared" si="46"/>
        <v>908.33333333333405</v>
      </c>
      <c r="AI154">
        <f t="shared" si="46"/>
        <v>1091.6666666666699</v>
      </c>
      <c r="AJ154">
        <f t="shared" si="46"/>
        <v>808.33333333333394</v>
      </c>
      <c r="AK154">
        <f t="shared" si="46"/>
        <v>775</v>
      </c>
      <c r="AL154">
        <f t="shared" si="46"/>
        <v>1766.6666666666699</v>
      </c>
      <c r="AP154">
        <v>7.41666666666667E-2</v>
      </c>
      <c r="AQ154">
        <v>9.0833333333333405E-2</v>
      </c>
      <c r="AR154">
        <v>0.10916666666666699</v>
      </c>
      <c r="AS154">
        <v>8.0833333333333396E-2</v>
      </c>
      <c r="AT154">
        <v>7.7499999999999999E-2</v>
      </c>
      <c r="AU154">
        <v>0.176666666666667</v>
      </c>
      <c r="AW154" s="27">
        <v>38.34416666666668</v>
      </c>
      <c r="AX154" s="27">
        <v>89.198333333333395</v>
      </c>
      <c r="AY154" s="27">
        <v>193.22500000000059</v>
      </c>
      <c r="AZ154" s="27">
        <v>63.777500000000053</v>
      </c>
      <c r="BA154" s="27">
        <v>14.647499999999999</v>
      </c>
      <c r="BB154" s="27">
        <v>307.04666666666725</v>
      </c>
    </row>
    <row r="155" spans="1:54">
      <c r="A155" s="27" t="s">
        <v>79</v>
      </c>
      <c r="B155" s="27"/>
      <c r="C155" s="27">
        <v>25.955200000000001</v>
      </c>
      <c r="D155" s="27">
        <v>132.90100000000001</v>
      </c>
      <c r="E155" s="27">
        <v>4228.3900000000003</v>
      </c>
      <c r="F155" s="27">
        <v>2730.44</v>
      </c>
      <c r="G155" s="28">
        <v>3.9226600000000002E-12</v>
      </c>
      <c r="H155" s="27">
        <v>12740.4</v>
      </c>
      <c r="I155" s="27">
        <v>719.91300000000001</v>
      </c>
      <c r="J155" s="27">
        <v>131.87299999999999</v>
      </c>
      <c r="K155" s="27">
        <v>5.7748999999999997</v>
      </c>
      <c r="L155" s="27">
        <v>2981.48</v>
      </c>
      <c r="M155" s="27">
        <v>38.998399999999997</v>
      </c>
      <c r="N155" s="27">
        <v>15.4114</v>
      </c>
      <c r="O155" s="27">
        <v>354.68099999999998</v>
      </c>
      <c r="P155" s="27">
        <v>18535.099999999999</v>
      </c>
      <c r="Q155" s="27">
        <v>88.214600000000004</v>
      </c>
      <c r="R155" s="27">
        <v>103.681</v>
      </c>
      <c r="S155" s="27">
        <v>3.42944</v>
      </c>
      <c r="T155" s="27">
        <v>94.338899999999995</v>
      </c>
      <c r="U155" s="27">
        <v>4.0122999999999998</v>
      </c>
      <c r="V155" s="27">
        <v>0.33272699999999999</v>
      </c>
      <c r="W155" s="27">
        <v>6.4807500000000004E-2</v>
      </c>
      <c r="X155" s="27">
        <v>0.16966600000000001</v>
      </c>
      <c r="Y155" s="27">
        <v>6.3022799999999997</v>
      </c>
      <c r="Z155" s="27">
        <v>0.46518300000000001</v>
      </c>
      <c r="AA155" s="27">
        <v>2.6351900000000001</v>
      </c>
      <c r="AB155" s="27">
        <v>200.96600000000001</v>
      </c>
      <c r="AC155" s="28">
        <v>1.03321E-8</v>
      </c>
      <c r="AD155" s="27">
        <v>5.6556100000000002E-4</v>
      </c>
      <c r="AE155" s="27">
        <v>9.6160599999999999E-2</v>
      </c>
      <c r="AF155" s="27">
        <v>0.77286900000000003</v>
      </c>
      <c r="AG155">
        <f t="shared" si="47"/>
        <v>741.66666666666697</v>
      </c>
      <c r="AH155">
        <f t="shared" si="46"/>
        <v>908.33333333333405</v>
      </c>
      <c r="AI155">
        <f t="shared" si="46"/>
        <v>1091.6666666666699</v>
      </c>
      <c r="AJ155">
        <f t="shared" si="46"/>
        <v>808.33333333333394</v>
      </c>
      <c r="AK155">
        <f t="shared" si="46"/>
        <v>775</v>
      </c>
      <c r="AL155">
        <f t="shared" si="46"/>
        <v>1766.6666666666699</v>
      </c>
      <c r="AP155">
        <v>7.41666666666667E-2</v>
      </c>
      <c r="AQ155">
        <v>9.0833333333333405E-2</v>
      </c>
      <c r="AR155">
        <v>0.10916666666666699</v>
      </c>
      <c r="AS155">
        <v>8.0833333333333396E-2</v>
      </c>
      <c r="AT155">
        <v>7.7499999999999999E-2</v>
      </c>
      <c r="AU155">
        <v>0.176666666666667</v>
      </c>
      <c r="AW155" s="29">
        <v>39.382500000000007</v>
      </c>
      <c r="AX155" s="29">
        <v>94.648333333333412</v>
      </c>
      <c r="AY155" s="29">
        <v>193.88000000000062</v>
      </c>
      <c r="AZ155" s="29">
        <v>65.555833333333382</v>
      </c>
      <c r="BA155" s="29">
        <v>8.99</v>
      </c>
      <c r="BB155" s="29">
        <v>299.45000000000056</v>
      </c>
    </row>
    <row r="156" spans="1:54">
      <c r="A156" s="29" t="s">
        <v>80</v>
      </c>
      <c r="B156" s="29"/>
      <c r="C156" s="29">
        <v>24.689399999999999</v>
      </c>
      <c r="D156" s="29">
        <v>78.243899999999996</v>
      </c>
      <c r="E156" s="29">
        <v>4265.18</v>
      </c>
      <c r="F156" s="29">
        <v>3009.9</v>
      </c>
      <c r="G156" s="30">
        <v>6.5470999999999998E-12</v>
      </c>
      <c r="H156" s="29">
        <v>24856.6</v>
      </c>
      <c r="I156" s="29">
        <v>884.85799999999995</v>
      </c>
      <c r="J156" s="29">
        <v>164.50200000000001</v>
      </c>
      <c r="K156" s="29">
        <v>4.5960599999999996</v>
      </c>
      <c r="L156" s="29">
        <v>2162.58</v>
      </c>
      <c r="M156" s="29">
        <v>41.8307</v>
      </c>
      <c r="N156" s="29">
        <v>17.9922</v>
      </c>
      <c r="O156" s="29">
        <v>397.99099999999999</v>
      </c>
      <c r="P156" s="29">
        <v>18661.599999999999</v>
      </c>
      <c r="Q156" s="29">
        <v>103.048</v>
      </c>
      <c r="R156" s="29">
        <v>144.18700000000001</v>
      </c>
      <c r="S156" s="29">
        <v>5.7540199999999997</v>
      </c>
      <c r="T156" s="29">
        <v>96.3078</v>
      </c>
      <c r="U156" s="29">
        <v>4.9330400000000001</v>
      </c>
      <c r="V156" s="29">
        <v>0.42671100000000001</v>
      </c>
      <c r="W156" s="29">
        <v>7.6162900000000006E-2</v>
      </c>
      <c r="X156" s="29">
        <v>0.16314500000000001</v>
      </c>
      <c r="Y156" s="29">
        <v>1.8119099999999999</v>
      </c>
      <c r="Z156" s="29">
        <v>0.38889400000000002</v>
      </c>
      <c r="AA156" s="29">
        <v>2.9545699999999999</v>
      </c>
      <c r="AB156" s="29">
        <v>237.10400000000001</v>
      </c>
      <c r="AC156" s="29">
        <v>1.3240099999999999E-2</v>
      </c>
      <c r="AD156" s="29">
        <v>1.0684000000000001E-2</v>
      </c>
      <c r="AE156" s="29">
        <v>5.8887799999999997E-2</v>
      </c>
      <c r="AF156" s="29">
        <v>0.74595800000000001</v>
      </c>
      <c r="AG156">
        <f t="shared" si="47"/>
        <v>741.66666666666697</v>
      </c>
      <c r="AH156">
        <f t="shared" si="46"/>
        <v>908.33333333333405</v>
      </c>
      <c r="AI156">
        <f t="shared" si="46"/>
        <v>1091.6666666666699</v>
      </c>
      <c r="AJ156">
        <f t="shared" si="46"/>
        <v>808.33333333333394</v>
      </c>
      <c r="AK156">
        <f t="shared" si="46"/>
        <v>775</v>
      </c>
      <c r="AL156">
        <f t="shared" si="46"/>
        <v>1766.6666666666699</v>
      </c>
      <c r="AP156">
        <v>7.41666666666667E-2</v>
      </c>
      <c r="AQ156">
        <v>9.0833333333333405E-2</v>
      </c>
      <c r="AR156">
        <v>0.10916666666666699</v>
      </c>
      <c r="AS156">
        <v>8.0833333333333396E-2</v>
      </c>
      <c r="AT156">
        <v>7.7499999999999999E-2</v>
      </c>
      <c r="AU156">
        <v>0.176666666666667</v>
      </c>
      <c r="AW156" s="33">
        <v>40.643333333333352</v>
      </c>
      <c r="AX156" s="33">
        <v>91.378333333333401</v>
      </c>
      <c r="AY156" s="33">
        <v>192.57000000000059</v>
      </c>
      <c r="AZ156" s="33">
        <v>67.091666666666725</v>
      </c>
      <c r="BA156" s="33">
        <v>8.99</v>
      </c>
      <c r="BB156" s="33">
        <v>305.45666666666727</v>
      </c>
    </row>
    <row r="157" spans="1:54">
      <c r="A157" s="33" t="s">
        <v>365</v>
      </c>
      <c r="B157" s="33"/>
      <c r="C157" s="33">
        <v>23.173200000000001</v>
      </c>
      <c r="D157" s="33">
        <v>129.315</v>
      </c>
      <c r="E157" s="33">
        <v>3345.26</v>
      </c>
      <c r="F157" s="33">
        <v>2851.25</v>
      </c>
      <c r="G157" s="34">
        <v>4.3225599999999997E-12</v>
      </c>
      <c r="H157" s="33">
        <v>6954.62</v>
      </c>
      <c r="I157" s="33">
        <v>883.36400000000003</v>
      </c>
      <c r="J157" s="33">
        <v>159.56899999999999</v>
      </c>
      <c r="K157" s="33">
        <v>2.12642</v>
      </c>
      <c r="L157" s="33">
        <v>2303.67</v>
      </c>
      <c r="M157" s="33">
        <v>37.441800000000001</v>
      </c>
      <c r="N157" s="33">
        <v>29.190300000000001</v>
      </c>
      <c r="O157" s="33">
        <v>336.45600000000002</v>
      </c>
      <c r="P157" s="33">
        <v>19801.7</v>
      </c>
      <c r="Q157" s="33">
        <v>93.034300000000002</v>
      </c>
      <c r="R157" s="33">
        <v>78.261499999999998</v>
      </c>
      <c r="S157" s="33">
        <v>3.887</v>
      </c>
      <c r="T157" s="33">
        <v>82.058400000000006</v>
      </c>
      <c r="U157" s="33">
        <v>4.7947199999999999</v>
      </c>
      <c r="V157" s="33">
        <v>0.222632</v>
      </c>
      <c r="W157" s="34">
        <v>4.0249999999999996E-6</v>
      </c>
      <c r="X157" s="34">
        <v>2.2522100000000001E-6</v>
      </c>
      <c r="Y157" s="33">
        <v>2.0540099999999999</v>
      </c>
      <c r="Z157" s="33">
        <v>0.46115</v>
      </c>
      <c r="AA157" s="33">
        <v>3.09849</v>
      </c>
      <c r="AB157" s="33">
        <v>187.245</v>
      </c>
      <c r="AC157" s="33">
        <v>7.2744200000000002E-3</v>
      </c>
      <c r="AD157" s="34">
        <v>4.4567400000000003E-5</v>
      </c>
      <c r="AE157" s="33">
        <v>6.3351599999999994E-2</v>
      </c>
      <c r="AF157" s="33">
        <v>0.600688</v>
      </c>
      <c r="AG157">
        <f t="shared" si="47"/>
        <v>741.66666666666697</v>
      </c>
      <c r="AH157">
        <f t="shared" si="46"/>
        <v>908.33333333333405</v>
      </c>
      <c r="AI157">
        <f t="shared" si="46"/>
        <v>1091.6666666666699</v>
      </c>
      <c r="AJ157">
        <f t="shared" si="46"/>
        <v>808.33333333333394</v>
      </c>
      <c r="AK157">
        <f t="shared" si="46"/>
        <v>775</v>
      </c>
      <c r="AL157">
        <f t="shared" si="46"/>
        <v>1766.6666666666699</v>
      </c>
      <c r="AP157">
        <v>7.41666666666667E-2</v>
      </c>
      <c r="AQ157">
        <v>9.0833333333333405E-2</v>
      </c>
      <c r="AR157">
        <v>0.10916666666666699</v>
      </c>
      <c r="AS157">
        <v>8.0833333333333396E-2</v>
      </c>
      <c r="AT157">
        <v>7.7499999999999999E-2</v>
      </c>
      <c r="AU157">
        <v>0.176666666666667</v>
      </c>
      <c r="AW157" s="31">
        <v>40.420833333333348</v>
      </c>
      <c r="AX157" s="31">
        <v>92.831666666666734</v>
      </c>
      <c r="AY157" s="31">
        <v>195.40833333333393</v>
      </c>
      <c r="AZ157" s="31">
        <v>64.020000000000053</v>
      </c>
      <c r="BA157" s="31">
        <v>8.7574999999999985</v>
      </c>
      <c r="BB157" s="31">
        <v>301.21666666666727</v>
      </c>
    </row>
    <row r="158" spans="1:54">
      <c r="A158" s="31" t="s">
        <v>82</v>
      </c>
      <c r="B158" s="31"/>
      <c r="C158" s="31">
        <v>17.454799999999999</v>
      </c>
      <c r="D158" s="31">
        <v>68.962299999999999</v>
      </c>
      <c r="E158" s="31">
        <v>3879.95</v>
      </c>
      <c r="F158" s="31">
        <v>2633.55</v>
      </c>
      <c r="G158" s="32">
        <v>3.9226600000000002E-12</v>
      </c>
      <c r="H158" s="31">
        <v>13464.4</v>
      </c>
      <c r="I158" s="31">
        <v>844.88800000000003</v>
      </c>
      <c r="J158" s="31">
        <v>147.953</v>
      </c>
      <c r="K158" s="31">
        <v>1.52796</v>
      </c>
      <c r="L158" s="31">
        <v>1162.76</v>
      </c>
      <c r="M158" s="31">
        <v>33.057200000000002</v>
      </c>
      <c r="N158" s="31">
        <v>15.806100000000001</v>
      </c>
      <c r="O158" s="31">
        <v>228.46</v>
      </c>
      <c r="P158" s="31">
        <v>9521.18</v>
      </c>
      <c r="Q158" s="31">
        <v>61.294800000000002</v>
      </c>
      <c r="R158" s="31">
        <v>77.768900000000002</v>
      </c>
      <c r="S158" s="31">
        <v>3.5916299999999999</v>
      </c>
      <c r="T158" s="31">
        <v>55.961599999999997</v>
      </c>
      <c r="U158" s="31">
        <v>6.1284999999999998</v>
      </c>
      <c r="V158" s="31">
        <v>0.17896999999999999</v>
      </c>
      <c r="W158" s="31">
        <v>7.3746900000000004E-2</v>
      </c>
      <c r="X158" s="31">
        <v>0.15077199999999999</v>
      </c>
      <c r="Y158" s="31">
        <v>0.85196400000000005</v>
      </c>
      <c r="Z158" s="31">
        <v>0.46507599999999999</v>
      </c>
      <c r="AA158" s="31">
        <v>2.7802500000000001</v>
      </c>
      <c r="AB158" s="31">
        <v>104.223</v>
      </c>
      <c r="AC158" s="31">
        <v>7.6201300000000001E-3</v>
      </c>
      <c r="AD158" s="32">
        <v>6.8053199999999994E-5</v>
      </c>
      <c r="AE158" s="31">
        <v>6.8936800000000006E-2</v>
      </c>
      <c r="AF158" s="31">
        <v>0.75675000000000003</v>
      </c>
      <c r="AG158">
        <f t="shared" si="47"/>
        <v>741.66666666666697</v>
      </c>
      <c r="AH158">
        <f t="shared" ref="AH158:AH173" si="48">AQ156*10000</f>
        <v>908.33333333333405</v>
      </c>
      <c r="AI158">
        <f t="shared" ref="AI158:AI173" si="49">AR156*10000</f>
        <v>1091.6666666666699</v>
      </c>
      <c r="AJ158">
        <f t="shared" ref="AJ158:AJ173" si="50">AS156*10000</f>
        <v>808.33333333333394</v>
      </c>
      <c r="AK158">
        <f t="shared" ref="AK158:AK173" si="51">AT156*10000</f>
        <v>775</v>
      </c>
      <c r="AL158">
        <f t="shared" ref="AL158:AL173" si="52">AU156*10000</f>
        <v>1766.6666666666699</v>
      </c>
      <c r="AP158">
        <v>7.41666666666667E-2</v>
      </c>
      <c r="AQ158">
        <v>9.0833333333333405E-2</v>
      </c>
      <c r="AR158">
        <v>0.10916666666666699</v>
      </c>
      <c r="AS158">
        <v>8.0833333333333396E-2</v>
      </c>
      <c r="AT158">
        <v>7.7499999999999999E-2</v>
      </c>
      <c r="AU158">
        <v>0.176666666666667</v>
      </c>
      <c r="AW158" s="29">
        <v>41.755833333333349</v>
      </c>
      <c r="AX158" s="29">
        <v>91.196666666666715</v>
      </c>
      <c r="AY158" s="29">
        <v>196.82750000000061</v>
      </c>
      <c r="AZ158" s="29">
        <v>69.84000000000006</v>
      </c>
      <c r="BA158" s="29">
        <v>0</v>
      </c>
      <c r="BB158" s="29">
        <v>311.99333333333391</v>
      </c>
    </row>
    <row r="159" spans="1:54">
      <c r="A159" s="29" t="s">
        <v>83</v>
      </c>
      <c r="B159" s="29"/>
      <c r="C159" s="29">
        <v>29.726199999999999</v>
      </c>
      <c r="D159" s="29">
        <v>72.003100000000003</v>
      </c>
      <c r="E159" s="29">
        <v>4689.13</v>
      </c>
      <c r="F159" s="29">
        <v>4248.84</v>
      </c>
      <c r="G159" s="30">
        <v>2.4110099999999998E-12</v>
      </c>
      <c r="H159" s="29">
        <v>14282.9</v>
      </c>
      <c r="I159" s="29">
        <v>817.53800000000001</v>
      </c>
      <c r="J159" s="29">
        <v>109.68600000000001</v>
      </c>
      <c r="K159" s="29">
        <v>2.33561</v>
      </c>
      <c r="L159" s="29">
        <v>1893.56</v>
      </c>
      <c r="M159" s="29">
        <v>48.587200000000003</v>
      </c>
      <c r="N159" s="29">
        <v>22.1081</v>
      </c>
      <c r="O159" s="29">
        <v>349.82799999999997</v>
      </c>
      <c r="P159" s="29">
        <v>20853.099999999999</v>
      </c>
      <c r="Q159" s="29">
        <v>122.501</v>
      </c>
      <c r="R159" s="29">
        <v>126.779</v>
      </c>
      <c r="S159" s="29">
        <v>5.4854000000000003</v>
      </c>
      <c r="T159" s="29">
        <v>96.414299999999997</v>
      </c>
      <c r="U159" s="29">
        <v>5.4447799999999997</v>
      </c>
      <c r="V159" s="29">
        <v>0.26620899999999997</v>
      </c>
      <c r="W159" s="30">
        <v>4.4715700000000001E-7</v>
      </c>
      <c r="X159" s="30">
        <v>2.5680200000000003E-7</v>
      </c>
      <c r="Y159" s="29">
        <v>1.94763</v>
      </c>
      <c r="Z159" s="29">
        <v>0.369838</v>
      </c>
      <c r="AA159" s="29">
        <v>1.8434600000000001</v>
      </c>
      <c r="AB159" s="29">
        <v>144.16800000000001</v>
      </c>
      <c r="AC159" s="29">
        <v>9.4182199999999997E-3</v>
      </c>
      <c r="AD159" s="29">
        <v>6.0719300000000001E-4</v>
      </c>
      <c r="AE159" s="29">
        <v>3.2622600000000002E-2</v>
      </c>
      <c r="AF159" s="29">
        <v>0.57276099999999996</v>
      </c>
      <c r="AG159">
        <f t="shared" si="47"/>
        <v>741.66666666666697</v>
      </c>
      <c r="AH159">
        <f t="shared" si="48"/>
        <v>908.33333333333405</v>
      </c>
      <c r="AI159">
        <f t="shared" si="49"/>
        <v>1091.6666666666699</v>
      </c>
      <c r="AJ159">
        <f t="shared" si="50"/>
        <v>808.33333333333394</v>
      </c>
      <c r="AK159">
        <f t="shared" si="51"/>
        <v>775</v>
      </c>
      <c r="AL159">
        <f t="shared" si="52"/>
        <v>1766.6666666666699</v>
      </c>
      <c r="AP159">
        <v>7.41666666666667E-2</v>
      </c>
      <c r="AQ159">
        <v>9.0833333333333405E-2</v>
      </c>
      <c r="AR159">
        <v>0.10916666666666699</v>
      </c>
      <c r="AS159">
        <v>8.0833333333333396E-2</v>
      </c>
      <c r="AT159">
        <v>7.7499999999999999E-2</v>
      </c>
      <c r="AU159">
        <v>0.176666666666667</v>
      </c>
      <c r="AW159" s="31">
        <v>37.305833333333347</v>
      </c>
      <c r="AX159" s="31">
        <v>95.647500000000079</v>
      </c>
      <c r="AY159" s="31">
        <v>197.1550000000006</v>
      </c>
      <c r="AZ159" s="31">
        <v>62.160833333333379</v>
      </c>
      <c r="BA159" s="31">
        <v>0</v>
      </c>
      <c r="BB159" s="31">
        <v>300.86333333333391</v>
      </c>
    </row>
    <row r="160" spans="1:54">
      <c r="A160" s="31" t="s">
        <v>84</v>
      </c>
      <c r="B160" s="31"/>
      <c r="C160" s="31">
        <v>33.635599999999997</v>
      </c>
      <c r="D160" s="31">
        <v>127.327</v>
      </c>
      <c r="E160" s="31">
        <v>4783.74</v>
      </c>
      <c r="F160" s="31">
        <v>3461.57</v>
      </c>
      <c r="G160" s="32">
        <v>4.9173199999999999E-12</v>
      </c>
      <c r="H160" s="31">
        <v>14761</v>
      </c>
      <c r="I160" s="31">
        <v>1400.2</v>
      </c>
      <c r="J160" s="31">
        <v>289.99799999999999</v>
      </c>
      <c r="K160" s="31">
        <v>4.0576699999999999</v>
      </c>
      <c r="L160" s="31">
        <v>1951.05</v>
      </c>
      <c r="M160" s="31">
        <v>41.057200000000002</v>
      </c>
      <c r="N160" s="31">
        <v>18.122399999999999</v>
      </c>
      <c r="O160" s="31">
        <v>412.36599999999999</v>
      </c>
      <c r="P160" s="31">
        <v>23870.1</v>
      </c>
      <c r="Q160" s="31">
        <v>108.48699999999999</v>
      </c>
      <c r="R160" s="31">
        <v>109.425</v>
      </c>
      <c r="S160" s="31">
        <v>4.77264</v>
      </c>
      <c r="T160" s="31">
        <v>107.166</v>
      </c>
      <c r="U160" s="31">
        <v>6.5146600000000001</v>
      </c>
      <c r="V160" s="31">
        <v>1.4926200000000001</v>
      </c>
      <c r="W160" s="31">
        <v>1.90405</v>
      </c>
      <c r="X160" s="31">
        <v>0.13471</v>
      </c>
      <c r="Y160" s="31">
        <v>3.7323</v>
      </c>
      <c r="Z160" s="31">
        <v>0.72585</v>
      </c>
      <c r="AA160" s="31">
        <v>3.7209500000000002</v>
      </c>
      <c r="AB160" s="31">
        <v>125.67700000000001</v>
      </c>
      <c r="AC160" s="31">
        <v>14.7902</v>
      </c>
      <c r="AD160" s="31">
        <v>0.14285300000000001</v>
      </c>
      <c r="AE160" s="31">
        <v>0.104695</v>
      </c>
      <c r="AF160" s="38">
        <v>1.5409299999999999</v>
      </c>
      <c r="AG160">
        <f t="shared" si="47"/>
        <v>741.66666666666697</v>
      </c>
      <c r="AH160">
        <f t="shared" si="48"/>
        <v>908.33333333333405</v>
      </c>
      <c r="AI160">
        <f t="shared" si="49"/>
        <v>1091.6666666666699</v>
      </c>
      <c r="AJ160">
        <f t="shared" si="50"/>
        <v>808.33333333333394</v>
      </c>
      <c r="AK160">
        <f t="shared" si="51"/>
        <v>775</v>
      </c>
      <c r="AL160">
        <f t="shared" si="52"/>
        <v>1766.6666666666699</v>
      </c>
      <c r="AP160">
        <v>7.41666666666667E-2</v>
      </c>
      <c r="AQ160">
        <v>9.0833333333333405E-2</v>
      </c>
      <c r="AR160">
        <v>0.10916666666666699</v>
      </c>
      <c r="AS160">
        <v>8.0833333333333396E-2</v>
      </c>
      <c r="AT160">
        <v>7.7499999999999999E-2</v>
      </c>
      <c r="AU160">
        <v>0.176666666666667</v>
      </c>
      <c r="AW160" s="27">
        <v>41.755833333333349</v>
      </c>
      <c r="AX160" s="27">
        <v>90.924166666666736</v>
      </c>
      <c r="AY160" s="27">
        <v>196.60916666666731</v>
      </c>
      <c r="AZ160" s="27">
        <v>68.142500000000055</v>
      </c>
      <c r="BA160" s="27">
        <v>0</v>
      </c>
      <c r="BB160" s="27">
        <v>316.94000000000062</v>
      </c>
    </row>
    <row r="161" spans="1:54">
      <c r="A161" s="27" t="s">
        <v>85</v>
      </c>
      <c r="B161" s="27"/>
      <c r="C161" s="27">
        <v>28.085899999999999</v>
      </c>
      <c r="D161" s="27">
        <v>159.845</v>
      </c>
      <c r="E161" s="27">
        <v>6284.15</v>
      </c>
      <c r="F161" s="27">
        <v>3952.74</v>
      </c>
      <c r="G161" s="28">
        <v>3.7312000000000001E-12</v>
      </c>
      <c r="H161" s="27">
        <v>14358.7</v>
      </c>
      <c r="I161" s="27">
        <v>1200.6099999999999</v>
      </c>
      <c r="J161" s="27">
        <v>119.551</v>
      </c>
      <c r="K161" s="27">
        <v>3.5183200000000001</v>
      </c>
      <c r="L161" s="27">
        <v>1849.29</v>
      </c>
      <c r="M161" s="27">
        <v>37.145000000000003</v>
      </c>
      <c r="N161" s="27">
        <v>19.703199999999999</v>
      </c>
      <c r="O161" s="27">
        <v>326.43400000000003</v>
      </c>
      <c r="P161" s="27">
        <v>19861.2</v>
      </c>
      <c r="Q161" s="27">
        <v>96.677499999999995</v>
      </c>
      <c r="R161" s="27">
        <v>111.16500000000001</v>
      </c>
      <c r="S161" s="27">
        <v>5.38218</v>
      </c>
      <c r="T161" s="27">
        <v>73.124300000000005</v>
      </c>
      <c r="U161" s="27">
        <v>4.0947100000000001</v>
      </c>
      <c r="V161" s="27">
        <v>0.26156000000000001</v>
      </c>
      <c r="W161" s="28">
        <v>2.5631200000000001E-11</v>
      </c>
      <c r="X161" s="28">
        <v>1.9571200000000001E-11</v>
      </c>
      <c r="Y161" s="27">
        <v>2.8055500000000002</v>
      </c>
      <c r="Z161" s="27">
        <v>0.48922399999999999</v>
      </c>
      <c r="AA161" s="27">
        <v>3.0909300000000002</v>
      </c>
      <c r="AB161" s="27">
        <v>146.178</v>
      </c>
      <c r="AC161" s="27">
        <v>1.41879E-4</v>
      </c>
      <c r="AD161" s="28">
        <v>1.9621000000000001E-7</v>
      </c>
      <c r="AE161" s="27">
        <v>4.4204300000000002E-2</v>
      </c>
      <c r="AF161" s="27">
        <v>0.49259999999999998</v>
      </c>
      <c r="AG161">
        <f t="shared" si="47"/>
        <v>741.66666666666697</v>
      </c>
      <c r="AH161">
        <f t="shared" si="48"/>
        <v>908.33333333333405</v>
      </c>
      <c r="AI161">
        <f t="shared" si="49"/>
        <v>1091.6666666666699</v>
      </c>
      <c r="AJ161">
        <f t="shared" si="50"/>
        <v>808.33333333333394</v>
      </c>
      <c r="AK161">
        <f t="shared" si="51"/>
        <v>775</v>
      </c>
      <c r="AL161">
        <f t="shared" si="52"/>
        <v>1766.6666666666699</v>
      </c>
      <c r="AP161">
        <v>7.41666666666667E-2</v>
      </c>
      <c r="AQ161">
        <v>9.0833333333333405E-2</v>
      </c>
      <c r="AR161">
        <v>0.10916666666666699</v>
      </c>
      <c r="AS161">
        <v>8.0833333333333396E-2</v>
      </c>
      <c r="AT161">
        <v>7.7499999999999999E-2</v>
      </c>
      <c r="AU161">
        <v>0.176666666666667</v>
      </c>
      <c r="AW161" s="31">
        <v>41.459166666666682</v>
      </c>
      <c r="AX161" s="31">
        <v>91.741666666666731</v>
      </c>
      <c r="AY161" s="31">
        <v>197.26416666666728</v>
      </c>
      <c r="AZ161" s="31">
        <v>69.112500000000054</v>
      </c>
      <c r="BA161" s="31">
        <v>0</v>
      </c>
      <c r="BB161" s="31">
        <v>311.46333333333394</v>
      </c>
    </row>
    <row r="162" spans="1:54">
      <c r="A162" s="31" t="s">
        <v>86</v>
      </c>
      <c r="B162" s="31"/>
      <c r="C162" s="31">
        <v>22.1081</v>
      </c>
      <c r="D162" s="38">
        <v>155.184</v>
      </c>
      <c r="E162" s="31">
        <v>4348.6499999999996</v>
      </c>
      <c r="F162" s="31">
        <v>3526.33</v>
      </c>
      <c r="G162" s="32">
        <v>4.8422400000000002E-12</v>
      </c>
      <c r="H162" s="31">
        <v>14530.9</v>
      </c>
      <c r="I162" s="31">
        <v>1105.47</v>
      </c>
      <c r="J162" s="31">
        <v>223.91900000000001</v>
      </c>
      <c r="K162" s="31">
        <v>2.1793</v>
      </c>
      <c r="L162" s="31">
        <v>1050.1500000000001</v>
      </c>
      <c r="M162" s="31">
        <v>31.193999999999999</v>
      </c>
      <c r="N162" s="31">
        <v>16.610499999999998</v>
      </c>
      <c r="O162" s="31">
        <v>162.84100000000001</v>
      </c>
      <c r="P162" s="31">
        <v>9336.3700000000008</v>
      </c>
      <c r="Q162" s="31">
        <v>45.749699999999997</v>
      </c>
      <c r="R162" s="31">
        <v>59.743499999999997</v>
      </c>
      <c r="S162" s="31">
        <v>4.0227399999999998</v>
      </c>
      <c r="T162" s="31">
        <v>40.365000000000002</v>
      </c>
      <c r="U162" s="31">
        <v>6.3087200000000001</v>
      </c>
      <c r="V162" s="31">
        <v>0.97585500000000003</v>
      </c>
      <c r="W162" s="31">
        <v>8.3995200000000006E-2</v>
      </c>
      <c r="X162" s="31">
        <v>0.109455</v>
      </c>
      <c r="Y162" s="31">
        <v>1.2824</v>
      </c>
      <c r="Z162" s="31">
        <v>0.32643100000000003</v>
      </c>
      <c r="AA162" s="31">
        <v>3.0309699999999999</v>
      </c>
      <c r="AB162" s="31">
        <v>77.929900000000004</v>
      </c>
      <c r="AC162" s="31">
        <v>9.6712199999999995E-3</v>
      </c>
      <c r="AD162" s="32">
        <v>3.41002E-7</v>
      </c>
      <c r="AE162" s="31">
        <v>5.4331999999999998E-2</v>
      </c>
      <c r="AF162" s="31">
        <v>0.709094</v>
      </c>
      <c r="AG162">
        <f t="shared" si="47"/>
        <v>741.66666666666697</v>
      </c>
      <c r="AH162">
        <f t="shared" si="48"/>
        <v>908.33333333333405</v>
      </c>
      <c r="AI162">
        <f t="shared" si="49"/>
        <v>1091.6666666666699</v>
      </c>
      <c r="AJ162">
        <f t="shared" si="50"/>
        <v>808.33333333333394</v>
      </c>
      <c r="AK162">
        <f t="shared" si="51"/>
        <v>775</v>
      </c>
      <c r="AL162">
        <f t="shared" si="52"/>
        <v>1766.6666666666699</v>
      </c>
      <c r="AP162">
        <v>7.41666666666667E-2</v>
      </c>
      <c r="AQ162">
        <v>9.0833333333333405E-2</v>
      </c>
      <c r="AR162">
        <v>0.10916666666666699</v>
      </c>
      <c r="AS162">
        <v>8.0833333333333396E-2</v>
      </c>
      <c r="AT162">
        <v>7.7499999999999999E-2</v>
      </c>
      <c r="AU162">
        <v>0.176666666666667</v>
      </c>
      <c r="AW162" s="31">
        <v>39.456666666666685</v>
      </c>
      <c r="AX162" s="31">
        <v>89.561666666666738</v>
      </c>
      <c r="AY162" s="31">
        <v>192.02416666666727</v>
      </c>
      <c r="AZ162" s="31">
        <v>67.980833333333393</v>
      </c>
      <c r="BA162" s="31">
        <v>10.772499999999999</v>
      </c>
      <c r="BB162" s="31">
        <v>308.63666666666728</v>
      </c>
    </row>
    <row r="163" spans="1:54">
      <c r="A163" s="31" t="s">
        <v>87</v>
      </c>
      <c r="B163" s="31"/>
      <c r="C163" s="31">
        <v>23.977499999999999</v>
      </c>
      <c r="D163" s="31">
        <v>96.311300000000003</v>
      </c>
      <c r="E163" s="31">
        <v>3960.12</v>
      </c>
      <c r="F163" s="31">
        <v>2836.7</v>
      </c>
      <c r="G163" s="32">
        <v>4.4888800000000002E-12</v>
      </c>
      <c r="H163" s="31">
        <v>12633</v>
      </c>
      <c r="I163" s="31">
        <v>585.66099999999994</v>
      </c>
      <c r="J163" s="31">
        <v>212.24</v>
      </c>
      <c r="K163" s="31">
        <v>2.9199199999999998</v>
      </c>
      <c r="L163" s="31">
        <v>1879.13</v>
      </c>
      <c r="M163" s="31">
        <v>33.773400000000002</v>
      </c>
      <c r="N163" s="31">
        <v>19.597100000000001</v>
      </c>
      <c r="O163" s="31">
        <v>241.33099999999999</v>
      </c>
      <c r="P163" s="31">
        <v>11679.9</v>
      </c>
      <c r="Q163" s="31">
        <v>47.386200000000002</v>
      </c>
      <c r="R163" s="31">
        <v>67.178399999999996</v>
      </c>
      <c r="S163" s="31">
        <v>3.8917999999999999</v>
      </c>
      <c r="T163" s="31">
        <v>51.5441</v>
      </c>
      <c r="U163" s="31">
        <v>5.2683600000000004</v>
      </c>
      <c r="V163" s="31">
        <v>0.40245399999999998</v>
      </c>
      <c r="W163" s="31">
        <v>8.1470699999999993E-2</v>
      </c>
      <c r="X163" s="32">
        <v>1.29288E-12</v>
      </c>
      <c r="Y163" s="31">
        <v>2.0606399999999998</v>
      </c>
      <c r="Z163" s="31">
        <v>0.345441</v>
      </c>
      <c r="AA163" s="31">
        <v>3.5283600000000002</v>
      </c>
      <c r="AB163" s="31">
        <v>126.03</v>
      </c>
      <c r="AC163" s="31">
        <v>5.4224900000000003E-3</v>
      </c>
      <c r="AD163" s="31">
        <v>1.41972E-2</v>
      </c>
      <c r="AE163" s="31">
        <v>3.8293199999999999E-2</v>
      </c>
      <c r="AF163" s="31">
        <v>0.62124500000000005</v>
      </c>
      <c r="AG163">
        <f t="shared" si="47"/>
        <v>741.66666666666697</v>
      </c>
      <c r="AH163">
        <f t="shared" si="48"/>
        <v>908.33333333333405</v>
      </c>
      <c r="AI163">
        <f t="shared" si="49"/>
        <v>1091.6666666666699</v>
      </c>
      <c r="AJ163">
        <f t="shared" si="50"/>
        <v>808.33333333333394</v>
      </c>
      <c r="AK163">
        <f t="shared" si="51"/>
        <v>775</v>
      </c>
      <c r="AL163">
        <f t="shared" si="52"/>
        <v>1766.6666666666699</v>
      </c>
      <c r="AP163">
        <v>7.41666666666667E-2</v>
      </c>
      <c r="AQ163">
        <v>9.0833333333333405E-2</v>
      </c>
      <c r="AR163">
        <v>0.10916666666666699</v>
      </c>
      <c r="AS163">
        <v>8.0833333333333396E-2</v>
      </c>
      <c r="AT163">
        <v>7.7499999999999999E-2</v>
      </c>
      <c r="AU163">
        <v>0.176666666666667</v>
      </c>
      <c r="AW163" s="27">
        <v>39.901666666666685</v>
      </c>
      <c r="AX163" s="27">
        <v>88.835000000000065</v>
      </c>
      <c r="AY163" s="27">
        <v>190.93250000000054</v>
      </c>
      <c r="AZ163" s="27">
        <v>66.44500000000005</v>
      </c>
      <c r="BA163" s="27">
        <v>11.625</v>
      </c>
      <c r="BB163" s="27">
        <v>312.70000000000061</v>
      </c>
    </row>
    <row r="164" spans="1:54">
      <c r="A164" s="27" t="s">
        <v>88</v>
      </c>
      <c r="B164" s="27"/>
      <c r="C164" s="27">
        <v>19.927900000000001</v>
      </c>
      <c r="D164" s="27">
        <v>124.20399999999999</v>
      </c>
      <c r="E164" s="27">
        <v>3361.93</v>
      </c>
      <c r="F164" s="27">
        <v>3355.04</v>
      </c>
      <c r="G164" s="28">
        <v>4.2369600000000002E-12</v>
      </c>
      <c r="H164" s="27">
        <v>11437.5</v>
      </c>
      <c r="I164" s="27">
        <v>1106.47</v>
      </c>
      <c r="J164" s="27">
        <v>149.08699999999999</v>
      </c>
      <c r="K164" s="27">
        <v>4.09192</v>
      </c>
      <c r="L164" s="27">
        <v>1578.33</v>
      </c>
      <c r="M164" s="27">
        <v>44.773400000000002</v>
      </c>
      <c r="N164" s="27">
        <v>22.537700000000001</v>
      </c>
      <c r="O164" s="27">
        <v>269.31299999999999</v>
      </c>
      <c r="P164" s="27">
        <v>14544.3</v>
      </c>
      <c r="Q164" s="27">
        <v>79.714100000000002</v>
      </c>
      <c r="R164" s="27">
        <v>75.206500000000005</v>
      </c>
      <c r="S164" s="27">
        <v>4.1954500000000001</v>
      </c>
      <c r="T164" s="27">
        <v>59.967799999999997</v>
      </c>
      <c r="U164" s="27">
        <v>6.5553800000000004</v>
      </c>
      <c r="V164" s="27">
        <v>0.28362100000000001</v>
      </c>
      <c r="W164" s="27">
        <v>9.5808599999999994E-2</v>
      </c>
      <c r="X164" s="28">
        <v>3.53905E-13</v>
      </c>
      <c r="Y164" s="27">
        <v>3.23943</v>
      </c>
      <c r="Z164" s="27">
        <v>0.26507999999999998</v>
      </c>
      <c r="AA164" s="27">
        <v>2.3758300000000001</v>
      </c>
      <c r="AB164" s="27">
        <v>118.46599999999999</v>
      </c>
      <c r="AC164" s="27">
        <v>7.3713900000000002E-3</v>
      </c>
      <c r="AD164" s="28">
        <v>4.2753000000000004E-6</v>
      </c>
      <c r="AE164" s="27">
        <v>0.10971499999999999</v>
      </c>
      <c r="AF164" s="27">
        <v>0.43164200000000003</v>
      </c>
      <c r="AG164">
        <f t="shared" si="47"/>
        <v>741.66666666666697</v>
      </c>
      <c r="AH164">
        <f t="shared" si="48"/>
        <v>908.33333333333405</v>
      </c>
      <c r="AI164">
        <f t="shared" si="49"/>
        <v>1091.6666666666699</v>
      </c>
      <c r="AJ164">
        <f t="shared" si="50"/>
        <v>808.33333333333394</v>
      </c>
      <c r="AK164">
        <f t="shared" si="51"/>
        <v>775</v>
      </c>
      <c r="AL164">
        <f t="shared" si="52"/>
        <v>1766.6666666666699</v>
      </c>
      <c r="AP164">
        <v>7.41666666666667E-2</v>
      </c>
      <c r="AQ164">
        <v>9.0833333333333405E-2</v>
      </c>
      <c r="AR164">
        <v>0.10916666666666699</v>
      </c>
      <c r="AS164">
        <v>8.0833333333333396E-2</v>
      </c>
      <c r="AT164">
        <v>7.7499999999999999E-2</v>
      </c>
      <c r="AU164">
        <v>0.176666666666667</v>
      </c>
      <c r="AW164" s="33">
        <v>40.124166666666682</v>
      </c>
      <c r="AX164" s="33">
        <v>92.286666666666733</v>
      </c>
      <c r="AY164" s="33">
        <v>195.19000000000059</v>
      </c>
      <c r="AZ164" s="33">
        <v>69.435833333333392</v>
      </c>
      <c r="BA164" s="33">
        <v>0</v>
      </c>
      <c r="BB164" s="33">
        <v>319.2366666666673</v>
      </c>
    </row>
    <row r="165" spans="1:54">
      <c r="A165" s="33" t="s">
        <v>366</v>
      </c>
      <c r="B165" s="33"/>
      <c r="C165" s="33">
        <v>19.845500000000001</v>
      </c>
      <c r="D165" s="33">
        <v>113.86199999999999</v>
      </c>
      <c r="E165" s="33">
        <v>3873.81</v>
      </c>
      <c r="F165" s="33">
        <v>3017.83</v>
      </c>
      <c r="G165" s="34">
        <v>3.6379800000000002E-12</v>
      </c>
      <c r="H165" s="33">
        <v>18810.099999999999</v>
      </c>
      <c r="I165" s="33">
        <v>723.58100000000002</v>
      </c>
      <c r="J165" s="33">
        <v>126.983</v>
      </c>
      <c r="K165" s="33">
        <v>2.26152</v>
      </c>
      <c r="L165" s="33">
        <v>1449.78</v>
      </c>
      <c r="M165" s="33">
        <v>61.548299999999998</v>
      </c>
      <c r="N165" s="33">
        <v>31.8721</v>
      </c>
      <c r="O165" s="33">
        <v>232.86500000000001</v>
      </c>
      <c r="P165" s="33">
        <v>18085.900000000001</v>
      </c>
      <c r="Q165" s="33">
        <v>55.2881</v>
      </c>
      <c r="R165" s="33">
        <v>91.794899999999998</v>
      </c>
      <c r="S165" s="33">
        <v>3.0335999999999999</v>
      </c>
      <c r="T165" s="33">
        <v>58.588200000000001</v>
      </c>
      <c r="U165" s="33">
        <v>4.7594700000000003</v>
      </c>
      <c r="V165" s="33">
        <v>0.110903</v>
      </c>
      <c r="W165" s="34">
        <v>2.0234400000000002E-9</v>
      </c>
      <c r="X165" s="34">
        <v>1.1527500000000001E-13</v>
      </c>
      <c r="Y165" s="33">
        <v>1.8600399999999999</v>
      </c>
      <c r="Z165" s="33">
        <v>0.18676499999999999</v>
      </c>
      <c r="AA165" s="33">
        <v>2.1875900000000001</v>
      </c>
      <c r="AB165" s="33">
        <v>144.93</v>
      </c>
      <c r="AC165" s="33">
        <v>7.8584199999999996E-3</v>
      </c>
      <c r="AD165" s="34">
        <v>1.48254E-5</v>
      </c>
      <c r="AE165" s="33">
        <v>4.2004800000000002E-2</v>
      </c>
      <c r="AF165" s="33">
        <v>0.64447100000000002</v>
      </c>
      <c r="AG165">
        <f t="shared" si="47"/>
        <v>741.66666666666697</v>
      </c>
      <c r="AH165">
        <f t="shared" si="48"/>
        <v>908.33333333333405</v>
      </c>
      <c r="AI165">
        <f t="shared" si="49"/>
        <v>1091.6666666666699</v>
      </c>
      <c r="AJ165">
        <f t="shared" si="50"/>
        <v>808.33333333333394</v>
      </c>
      <c r="AK165">
        <f t="shared" si="51"/>
        <v>775</v>
      </c>
      <c r="AL165">
        <f t="shared" si="52"/>
        <v>1766.6666666666699</v>
      </c>
      <c r="AP165">
        <v>7.41666666666667E-2</v>
      </c>
      <c r="AQ165">
        <v>9.0833333333333405E-2</v>
      </c>
      <c r="AR165">
        <v>0.10916666666666699</v>
      </c>
      <c r="AS165">
        <v>8.0833333333333396E-2</v>
      </c>
      <c r="AT165">
        <v>7.7499999999999999E-2</v>
      </c>
      <c r="AU165">
        <v>0.176666666666667</v>
      </c>
      <c r="AW165" s="31">
        <v>39.605000000000018</v>
      </c>
      <c r="AX165" s="31">
        <v>93.195000000000064</v>
      </c>
      <c r="AY165" s="31">
        <v>195.62666666666729</v>
      </c>
      <c r="AZ165" s="31">
        <v>69.516666666666723</v>
      </c>
      <c r="BA165" s="31">
        <v>0</v>
      </c>
      <c r="BB165" s="31">
        <v>316.76333333333395</v>
      </c>
    </row>
    <row r="166" spans="1:54">
      <c r="A166" s="31" t="s">
        <v>90</v>
      </c>
      <c r="B166" s="31"/>
      <c r="C166" s="31">
        <v>21.727</v>
      </c>
      <c r="D166" s="31">
        <v>124.414</v>
      </c>
      <c r="E166" s="31">
        <v>3734.89</v>
      </c>
      <c r="F166" s="31">
        <v>2547.9499999999998</v>
      </c>
      <c r="G166" s="32">
        <v>5.83711E-12</v>
      </c>
      <c r="H166" s="31">
        <v>9220.06</v>
      </c>
      <c r="I166" s="31">
        <v>603.99699999999996</v>
      </c>
      <c r="J166" s="31">
        <v>168</v>
      </c>
      <c r="K166" s="31">
        <v>1.5725899999999999</v>
      </c>
      <c r="L166" s="31">
        <v>1397.5</v>
      </c>
      <c r="M166" s="31">
        <v>44.270200000000003</v>
      </c>
      <c r="N166" s="31">
        <v>35.286299999999997</v>
      </c>
      <c r="O166" s="31">
        <v>222.28299999999999</v>
      </c>
      <c r="P166" s="31">
        <v>14262.1</v>
      </c>
      <c r="Q166" s="31">
        <v>66.257300000000001</v>
      </c>
      <c r="R166" s="31">
        <v>60.682099999999998</v>
      </c>
      <c r="S166" s="31">
        <v>2.7237900000000002</v>
      </c>
      <c r="T166" s="31">
        <v>54.714100000000002</v>
      </c>
      <c r="U166" s="31">
        <v>4.9034300000000002</v>
      </c>
      <c r="V166" s="31">
        <v>0.29113</v>
      </c>
      <c r="W166" s="31">
        <v>2.92339E-2</v>
      </c>
      <c r="X166" s="32">
        <v>2.06317E-14</v>
      </c>
      <c r="Y166" s="31">
        <v>1.25708</v>
      </c>
      <c r="Z166" s="31">
        <v>0.18518699999999999</v>
      </c>
      <c r="AA166" s="31">
        <v>2.2290700000000001</v>
      </c>
      <c r="AB166" s="31">
        <v>136.97999999999999</v>
      </c>
      <c r="AC166" s="32">
        <v>1.2201800000000001E-5</v>
      </c>
      <c r="AD166" s="32">
        <v>5.3140799999999998E-5</v>
      </c>
      <c r="AE166" s="31">
        <v>4.6664499999999998E-2</v>
      </c>
      <c r="AF166" s="31">
        <v>0.39834999999999998</v>
      </c>
      <c r="AG166">
        <f t="shared" si="47"/>
        <v>741.66666666666697</v>
      </c>
      <c r="AH166">
        <f t="shared" si="48"/>
        <v>908.33333333333405</v>
      </c>
      <c r="AI166">
        <f t="shared" si="49"/>
        <v>1091.6666666666699</v>
      </c>
      <c r="AJ166">
        <f t="shared" si="50"/>
        <v>808.33333333333394</v>
      </c>
      <c r="AK166">
        <f t="shared" si="51"/>
        <v>775</v>
      </c>
      <c r="AL166">
        <f t="shared" si="52"/>
        <v>1766.6666666666699</v>
      </c>
      <c r="AP166">
        <v>7.41666666666667E-2</v>
      </c>
      <c r="AQ166">
        <v>9.0833333333333405E-2</v>
      </c>
      <c r="AR166">
        <v>0.10916666666666699</v>
      </c>
      <c r="AS166">
        <v>8.0833333333333396E-2</v>
      </c>
      <c r="AT166">
        <v>7.7499999999999999E-2</v>
      </c>
      <c r="AU166">
        <v>0.176666666666667</v>
      </c>
      <c r="AW166" s="29">
        <v>39.679166666666681</v>
      </c>
      <c r="AX166" s="29">
        <v>90.8333333333334</v>
      </c>
      <c r="AY166" s="29">
        <v>195.08083333333394</v>
      </c>
      <c r="AZ166" s="29">
        <v>69.193333333333385</v>
      </c>
      <c r="BA166" s="29">
        <v>0</v>
      </c>
      <c r="BB166" s="29">
        <v>325.59666666666732</v>
      </c>
    </row>
    <row r="167" spans="1:54">
      <c r="A167" s="29" t="s">
        <v>91</v>
      </c>
      <c r="B167" s="29"/>
      <c r="C167" s="29">
        <v>24.398099999999999</v>
      </c>
      <c r="D167" s="29">
        <v>111.88800000000001</v>
      </c>
      <c r="E167" s="29">
        <v>4388.79</v>
      </c>
      <c r="F167" s="29">
        <v>3816.14</v>
      </c>
      <c r="G167" s="30">
        <v>3.7312000000000001E-12</v>
      </c>
      <c r="H167" s="29">
        <v>11477.5</v>
      </c>
      <c r="I167" s="29">
        <v>878.15300000000002</v>
      </c>
      <c r="J167" s="29">
        <v>124.04300000000001</v>
      </c>
      <c r="K167" s="29">
        <v>1.7971900000000001</v>
      </c>
      <c r="L167" s="29">
        <v>1265.97</v>
      </c>
      <c r="M167" s="29">
        <v>47.832799999999999</v>
      </c>
      <c r="N167" s="29">
        <v>20.2865</v>
      </c>
      <c r="O167" s="29">
        <v>207.054</v>
      </c>
      <c r="P167" s="29">
        <v>13133.6</v>
      </c>
      <c r="Q167" s="29">
        <v>70.467399999999998</v>
      </c>
      <c r="R167" s="29">
        <v>77.5154</v>
      </c>
      <c r="S167" s="29">
        <v>1.25315</v>
      </c>
      <c r="T167" s="29">
        <v>38.738500000000002</v>
      </c>
      <c r="U167" s="29">
        <v>5.1630700000000003</v>
      </c>
      <c r="V167" s="29">
        <v>0.17263200000000001</v>
      </c>
      <c r="W167" s="29">
        <v>7.6544000000000001E-2</v>
      </c>
      <c r="X167" s="30">
        <v>7.3255699999999996E-15</v>
      </c>
      <c r="Y167" s="29">
        <v>1.7360800000000001</v>
      </c>
      <c r="Z167" s="29">
        <v>0.21868899999999999</v>
      </c>
      <c r="AA167" s="29">
        <v>1.76627</v>
      </c>
      <c r="AB167" s="29">
        <v>112.11</v>
      </c>
      <c r="AC167" s="30">
        <v>1.5739900000000002E-5</v>
      </c>
      <c r="AD167" s="29">
        <v>3.0576900000000001E-4</v>
      </c>
      <c r="AE167" s="29">
        <v>4.4228999999999997E-2</v>
      </c>
      <c r="AF167" s="29">
        <v>0.415717</v>
      </c>
      <c r="AG167">
        <f t="shared" si="47"/>
        <v>741.66666666666697</v>
      </c>
      <c r="AH167">
        <f t="shared" si="48"/>
        <v>908.33333333333405</v>
      </c>
      <c r="AI167">
        <f t="shared" si="49"/>
        <v>1091.6666666666699</v>
      </c>
      <c r="AJ167">
        <f t="shared" si="50"/>
        <v>808.33333333333394</v>
      </c>
      <c r="AK167">
        <f t="shared" si="51"/>
        <v>775</v>
      </c>
      <c r="AL167">
        <f t="shared" si="52"/>
        <v>1766.6666666666699</v>
      </c>
      <c r="AP167">
        <v>7.41666666666667E-2</v>
      </c>
      <c r="AQ167">
        <v>9.0833333333333405E-2</v>
      </c>
      <c r="AR167">
        <v>0.10916666666666699</v>
      </c>
      <c r="AS167">
        <v>8.0833333333333396E-2</v>
      </c>
      <c r="AT167">
        <v>7.7499999999999999E-2</v>
      </c>
      <c r="AU167">
        <v>0.176666666666667</v>
      </c>
      <c r="AW167" s="27">
        <v>39.308333333333351</v>
      </c>
      <c r="AX167" s="27">
        <v>90.470000000000084</v>
      </c>
      <c r="AY167" s="27">
        <v>195.29916666666728</v>
      </c>
      <c r="AZ167" s="27">
        <v>69.516666666666723</v>
      </c>
      <c r="BA167" s="27">
        <v>0</v>
      </c>
      <c r="BB167" s="27">
        <v>326.30333333333397</v>
      </c>
    </row>
    <row r="168" spans="1:54">
      <c r="A168" s="27" t="s">
        <v>92</v>
      </c>
      <c r="B168" s="27"/>
      <c r="C168" s="27">
        <v>15.2707</v>
      </c>
      <c r="D168" s="27">
        <v>86.364900000000006</v>
      </c>
      <c r="E168" s="27">
        <v>3343.86</v>
      </c>
      <c r="F168" s="27">
        <v>3973.67</v>
      </c>
      <c r="G168" s="28">
        <v>3.96909E-12</v>
      </c>
      <c r="H168" s="27">
        <v>13704.9</v>
      </c>
      <c r="I168" s="27">
        <v>901.96600000000001</v>
      </c>
      <c r="J168" s="27">
        <v>190.143</v>
      </c>
      <c r="K168" s="27">
        <v>3.4260100000000002</v>
      </c>
      <c r="L168" s="27">
        <v>1700.57</v>
      </c>
      <c r="M168" s="27">
        <v>64.472399999999993</v>
      </c>
      <c r="N168" s="27">
        <v>45.968800000000002</v>
      </c>
      <c r="O168" s="27">
        <v>183.19499999999999</v>
      </c>
      <c r="P168" s="27">
        <v>15025.7</v>
      </c>
      <c r="Q168" s="27">
        <v>43.381799999999998</v>
      </c>
      <c r="R168" s="27">
        <v>97.448700000000002</v>
      </c>
      <c r="S168" s="27">
        <v>3.5687199999999999</v>
      </c>
      <c r="T168" s="27">
        <v>39.7502</v>
      </c>
      <c r="U168" s="27">
        <v>4.1854300000000002</v>
      </c>
      <c r="V168" s="27">
        <v>0.28172999999999998</v>
      </c>
      <c r="W168" s="27">
        <v>4.4050800000000001E-2</v>
      </c>
      <c r="X168" s="28">
        <v>1.9713899999999999E-15</v>
      </c>
      <c r="Y168" s="27">
        <v>3.3883000000000001</v>
      </c>
      <c r="Z168" s="27">
        <v>0.31066100000000002</v>
      </c>
      <c r="AA168" s="27">
        <v>2.5040499999999999</v>
      </c>
      <c r="AB168" s="27">
        <v>89.200900000000004</v>
      </c>
      <c r="AC168" s="27">
        <v>6.9502799999999997E-3</v>
      </c>
      <c r="AD168" s="27">
        <v>4.84654E-4</v>
      </c>
      <c r="AE168" s="27">
        <v>7.4801099999999995E-2</v>
      </c>
      <c r="AF168" s="27">
        <v>0.49442399999999997</v>
      </c>
      <c r="AG168">
        <f t="shared" si="47"/>
        <v>741.66666666666697</v>
      </c>
      <c r="AH168">
        <f t="shared" si="48"/>
        <v>908.33333333333405</v>
      </c>
      <c r="AI168">
        <f t="shared" si="49"/>
        <v>1091.6666666666699</v>
      </c>
      <c r="AJ168">
        <f t="shared" si="50"/>
        <v>808.33333333333394</v>
      </c>
      <c r="AK168">
        <f t="shared" si="51"/>
        <v>775</v>
      </c>
      <c r="AL168">
        <f t="shared" si="52"/>
        <v>1766.6666666666699</v>
      </c>
      <c r="AP168">
        <v>7.41666666666667E-2</v>
      </c>
      <c r="AQ168">
        <v>9.0833333333333405E-2</v>
      </c>
      <c r="AR168">
        <v>0.10916666666666699</v>
      </c>
      <c r="AS168">
        <v>8.0833333333333396E-2</v>
      </c>
      <c r="AT168">
        <v>7.7499999999999999E-2</v>
      </c>
      <c r="AU168">
        <v>0.176666666666667</v>
      </c>
      <c r="AW168" s="33">
        <v>38.270000000000017</v>
      </c>
      <c r="AX168" s="33">
        <v>89.74333333333341</v>
      </c>
      <c r="AY168" s="33">
        <v>190.93250000000054</v>
      </c>
      <c r="AZ168" s="33">
        <v>67.415000000000049</v>
      </c>
      <c r="BA168" s="33">
        <v>10.385</v>
      </c>
      <c r="BB168" s="33">
        <v>317.29333333333392</v>
      </c>
    </row>
    <row r="169" spans="1:54">
      <c r="A169" s="33" t="s">
        <v>367</v>
      </c>
      <c r="B169" s="33"/>
      <c r="C169" s="33">
        <v>26.743200000000002</v>
      </c>
      <c r="D169" s="33">
        <v>111.789</v>
      </c>
      <c r="E169" s="33">
        <v>3802.69</v>
      </c>
      <c r="F169" s="33">
        <v>2784.31</v>
      </c>
      <c r="G169" s="34">
        <v>5.6163300000000002E-12</v>
      </c>
      <c r="H169" s="33">
        <v>16842</v>
      </c>
      <c r="I169" s="33">
        <v>797.64800000000002</v>
      </c>
      <c r="J169" s="33">
        <v>199.30099999999999</v>
      </c>
      <c r="K169" s="33">
        <v>2.8106100000000001</v>
      </c>
      <c r="L169" s="33">
        <v>1175.4100000000001</v>
      </c>
      <c r="M169" s="33">
        <v>69.655500000000004</v>
      </c>
      <c r="N169" s="33">
        <v>39.742400000000004</v>
      </c>
      <c r="O169" s="33">
        <v>244.928</v>
      </c>
      <c r="P169" s="33">
        <v>16147.2</v>
      </c>
      <c r="Q169" s="33">
        <v>88.235500000000002</v>
      </c>
      <c r="R169" s="33">
        <v>75.354500000000002</v>
      </c>
      <c r="S169" s="33">
        <v>3.5803699999999998</v>
      </c>
      <c r="T169" s="33">
        <v>33.064</v>
      </c>
      <c r="U169" s="33">
        <v>4.7948300000000001</v>
      </c>
      <c r="V169" s="33">
        <v>0.96164000000000005</v>
      </c>
      <c r="W169" s="33">
        <v>1.21238</v>
      </c>
      <c r="X169" s="33">
        <v>1.39937</v>
      </c>
      <c r="Y169" s="33">
        <v>2.0634800000000002</v>
      </c>
      <c r="Z169" s="33">
        <v>0.242227</v>
      </c>
      <c r="AA169" s="33">
        <v>1.82952</v>
      </c>
      <c r="AB169" s="33">
        <v>153.58099999999999</v>
      </c>
      <c r="AC169" s="33">
        <v>3.4536699999999998</v>
      </c>
      <c r="AD169" s="33">
        <v>3.4368900000000001E-2</v>
      </c>
      <c r="AE169" s="33">
        <v>4.4995E-2</v>
      </c>
      <c r="AF169" s="33">
        <v>0.59226000000000001</v>
      </c>
      <c r="AG169">
        <f t="shared" si="47"/>
        <v>741.66666666666697</v>
      </c>
      <c r="AH169">
        <f t="shared" si="48"/>
        <v>908.33333333333405</v>
      </c>
      <c r="AI169">
        <f t="shared" si="49"/>
        <v>1091.6666666666699</v>
      </c>
      <c r="AJ169">
        <f t="shared" si="50"/>
        <v>808.33333333333394</v>
      </c>
      <c r="AK169">
        <f t="shared" si="51"/>
        <v>775</v>
      </c>
      <c r="AL169">
        <f t="shared" si="52"/>
        <v>1766.6666666666699</v>
      </c>
      <c r="AP169">
        <v>7.41666666666667E-2</v>
      </c>
      <c r="AQ169">
        <v>9.0833333333333405E-2</v>
      </c>
      <c r="AR169">
        <v>0.10916666666666699</v>
      </c>
      <c r="AS169">
        <v>8.0833333333333396E-2</v>
      </c>
      <c r="AT169">
        <v>7.7499999999999999E-2</v>
      </c>
      <c r="AU169">
        <v>0.176666666666667</v>
      </c>
      <c r="AW169" s="27">
        <v>39.234166666666681</v>
      </c>
      <c r="AX169" s="27">
        <v>89.65250000000006</v>
      </c>
      <c r="AY169" s="27">
        <v>191.15083333333396</v>
      </c>
      <c r="AZ169" s="27">
        <v>67.01083333333338</v>
      </c>
      <c r="BA169" s="27">
        <v>10.23</v>
      </c>
      <c r="BB169" s="27">
        <v>314.64333333333394</v>
      </c>
    </row>
    <row r="170" spans="1:54">
      <c r="A170" s="27" t="s">
        <v>94</v>
      </c>
      <c r="B170" s="27"/>
      <c r="C170" s="27">
        <v>23.218299999999999</v>
      </c>
      <c r="D170" s="27">
        <v>124.697</v>
      </c>
      <c r="E170" s="27">
        <v>3477.8</v>
      </c>
      <c r="F170" s="27">
        <v>2642.21</v>
      </c>
      <c r="G170" s="28">
        <v>2.8454599999999999E-12</v>
      </c>
      <c r="H170" s="27">
        <v>12705.1</v>
      </c>
      <c r="I170" s="27">
        <v>678.05899999999997</v>
      </c>
      <c r="J170" s="27">
        <v>97.876900000000006</v>
      </c>
      <c r="K170" s="27">
        <v>1.26196</v>
      </c>
      <c r="L170" s="27">
        <v>1522.58</v>
      </c>
      <c r="M170" s="27">
        <v>80.860900000000001</v>
      </c>
      <c r="N170" s="27">
        <v>37.960999999999999</v>
      </c>
      <c r="O170" s="27">
        <v>315.54199999999997</v>
      </c>
      <c r="P170" s="27">
        <v>18418.599999999999</v>
      </c>
      <c r="Q170" s="27">
        <v>100.675</v>
      </c>
      <c r="R170" s="27">
        <v>111.593</v>
      </c>
      <c r="S170" s="27">
        <v>3.75895</v>
      </c>
      <c r="T170" s="27">
        <v>58.4071</v>
      </c>
      <c r="U170" s="27">
        <v>5.3406700000000003</v>
      </c>
      <c r="V170" s="27">
        <v>0.21958900000000001</v>
      </c>
      <c r="W170" s="27">
        <v>1.3524699999999999E-3</v>
      </c>
      <c r="X170" s="27">
        <v>9.8867800000000006E-2</v>
      </c>
      <c r="Y170" s="27">
        <v>1.85666</v>
      </c>
      <c r="Z170" s="27">
        <v>0.17327400000000001</v>
      </c>
      <c r="AA170" s="27">
        <v>2.5716600000000001</v>
      </c>
      <c r="AB170" s="27">
        <v>172.35900000000001</v>
      </c>
      <c r="AC170" s="27">
        <v>4.0283699999999999E-3</v>
      </c>
      <c r="AD170" s="27">
        <v>7.2412600000000002E-3</v>
      </c>
      <c r="AE170" s="27">
        <v>2.0085200000000001E-2</v>
      </c>
      <c r="AF170" s="27">
        <v>0.41709000000000002</v>
      </c>
      <c r="AG170">
        <f t="shared" si="47"/>
        <v>741.66666666666697</v>
      </c>
      <c r="AH170">
        <f t="shared" si="48"/>
        <v>908.33333333333405</v>
      </c>
      <c r="AI170">
        <f t="shared" si="49"/>
        <v>1091.6666666666699</v>
      </c>
      <c r="AJ170">
        <f t="shared" si="50"/>
        <v>808.33333333333394</v>
      </c>
      <c r="AK170">
        <f t="shared" si="51"/>
        <v>775</v>
      </c>
      <c r="AL170">
        <f t="shared" si="52"/>
        <v>1766.6666666666699</v>
      </c>
      <c r="AP170">
        <v>7.41666666666667E-2</v>
      </c>
      <c r="AQ170">
        <v>9.0833333333333405E-2</v>
      </c>
      <c r="AR170">
        <v>0.10916666666666699</v>
      </c>
      <c r="AS170">
        <v>8.0833333333333396E-2</v>
      </c>
      <c r="AT170">
        <v>7.7499999999999999E-2</v>
      </c>
      <c r="AU170">
        <v>0.176666666666667</v>
      </c>
      <c r="AW170" s="27">
        <v>40.124166666666682</v>
      </c>
      <c r="AX170" s="27">
        <v>91.196666666666715</v>
      </c>
      <c r="AY170" s="27">
        <v>196.17250000000061</v>
      </c>
      <c r="AZ170" s="27">
        <v>68.950833333333392</v>
      </c>
      <c r="BA170" s="27">
        <v>0</v>
      </c>
      <c r="BB170" s="27">
        <v>320.47333333333393</v>
      </c>
    </row>
    <row r="171" spans="1:54">
      <c r="A171" s="27" t="s">
        <v>95</v>
      </c>
      <c r="B171" s="27"/>
      <c r="C171" s="27">
        <v>20.517499999999998</v>
      </c>
      <c r="D171" s="27">
        <v>113.134</v>
      </c>
      <c r="E171" s="27">
        <v>3902.25</v>
      </c>
      <c r="F171" s="27">
        <v>3414.83</v>
      </c>
      <c r="G171" s="28">
        <v>3.9574299999999996E-12</v>
      </c>
      <c r="H171" s="27">
        <v>13496.3</v>
      </c>
      <c r="I171" s="27">
        <v>1029.44</v>
      </c>
      <c r="J171" s="27">
        <v>125.423</v>
      </c>
      <c r="K171" s="27">
        <v>1.92892</v>
      </c>
      <c r="L171" s="27">
        <v>1854.59</v>
      </c>
      <c r="M171" s="27">
        <v>54.622900000000001</v>
      </c>
      <c r="N171" s="27">
        <v>30.450199999999999</v>
      </c>
      <c r="O171" s="27">
        <v>246.739</v>
      </c>
      <c r="P171" s="27">
        <v>15815.5</v>
      </c>
      <c r="Q171" s="27">
        <v>74.197000000000003</v>
      </c>
      <c r="R171" s="27">
        <v>90.996899999999997</v>
      </c>
      <c r="S171" s="27">
        <v>3.02833</v>
      </c>
      <c r="T171" s="27">
        <v>53.005200000000002</v>
      </c>
      <c r="U171" s="27">
        <v>3.9867599999999999</v>
      </c>
      <c r="V171" s="27">
        <v>0.23697099999999999</v>
      </c>
      <c r="W171" s="27">
        <v>1.06394E-3</v>
      </c>
      <c r="X171" s="28">
        <v>3.9054099999999998E-20</v>
      </c>
      <c r="Y171" s="27">
        <v>1.60832</v>
      </c>
      <c r="Z171" s="27">
        <v>0.13683999999999999</v>
      </c>
      <c r="AA171" s="27">
        <v>2.1703000000000001</v>
      </c>
      <c r="AB171" s="27">
        <v>126.122</v>
      </c>
      <c r="AC171" s="28">
        <v>6.0194000000000001E-9</v>
      </c>
      <c r="AD171" s="28">
        <v>1.3486399999999999E-8</v>
      </c>
      <c r="AE171" s="27">
        <v>8.8608900000000004E-2</v>
      </c>
      <c r="AF171" s="27">
        <v>0.56125100000000006</v>
      </c>
      <c r="AG171">
        <f t="shared" si="47"/>
        <v>741.66666666666697</v>
      </c>
      <c r="AH171">
        <f t="shared" si="48"/>
        <v>908.33333333333405</v>
      </c>
      <c r="AI171">
        <f t="shared" si="49"/>
        <v>1091.6666666666699</v>
      </c>
      <c r="AJ171">
        <f t="shared" si="50"/>
        <v>808.33333333333394</v>
      </c>
      <c r="AK171">
        <f t="shared" si="51"/>
        <v>775</v>
      </c>
      <c r="AL171">
        <f t="shared" si="52"/>
        <v>1766.6666666666699</v>
      </c>
      <c r="AP171">
        <v>7.41666666666667E-2</v>
      </c>
      <c r="AQ171">
        <v>9.0833333333333405E-2</v>
      </c>
      <c r="AR171">
        <v>0.10916666666666699</v>
      </c>
      <c r="AS171">
        <v>8.0833333333333396E-2</v>
      </c>
      <c r="AT171">
        <v>7.7499999999999999E-2</v>
      </c>
      <c r="AU171">
        <v>0.176666666666667</v>
      </c>
      <c r="AW171" s="29">
        <v>38.566666666666684</v>
      </c>
      <c r="AX171" s="29">
        <v>90.924166666666736</v>
      </c>
      <c r="AY171" s="29">
        <v>196.28166666666726</v>
      </c>
      <c r="AZ171" s="29">
        <v>69.112500000000054</v>
      </c>
      <c r="BA171" s="29">
        <v>0</v>
      </c>
      <c r="BB171" s="29">
        <v>325.24333333333396</v>
      </c>
    </row>
    <row r="172" spans="1:54">
      <c r="A172" s="29" t="s">
        <v>96</v>
      </c>
      <c r="B172" s="29"/>
      <c r="C172" s="29">
        <v>27.875800000000002</v>
      </c>
      <c r="D172" s="29">
        <v>95.924899999999994</v>
      </c>
      <c r="E172" s="29">
        <v>5177.17</v>
      </c>
      <c r="F172" s="29">
        <v>3556.93</v>
      </c>
      <c r="G172" s="30">
        <v>5.1359700000000004E-12</v>
      </c>
      <c r="H172" s="29">
        <v>16172.8</v>
      </c>
      <c r="I172" s="29">
        <v>664.58399999999995</v>
      </c>
      <c r="J172" s="29">
        <v>114.32899999999999</v>
      </c>
      <c r="K172" s="29">
        <v>2.0860099999999999</v>
      </c>
      <c r="L172" s="29">
        <v>2148.15</v>
      </c>
      <c r="M172" s="29">
        <v>93.415999999999997</v>
      </c>
      <c r="N172" s="29">
        <v>46.929499999999997</v>
      </c>
      <c r="O172" s="29">
        <v>248.85400000000001</v>
      </c>
      <c r="P172" s="29">
        <v>18394.7</v>
      </c>
      <c r="Q172" s="29">
        <v>103.798</v>
      </c>
      <c r="R172" s="29">
        <v>101.499</v>
      </c>
      <c r="S172" s="29">
        <v>3.7970100000000002</v>
      </c>
      <c r="T172" s="29">
        <v>54.2742</v>
      </c>
      <c r="U172" s="29">
        <v>4.2745199999999999</v>
      </c>
      <c r="V172" s="29">
        <v>0.245279</v>
      </c>
      <c r="W172" s="29">
        <v>2.3864900000000001E-4</v>
      </c>
      <c r="X172" s="30">
        <v>1.1657200000000001E-20</v>
      </c>
      <c r="Y172" s="29">
        <v>2.1429200000000002</v>
      </c>
      <c r="Z172" s="29">
        <v>0.21618399999999999</v>
      </c>
      <c r="AA172" s="29">
        <v>2.12601</v>
      </c>
      <c r="AB172" s="29">
        <v>145.77699999999999</v>
      </c>
      <c r="AC172" s="29">
        <v>7.2365299999999997E-3</v>
      </c>
      <c r="AD172" s="30">
        <v>4.0051599999999998E-9</v>
      </c>
      <c r="AE172" s="29">
        <v>5.8244799999999999E-2</v>
      </c>
      <c r="AF172" s="29">
        <v>0.54379299999999997</v>
      </c>
      <c r="AG172">
        <f t="shared" si="47"/>
        <v>741.66666666666697</v>
      </c>
      <c r="AH172">
        <f t="shared" si="48"/>
        <v>908.33333333333405</v>
      </c>
      <c r="AI172">
        <f t="shared" si="49"/>
        <v>1091.6666666666699</v>
      </c>
      <c r="AJ172">
        <f t="shared" si="50"/>
        <v>808.33333333333394</v>
      </c>
      <c r="AK172">
        <f t="shared" si="51"/>
        <v>775</v>
      </c>
      <c r="AL172">
        <f t="shared" si="52"/>
        <v>1766.6666666666699</v>
      </c>
      <c r="AP172">
        <v>7.41666666666667E-2</v>
      </c>
      <c r="AQ172">
        <v>9.0833333333333405E-2</v>
      </c>
      <c r="AR172">
        <v>0.10916666666666699</v>
      </c>
      <c r="AS172">
        <v>8.0833333333333396E-2</v>
      </c>
      <c r="AT172">
        <v>7.7499999999999999E-2</v>
      </c>
      <c r="AU172">
        <v>0.176666666666667</v>
      </c>
      <c r="AW172" s="33">
        <v>39.975833333333348</v>
      </c>
      <c r="AX172" s="33">
        <v>91.015000000000072</v>
      </c>
      <c r="AY172" s="33">
        <v>195.51750000000061</v>
      </c>
      <c r="AZ172" s="33">
        <v>69.193333333333385</v>
      </c>
      <c r="BA172" s="33">
        <v>0</v>
      </c>
      <c r="BB172" s="33">
        <v>322.94666666666728</v>
      </c>
    </row>
    <row r="173" spans="1:54">
      <c r="A173" s="33" t="s">
        <v>368</v>
      </c>
      <c r="B173" s="33"/>
      <c r="C173" s="33">
        <v>28.032499999999999</v>
      </c>
      <c r="D173" s="33">
        <v>144.98599999999999</v>
      </c>
      <c r="E173" s="33">
        <v>4454.8500000000004</v>
      </c>
      <c r="F173" s="33">
        <v>3355.47</v>
      </c>
      <c r="G173" s="34">
        <v>5.3136099999999996E-12</v>
      </c>
      <c r="H173" s="33">
        <v>12017.6</v>
      </c>
      <c r="I173" s="33">
        <v>901.56399999999996</v>
      </c>
      <c r="J173" s="33">
        <v>102.20399999999999</v>
      </c>
      <c r="K173" s="33">
        <v>1.758</v>
      </c>
      <c r="L173" s="33">
        <v>1933.47</v>
      </c>
      <c r="M173" s="33">
        <v>80.007300000000001</v>
      </c>
      <c r="N173" s="33">
        <v>31.763200000000001</v>
      </c>
      <c r="O173" s="33">
        <v>290.76900000000001</v>
      </c>
      <c r="P173" s="33">
        <v>19387.400000000001</v>
      </c>
      <c r="Q173" s="33">
        <v>88.689400000000006</v>
      </c>
      <c r="R173" s="33">
        <v>122.286</v>
      </c>
      <c r="S173" s="33">
        <v>3.1173299999999999</v>
      </c>
      <c r="T173" s="33">
        <v>63.489800000000002</v>
      </c>
      <c r="U173" s="33">
        <v>5.2900299999999998</v>
      </c>
      <c r="V173" s="33">
        <v>0.11582099999999999</v>
      </c>
      <c r="W173" s="33">
        <v>4.79541E-2</v>
      </c>
      <c r="X173" s="34">
        <v>3.3913400000000003E-21</v>
      </c>
      <c r="Y173" s="33">
        <v>1.7989299999999999</v>
      </c>
      <c r="Z173" s="33">
        <v>0.23188600000000001</v>
      </c>
      <c r="AA173" s="33">
        <v>2.39418</v>
      </c>
      <c r="AB173" s="33">
        <v>122.77800000000001</v>
      </c>
      <c r="AC173" s="34">
        <v>1.6766200000000001E-7</v>
      </c>
      <c r="AD173" s="34">
        <v>1.02673E-9</v>
      </c>
      <c r="AE173" s="33">
        <v>6.8248500000000004E-2</v>
      </c>
      <c r="AF173" s="33">
        <v>0.44625999999999999</v>
      </c>
      <c r="AG173">
        <f t="shared" si="47"/>
        <v>741.66666666666697</v>
      </c>
      <c r="AH173">
        <f t="shared" si="48"/>
        <v>908.33333333333405</v>
      </c>
      <c r="AI173">
        <f t="shared" si="49"/>
        <v>1091.6666666666699</v>
      </c>
      <c r="AJ173">
        <f t="shared" si="50"/>
        <v>808.33333333333394</v>
      </c>
      <c r="AK173">
        <f t="shared" si="51"/>
        <v>775</v>
      </c>
      <c r="AL173">
        <f t="shared" si="52"/>
        <v>1766.6666666666699</v>
      </c>
      <c r="AP173">
        <v>7.41666666666667E-2</v>
      </c>
      <c r="AQ173">
        <v>9.0833333333333405E-2</v>
      </c>
      <c r="AR173">
        <v>0.10916666666666699</v>
      </c>
      <c r="AS173">
        <v>8.0833333333333396E-2</v>
      </c>
      <c r="AT173">
        <v>7.7499999999999999E-2</v>
      </c>
      <c r="AU173">
        <v>0.176666666666667</v>
      </c>
    </row>
    <row r="174" spans="1:54">
      <c r="AP174">
        <v>7.41666666666667E-2</v>
      </c>
      <c r="AQ174">
        <v>9.0833333333333405E-2</v>
      </c>
      <c r="AR174">
        <v>0.10916666666666699</v>
      </c>
      <c r="AS174">
        <v>8.0833333333333396E-2</v>
      </c>
      <c r="AT174">
        <v>7.7499999999999999E-2</v>
      </c>
      <c r="AU174">
        <v>0.176666666666667</v>
      </c>
    </row>
    <row r="175" spans="1:54">
      <c r="AP175">
        <v>7.41666666666667E-2</v>
      </c>
      <c r="AQ175">
        <v>9.0833333333333405E-2</v>
      </c>
      <c r="AR175">
        <v>0.10916666666666699</v>
      </c>
      <c r="AS175">
        <v>8.0833333333333396E-2</v>
      </c>
      <c r="AT175">
        <v>7.7499999999999999E-2</v>
      </c>
      <c r="AU175">
        <v>0.176666666666667</v>
      </c>
    </row>
    <row r="176" spans="1:54">
      <c r="AP176">
        <v>7.41666666666667E-2</v>
      </c>
      <c r="AQ176">
        <v>9.0833333333333405E-2</v>
      </c>
      <c r="AR176">
        <v>0.10916666666666699</v>
      </c>
      <c r="AS176">
        <v>8.0833333333333396E-2</v>
      </c>
      <c r="AT176">
        <v>7.7499999999999999E-2</v>
      </c>
      <c r="AU176">
        <v>0.176666666666667</v>
      </c>
    </row>
    <row r="185" spans="1:41">
      <c r="A185" s="66" t="s">
        <v>381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1:41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AG186" s="68" t="s">
        <v>429</v>
      </c>
      <c r="AH186" s="68"/>
      <c r="AI186" s="68"/>
      <c r="AJ186" s="68"/>
      <c r="AK186" s="68"/>
      <c r="AL186" s="68"/>
      <c r="AM186" s="68"/>
      <c r="AN186" s="68"/>
      <c r="AO186" s="68"/>
    </row>
    <row r="187" spans="1:41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AG187" s="68"/>
      <c r="AH187" s="68"/>
      <c r="AI187" s="68"/>
      <c r="AJ187" s="68"/>
      <c r="AK187" s="68"/>
      <c r="AL187" s="68"/>
      <c r="AM187" s="68"/>
      <c r="AN187" s="68"/>
      <c r="AO187" s="68"/>
    </row>
    <row r="188" spans="1:41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AG188" s="68"/>
      <c r="AH188" s="68"/>
      <c r="AI188" s="68"/>
      <c r="AJ188" s="68"/>
      <c r="AK188" s="68"/>
      <c r="AL188" s="68"/>
      <c r="AM188" s="68"/>
      <c r="AN188" s="68"/>
      <c r="AO188" s="68"/>
    </row>
    <row r="189" spans="1:41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AG189" s="68"/>
      <c r="AH189" s="68"/>
      <c r="AI189" s="68"/>
      <c r="AJ189" s="68"/>
      <c r="AK189" s="68"/>
      <c r="AL189" s="68"/>
      <c r="AM189" s="68"/>
      <c r="AN189" s="68"/>
      <c r="AO189" s="68"/>
    </row>
    <row r="190" spans="1:41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AG190" s="68"/>
      <c r="AH190" s="68"/>
      <c r="AI190" s="68"/>
      <c r="AJ190" s="68"/>
      <c r="AK190" s="68"/>
      <c r="AL190" s="68"/>
      <c r="AM190" s="68"/>
      <c r="AN190" s="68"/>
      <c r="AO190" s="68"/>
    </row>
    <row r="191" spans="1:41">
      <c r="B191" t="s">
        <v>0</v>
      </c>
      <c r="C191" t="s">
        <v>382</v>
      </c>
      <c r="D191" t="s">
        <v>383</v>
      </c>
      <c r="E191" t="s">
        <v>384</v>
      </c>
      <c r="F191" t="s">
        <v>385</v>
      </c>
      <c r="G191" t="s">
        <v>386</v>
      </c>
      <c r="H191" t="s">
        <v>387</v>
      </c>
      <c r="I191" t="s">
        <v>388</v>
      </c>
      <c r="J191" t="s">
        <v>389</v>
      </c>
      <c r="K191" t="s">
        <v>390</v>
      </c>
      <c r="L191" t="s">
        <v>391</v>
      </c>
      <c r="M191" t="s">
        <v>392</v>
      </c>
      <c r="N191" t="s">
        <v>393</v>
      </c>
      <c r="O191" t="s">
        <v>394</v>
      </c>
      <c r="P191" t="s">
        <v>395</v>
      </c>
      <c r="Q191" t="s">
        <v>396</v>
      </c>
      <c r="R191" t="s">
        <v>397</v>
      </c>
      <c r="S191" t="s">
        <v>398</v>
      </c>
      <c r="T191" t="s">
        <v>399</v>
      </c>
      <c r="U191" t="s">
        <v>400</v>
      </c>
      <c r="V191" t="s">
        <v>401</v>
      </c>
      <c r="W191" t="s">
        <v>402</v>
      </c>
      <c r="X191" t="s">
        <v>403</v>
      </c>
      <c r="Y191" t="s">
        <v>404</v>
      </c>
      <c r="Z191" t="s">
        <v>405</v>
      </c>
      <c r="AA191" t="s">
        <v>406</v>
      </c>
      <c r="AB191" t="s">
        <v>407</v>
      </c>
      <c r="AC191" t="s">
        <v>408</v>
      </c>
      <c r="AD191" t="s">
        <v>409</v>
      </c>
      <c r="AE191" t="s">
        <v>410</v>
      </c>
      <c r="AF191" t="s">
        <v>411</v>
      </c>
    </row>
    <row r="192" spans="1:41">
      <c r="A192" t="s">
        <v>412</v>
      </c>
    </row>
    <row r="193" spans="1:40">
      <c r="A193" t="s">
        <v>412</v>
      </c>
      <c r="C193">
        <v>2.8529800000000001</v>
      </c>
      <c r="D193">
        <v>2348</v>
      </c>
      <c r="E193">
        <v>1737.09</v>
      </c>
      <c r="F193">
        <v>1968.06</v>
      </c>
      <c r="G193">
        <v>8578.82</v>
      </c>
      <c r="H193">
        <v>23319.1</v>
      </c>
      <c r="I193" s="1">
        <v>1.7646799999999999E-12</v>
      </c>
      <c r="J193">
        <v>4594.2700000000004</v>
      </c>
      <c r="K193">
        <v>5.3780000000000001</v>
      </c>
      <c r="L193">
        <v>1453.92</v>
      </c>
      <c r="M193">
        <v>34.287300000000002</v>
      </c>
      <c r="N193">
        <v>3.5779700000000001</v>
      </c>
      <c r="O193">
        <v>144.69999999999999</v>
      </c>
      <c r="P193">
        <v>6528.14</v>
      </c>
      <c r="Q193">
        <v>20.939699999999998</v>
      </c>
      <c r="R193">
        <v>43.076099999999997</v>
      </c>
      <c r="S193">
        <v>1.9160600000000001</v>
      </c>
      <c r="T193">
        <v>4.78918</v>
      </c>
      <c r="U193">
        <v>42.9724</v>
      </c>
      <c r="V193">
        <v>30.631599999999999</v>
      </c>
      <c r="W193">
        <v>4.5567700000000002</v>
      </c>
      <c r="X193">
        <v>19.787199999999999</v>
      </c>
      <c r="Y193">
        <v>1.52284</v>
      </c>
      <c r="Z193">
        <v>0.37694699999999998</v>
      </c>
      <c r="AA193">
        <v>0.32773999999999998</v>
      </c>
      <c r="AB193">
        <v>66.708699999999993</v>
      </c>
      <c r="AC193">
        <v>2.2454299999999998</v>
      </c>
      <c r="AD193">
        <v>0.30193700000000001</v>
      </c>
      <c r="AE193">
        <v>0.123444</v>
      </c>
      <c r="AF193">
        <v>1.55159</v>
      </c>
    </row>
    <row r="194" spans="1:40">
      <c r="A194" t="s">
        <v>412</v>
      </c>
      <c r="C194">
        <v>2.5362100000000001</v>
      </c>
      <c r="D194">
        <v>3557.31</v>
      </c>
      <c r="E194">
        <v>2266.83</v>
      </c>
      <c r="F194">
        <v>3050.38</v>
      </c>
      <c r="G194">
        <v>13707.1</v>
      </c>
      <c r="H194">
        <v>40508.699999999997</v>
      </c>
      <c r="I194" s="1">
        <v>2.1612799999999999E-12</v>
      </c>
      <c r="J194">
        <v>5561.07</v>
      </c>
      <c r="K194">
        <v>4.9325400000000004</v>
      </c>
      <c r="L194">
        <v>1635.71</v>
      </c>
      <c r="M194">
        <v>49.183700000000002</v>
      </c>
      <c r="N194">
        <v>3.4404300000000001</v>
      </c>
      <c r="O194">
        <v>283.517</v>
      </c>
      <c r="P194">
        <v>11265.3</v>
      </c>
      <c r="Q194">
        <v>35.159300000000002</v>
      </c>
      <c r="R194">
        <v>46.221499999999999</v>
      </c>
      <c r="S194">
        <v>2.8450500000000001</v>
      </c>
      <c r="T194">
        <v>6.7063199999999998</v>
      </c>
      <c r="U194">
        <v>47.508800000000001</v>
      </c>
      <c r="V194">
        <v>39.509300000000003</v>
      </c>
      <c r="W194">
        <v>4.5783899999999997</v>
      </c>
      <c r="X194">
        <v>17.0898</v>
      </c>
      <c r="Y194">
        <v>2.2041300000000001</v>
      </c>
      <c r="Z194">
        <v>0.50405699999999998</v>
      </c>
      <c r="AA194">
        <v>0.29578199999999999</v>
      </c>
      <c r="AB194">
        <v>100.041</v>
      </c>
      <c r="AC194">
        <v>3.4211800000000001</v>
      </c>
      <c r="AD194">
        <v>0.81320999999999999</v>
      </c>
      <c r="AE194">
        <v>0.102575</v>
      </c>
      <c r="AF194">
        <v>1.39557</v>
      </c>
    </row>
    <row r="195" spans="1:40">
      <c r="A195" t="s">
        <v>412</v>
      </c>
      <c r="C195">
        <v>2.71353</v>
      </c>
      <c r="D195">
        <v>3185.68</v>
      </c>
      <c r="E195">
        <v>2604.16</v>
      </c>
      <c r="F195">
        <v>2741.54</v>
      </c>
      <c r="G195">
        <v>11737.4</v>
      </c>
      <c r="H195">
        <v>37611.699999999997</v>
      </c>
      <c r="I195" s="1">
        <v>2.1612799999999999E-12</v>
      </c>
      <c r="J195">
        <v>8063.19</v>
      </c>
      <c r="K195">
        <v>5.7835000000000001</v>
      </c>
      <c r="L195">
        <v>2088.91</v>
      </c>
      <c r="M195">
        <v>58.321599999999997</v>
      </c>
      <c r="N195">
        <v>3.6417000000000002</v>
      </c>
      <c r="O195">
        <v>256.77300000000002</v>
      </c>
      <c r="P195">
        <v>11018.9</v>
      </c>
      <c r="Q195">
        <v>30.0456</v>
      </c>
      <c r="R195">
        <v>43.389099999999999</v>
      </c>
      <c r="S195">
        <v>2.3492999999999999</v>
      </c>
      <c r="T195">
        <v>7.2547600000000001</v>
      </c>
      <c r="U195">
        <v>60.387099999999997</v>
      </c>
      <c r="V195">
        <v>56.878999999999998</v>
      </c>
      <c r="W195">
        <v>6.21251</v>
      </c>
      <c r="X195">
        <v>23.785599999999999</v>
      </c>
      <c r="Y195">
        <v>2.33168</v>
      </c>
      <c r="Z195">
        <v>0.43602800000000003</v>
      </c>
      <c r="AA195">
        <v>0.38283899999999998</v>
      </c>
      <c r="AB195">
        <v>127.81699999999999</v>
      </c>
      <c r="AC195">
        <v>3.5803799999999999</v>
      </c>
      <c r="AD195">
        <v>0.49685200000000002</v>
      </c>
      <c r="AE195">
        <v>0.19714999999999999</v>
      </c>
      <c r="AF195">
        <v>1.86869</v>
      </c>
      <c r="AI195" t="s">
        <v>430</v>
      </c>
      <c r="AJ195" t="s">
        <v>431</v>
      </c>
    </row>
    <row r="196" spans="1:40">
      <c r="A196" t="s">
        <v>413</v>
      </c>
    </row>
    <row r="197" spans="1:40">
      <c r="A197" t="s">
        <v>413</v>
      </c>
      <c r="C197">
        <v>2.59571</v>
      </c>
      <c r="D197">
        <v>2372.62</v>
      </c>
      <c r="E197">
        <v>5327.12</v>
      </c>
      <c r="F197">
        <v>5291.76</v>
      </c>
      <c r="G197">
        <v>14470.4</v>
      </c>
      <c r="H197">
        <v>30431.1</v>
      </c>
      <c r="I197" s="1">
        <v>4.4888800000000002E-12</v>
      </c>
      <c r="J197">
        <v>8186.58</v>
      </c>
      <c r="K197">
        <v>4.04765</v>
      </c>
      <c r="L197">
        <v>2120.2600000000002</v>
      </c>
      <c r="M197">
        <v>43.678600000000003</v>
      </c>
      <c r="N197">
        <v>37.051600000000001</v>
      </c>
      <c r="O197">
        <v>189.28399999999999</v>
      </c>
      <c r="P197">
        <v>5180.05</v>
      </c>
      <c r="Q197">
        <v>27.686399999999999</v>
      </c>
      <c r="R197">
        <v>28.1629</v>
      </c>
      <c r="S197">
        <v>2.65367</v>
      </c>
      <c r="T197">
        <v>1.87374</v>
      </c>
      <c r="U197">
        <v>60.2502</v>
      </c>
      <c r="V197">
        <v>50.537300000000002</v>
      </c>
      <c r="W197">
        <v>2.7122000000000002</v>
      </c>
      <c r="X197">
        <v>25.5321</v>
      </c>
      <c r="Y197">
        <v>1.42977</v>
      </c>
      <c r="Z197">
        <v>0.35592299999999999</v>
      </c>
      <c r="AA197">
        <v>0.16459799999999999</v>
      </c>
      <c r="AB197">
        <v>18.352</v>
      </c>
      <c r="AC197">
        <v>1.1761200000000001</v>
      </c>
      <c r="AD197">
        <v>0.37232100000000001</v>
      </c>
      <c r="AE197">
        <v>7.4749700000000002E-2</v>
      </c>
      <c r="AF197">
        <v>0.50484499999999999</v>
      </c>
      <c r="AH197" t="s">
        <v>143</v>
      </c>
      <c r="AI197">
        <v>9.4166666666666676E-2</v>
      </c>
      <c r="AJ197">
        <v>9.4166666666666676E-2</v>
      </c>
    </row>
    <row r="198" spans="1:40">
      <c r="A198" t="s">
        <v>413</v>
      </c>
      <c r="C198">
        <v>1.4985200000000001</v>
      </c>
      <c r="D198">
        <v>1518.06</v>
      </c>
      <c r="E198">
        <v>3991.88</v>
      </c>
      <c r="F198">
        <v>4098.42</v>
      </c>
      <c r="G198">
        <v>12292.9</v>
      </c>
      <c r="H198">
        <v>20206</v>
      </c>
      <c r="I198" s="1">
        <v>3.0264000000000001E-12</v>
      </c>
      <c r="J198">
        <v>7015.22</v>
      </c>
      <c r="K198">
        <v>5.7048199999999998</v>
      </c>
      <c r="L198">
        <v>2106.42</v>
      </c>
      <c r="M198">
        <v>28.635899999999999</v>
      </c>
      <c r="N198">
        <v>24.731000000000002</v>
      </c>
      <c r="O198">
        <v>139.548</v>
      </c>
      <c r="P198">
        <v>6857.25</v>
      </c>
      <c r="Q198">
        <v>20.349399999999999</v>
      </c>
      <c r="R198">
        <v>29.642800000000001</v>
      </c>
      <c r="S198">
        <v>2.2977400000000001</v>
      </c>
      <c r="T198">
        <v>1.4957400000000001</v>
      </c>
      <c r="U198">
        <v>36.168300000000002</v>
      </c>
      <c r="V198">
        <v>35.882599999999996</v>
      </c>
      <c r="W198">
        <v>2.1194000000000002</v>
      </c>
      <c r="X198">
        <v>12.0336</v>
      </c>
      <c r="Y198">
        <v>1.9772099999999999</v>
      </c>
      <c r="Z198">
        <v>0.22326399999999999</v>
      </c>
      <c r="AA198">
        <v>0.24870800000000001</v>
      </c>
      <c r="AB198">
        <v>20.382000000000001</v>
      </c>
      <c r="AC198">
        <v>1.0350600000000001</v>
      </c>
      <c r="AD198">
        <v>0.12542200000000001</v>
      </c>
      <c r="AE198">
        <v>6.1035600000000002E-2</v>
      </c>
      <c r="AF198">
        <v>0.43649500000000002</v>
      </c>
      <c r="AH198" t="s">
        <v>144</v>
      </c>
      <c r="AI198">
        <v>0.1166666666666667</v>
      </c>
      <c r="AJ198">
        <v>0.1166666666666667</v>
      </c>
    </row>
    <row r="199" spans="1:40">
      <c r="A199" t="s">
        <v>413</v>
      </c>
      <c r="C199">
        <v>1.7324600000000001</v>
      </c>
      <c r="D199">
        <v>2484.1</v>
      </c>
      <c r="E199">
        <v>5350.09</v>
      </c>
      <c r="F199">
        <v>4190.3900000000003</v>
      </c>
      <c r="G199">
        <v>10735.7</v>
      </c>
      <c r="H199">
        <v>16751.900000000001</v>
      </c>
      <c r="I199" s="1">
        <v>4.1495899999999999E-12</v>
      </c>
      <c r="J199">
        <v>5963.98</v>
      </c>
      <c r="K199">
        <v>3.0147599999999999</v>
      </c>
      <c r="L199">
        <v>1739.76</v>
      </c>
      <c r="M199">
        <v>32.033200000000001</v>
      </c>
      <c r="N199">
        <v>20.656700000000001</v>
      </c>
      <c r="O199">
        <v>189.459</v>
      </c>
      <c r="P199">
        <v>7207.02</v>
      </c>
      <c r="Q199">
        <v>21.06</v>
      </c>
      <c r="R199">
        <v>22.614599999999999</v>
      </c>
      <c r="S199">
        <v>2.0188700000000002</v>
      </c>
      <c r="T199">
        <v>1.7795799999999999</v>
      </c>
      <c r="U199">
        <v>27.551600000000001</v>
      </c>
      <c r="V199">
        <v>36.406999999999996</v>
      </c>
      <c r="W199">
        <v>2.9540899999999999</v>
      </c>
      <c r="X199">
        <v>23.237400000000001</v>
      </c>
      <c r="Y199">
        <v>1.26976</v>
      </c>
      <c r="Z199">
        <v>0.38262400000000002</v>
      </c>
      <c r="AA199">
        <v>0.14282400000000001</v>
      </c>
      <c r="AB199">
        <v>15.4648</v>
      </c>
      <c r="AC199">
        <v>1.4919500000000001</v>
      </c>
      <c r="AD199">
        <v>0.25046200000000002</v>
      </c>
      <c r="AE199">
        <v>0.11200499999999999</v>
      </c>
      <c r="AF199">
        <v>0.31591599999999997</v>
      </c>
      <c r="AH199" t="s">
        <v>145</v>
      </c>
      <c r="AI199">
        <v>0.14250000000000002</v>
      </c>
      <c r="AJ199">
        <v>0.14250000000000002</v>
      </c>
    </row>
    <row r="200" spans="1:40">
      <c r="A200" t="s">
        <v>414</v>
      </c>
      <c r="AH200" t="s">
        <v>146</v>
      </c>
      <c r="AI200">
        <v>0.10416666666666669</v>
      </c>
      <c r="AJ200">
        <v>0.10416666666666669</v>
      </c>
    </row>
    <row r="201" spans="1:40">
      <c r="A201" t="s">
        <v>415</v>
      </c>
      <c r="C201">
        <v>54.960900000000002</v>
      </c>
      <c r="D201">
        <v>11615.9</v>
      </c>
      <c r="E201">
        <v>48.8142</v>
      </c>
      <c r="F201">
        <v>53.722999999999999</v>
      </c>
      <c r="G201">
        <v>857.95</v>
      </c>
      <c r="H201">
        <v>23037.8</v>
      </c>
      <c r="I201" s="1">
        <v>3.9226600000000002E-12</v>
      </c>
      <c r="J201">
        <v>6234.03</v>
      </c>
      <c r="K201">
        <v>44.066200000000002</v>
      </c>
      <c r="L201">
        <v>72.296000000000006</v>
      </c>
      <c r="M201">
        <v>42.6997</v>
      </c>
      <c r="N201">
        <v>46.397100000000002</v>
      </c>
      <c r="O201">
        <v>42.409799999999997</v>
      </c>
      <c r="P201">
        <v>75.674000000000007</v>
      </c>
      <c r="Q201">
        <v>55.689599999999999</v>
      </c>
      <c r="R201">
        <v>56.721299999999999</v>
      </c>
      <c r="S201">
        <v>42.424100000000003</v>
      </c>
      <c r="T201">
        <v>45.616100000000003</v>
      </c>
      <c r="U201">
        <v>40.653100000000002</v>
      </c>
      <c r="V201">
        <v>49.871699999999997</v>
      </c>
      <c r="W201">
        <v>54.471499999999999</v>
      </c>
      <c r="X201">
        <v>45.377499999999998</v>
      </c>
      <c r="Y201">
        <v>44.095399999999998</v>
      </c>
      <c r="Z201">
        <v>42.241399999999999</v>
      </c>
      <c r="AA201">
        <v>22.2835</v>
      </c>
      <c r="AB201">
        <v>46.424999999999997</v>
      </c>
      <c r="AC201">
        <v>30.424499999999998</v>
      </c>
      <c r="AD201">
        <v>25.744499999999999</v>
      </c>
      <c r="AE201">
        <v>45.246600000000001</v>
      </c>
      <c r="AF201">
        <v>37.760199999999998</v>
      </c>
      <c r="AH201" t="s">
        <v>149</v>
      </c>
      <c r="AI201">
        <v>0.22166666666666665</v>
      </c>
      <c r="AJ201">
        <v>0.22166666666666665</v>
      </c>
    </row>
    <row r="202" spans="1:40">
      <c r="A202" t="s">
        <v>415</v>
      </c>
      <c r="C202">
        <v>51.155799999999999</v>
      </c>
      <c r="D202">
        <v>9924.18</v>
      </c>
      <c r="E202">
        <v>50.755899999999997</v>
      </c>
      <c r="F202">
        <v>59.226399999999998</v>
      </c>
      <c r="G202">
        <v>1049.6300000000001</v>
      </c>
      <c r="H202">
        <v>14015.9</v>
      </c>
      <c r="I202" s="1">
        <v>3.96909E-12</v>
      </c>
      <c r="J202">
        <v>5548.72</v>
      </c>
      <c r="K202">
        <v>45.236499999999999</v>
      </c>
      <c r="L202">
        <v>55.762700000000002</v>
      </c>
      <c r="M202">
        <v>43.072600000000001</v>
      </c>
      <c r="N202">
        <v>34.526899999999998</v>
      </c>
      <c r="O202">
        <v>42.532899999999998</v>
      </c>
      <c r="P202">
        <v>70.896500000000003</v>
      </c>
      <c r="Q202">
        <v>67.983599999999996</v>
      </c>
      <c r="R202">
        <v>57.223199999999999</v>
      </c>
      <c r="S202">
        <v>38.735999999999997</v>
      </c>
      <c r="T202">
        <v>58.785600000000002</v>
      </c>
      <c r="U202">
        <v>70.500200000000007</v>
      </c>
      <c r="V202">
        <v>57.7241</v>
      </c>
      <c r="W202">
        <v>50.388399999999997</v>
      </c>
      <c r="X202">
        <v>48.6477</v>
      </c>
      <c r="Y202">
        <v>37.521599999999999</v>
      </c>
      <c r="Z202">
        <v>40.793500000000002</v>
      </c>
      <c r="AA202">
        <v>35.954999999999998</v>
      </c>
      <c r="AB202">
        <v>46.396700000000003</v>
      </c>
      <c r="AC202">
        <v>35.451500000000003</v>
      </c>
      <c r="AD202">
        <v>37.118699999999997</v>
      </c>
      <c r="AE202">
        <v>40.554000000000002</v>
      </c>
      <c r="AF202">
        <v>29.6724</v>
      </c>
      <c r="AH202" t="s">
        <v>148</v>
      </c>
      <c r="AI202">
        <v>8.3333333333333329E-2</v>
      </c>
      <c r="AJ202">
        <v>8.3333333333333329E-2</v>
      </c>
    </row>
    <row r="203" spans="1:40">
      <c r="A203" t="s">
        <v>415</v>
      </c>
      <c r="C203">
        <v>39.617800000000003</v>
      </c>
      <c r="D203">
        <v>8751.08</v>
      </c>
      <c r="E203">
        <v>29.428799999999999</v>
      </c>
      <c r="F203">
        <v>55.898200000000003</v>
      </c>
      <c r="G203">
        <v>1166.05</v>
      </c>
      <c r="H203">
        <v>28923.7</v>
      </c>
      <c r="I203" s="1">
        <v>2.7737399999999999E-12</v>
      </c>
      <c r="J203">
        <v>5083.13</v>
      </c>
      <c r="K203">
        <v>33.099800000000002</v>
      </c>
      <c r="L203">
        <v>57.423200000000001</v>
      </c>
      <c r="M203">
        <v>26.749700000000001</v>
      </c>
      <c r="N203">
        <v>27.626899999999999</v>
      </c>
      <c r="O203">
        <v>35.763100000000001</v>
      </c>
      <c r="P203">
        <v>100.239</v>
      </c>
      <c r="Q203">
        <v>44.855699999999999</v>
      </c>
      <c r="R203">
        <v>52.611600000000003</v>
      </c>
      <c r="S203">
        <v>22.621700000000001</v>
      </c>
      <c r="T203">
        <v>32.534799999999997</v>
      </c>
      <c r="U203">
        <v>62.360999999999997</v>
      </c>
      <c r="V203">
        <v>46.8782</v>
      </c>
      <c r="W203">
        <v>34.380499999999998</v>
      </c>
      <c r="X203">
        <v>51.000700000000002</v>
      </c>
      <c r="Y203">
        <v>25.0746</v>
      </c>
      <c r="Z203">
        <v>24.462900000000001</v>
      </c>
      <c r="AA203">
        <v>24.3093</v>
      </c>
      <c r="AB203">
        <v>28.319500000000001</v>
      </c>
      <c r="AC203">
        <v>21.392499999999998</v>
      </c>
      <c r="AD203">
        <v>27.219799999999999</v>
      </c>
      <c r="AE203">
        <v>20.5655</v>
      </c>
      <c r="AF203">
        <v>30.129100000000001</v>
      </c>
    </row>
    <row r="204" spans="1:40">
      <c r="A204" t="s">
        <v>415</v>
      </c>
      <c r="C204">
        <v>41.894100000000002</v>
      </c>
      <c r="D204">
        <v>8554.9599999999991</v>
      </c>
      <c r="E204">
        <v>41.642499999999998</v>
      </c>
      <c r="F204">
        <v>66.528099999999995</v>
      </c>
      <c r="G204">
        <v>1148.6300000000001</v>
      </c>
      <c r="H204">
        <v>19432.8</v>
      </c>
      <c r="I204" s="1">
        <v>4.1495899999999999E-12</v>
      </c>
      <c r="J204">
        <v>5664.41</v>
      </c>
      <c r="K204">
        <v>35.174199999999999</v>
      </c>
      <c r="L204">
        <v>82.756100000000004</v>
      </c>
      <c r="M204">
        <v>44.5458</v>
      </c>
      <c r="N204">
        <v>32.136499999999998</v>
      </c>
      <c r="O204">
        <v>30.8489</v>
      </c>
      <c r="P204">
        <v>99.760900000000007</v>
      </c>
      <c r="Q204">
        <v>54.7791</v>
      </c>
      <c r="R204">
        <v>56.379100000000001</v>
      </c>
      <c r="S204">
        <v>31.7822</v>
      </c>
      <c r="T204">
        <v>27.119900000000001</v>
      </c>
      <c r="U204">
        <v>59.8369</v>
      </c>
      <c r="V204">
        <v>44.929499999999997</v>
      </c>
      <c r="W204">
        <v>35.349699999999999</v>
      </c>
      <c r="X204">
        <v>42.678800000000003</v>
      </c>
      <c r="Y204">
        <v>33.1</v>
      </c>
      <c r="Z204">
        <v>32.296700000000001</v>
      </c>
      <c r="AA204">
        <v>32.791800000000002</v>
      </c>
      <c r="AB204">
        <v>41.83</v>
      </c>
      <c r="AC204">
        <v>38.159199999999998</v>
      </c>
      <c r="AD204">
        <v>30.363600000000002</v>
      </c>
      <c r="AE204">
        <v>34.573500000000003</v>
      </c>
      <c r="AF204">
        <v>38.784999999999997</v>
      </c>
      <c r="AI204" t="s">
        <v>143</v>
      </c>
      <c r="AJ204" t="s">
        <v>144</v>
      </c>
      <c r="AK204" t="s">
        <v>145</v>
      </c>
      <c r="AL204" t="s">
        <v>146</v>
      </c>
      <c r="AM204" t="s">
        <v>149</v>
      </c>
      <c r="AN204" t="s">
        <v>148</v>
      </c>
    </row>
    <row r="205" spans="1:40">
      <c r="A205" t="s">
        <v>415</v>
      </c>
      <c r="C205">
        <v>34.985300000000002</v>
      </c>
      <c r="D205">
        <v>13131.4</v>
      </c>
      <c r="E205">
        <v>42.463299999999997</v>
      </c>
      <c r="F205">
        <v>77.754999999999995</v>
      </c>
      <c r="G205">
        <v>776.67</v>
      </c>
      <c r="H205">
        <v>24035</v>
      </c>
      <c r="I205" s="1">
        <v>4.2369600000000002E-12</v>
      </c>
      <c r="J205">
        <v>3513.78</v>
      </c>
      <c r="K205">
        <v>31.942499999999999</v>
      </c>
      <c r="L205">
        <v>71.358199999999997</v>
      </c>
      <c r="M205">
        <v>29.5395</v>
      </c>
      <c r="N205">
        <v>39.203699999999998</v>
      </c>
      <c r="O205">
        <v>41.225999999999999</v>
      </c>
      <c r="P205">
        <v>63.885100000000001</v>
      </c>
      <c r="Q205">
        <v>58.994700000000002</v>
      </c>
      <c r="R205">
        <v>39.976399999999998</v>
      </c>
      <c r="S205">
        <v>29.392199999999999</v>
      </c>
      <c r="T205">
        <v>35.372500000000002</v>
      </c>
      <c r="U205">
        <v>43.850299999999997</v>
      </c>
      <c r="V205">
        <v>48.457799999999999</v>
      </c>
      <c r="W205">
        <v>45.340299999999999</v>
      </c>
      <c r="X205">
        <v>43.653199999999998</v>
      </c>
      <c r="Y205">
        <v>32.984999999999999</v>
      </c>
      <c r="Z205">
        <v>25.988399999999999</v>
      </c>
      <c r="AA205">
        <v>24.276</v>
      </c>
      <c r="AB205">
        <v>49.870199999999997</v>
      </c>
      <c r="AC205">
        <v>32.685299999999998</v>
      </c>
      <c r="AD205">
        <v>29.1921</v>
      </c>
      <c r="AE205">
        <v>34.415399999999998</v>
      </c>
      <c r="AF205">
        <v>33.8703</v>
      </c>
      <c r="AG205" t="s">
        <v>430</v>
      </c>
      <c r="AI205">
        <v>9.4166666666666676E-2</v>
      </c>
      <c r="AJ205">
        <v>0.1166666666666667</v>
      </c>
      <c r="AK205">
        <v>0.14250000000000002</v>
      </c>
      <c r="AL205">
        <v>0.10416666666666669</v>
      </c>
      <c r="AM205">
        <v>0.22166666666666665</v>
      </c>
      <c r="AN205">
        <v>8.3333333333333329E-2</v>
      </c>
    </row>
    <row r="206" spans="1:40">
      <c r="A206" t="s">
        <v>416</v>
      </c>
      <c r="AG206" t="s">
        <v>431</v>
      </c>
      <c r="AI206">
        <v>9.4166666666666676E-2</v>
      </c>
      <c r="AJ206">
        <v>0.1166666666666667</v>
      </c>
      <c r="AK206">
        <v>0.14250000000000002</v>
      </c>
      <c r="AL206">
        <v>0.10416666666666669</v>
      </c>
      <c r="AM206">
        <v>0.22166666666666665</v>
      </c>
      <c r="AN206">
        <v>8.3333333333333329E-2</v>
      </c>
    </row>
    <row r="207" spans="1:40">
      <c r="A207" t="s">
        <v>416</v>
      </c>
      <c r="C207">
        <v>5.03789</v>
      </c>
      <c r="D207">
        <v>11006.6</v>
      </c>
      <c r="E207">
        <v>7.3645100000000001</v>
      </c>
      <c r="F207">
        <v>15.231</v>
      </c>
      <c r="G207">
        <v>1206.56</v>
      </c>
      <c r="H207">
        <v>16868.3</v>
      </c>
      <c r="I207" s="1">
        <v>3.7312000000000001E-12</v>
      </c>
      <c r="J207">
        <v>4691.2299999999996</v>
      </c>
      <c r="K207">
        <v>6.7614999999999998</v>
      </c>
      <c r="L207">
        <v>25.1599</v>
      </c>
      <c r="M207">
        <v>3.4786199999999998</v>
      </c>
      <c r="N207">
        <v>5.3630399999999998</v>
      </c>
      <c r="O207">
        <v>4.3471500000000001</v>
      </c>
      <c r="P207">
        <v>64.937700000000007</v>
      </c>
      <c r="Q207">
        <v>6.8175100000000004</v>
      </c>
      <c r="R207">
        <v>10.1585</v>
      </c>
      <c r="S207">
        <v>2.8892699999999998</v>
      </c>
      <c r="T207">
        <v>3.2931400000000002</v>
      </c>
      <c r="U207">
        <v>12.681900000000001</v>
      </c>
      <c r="V207">
        <v>6.9068699999999996</v>
      </c>
      <c r="W207">
        <v>4.0331700000000001</v>
      </c>
      <c r="X207">
        <v>4.9677199999999999</v>
      </c>
      <c r="Y207">
        <v>2.74274</v>
      </c>
      <c r="Z207">
        <v>3.0022600000000002</v>
      </c>
      <c r="AA207">
        <v>3.6821999999999999</v>
      </c>
      <c r="AB207">
        <v>7.9505600000000003</v>
      </c>
      <c r="AC207">
        <v>3.09334</v>
      </c>
      <c r="AD207">
        <v>2.6553</v>
      </c>
      <c r="AE207">
        <v>3.1902400000000002</v>
      </c>
      <c r="AF207">
        <v>2.8693499999999998</v>
      </c>
    </row>
    <row r="208" spans="1:40">
      <c r="A208" t="s">
        <v>416</v>
      </c>
      <c r="C208">
        <v>6.4371999999999998</v>
      </c>
      <c r="D208">
        <v>20639.3</v>
      </c>
      <c r="E208">
        <v>10.983700000000001</v>
      </c>
      <c r="F208">
        <v>20.129799999999999</v>
      </c>
      <c r="G208">
        <v>1330.29</v>
      </c>
      <c r="H208">
        <v>28412.799999999999</v>
      </c>
      <c r="I208" s="1">
        <v>3.9226600000000002E-12</v>
      </c>
      <c r="J208">
        <v>3749</v>
      </c>
      <c r="K208">
        <v>5.17387</v>
      </c>
      <c r="L208">
        <v>20.495200000000001</v>
      </c>
      <c r="M208">
        <v>2.2636400000000001</v>
      </c>
      <c r="N208">
        <v>3.6870699999999998</v>
      </c>
      <c r="O208">
        <v>3.8443399999999999</v>
      </c>
      <c r="P208">
        <v>76.7637</v>
      </c>
      <c r="Q208">
        <v>8.9747800000000009</v>
      </c>
      <c r="R208">
        <v>13.2745</v>
      </c>
      <c r="S208">
        <v>2.4217200000000001</v>
      </c>
      <c r="T208">
        <v>5.2841300000000002</v>
      </c>
      <c r="U208">
        <v>15.556800000000001</v>
      </c>
      <c r="V208">
        <v>6.1251800000000003</v>
      </c>
      <c r="W208">
        <v>3.9127100000000001</v>
      </c>
      <c r="X208">
        <v>6.8368700000000002</v>
      </c>
      <c r="Y208">
        <v>2.7233100000000001</v>
      </c>
      <c r="Z208">
        <v>2.4457200000000001</v>
      </c>
      <c r="AA208">
        <v>3.1998000000000002</v>
      </c>
      <c r="AB208">
        <v>6.8520599999999998</v>
      </c>
      <c r="AC208">
        <v>2.3706999999999998</v>
      </c>
      <c r="AD208">
        <v>2.8250000000000002</v>
      </c>
      <c r="AE208">
        <v>2.4641899999999999</v>
      </c>
      <c r="AF208">
        <v>5.6169200000000004</v>
      </c>
    </row>
    <row r="209" spans="1:54">
      <c r="A209" t="s">
        <v>416</v>
      </c>
      <c r="C209">
        <v>8.3270300000000006</v>
      </c>
      <c r="D209">
        <v>12313.1</v>
      </c>
      <c r="E209">
        <v>8.5576100000000004</v>
      </c>
      <c r="F209">
        <v>18.986000000000001</v>
      </c>
      <c r="G209">
        <v>1205.67</v>
      </c>
      <c r="H209">
        <v>27200.9</v>
      </c>
      <c r="I209" s="1">
        <v>3.0264000000000001E-12</v>
      </c>
      <c r="J209">
        <v>6743.7</v>
      </c>
      <c r="K209">
        <v>5.6945800000000002</v>
      </c>
      <c r="L209">
        <v>21.160900000000002</v>
      </c>
      <c r="M209">
        <v>2.4714</v>
      </c>
      <c r="N209">
        <v>5.0405699999999998</v>
      </c>
      <c r="O209">
        <v>3.8442099999999999</v>
      </c>
      <c r="P209">
        <v>49.130299999999998</v>
      </c>
      <c r="Q209">
        <v>9.8502899999999993</v>
      </c>
      <c r="R209">
        <v>16.863700000000001</v>
      </c>
      <c r="S209">
        <v>2.47485</v>
      </c>
      <c r="T209">
        <v>3.4044500000000002</v>
      </c>
      <c r="U209">
        <v>14.0541</v>
      </c>
      <c r="V209">
        <v>5.8303000000000003</v>
      </c>
      <c r="W209">
        <v>2.6865000000000001</v>
      </c>
      <c r="X209">
        <v>2.2117</v>
      </c>
      <c r="Y209">
        <v>2.8781500000000002</v>
      </c>
      <c r="Z209">
        <v>3.0598900000000002</v>
      </c>
      <c r="AA209">
        <v>3.4047299999999998</v>
      </c>
      <c r="AB209">
        <v>6.6072600000000001</v>
      </c>
      <c r="AC209">
        <v>2.6953900000000002</v>
      </c>
      <c r="AD209">
        <v>2.9927800000000002</v>
      </c>
      <c r="AE209">
        <v>3.0401899999999999</v>
      </c>
      <c r="AF209">
        <v>4.1846199999999998</v>
      </c>
    </row>
    <row r="210" spans="1:54">
      <c r="A210" t="s">
        <v>416</v>
      </c>
      <c r="C210">
        <v>7.1687399999999997</v>
      </c>
      <c r="D210">
        <v>10122.700000000001</v>
      </c>
      <c r="E210">
        <v>9.1461299999999994</v>
      </c>
      <c r="F210">
        <v>21.030200000000001</v>
      </c>
      <c r="G210">
        <v>1407.64</v>
      </c>
      <c r="H210">
        <v>33797.300000000003</v>
      </c>
      <c r="I210" s="1">
        <v>4.2369600000000002E-12</v>
      </c>
      <c r="J210">
        <v>8986.43</v>
      </c>
      <c r="K210">
        <v>7.0979599999999996</v>
      </c>
      <c r="L210">
        <v>18.467400000000001</v>
      </c>
      <c r="M210">
        <v>4.9221399999999997</v>
      </c>
      <c r="N210">
        <v>5.2568599999999996</v>
      </c>
      <c r="O210">
        <v>5.4281699999999997</v>
      </c>
      <c r="P210">
        <v>57.168199999999999</v>
      </c>
      <c r="Q210">
        <v>10.193899999999999</v>
      </c>
      <c r="R210">
        <v>17.7104</v>
      </c>
      <c r="S210">
        <v>4.3511800000000003</v>
      </c>
      <c r="T210">
        <v>4.2918599999999998</v>
      </c>
      <c r="U210">
        <v>21.075700000000001</v>
      </c>
      <c r="V210">
        <v>11.306800000000001</v>
      </c>
      <c r="W210">
        <v>5.6798000000000002</v>
      </c>
      <c r="X210">
        <v>7.2842900000000004</v>
      </c>
      <c r="Y210">
        <v>4.5360800000000001</v>
      </c>
      <c r="Z210">
        <v>3.3566500000000001</v>
      </c>
      <c r="AA210">
        <v>4.4645299999999999</v>
      </c>
      <c r="AB210">
        <v>9.9832000000000001</v>
      </c>
      <c r="AC210">
        <v>4.5832300000000004</v>
      </c>
      <c r="AD210">
        <v>4.6768799999999997</v>
      </c>
      <c r="AE210">
        <v>3.8394699999999999</v>
      </c>
      <c r="AF210">
        <v>4.6040200000000002</v>
      </c>
      <c r="AP210" t="s">
        <v>143</v>
      </c>
      <c r="AQ210" t="s">
        <v>144</v>
      </c>
      <c r="AR210" t="s">
        <v>145</v>
      </c>
      <c r="AS210" t="s">
        <v>146</v>
      </c>
      <c r="AT210" t="s">
        <v>149</v>
      </c>
      <c r="AU210" t="s">
        <v>148</v>
      </c>
      <c r="AW210" s="10" t="s">
        <v>143</v>
      </c>
      <c r="AX210" s="10" t="s">
        <v>144</v>
      </c>
      <c r="AY210" s="10" t="s">
        <v>145</v>
      </c>
      <c r="AZ210" s="10" t="s">
        <v>146</v>
      </c>
      <c r="BA210" s="10" t="s">
        <v>149</v>
      </c>
      <c r="BB210" s="10" t="s">
        <v>148</v>
      </c>
    </row>
    <row r="211" spans="1:54">
      <c r="A211" t="s">
        <v>416</v>
      </c>
      <c r="C211">
        <v>8.3526699999999998</v>
      </c>
      <c r="D211">
        <v>17297.900000000001</v>
      </c>
      <c r="E211">
        <v>9.2745200000000008</v>
      </c>
      <c r="F211">
        <v>24.218299999999999</v>
      </c>
      <c r="G211">
        <v>1924.79</v>
      </c>
      <c r="H211">
        <v>40823.300000000003</v>
      </c>
      <c r="I211" s="1">
        <v>2.4110099999999998E-12</v>
      </c>
      <c r="J211">
        <v>9263.99</v>
      </c>
      <c r="K211">
        <v>7.6277799999999996</v>
      </c>
      <c r="L211">
        <v>20.843299999999999</v>
      </c>
      <c r="M211">
        <v>6.37866</v>
      </c>
      <c r="N211">
        <v>6.5495400000000004</v>
      </c>
      <c r="O211">
        <v>6.7010100000000001</v>
      </c>
      <c r="P211">
        <v>70.629099999999994</v>
      </c>
      <c r="Q211">
        <v>8.0353700000000003</v>
      </c>
      <c r="R211">
        <v>11.236800000000001</v>
      </c>
      <c r="S211">
        <v>5.7051699999999999</v>
      </c>
      <c r="T211">
        <v>4.28613</v>
      </c>
      <c r="U211">
        <v>11.600199999999999</v>
      </c>
      <c r="V211">
        <v>11.9825</v>
      </c>
      <c r="W211">
        <v>6.2952500000000002</v>
      </c>
      <c r="X211">
        <v>6.5403799999999999</v>
      </c>
      <c r="Y211">
        <v>6.1813700000000003</v>
      </c>
      <c r="Z211">
        <v>5.8636999999999997</v>
      </c>
      <c r="AA211">
        <v>7.6290899999999997</v>
      </c>
      <c r="AB211">
        <v>6.0916300000000003</v>
      </c>
      <c r="AC211">
        <v>5.53552</v>
      </c>
      <c r="AD211">
        <v>6.1436900000000003</v>
      </c>
      <c r="AE211">
        <v>6.9690000000000003</v>
      </c>
      <c r="AF211">
        <v>7.2292100000000001</v>
      </c>
      <c r="AP211">
        <v>9.4166666666666676E-2</v>
      </c>
      <c r="AQ211">
        <v>0.1166666666666667</v>
      </c>
      <c r="AR211">
        <v>0.14250000000000002</v>
      </c>
      <c r="AS211">
        <v>0.10416666666666669</v>
      </c>
      <c r="AT211">
        <v>0.22166666666666665</v>
      </c>
      <c r="AU211">
        <v>8.3333333333333329E-2</v>
      </c>
      <c r="AW211" s="33">
        <v>48.77833333333335</v>
      </c>
      <c r="AX211" s="33">
        <v>127.75000000000037</v>
      </c>
      <c r="AY211" s="33">
        <v>269.18249999999995</v>
      </c>
      <c r="AZ211" s="33">
        <v>80.93750000000027</v>
      </c>
      <c r="BA211" s="33">
        <v>328.5100000000005</v>
      </c>
      <c r="BB211" s="33">
        <v>9.4999999999999947</v>
      </c>
    </row>
    <row r="212" spans="1:54">
      <c r="A212" t="s">
        <v>417</v>
      </c>
      <c r="AP212">
        <v>9.4166666666666676E-2</v>
      </c>
      <c r="AQ212">
        <v>0.1166666666666667</v>
      </c>
      <c r="AR212">
        <v>0.14250000000000002</v>
      </c>
      <c r="AS212">
        <v>0.10416666666666669</v>
      </c>
      <c r="AT212">
        <v>0.22166666666666665</v>
      </c>
      <c r="AU212">
        <v>8.3333333333333329E-2</v>
      </c>
      <c r="AW212" s="29">
        <v>48.495833333333351</v>
      </c>
      <c r="AX212" s="29">
        <v>127.9833333333337</v>
      </c>
      <c r="AY212" s="29">
        <v>266.76</v>
      </c>
      <c r="AZ212" s="29">
        <v>81.666666666666941</v>
      </c>
      <c r="BA212" s="29">
        <v>329.17500000000052</v>
      </c>
      <c r="BB212" s="29">
        <v>10.58333333333333</v>
      </c>
    </row>
    <row r="213" spans="1:54">
      <c r="A213" t="s">
        <v>417</v>
      </c>
      <c r="C213">
        <v>4.4524900000000001</v>
      </c>
      <c r="D213">
        <v>4671.88</v>
      </c>
      <c r="E213">
        <v>1102.33</v>
      </c>
      <c r="F213">
        <v>1253.52</v>
      </c>
      <c r="G213">
        <v>19312.099999999999</v>
      </c>
      <c r="H213">
        <v>37581.1</v>
      </c>
      <c r="I213" s="1">
        <v>1.6099200000000001E-12</v>
      </c>
      <c r="J213">
        <v>4813.7</v>
      </c>
      <c r="K213">
        <v>3.7827199999999999</v>
      </c>
      <c r="L213">
        <v>690.09699999999998</v>
      </c>
      <c r="M213">
        <v>12.1769</v>
      </c>
      <c r="N213">
        <v>3.16432</v>
      </c>
      <c r="O213">
        <v>69.872900000000001</v>
      </c>
      <c r="P213">
        <v>3388.14</v>
      </c>
      <c r="Q213">
        <v>13.4193</v>
      </c>
      <c r="R213">
        <v>18.479700000000001</v>
      </c>
      <c r="S213">
        <v>2.4503200000000001</v>
      </c>
      <c r="T213">
        <v>5.1623999999999999</v>
      </c>
      <c r="U213">
        <v>64.913600000000002</v>
      </c>
      <c r="V213">
        <v>70.0505</v>
      </c>
      <c r="W213">
        <v>1.4375500000000001</v>
      </c>
      <c r="X213">
        <v>19.615600000000001</v>
      </c>
      <c r="Y213">
        <v>0.909335</v>
      </c>
      <c r="Z213">
        <v>0.27754499999999999</v>
      </c>
      <c r="AA213">
        <v>0.54914799999999997</v>
      </c>
      <c r="AB213">
        <v>30.867899999999999</v>
      </c>
      <c r="AC213">
        <v>1.41991</v>
      </c>
      <c r="AD213">
        <v>0.19694500000000001</v>
      </c>
      <c r="AE213">
        <v>0.22964399999999999</v>
      </c>
      <c r="AF213">
        <v>1.3233699999999999</v>
      </c>
      <c r="AP213">
        <v>9.4166666666666704E-2</v>
      </c>
      <c r="AQ213">
        <v>0.116666666666667</v>
      </c>
      <c r="AR213">
        <v>0.14249999999999999</v>
      </c>
      <c r="AS213">
        <v>0.104166666666667</v>
      </c>
      <c r="AT213">
        <v>0.22166666666666701</v>
      </c>
      <c r="AU213">
        <v>8.3333333333333301E-2</v>
      </c>
      <c r="AW213" s="29">
        <v>49.531666666666688</v>
      </c>
      <c r="AX213" s="29">
        <v>126.35000000000036</v>
      </c>
      <c r="AY213" s="29">
        <v>270.17999999999995</v>
      </c>
      <c r="AZ213" s="29">
        <v>81.25000000000027</v>
      </c>
      <c r="BA213" s="29">
        <v>323.4116666666672</v>
      </c>
      <c r="BB213" s="29">
        <v>10.499999999999996</v>
      </c>
    </row>
    <row r="214" spans="1:54">
      <c r="A214" t="s">
        <v>417</v>
      </c>
      <c r="C214">
        <v>4.3629199999999999</v>
      </c>
      <c r="D214">
        <v>5586.26</v>
      </c>
      <c r="E214">
        <v>1229.1500000000001</v>
      </c>
      <c r="F214">
        <v>1220.5999999999999</v>
      </c>
      <c r="G214">
        <v>21476</v>
      </c>
      <c r="H214">
        <v>36601.9</v>
      </c>
      <c r="I214" s="1">
        <v>1.71985E-12</v>
      </c>
      <c r="J214">
        <v>4355.63</v>
      </c>
      <c r="K214">
        <v>4.1884300000000003</v>
      </c>
      <c r="L214">
        <v>817.48</v>
      </c>
      <c r="M214">
        <v>13.258100000000001</v>
      </c>
      <c r="N214">
        <v>3.56928</v>
      </c>
      <c r="O214">
        <v>103.295</v>
      </c>
      <c r="P214">
        <v>3811.31</v>
      </c>
      <c r="Q214">
        <v>9.2578800000000001</v>
      </c>
      <c r="R214">
        <v>19.6388</v>
      </c>
      <c r="S214">
        <v>3.71726</v>
      </c>
      <c r="T214">
        <v>6.9132800000000003</v>
      </c>
      <c r="U214">
        <v>84.273899999999998</v>
      </c>
      <c r="V214">
        <v>81.903599999999997</v>
      </c>
      <c r="W214">
        <v>2.32158</v>
      </c>
      <c r="X214">
        <v>19.007899999999999</v>
      </c>
      <c r="Y214">
        <v>1.4529000000000001</v>
      </c>
      <c r="Z214">
        <v>0.23805499999999999</v>
      </c>
      <c r="AA214">
        <v>0.54304699999999995</v>
      </c>
      <c r="AB214">
        <v>44.386600000000001</v>
      </c>
      <c r="AC214">
        <v>1.9837800000000001</v>
      </c>
      <c r="AD214">
        <v>0.206674</v>
      </c>
      <c r="AE214">
        <v>0.23003799999999999</v>
      </c>
      <c r="AF214">
        <v>1.1328499999999999</v>
      </c>
      <c r="AP214">
        <v>9.4166666666666704E-2</v>
      </c>
      <c r="AQ214">
        <v>0.116666666666667</v>
      </c>
      <c r="AR214">
        <v>0.14249999999999999</v>
      </c>
      <c r="AS214">
        <v>0.104166666666667</v>
      </c>
      <c r="AT214">
        <v>0.22166666666666701</v>
      </c>
      <c r="AU214">
        <v>8.3333333333333301E-2</v>
      </c>
      <c r="AW214" s="27">
        <v>48.966666666666683</v>
      </c>
      <c r="AX214" s="27">
        <v>125.06666666666703</v>
      </c>
      <c r="AY214" s="27">
        <v>266.47499999999997</v>
      </c>
      <c r="AZ214" s="27">
        <v>79.583333333333599</v>
      </c>
      <c r="BA214" s="27">
        <v>333.83000000000055</v>
      </c>
      <c r="BB214" s="27">
        <v>12.749999999999996</v>
      </c>
    </row>
    <row r="215" spans="1:54">
      <c r="A215" t="s">
        <v>417</v>
      </c>
      <c r="C215">
        <v>5.0840699999999996</v>
      </c>
      <c r="D215">
        <v>5501.8</v>
      </c>
      <c r="E215">
        <v>1632.89</v>
      </c>
      <c r="F215">
        <v>1877.23</v>
      </c>
      <c r="G215">
        <v>16579.900000000001</v>
      </c>
      <c r="H215">
        <v>39275.800000000003</v>
      </c>
      <c r="I215" s="1">
        <v>2.0872200000000001E-12</v>
      </c>
      <c r="J215">
        <v>5397.58</v>
      </c>
      <c r="K215">
        <v>3.32599</v>
      </c>
      <c r="L215">
        <v>905.33699999999999</v>
      </c>
      <c r="M215">
        <v>16.870999999999999</v>
      </c>
      <c r="N215">
        <v>4.2403000000000004</v>
      </c>
      <c r="O215">
        <v>83.598699999999994</v>
      </c>
      <c r="P215">
        <v>4089.8</v>
      </c>
      <c r="Q215">
        <v>20.625699999999998</v>
      </c>
      <c r="R215">
        <v>21.506399999999999</v>
      </c>
      <c r="S215">
        <v>3.06351</v>
      </c>
      <c r="T215">
        <v>7.1404500000000004</v>
      </c>
      <c r="U215">
        <v>108.17100000000001</v>
      </c>
      <c r="V215">
        <v>73.912999999999997</v>
      </c>
      <c r="W215">
        <v>3.2642600000000002</v>
      </c>
      <c r="X215">
        <v>33.970799999999997</v>
      </c>
      <c r="Y215">
        <v>1.90781</v>
      </c>
      <c r="Z215">
        <v>0.22024299999999999</v>
      </c>
      <c r="AA215">
        <v>0.30327999999999999</v>
      </c>
      <c r="AB215">
        <v>36.780700000000003</v>
      </c>
      <c r="AC215">
        <v>1.6102300000000001</v>
      </c>
      <c r="AD215">
        <v>0.22870299999999999</v>
      </c>
      <c r="AE215">
        <v>0.237238</v>
      </c>
      <c r="AF215">
        <v>1.13252</v>
      </c>
      <c r="AP215">
        <v>9.4166666666666704E-2</v>
      </c>
      <c r="AQ215">
        <v>0.116666666666667</v>
      </c>
      <c r="AR215">
        <v>0.14249999999999999</v>
      </c>
      <c r="AS215">
        <v>0.104166666666667</v>
      </c>
      <c r="AT215">
        <v>0.22166666666666701</v>
      </c>
      <c r="AU215">
        <v>8.3333333333333301E-2</v>
      </c>
      <c r="AW215" s="27">
        <v>49.060833333333356</v>
      </c>
      <c r="AX215" s="27">
        <v>124.8333333333337</v>
      </c>
      <c r="AY215" s="27">
        <v>264.19499999999999</v>
      </c>
      <c r="AZ215" s="27">
        <v>80.416666666666927</v>
      </c>
      <c r="BA215" s="27">
        <v>349.12500000000057</v>
      </c>
      <c r="BB215" s="27">
        <v>9.5833333333333304</v>
      </c>
    </row>
    <row r="216" spans="1:54">
      <c r="A216" t="s">
        <v>418</v>
      </c>
      <c r="AG216" t="s">
        <v>143</v>
      </c>
      <c r="AH216" t="s">
        <v>144</v>
      </c>
      <c r="AI216" t="s">
        <v>145</v>
      </c>
      <c r="AJ216" t="s">
        <v>146</v>
      </c>
      <c r="AK216" t="s">
        <v>149</v>
      </c>
      <c r="AL216" t="s">
        <v>148</v>
      </c>
      <c r="AP216">
        <v>9.4166666666666704E-2</v>
      </c>
      <c r="AQ216">
        <v>0.116666666666667</v>
      </c>
      <c r="AR216">
        <v>0.14249999999999999</v>
      </c>
      <c r="AS216">
        <v>0.104166666666667</v>
      </c>
      <c r="AT216">
        <v>0.22166666666666701</v>
      </c>
      <c r="AU216">
        <v>8.3333333333333301E-2</v>
      </c>
      <c r="AW216" s="27">
        <v>46.612500000000018</v>
      </c>
      <c r="AX216" s="27">
        <v>125.06666666666703</v>
      </c>
      <c r="AY216" s="27">
        <v>267.89999999999998</v>
      </c>
      <c r="AZ216" s="27">
        <v>80.104166666666927</v>
      </c>
      <c r="BA216" s="27">
        <v>336.71166666666721</v>
      </c>
      <c r="BB216" s="27">
        <v>12.666666666666663</v>
      </c>
    </row>
    <row r="217" spans="1:54">
      <c r="A217" s="33" t="s">
        <v>360</v>
      </c>
      <c r="B217" s="33"/>
      <c r="C217" s="33">
        <v>30.420400000000001</v>
      </c>
      <c r="D217" s="33">
        <v>120.578</v>
      </c>
      <c r="E217" s="33">
        <v>5194.76</v>
      </c>
      <c r="F217" s="33">
        <v>3890.92</v>
      </c>
      <c r="G217" s="34">
        <v>7.2759600000000004E-12</v>
      </c>
      <c r="H217" s="33">
        <v>12124.1</v>
      </c>
      <c r="I217" s="33">
        <v>1022.22</v>
      </c>
      <c r="J217" s="33">
        <v>185.184</v>
      </c>
      <c r="K217" s="33">
        <v>3.8930899999999999</v>
      </c>
      <c r="L217" s="33">
        <v>1455.76</v>
      </c>
      <c r="M217" s="33">
        <v>0.37111</v>
      </c>
      <c r="N217" s="33">
        <v>2.6067499999999999</v>
      </c>
      <c r="O217" s="33">
        <v>216.00200000000001</v>
      </c>
      <c r="P217" s="33">
        <v>14663.2</v>
      </c>
      <c r="Q217" s="33">
        <v>58.645000000000003</v>
      </c>
      <c r="R217" s="33">
        <v>86.154600000000002</v>
      </c>
      <c r="S217" s="33">
        <v>4.1056800000000004</v>
      </c>
      <c r="T217" s="33">
        <v>32.488100000000003</v>
      </c>
      <c r="U217" s="33">
        <v>9.1537699999999997</v>
      </c>
      <c r="V217" s="33">
        <v>0.22475899999999999</v>
      </c>
      <c r="W217" s="33">
        <v>8.0903699999999995E-2</v>
      </c>
      <c r="X217" s="34">
        <v>2.5561599999999999E-5</v>
      </c>
      <c r="Y217" s="33">
        <v>4.5480299999999998</v>
      </c>
      <c r="Z217" s="33">
        <v>0.43334699999999998</v>
      </c>
      <c r="AA217" s="33">
        <v>0.70958299999999996</v>
      </c>
      <c r="AB217" s="33">
        <v>86.634600000000006</v>
      </c>
      <c r="AC217" s="33">
        <v>6.8198599999999996E-3</v>
      </c>
      <c r="AD217" s="34">
        <v>1.4417399999999999E-10</v>
      </c>
      <c r="AE217" s="33">
        <v>9.9750499999999992E-3</v>
      </c>
      <c r="AF217" s="33">
        <v>0.71036299999999997</v>
      </c>
      <c r="AG217">
        <f>AP211*10000</f>
        <v>941.66666666666674</v>
      </c>
      <c r="AH217">
        <f t="shared" ref="AH217:AL232" si="53">AQ211*10000</f>
        <v>1166.666666666667</v>
      </c>
      <c r="AI217">
        <f t="shared" si="53"/>
        <v>1425.0000000000002</v>
      </c>
      <c r="AJ217">
        <f t="shared" si="53"/>
        <v>1041.6666666666667</v>
      </c>
      <c r="AK217">
        <f t="shared" si="53"/>
        <v>2216.6666666666665</v>
      </c>
      <c r="AL217">
        <f t="shared" si="53"/>
        <v>833.33333333333326</v>
      </c>
      <c r="AP217">
        <v>9.4166666666666704E-2</v>
      </c>
      <c r="AQ217">
        <v>0.116666666666667</v>
      </c>
      <c r="AR217">
        <v>0.14249999999999999</v>
      </c>
      <c r="AS217">
        <v>0.104166666666667</v>
      </c>
      <c r="AT217">
        <v>0.22166666666666701</v>
      </c>
      <c r="AU217">
        <v>8.3333333333333301E-2</v>
      </c>
      <c r="AW217" s="27">
        <v>49.343333333333355</v>
      </c>
      <c r="AX217" s="27">
        <v>123.90000000000033</v>
      </c>
      <c r="AY217" s="27">
        <v>264.47999999999996</v>
      </c>
      <c r="AZ217" s="27">
        <v>80.00000000000027</v>
      </c>
      <c r="BA217" s="27">
        <v>343.14000000000055</v>
      </c>
      <c r="BB217" s="27">
        <v>11.833333333333329</v>
      </c>
    </row>
    <row r="218" spans="1:54">
      <c r="A218" s="29" t="s">
        <v>32</v>
      </c>
      <c r="B218" s="29"/>
      <c r="C218" s="29">
        <v>18.682600000000001</v>
      </c>
      <c r="D218" s="29">
        <v>95.216800000000006</v>
      </c>
      <c r="E218" s="29">
        <v>3921.44</v>
      </c>
      <c r="F218" s="29">
        <v>2651.02</v>
      </c>
      <c r="G218" s="30">
        <v>5.22992E-12</v>
      </c>
      <c r="H218" s="29">
        <v>14056.1</v>
      </c>
      <c r="I218" s="29">
        <v>674.83399999999995</v>
      </c>
      <c r="J218" s="29">
        <v>142.03800000000001</v>
      </c>
      <c r="K218" s="29">
        <v>2.3201700000000001</v>
      </c>
      <c r="L218" s="29">
        <v>2023.02</v>
      </c>
      <c r="M218" s="29">
        <v>0.45073299999999999</v>
      </c>
      <c r="N218" s="29">
        <v>2.0526900000000001</v>
      </c>
      <c r="O218" s="29">
        <v>174.63399999999999</v>
      </c>
      <c r="P218" s="29">
        <v>12849.1</v>
      </c>
      <c r="Q218" s="29">
        <v>67.355099999999993</v>
      </c>
      <c r="R218" s="29">
        <v>85.1511</v>
      </c>
      <c r="S218" s="29">
        <v>2.66493</v>
      </c>
      <c r="T218" s="29">
        <v>55.065100000000001</v>
      </c>
      <c r="U218" s="29">
        <v>6.2305900000000003</v>
      </c>
      <c r="V218" s="29">
        <v>0.31339899999999998</v>
      </c>
      <c r="W218" s="29">
        <v>0.232547</v>
      </c>
      <c r="X218" s="29">
        <v>0.16856399999999999</v>
      </c>
      <c r="Y218" s="29">
        <v>3.73367</v>
      </c>
      <c r="Z218" s="29">
        <v>0.38344299999999998</v>
      </c>
      <c r="AA218" s="29">
        <v>1.1226499999999999</v>
      </c>
      <c r="AB218" s="29">
        <v>161.62200000000001</v>
      </c>
      <c r="AC218" s="29">
        <v>1.3791100000000001E-2</v>
      </c>
      <c r="AD218" s="29">
        <v>2.2857100000000002E-2</v>
      </c>
      <c r="AE218" s="29">
        <v>3.1208E-2</v>
      </c>
      <c r="AF218" s="29">
        <v>0.69339399999999995</v>
      </c>
      <c r="AG218">
        <f t="shared" ref="AG218:AG249" si="54">AP212*10000</f>
        <v>941.66666666666674</v>
      </c>
      <c r="AH218">
        <f t="shared" si="53"/>
        <v>1166.666666666667</v>
      </c>
      <c r="AI218">
        <f t="shared" si="53"/>
        <v>1425.0000000000002</v>
      </c>
      <c r="AJ218">
        <f t="shared" si="53"/>
        <v>1041.6666666666667</v>
      </c>
      <c r="AK218">
        <f t="shared" si="53"/>
        <v>2216.6666666666665</v>
      </c>
      <c r="AL218">
        <f t="shared" si="53"/>
        <v>833.33333333333326</v>
      </c>
      <c r="AP218">
        <v>9.4166666666666704E-2</v>
      </c>
      <c r="AQ218">
        <v>0.116666666666667</v>
      </c>
      <c r="AR218">
        <v>0.14249999999999999</v>
      </c>
      <c r="AS218">
        <v>0.104166666666667</v>
      </c>
      <c r="AT218">
        <v>0.22166666666666701</v>
      </c>
      <c r="AU218">
        <v>8.3333333333333301E-2</v>
      </c>
      <c r="AW218" s="29">
        <v>48.77833333333335</v>
      </c>
      <c r="AX218" s="29">
        <v>126.93333333333372</v>
      </c>
      <c r="AY218" s="29">
        <v>269.18249999999995</v>
      </c>
      <c r="AZ218" s="29">
        <v>84.166666666666941</v>
      </c>
      <c r="BA218" s="29">
        <v>320.75166666666718</v>
      </c>
      <c r="BB218" s="29">
        <v>10.499999999999996</v>
      </c>
    </row>
    <row r="219" spans="1:54">
      <c r="A219" s="29" t="s">
        <v>33</v>
      </c>
      <c r="B219" s="29"/>
      <c r="C219" s="29">
        <v>19.824999999999999</v>
      </c>
      <c r="D219" s="29">
        <v>82.8185</v>
      </c>
      <c r="E219" s="29">
        <v>3569.9</v>
      </c>
      <c r="F219" s="29">
        <v>2456.0300000000002</v>
      </c>
      <c r="G219" s="30">
        <v>6.4396700000000002E-12</v>
      </c>
      <c r="H219" s="29">
        <v>22549.1</v>
      </c>
      <c r="I219" s="29">
        <v>1045.77</v>
      </c>
      <c r="J219" s="29">
        <v>149.38</v>
      </c>
      <c r="K219" s="29">
        <v>3.5213299999999998</v>
      </c>
      <c r="L219" s="29">
        <v>2221.5500000000002</v>
      </c>
      <c r="M219" s="29">
        <v>0.48240699999999997</v>
      </c>
      <c r="N219" s="29">
        <v>1.06654</v>
      </c>
      <c r="O219" s="29">
        <v>221.821</v>
      </c>
      <c r="P219" s="29">
        <v>12227</v>
      </c>
      <c r="Q219" s="29">
        <v>70.207999999999998</v>
      </c>
      <c r="R219" s="29">
        <v>95.834400000000002</v>
      </c>
      <c r="S219" s="29">
        <v>4.3072299999999997</v>
      </c>
      <c r="T219" s="29">
        <v>63.955500000000001</v>
      </c>
      <c r="U219" s="29">
        <v>5.1754600000000002</v>
      </c>
      <c r="V219" s="29">
        <v>0.26604499999999998</v>
      </c>
      <c r="W219" s="29">
        <v>7.5134599999999996E-2</v>
      </c>
      <c r="X219" s="29">
        <v>3.8894E-4</v>
      </c>
      <c r="Y219" s="29">
        <v>4.7572000000000001</v>
      </c>
      <c r="Z219" s="29">
        <v>0.45841500000000002</v>
      </c>
      <c r="AA219" s="29">
        <v>1.4286000000000001</v>
      </c>
      <c r="AB219" s="29">
        <v>158.93899999999999</v>
      </c>
      <c r="AC219" s="29">
        <v>2.0598100000000001E-2</v>
      </c>
      <c r="AD219" s="30">
        <v>2.1588E-9</v>
      </c>
      <c r="AE219" s="29">
        <v>3.9821299999999997E-2</v>
      </c>
      <c r="AF219" s="29">
        <v>0.67554700000000001</v>
      </c>
      <c r="AG219">
        <f t="shared" si="54"/>
        <v>941.66666666666708</v>
      </c>
      <c r="AH219">
        <f t="shared" si="53"/>
        <v>1166.6666666666699</v>
      </c>
      <c r="AI219">
        <f t="shared" si="53"/>
        <v>1424.9999999999998</v>
      </c>
      <c r="AJ219">
        <f t="shared" si="53"/>
        <v>1041.6666666666702</v>
      </c>
      <c r="AK219">
        <f t="shared" si="53"/>
        <v>2216.6666666666702</v>
      </c>
      <c r="AL219">
        <f t="shared" si="53"/>
        <v>833.33333333333303</v>
      </c>
      <c r="AP219">
        <v>9.4166666666666704E-2</v>
      </c>
      <c r="AQ219">
        <v>0.116666666666667</v>
      </c>
      <c r="AR219">
        <v>0.14249999999999999</v>
      </c>
      <c r="AS219">
        <v>0.104166666666667</v>
      </c>
      <c r="AT219">
        <v>0.22166666666666701</v>
      </c>
      <c r="AU219">
        <v>8.3333333333333301E-2</v>
      </c>
      <c r="AW219" s="27">
        <v>49.908333333333353</v>
      </c>
      <c r="AX219" s="27">
        <v>124.48333333333369</v>
      </c>
      <c r="AY219" s="27">
        <v>266.76</v>
      </c>
      <c r="AZ219" s="27">
        <v>80.31250000000027</v>
      </c>
      <c r="BA219" s="27">
        <v>334.71666666666721</v>
      </c>
      <c r="BB219" s="27">
        <v>11.499999999999995</v>
      </c>
    </row>
    <row r="220" spans="1:54">
      <c r="A220" s="27" t="s">
        <v>34</v>
      </c>
      <c r="B220" s="27"/>
      <c r="C220" s="27">
        <v>25.543099999999999</v>
      </c>
      <c r="D220" s="27">
        <v>141.631</v>
      </c>
      <c r="E220" s="27">
        <v>4289.1000000000004</v>
      </c>
      <c r="F220" s="27">
        <v>3608.28</v>
      </c>
      <c r="G220" s="28">
        <v>3.21983E-12</v>
      </c>
      <c r="H220" s="27">
        <v>15835.1</v>
      </c>
      <c r="I220" s="27">
        <v>1251.83</v>
      </c>
      <c r="J220" s="27">
        <v>136.11600000000001</v>
      </c>
      <c r="K220" s="27">
        <v>3.5081000000000002</v>
      </c>
      <c r="L220" s="27">
        <v>1161.02</v>
      </c>
      <c r="M220" s="27">
        <v>0.35524600000000001</v>
      </c>
      <c r="N220" s="27">
        <v>2.0453600000000001</v>
      </c>
      <c r="O220" s="27">
        <v>282.41300000000001</v>
      </c>
      <c r="P220" s="27">
        <v>22346.9</v>
      </c>
      <c r="Q220" s="27">
        <v>104.32</v>
      </c>
      <c r="R220" s="27">
        <v>85.087800000000001</v>
      </c>
      <c r="S220" s="27">
        <v>4.3124599999999997</v>
      </c>
      <c r="T220" s="27">
        <v>55.591299999999997</v>
      </c>
      <c r="U220" s="27">
        <v>3.94733</v>
      </c>
      <c r="V220" s="27">
        <v>0.19061400000000001</v>
      </c>
      <c r="W220" s="27">
        <v>0.32359399999999999</v>
      </c>
      <c r="X220" s="27">
        <v>0.15640499999999999</v>
      </c>
      <c r="Y220" s="27">
        <v>4.3165300000000002</v>
      </c>
      <c r="Z220" s="27">
        <v>0.45769199999999999</v>
      </c>
      <c r="AA220" s="27">
        <v>1.4139299999999999</v>
      </c>
      <c r="AB220" s="27">
        <v>162.495</v>
      </c>
      <c r="AC220" s="27">
        <v>2.6883299999999999E-2</v>
      </c>
      <c r="AD220" s="27">
        <v>9.8145200000000002E-3</v>
      </c>
      <c r="AE220" s="27">
        <v>2.17498E-2</v>
      </c>
      <c r="AF220" s="27">
        <v>0.75422500000000003</v>
      </c>
      <c r="AG220">
        <f t="shared" si="54"/>
        <v>941.66666666666708</v>
      </c>
      <c r="AH220">
        <f t="shared" si="53"/>
        <v>1166.6666666666699</v>
      </c>
      <c r="AI220">
        <f t="shared" si="53"/>
        <v>1424.9999999999998</v>
      </c>
      <c r="AJ220">
        <f t="shared" si="53"/>
        <v>1041.6666666666702</v>
      </c>
      <c r="AK220">
        <f t="shared" si="53"/>
        <v>2216.6666666666702</v>
      </c>
      <c r="AL220">
        <f t="shared" si="53"/>
        <v>833.33333333333303</v>
      </c>
      <c r="AP220">
        <v>9.4166666666666704E-2</v>
      </c>
      <c r="AQ220">
        <v>0.116666666666667</v>
      </c>
      <c r="AR220">
        <v>0.14249999999999999</v>
      </c>
      <c r="AS220">
        <v>0.104166666666667</v>
      </c>
      <c r="AT220">
        <v>0.22166666666666701</v>
      </c>
      <c r="AU220">
        <v>8.3333333333333301E-2</v>
      </c>
      <c r="AW220" s="29">
        <v>49.625833333333347</v>
      </c>
      <c r="AX220" s="29">
        <v>124.25000000000036</v>
      </c>
      <c r="AY220" s="29">
        <v>269.61</v>
      </c>
      <c r="AZ220" s="29">
        <v>79.062500000000256</v>
      </c>
      <c r="BA220" s="29">
        <v>327.62333333333385</v>
      </c>
      <c r="BB220" s="29">
        <v>12.583333333333329</v>
      </c>
    </row>
    <row r="221" spans="1:54">
      <c r="A221" s="27" t="s">
        <v>35</v>
      </c>
      <c r="B221" s="27"/>
      <c r="C221" s="27">
        <v>27.775700000000001</v>
      </c>
      <c r="D221" s="27">
        <v>104.471</v>
      </c>
      <c r="E221" s="27">
        <v>3411.21</v>
      </c>
      <c r="F221" s="27">
        <v>2770.24</v>
      </c>
      <c r="G221" s="28">
        <v>3.9574299999999996E-12</v>
      </c>
      <c r="H221" s="27">
        <v>9775.5300000000007</v>
      </c>
      <c r="I221" s="27">
        <v>810.09400000000005</v>
      </c>
      <c r="J221" s="27">
        <v>173.43299999999999</v>
      </c>
      <c r="K221" s="27">
        <v>3.3813800000000001</v>
      </c>
      <c r="L221" s="27">
        <v>1851.41</v>
      </c>
      <c r="M221" s="27">
        <v>0.44037100000000001</v>
      </c>
      <c r="N221" s="27">
        <v>2.04819</v>
      </c>
      <c r="O221" s="27">
        <v>213.86799999999999</v>
      </c>
      <c r="P221" s="27">
        <v>16958.3</v>
      </c>
      <c r="Q221" s="27">
        <v>58.136000000000003</v>
      </c>
      <c r="R221" s="27">
        <v>130.36099999999999</v>
      </c>
      <c r="S221" s="27">
        <v>3.2879100000000001</v>
      </c>
      <c r="T221" s="27">
        <v>51.5259</v>
      </c>
      <c r="U221" s="27">
        <v>4.3322799999999999</v>
      </c>
      <c r="V221" s="27">
        <v>0.234101</v>
      </c>
      <c r="W221" s="27">
        <v>0.36908000000000002</v>
      </c>
      <c r="X221" s="27">
        <v>0.137794</v>
      </c>
      <c r="Y221" s="27">
        <v>5.6886999999999999</v>
      </c>
      <c r="Z221" s="27">
        <v>0.43949300000000002</v>
      </c>
      <c r="AA221" s="27">
        <v>1.2003299999999999</v>
      </c>
      <c r="AB221" s="27">
        <v>139.36199999999999</v>
      </c>
      <c r="AC221" s="27">
        <v>3.4294999999999999E-2</v>
      </c>
      <c r="AD221" s="27">
        <v>4.5881900000000003E-2</v>
      </c>
      <c r="AE221" s="27">
        <v>4.7554100000000002E-2</v>
      </c>
      <c r="AF221" s="27">
        <v>0.75251299999999999</v>
      </c>
      <c r="AG221">
        <f t="shared" si="54"/>
        <v>941.66666666666708</v>
      </c>
      <c r="AH221">
        <f t="shared" si="53"/>
        <v>1166.6666666666699</v>
      </c>
      <c r="AI221">
        <f t="shared" si="53"/>
        <v>1424.9999999999998</v>
      </c>
      <c r="AJ221">
        <f t="shared" si="53"/>
        <v>1041.6666666666702</v>
      </c>
      <c r="AK221">
        <f t="shared" si="53"/>
        <v>2216.6666666666702</v>
      </c>
      <c r="AL221">
        <f t="shared" si="53"/>
        <v>833.33333333333303</v>
      </c>
      <c r="AP221">
        <v>9.4166666666666704E-2</v>
      </c>
      <c r="AQ221">
        <v>0.116666666666667</v>
      </c>
      <c r="AR221">
        <v>0.14249999999999999</v>
      </c>
      <c r="AS221">
        <v>0.104166666666667</v>
      </c>
      <c r="AT221">
        <v>0.22166666666666701</v>
      </c>
      <c r="AU221">
        <v>8.3333333333333301E-2</v>
      </c>
      <c r="AW221" s="29">
        <v>47.836666666666687</v>
      </c>
      <c r="AX221" s="29">
        <v>125.41666666666703</v>
      </c>
      <c r="AY221" s="29">
        <v>267.47249999999997</v>
      </c>
      <c r="AZ221" s="29">
        <v>78.958333333333599</v>
      </c>
      <c r="BA221" s="29">
        <v>343.14000000000055</v>
      </c>
      <c r="BB221" s="29">
        <v>10.166666666666663</v>
      </c>
    </row>
    <row r="222" spans="1:54">
      <c r="A222" s="27" t="s">
        <v>36</v>
      </c>
      <c r="B222" s="27"/>
      <c r="C222" s="27">
        <v>23.801600000000001</v>
      </c>
      <c r="D222" s="27">
        <v>95.916399999999996</v>
      </c>
      <c r="E222" s="27">
        <v>3546.69</v>
      </c>
      <c r="F222" s="27">
        <v>2569.7800000000002</v>
      </c>
      <c r="G222" s="28">
        <v>4.2007800000000002E-12</v>
      </c>
      <c r="H222" s="27">
        <v>12397.1</v>
      </c>
      <c r="I222" s="27">
        <v>738.327</v>
      </c>
      <c r="J222" s="27">
        <v>183.84299999999999</v>
      </c>
      <c r="K222" s="27">
        <v>4.1789899999999998</v>
      </c>
      <c r="L222" s="27">
        <v>2183.33</v>
      </c>
      <c r="M222" s="27">
        <v>0.47661100000000001</v>
      </c>
      <c r="N222" s="27">
        <v>2.3560099999999999</v>
      </c>
      <c r="O222" s="27">
        <v>188.22300000000001</v>
      </c>
      <c r="P222" s="27">
        <v>13589.1</v>
      </c>
      <c r="Q222" s="27">
        <v>90.062399999999997</v>
      </c>
      <c r="R222" s="27">
        <v>86.101200000000006</v>
      </c>
      <c r="S222" s="27">
        <v>3.8443999999999998</v>
      </c>
      <c r="T222" s="27">
        <v>49.348399999999998</v>
      </c>
      <c r="U222" s="27">
        <v>4.39466</v>
      </c>
      <c r="V222" s="27">
        <v>0.18795000000000001</v>
      </c>
      <c r="W222" s="27">
        <v>9.5168699999999995E-2</v>
      </c>
      <c r="X222" s="27">
        <v>2.23661E-3</v>
      </c>
      <c r="Y222" s="27">
        <v>3.8872200000000001</v>
      </c>
      <c r="Z222" s="27">
        <v>0.42427500000000001</v>
      </c>
      <c r="AA222" s="27">
        <v>1.2385699999999999</v>
      </c>
      <c r="AB222" s="27">
        <v>134.09800000000001</v>
      </c>
      <c r="AC222" s="27">
        <v>1.0762499999999999E-2</v>
      </c>
      <c r="AD222" s="28">
        <v>8.5033200000000002E-8</v>
      </c>
      <c r="AE222" s="27">
        <v>3.13248E-2</v>
      </c>
      <c r="AF222" s="27">
        <v>0.65573800000000004</v>
      </c>
      <c r="AG222">
        <f t="shared" si="54"/>
        <v>941.66666666666708</v>
      </c>
      <c r="AH222">
        <f t="shared" si="53"/>
        <v>1166.6666666666699</v>
      </c>
      <c r="AI222">
        <f t="shared" si="53"/>
        <v>1424.9999999999998</v>
      </c>
      <c r="AJ222">
        <f t="shared" si="53"/>
        <v>1041.6666666666702</v>
      </c>
      <c r="AK222">
        <f t="shared" si="53"/>
        <v>2216.6666666666702</v>
      </c>
      <c r="AL222">
        <f t="shared" si="53"/>
        <v>833.33333333333303</v>
      </c>
      <c r="AP222">
        <v>9.4166666666666704E-2</v>
      </c>
      <c r="AQ222">
        <v>0.116666666666667</v>
      </c>
      <c r="AR222">
        <v>0.14249999999999999</v>
      </c>
      <c r="AS222">
        <v>0.104166666666667</v>
      </c>
      <c r="AT222">
        <v>0.22166666666666701</v>
      </c>
      <c r="AU222">
        <v>8.3333333333333301E-2</v>
      </c>
      <c r="AW222" s="29">
        <v>48.966666666666683</v>
      </c>
      <c r="AX222" s="29">
        <v>125.30000000000037</v>
      </c>
      <c r="AY222" s="29">
        <v>272.88749999999999</v>
      </c>
      <c r="AZ222" s="29">
        <v>81.666666666666941</v>
      </c>
      <c r="BA222" s="29">
        <v>321.1950000000005</v>
      </c>
      <c r="BB222" s="29">
        <v>10.249999999999996</v>
      </c>
    </row>
    <row r="223" spans="1:54">
      <c r="A223" s="27" t="s">
        <v>37</v>
      </c>
      <c r="B223" s="27"/>
      <c r="C223" s="27">
        <v>20.981999999999999</v>
      </c>
      <c r="D223" s="27">
        <v>106.538</v>
      </c>
      <c r="E223" s="27">
        <v>3287.88</v>
      </c>
      <c r="F223" s="27">
        <v>2574.7800000000002</v>
      </c>
      <c r="G223" s="28">
        <v>4.0789899999999998E-12</v>
      </c>
      <c r="H223" s="27">
        <v>12264.7</v>
      </c>
      <c r="I223" s="27">
        <v>615.61199999999997</v>
      </c>
      <c r="J223" s="27">
        <v>184.67400000000001</v>
      </c>
      <c r="K223" s="27">
        <v>2.7436799999999999</v>
      </c>
      <c r="L223" s="27">
        <v>1603.93</v>
      </c>
      <c r="M223" s="27">
        <v>0.57898099999999997</v>
      </c>
      <c r="N223" s="27">
        <v>2.2134299999999998</v>
      </c>
      <c r="O223" s="27">
        <v>193.637</v>
      </c>
      <c r="P223" s="27">
        <v>15024.1</v>
      </c>
      <c r="Q223" s="27">
        <v>52.356699999999996</v>
      </c>
      <c r="R223" s="27">
        <v>90.273300000000006</v>
      </c>
      <c r="S223" s="27">
        <v>4.1642700000000001</v>
      </c>
      <c r="T223" s="27">
        <v>49.445399999999999</v>
      </c>
      <c r="U223" s="27">
        <v>5.3897599999999999</v>
      </c>
      <c r="V223" s="27">
        <v>0.152723</v>
      </c>
      <c r="W223" s="27">
        <v>0.11704000000000001</v>
      </c>
      <c r="X223" s="27">
        <v>2.3296699999999999E-4</v>
      </c>
      <c r="Y223" s="27">
        <v>6.3494099999999998</v>
      </c>
      <c r="Z223" s="27">
        <v>0.297788</v>
      </c>
      <c r="AA223" s="27">
        <v>1.24664</v>
      </c>
      <c r="AB223" s="27">
        <v>166.26900000000001</v>
      </c>
      <c r="AC223" s="27">
        <v>5.2435099999999998E-3</v>
      </c>
      <c r="AD223" s="28">
        <v>4.6713399999999998E-7</v>
      </c>
      <c r="AE223" s="27">
        <v>2.52859E-2</v>
      </c>
      <c r="AF223" s="27">
        <v>0.66180499999999998</v>
      </c>
      <c r="AG223">
        <f t="shared" si="54"/>
        <v>941.66666666666708</v>
      </c>
      <c r="AH223">
        <f t="shared" si="53"/>
        <v>1166.6666666666699</v>
      </c>
      <c r="AI223">
        <f t="shared" si="53"/>
        <v>1424.9999999999998</v>
      </c>
      <c r="AJ223">
        <f t="shared" si="53"/>
        <v>1041.6666666666702</v>
      </c>
      <c r="AK223">
        <f t="shared" si="53"/>
        <v>2216.6666666666702</v>
      </c>
      <c r="AL223">
        <f t="shared" si="53"/>
        <v>833.33333333333303</v>
      </c>
      <c r="AP223">
        <v>9.4166666666666704E-2</v>
      </c>
      <c r="AQ223">
        <v>0.116666666666667</v>
      </c>
      <c r="AR223">
        <v>0.14249999999999999</v>
      </c>
      <c r="AS223">
        <v>0.104166666666667</v>
      </c>
      <c r="AT223">
        <v>0.22166666666666701</v>
      </c>
      <c r="AU223">
        <v>8.3333333333333301E-2</v>
      </c>
      <c r="AW223" s="27">
        <v>49.531666666666688</v>
      </c>
      <c r="AX223" s="27">
        <v>127.40000000000036</v>
      </c>
      <c r="AY223" s="27">
        <v>271.60499999999996</v>
      </c>
      <c r="AZ223" s="27">
        <v>78.854166666666927</v>
      </c>
      <c r="BA223" s="27">
        <v>326.95833333333383</v>
      </c>
      <c r="BB223" s="27">
        <v>8.9166666666666643</v>
      </c>
    </row>
    <row r="224" spans="1:54">
      <c r="A224" s="29" t="s">
        <v>38</v>
      </c>
      <c r="B224" s="29"/>
      <c r="C224" s="29">
        <v>27.875800000000002</v>
      </c>
      <c r="D224" s="29">
        <v>81.804900000000004</v>
      </c>
      <c r="E224" s="29">
        <v>4178.59</v>
      </c>
      <c r="F224" s="29">
        <v>3733.92</v>
      </c>
      <c r="G224" s="30">
        <v>5.8660600000000001E-12</v>
      </c>
      <c r="H224" s="29">
        <v>9963.75</v>
      </c>
      <c r="I224" s="29">
        <v>702.10400000000004</v>
      </c>
      <c r="J224" s="29">
        <v>108.995</v>
      </c>
      <c r="K224" s="29">
        <v>3.1673900000000001</v>
      </c>
      <c r="L224" s="29">
        <v>1708.84</v>
      </c>
      <c r="M224" s="29">
        <v>0.87969699999999995</v>
      </c>
      <c r="N224" s="29">
        <v>2.4479700000000002</v>
      </c>
      <c r="O224" s="29">
        <v>126.441</v>
      </c>
      <c r="P224" s="29">
        <v>16564.7</v>
      </c>
      <c r="Q224" s="29">
        <v>73.504599999999996</v>
      </c>
      <c r="R224" s="29">
        <v>104.18</v>
      </c>
      <c r="S224" s="29">
        <v>3.7895099999999999</v>
      </c>
      <c r="T224" s="29">
        <v>48.304499999999997</v>
      </c>
      <c r="U224" s="29">
        <v>5.5217599999999996</v>
      </c>
      <c r="V224" s="29">
        <v>0.24105799999999999</v>
      </c>
      <c r="W224" s="29">
        <v>7.4461899999999998E-2</v>
      </c>
      <c r="X224" s="29">
        <v>0.27617000000000003</v>
      </c>
      <c r="Y224" s="29">
        <v>5.6144499999999997</v>
      </c>
      <c r="Z224" s="29">
        <v>0.40436</v>
      </c>
      <c r="AA224" s="29">
        <v>0.87929199999999996</v>
      </c>
      <c r="AB224" s="29">
        <v>141.34399999999999</v>
      </c>
      <c r="AC224" s="29">
        <v>1.17772E-2</v>
      </c>
      <c r="AD224" s="30">
        <v>1.63852E-6</v>
      </c>
      <c r="AE224" s="29">
        <v>3.6819699999999997E-2</v>
      </c>
      <c r="AF224" s="29">
        <v>0.80154800000000004</v>
      </c>
      <c r="AG224">
        <f t="shared" si="54"/>
        <v>941.66666666666708</v>
      </c>
      <c r="AH224">
        <f t="shared" si="53"/>
        <v>1166.6666666666699</v>
      </c>
      <c r="AI224">
        <f t="shared" si="53"/>
        <v>1424.9999999999998</v>
      </c>
      <c r="AJ224">
        <f t="shared" si="53"/>
        <v>1041.6666666666702</v>
      </c>
      <c r="AK224">
        <f t="shared" si="53"/>
        <v>2216.6666666666702</v>
      </c>
      <c r="AL224">
        <f t="shared" si="53"/>
        <v>833.33333333333303</v>
      </c>
      <c r="AP224">
        <v>9.4166666666666704E-2</v>
      </c>
      <c r="AQ224">
        <v>0.116666666666667</v>
      </c>
      <c r="AR224">
        <v>0.14249999999999999</v>
      </c>
      <c r="AS224">
        <v>0.104166666666667</v>
      </c>
      <c r="AT224">
        <v>0.22166666666666701</v>
      </c>
      <c r="AU224">
        <v>8.3333333333333301E-2</v>
      </c>
      <c r="AW224" s="29">
        <v>50.096666666666685</v>
      </c>
      <c r="AX224" s="29">
        <v>125.65000000000036</v>
      </c>
      <c r="AY224" s="29">
        <v>268.61249999999995</v>
      </c>
      <c r="AZ224" s="29">
        <v>79.479166666666927</v>
      </c>
      <c r="BA224" s="29">
        <v>329.84000000000054</v>
      </c>
      <c r="BB224" s="29">
        <v>10.83333333333333</v>
      </c>
    </row>
    <row r="225" spans="1:54">
      <c r="A225" s="27" t="s">
        <v>39</v>
      </c>
      <c r="B225" s="27"/>
      <c r="C225" s="27">
        <v>20.427700000000002</v>
      </c>
      <c r="D225" s="27">
        <v>131.97300000000001</v>
      </c>
      <c r="E225" s="27">
        <v>2417.0500000000002</v>
      </c>
      <c r="F225" s="27">
        <v>2560.88</v>
      </c>
      <c r="G225" s="28">
        <v>3.21983E-12</v>
      </c>
      <c r="H225" s="27">
        <v>16238.6</v>
      </c>
      <c r="I225" s="27">
        <v>787.72900000000004</v>
      </c>
      <c r="J225" s="27">
        <v>205.27500000000001</v>
      </c>
      <c r="K225" s="27">
        <v>3.2362199999999999</v>
      </c>
      <c r="L225" s="27">
        <v>1318.97</v>
      </c>
      <c r="M225" s="27">
        <v>0.50302899999999995</v>
      </c>
      <c r="N225" s="27">
        <v>2.0646800000000001</v>
      </c>
      <c r="O225" s="27">
        <v>172.50800000000001</v>
      </c>
      <c r="P225" s="27">
        <v>15585.7</v>
      </c>
      <c r="Q225" s="27">
        <v>58.245199999999997</v>
      </c>
      <c r="R225" s="27">
        <v>85.697599999999994</v>
      </c>
      <c r="S225" s="27">
        <v>3.1182099999999999</v>
      </c>
      <c r="T225" s="27">
        <v>43.045499999999997</v>
      </c>
      <c r="U225" s="27">
        <v>6.8521400000000003</v>
      </c>
      <c r="V225" s="27">
        <v>0.25745000000000001</v>
      </c>
      <c r="W225" s="27">
        <v>0.18563099999999999</v>
      </c>
      <c r="X225" s="28">
        <v>1.9663599999999999E-5</v>
      </c>
      <c r="Y225" s="27">
        <v>5.9600499999999998</v>
      </c>
      <c r="Z225" s="27">
        <v>0.44115799999999999</v>
      </c>
      <c r="AA225" s="27">
        <v>1.0965</v>
      </c>
      <c r="AB225" s="27">
        <v>154.06800000000001</v>
      </c>
      <c r="AC225" s="27">
        <v>2.7461800000000001E-2</v>
      </c>
      <c r="AD225" s="28">
        <v>4.4130900000000003E-6</v>
      </c>
      <c r="AE225" s="27">
        <v>4.4740000000000002E-2</v>
      </c>
      <c r="AF225" s="27">
        <v>0.71199299999999999</v>
      </c>
      <c r="AG225">
        <f t="shared" si="54"/>
        <v>941.66666666666708</v>
      </c>
      <c r="AH225">
        <f t="shared" si="53"/>
        <v>1166.6666666666699</v>
      </c>
      <c r="AI225">
        <f t="shared" si="53"/>
        <v>1424.9999999999998</v>
      </c>
      <c r="AJ225">
        <f t="shared" si="53"/>
        <v>1041.6666666666702</v>
      </c>
      <c r="AK225">
        <f t="shared" si="53"/>
        <v>2216.6666666666702</v>
      </c>
      <c r="AL225">
        <f t="shared" si="53"/>
        <v>833.33333333333303</v>
      </c>
      <c r="AP225">
        <v>9.4166666666666704E-2</v>
      </c>
      <c r="AQ225">
        <v>0.116666666666667</v>
      </c>
      <c r="AR225">
        <v>0.14249999999999999</v>
      </c>
      <c r="AS225">
        <v>0.104166666666667</v>
      </c>
      <c r="AT225">
        <v>0.22166666666666701</v>
      </c>
      <c r="AU225">
        <v>8.3333333333333301E-2</v>
      </c>
      <c r="AW225" s="27">
        <v>49.343333333333355</v>
      </c>
      <c r="AX225" s="27">
        <v>126.70000000000036</v>
      </c>
      <c r="AY225" s="27">
        <v>268.46999999999997</v>
      </c>
      <c r="AZ225" s="27">
        <v>77.708333333333584</v>
      </c>
      <c r="BA225" s="27">
        <v>333.16500000000053</v>
      </c>
      <c r="BB225" s="27">
        <v>10.83333333333333</v>
      </c>
    </row>
    <row r="226" spans="1:54">
      <c r="A226" s="29" t="s">
        <v>40</v>
      </c>
      <c r="B226" s="29"/>
      <c r="C226" s="29">
        <v>12.625500000000001</v>
      </c>
      <c r="D226" s="29">
        <v>80.442300000000003</v>
      </c>
      <c r="E226" s="29">
        <v>2894.12</v>
      </c>
      <c r="F226" s="29">
        <v>1962.37</v>
      </c>
      <c r="G226" s="30">
        <v>5.1233999999999998E-12</v>
      </c>
      <c r="H226" s="29">
        <v>13457.1</v>
      </c>
      <c r="I226" s="29">
        <v>897.48099999999999</v>
      </c>
      <c r="J226" s="29">
        <v>186.815</v>
      </c>
      <c r="K226" s="29">
        <v>3.3231299999999999</v>
      </c>
      <c r="L226" s="29">
        <v>1328.17</v>
      </c>
      <c r="M226" s="29">
        <v>0.53666499999999995</v>
      </c>
      <c r="N226" s="29">
        <v>2.0521600000000002</v>
      </c>
      <c r="O226" s="29">
        <v>127.13</v>
      </c>
      <c r="P226" s="29">
        <v>10994.9</v>
      </c>
      <c r="Q226" s="29">
        <v>59.791400000000003</v>
      </c>
      <c r="R226" s="29">
        <v>54.388599999999997</v>
      </c>
      <c r="S226" s="29">
        <v>2.98624</v>
      </c>
      <c r="T226" s="29">
        <v>37.0274</v>
      </c>
      <c r="U226" s="29">
        <v>4.5015599999999996</v>
      </c>
      <c r="V226" s="29">
        <v>0.30310300000000001</v>
      </c>
      <c r="W226" s="29">
        <v>7.5587299999999996E-2</v>
      </c>
      <c r="X226" s="30">
        <v>7.8064200000000004E-9</v>
      </c>
      <c r="Y226" s="29">
        <v>3.5729299999999999</v>
      </c>
      <c r="Z226" s="29">
        <v>0.23305200000000001</v>
      </c>
      <c r="AA226" s="29">
        <v>1.14744</v>
      </c>
      <c r="AB226" s="29">
        <v>127.751</v>
      </c>
      <c r="AC226" s="29">
        <v>9.5699200000000009E-3</v>
      </c>
      <c r="AD226" s="29">
        <v>3.88427E-4</v>
      </c>
      <c r="AE226" s="29">
        <v>7.3445200000000002E-2</v>
      </c>
      <c r="AF226" s="29">
        <v>0.63198100000000001</v>
      </c>
      <c r="AG226">
        <f t="shared" si="54"/>
        <v>941.66666666666708</v>
      </c>
      <c r="AH226">
        <f t="shared" si="53"/>
        <v>1166.6666666666699</v>
      </c>
      <c r="AI226">
        <f t="shared" si="53"/>
        <v>1424.9999999999998</v>
      </c>
      <c r="AJ226">
        <f t="shared" si="53"/>
        <v>1041.6666666666702</v>
      </c>
      <c r="AK226">
        <f t="shared" si="53"/>
        <v>2216.6666666666702</v>
      </c>
      <c r="AL226">
        <f t="shared" si="53"/>
        <v>833.33333333333303</v>
      </c>
      <c r="AP226">
        <v>9.4166666666666704E-2</v>
      </c>
      <c r="AQ226">
        <v>0.116666666666667</v>
      </c>
      <c r="AR226">
        <v>0.14249999999999999</v>
      </c>
      <c r="AS226">
        <v>0.104166666666667</v>
      </c>
      <c r="AT226">
        <v>0.22166666666666701</v>
      </c>
      <c r="AU226">
        <v>8.3333333333333301E-2</v>
      </c>
      <c r="AW226" s="29">
        <v>47.177500000000016</v>
      </c>
      <c r="AX226" s="29">
        <v>125.88333333333368</v>
      </c>
      <c r="AY226" s="29">
        <v>271.88999999999993</v>
      </c>
      <c r="AZ226" s="29">
        <v>77.291666666666927</v>
      </c>
      <c r="BA226" s="29">
        <v>327.40166666666721</v>
      </c>
      <c r="BB226" s="29">
        <v>12.749999999999996</v>
      </c>
    </row>
    <row r="227" spans="1:54">
      <c r="A227" s="29" t="s">
        <v>41</v>
      </c>
      <c r="B227" s="29"/>
      <c r="C227" s="29">
        <v>21.782499999999999</v>
      </c>
      <c r="D227" s="29">
        <v>124.29300000000001</v>
      </c>
      <c r="E227" s="29">
        <v>3746.04</v>
      </c>
      <c r="F227" s="29">
        <v>3117.93</v>
      </c>
      <c r="G227" s="30">
        <v>3.6379800000000002E-12</v>
      </c>
      <c r="H227" s="29">
        <v>7247.54</v>
      </c>
      <c r="I227" s="29">
        <v>793.03800000000001</v>
      </c>
      <c r="J227" s="29">
        <v>138.80799999999999</v>
      </c>
      <c r="K227" s="29">
        <v>3.3547199999999999</v>
      </c>
      <c r="L227" s="29">
        <v>1769.24</v>
      </c>
      <c r="M227" s="29">
        <v>0.42289500000000002</v>
      </c>
      <c r="N227" s="29">
        <v>2.4810099999999999</v>
      </c>
      <c r="O227" s="29">
        <v>143.32599999999999</v>
      </c>
      <c r="P227" s="29">
        <v>13314.2</v>
      </c>
      <c r="Q227" s="29">
        <v>78.299700000000001</v>
      </c>
      <c r="R227" s="29">
        <v>109.729</v>
      </c>
      <c r="S227" s="29">
        <v>2.7554400000000001</v>
      </c>
      <c r="T227" s="29">
        <v>43.525500000000001</v>
      </c>
      <c r="U227" s="29">
        <v>4.9922300000000002</v>
      </c>
      <c r="V227" s="29">
        <v>0.20036200000000001</v>
      </c>
      <c r="W227" s="29">
        <v>5.6237099999999998E-2</v>
      </c>
      <c r="X227" s="30">
        <v>1.77739E-9</v>
      </c>
      <c r="Y227" s="29">
        <v>3.99925</v>
      </c>
      <c r="Z227" s="29">
        <v>0.290827</v>
      </c>
      <c r="AA227" s="29">
        <v>1.1807700000000001</v>
      </c>
      <c r="AB227" s="29">
        <v>123.929</v>
      </c>
      <c r="AC227" s="29">
        <v>5.9384499999999996E-3</v>
      </c>
      <c r="AD227" s="29">
        <v>1.8866600000000001E-4</v>
      </c>
      <c r="AE227" s="29">
        <v>3.8226700000000002E-2</v>
      </c>
      <c r="AF227" s="29">
        <v>0.64955499999999999</v>
      </c>
      <c r="AG227">
        <f t="shared" si="54"/>
        <v>941.66666666666708</v>
      </c>
      <c r="AH227">
        <f t="shared" si="53"/>
        <v>1166.6666666666699</v>
      </c>
      <c r="AI227">
        <f t="shared" si="53"/>
        <v>1424.9999999999998</v>
      </c>
      <c r="AJ227">
        <f t="shared" si="53"/>
        <v>1041.6666666666702</v>
      </c>
      <c r="AK227">
        <f t="shared" si="53"/>
        <v>2216.6666666666702</v>
      </c>
      <c r="AL227">
        <f t="shared" si="53"/>
        <v>833.33333333333303</v>
      </c>
      <c r="AP227">
        <v>9.4166666666666704E-2</v>
      </c>
      <c r="AQ227">
        <v>0.116666666666667</v>
      </c>
      <c r="AR227">
        <v>0.14249999999999999</v>
      </c>
      <c r="AS227">
        <v>0.104166666666667</v>
      </c>
      <c r="AT227">
        <v>0.22166666666666701</v>
      </c>
      <c r="AU227">
        <v>8.3333333333333301E-2</v>
      </c>
      <c r="AW227" s="29">
        <v>49.249166666666696</v>
      </c>
      <c r="AX227" s="29">
        <v>125.30000000000037</v>
      </c>
      <c r="AY227" s="29">
        <v>270.46499999999997</v>
      </c>
      <c r="AZ227" s="29">
        <v>80.520833333333599</v>
      </c>
      <c r="BA227" s="29">
        <v>326.29333333333386</v>
      </c>
      <c r="BB227" s="29">
        <v>10.83333333333333</v>
      </c>
    </row>
    <row r="228" spans="1:54">
      <c r="A228" s="29" t="s">
        <v>42</v>
      </c>
      <c r="B228" s="29"/>
      <c r="C228" s="29">
        <v>17.918399999999998</v>
      </c>
      <c r="D228" s="29">
        <v>104.767</v>
      </c>
      <c r="E228" s="29">
        <v>4369.3</v>
      </c>
      <c r="F228" s="29">
        <v>2820.25</v>
      </c>
      <c r="G228" s="30">
        <v>5.7712899999999997E-12</v>
      </c>
      <c r="H228" s="29">
        <v>14387.2</v>
      </c>
      <c r="I228" s="29">
        <v>1145.49</v>
      </c>
      <c r="J228" s="29">
        <v>198.76499999999999</v>
      </c>
      <c r="K228" s="29">
        <v>3.1109200000000001</v>
      </c>
      <c r="L228" s="29">
        <v>1674.92</v>
      </c>
      <c r="M228" s="29">
        <v>0.314137</v>
      </c>
      <c r="N228" s="29">
        <v>2.4402599999999999</v>
      </c>
      <c r="O228" s="29">
        <v>198.10599999999999</v>
      </c>
      <c r="P228" s="29">
        <v>13451.2</v>
      </c>
      <c r="Q228" s="29">
        <v>87.338899999999995</v>
      </c>
      <c r="R228" s="29">
        <v>68.401600000000002</v>
      </c>
      <c r="S228" s="29">
        <v>3.2958099999999999</v>
      </c>
      <c r="T228" s="29">
        <v>39.452399999999997</v>
      </c>
      <c r="U228" s="29">
        <v>6.1055299999999999</v>
      </c>
      <c r="V228" s="29">
        <v>0.18536</v>
      </c>
      <c r="W228" s="29">
        <v>0.26060299999999997</v>
      </c>
      <c r="X228" s="30">
        <v>5.2988699999999999E-10</v>
      </c>
      <c r="Y228" s="29">
        <v>2.7245300000000001</v>
      </c>
      <c r="Z228" s="29">
        <v>0.33114199999999999</v>
      </c>
      <c r="AA228" s="29">
        <v>2.1670500000000001</v>
      </c>
      <c r="AB228" s="29">
        <v>127.806</v>
      </c>
      <c r="AC228" s="29">
        <v>9.8591000000000008E-3</v>
      </c>
      <c r="AD228" s="30">
        <v>3.64382E-5</v>
      </c>
      <c r="AE228" s="29">
        <v>4.3230600000000001E-2</v>
      </c>
      <c r="AF228" s="29">
        <v>0.66513900000000004</v>
      </c>
      <c r="AG228">
        <f t="shared" si="54"/>
        <v>941.66666666666708</v>
      </c>
      <c r="AH228">
        <f t="shared" si="53"/>
        <v>1166.6666666666699</v>
      </c>
      <c r="AI228">
        <f t="shared" si="53"/>
        <v>1424.9999999999998</v>
      </c>
      <c r="AJ228">
        <f t="shared" si="53"/>
        <v>1041.6666666666702</v>
      </c>
      <c r="AK228">
        <f t="shared" si="53"/>
        <v>2216.6666666666702</v>
      </c>
      <c r="AL228">
        <f t="shared" si="53"/>
        <v>833.33333333333303</v>
      </c>
      <c r="AP228">
        <v>9.4166666666666704E-2</v>
      </c>
      <c r="AQ228">
        <v>0.116666666666667</v>
      </c>
      <c r="AR228">
        <v>0.14249999999999999</v>
      </c>
      <c r="AS228">
        <v>0.104166666666667</v>
      </c>
      <c r="AT228">
        <v>0.22166666666666701</v>
      </c>
      <c r="AU228">
        <v>8.3333333333333301E-2</v>
      </c>
      <c r="AW228" s="29">
        <v>43.787500000000016</v>
      </c>
      <c r="AX228" s="29">
        <v>115.38333333333367</v>
      </c>
      <c r="AY228" s="29">
        <v>245.09999999999997</v>
      </c>
      <c r="AZ228" s="29">
        <v>86.145833333333613</v>
      </c>
      <c r="BA228" s="29">
        <v>426.93000000000075</v>
      </c>
      <c r="BB228" s="29">
        <v>10.33333333333333</v>
      </c>
    </row>
    <row r="229" spans="1:54">
      <c r="A229" s="27" t="s">
        <v>43</v>
      </c>
      <c r="B229" s="27"/>
      <c r="C229" s="27">
        <v>24.2241</v>
      </c>
      <c r="D229" s="27">
        <v>125.21599999999999</v>
      </c>
      <c r="E229" s="27">
        <v>4256.45</v>
      </c>
      <c r="F229" s="27">
        <v>4140.46</v>
      </c>
      <c r="G229" s="28">
        <v>4.3807099999999998E-12</v>
      </c>
      <c r="H229" s="27">
        <v>14974.9</v>
      </c>
      <c r="I229" s="27">
        <v>762.98599999999999</v>
      </c>
      <c r="J229" s="27">
        <v>159.95699999999999</v>
      </c>
      <c r="K229" s="27">
        <v>3.9468399999999999</v>
      </c>
      <c r="L229" s="27">
        <v>1626.98</v>
      </c>
      <c r="M229" s="27">
        <v>0.64035799999999998</v>
      </c>
      <c r="N229" s="27">
        <v>2.9347699999999999</v>
      </c>
      <c r="O229" s="27">
        <v>201.83099999999999</v>
      </c>
      <c r="P229" s="27">
        <v>16022.4</v>
      </c>
      <c r="Q229" s="27">
        <v>48.393700000000003</v>
      </c>
      <c r="R229" s="27">
        <v>74.216999999999999</v>
      </c>
      <c r="S229" s="27">
        <v>3.8416000000000001</v>
      </c>
      <c r="T229" s="27">
        <v>50.862699999999997</v>
      </c>
      <c r="U229" s="27">
        <v>7.37906</v>
      </c>
      <c r="V229" s="27">
        <v>0.272451</v>
      </c>
      <c r="W229" s="27">
        <v>6.7592399999999997E-2</v>
      </c>
      <c r="X229" s="27">
        <v>0.26651200000000003</v>
      </c>
      <c r="Y229" s="27">
        <v>4.1747899999999998</v>
      </c>
      <c r="Z229" s="27">
        <v>0.45588000000000001</v>
      </c>
      <c r="AA229" s="27">
        <v>0.53407800000000005</v>
      </c>
      <c r="AB229" s="27">
        <v>130.49299999999999</v>
      </c>
      <c r="AC229" s="27">
        <v>1.34117E-2</v>
      </c>
      <c r="AD229" s="28">
        <v>8.6049999999999998E-6</v>
      </c>
      <c r="AE229" s="27">
        <v>2.91229E-2</v>
      </c>
      <c r="AF229" s="27">
        <v>0.60368699999999997</v>
      </c>
      <c r="AG229">
        <f t="shared" si="54"/>
        <v>941.66666666666708</v>
      </c>
      <c r="AH229">
        <f t="shared" si="53"/>
        <v>1166.6666666666699</v>
      </c>
      <c r="AI229">
        <f t="shared" si="53"/>
        <v>1424.9999999999998</v>
      </c>
      <c r="AJ229">
        <f t="shared" si="53"/>
        <v>1041.6666666666702</v>
      </c>
      <c r="AK229">
        <f t="shared" si="53"/>
        <v>2216.6666666666702</v>
      </c>
      <c r="AL229">
        <f t="shared" si="53"/>
        <v>833.33333333333303</v>
      </c>
      <c r="AP229">
        <v>9.4166666666666704E-2</v>
      </c>
      <c r="AQ229">
        <v>0.116666666666667</v>
      </c>
      <c r="AR229">
        <v>0.14249999999999999</v>
      </c>
      <c r="AS229">
        <v>0.104166666666667</v>
      </c>
      <c r="AT229">
        <v>0.22166666666666701</v>
      </c>
      <c r="AU229">
        <v>8.3333333333333301E-2</v>
      </c>
      <c r="AW229" s="27">
        <v>44.35250000000002</v>
      </c>
      <c r="AX229" s="27">
        <v>115.616666666667</v>
      </c>
      <c r="AY229" s="27">
        <v>244.95749999999998</v>
      </c>
      <c r="AZ229" s="27">
        <v>86.250000000000284</v>
      </c>
      <c r="BA229" s="27">
        <v>425.15666666666732</v>
      </c>
      <c r="BB229" s="27">
        <v>10.249999999999996</v>
      </c>
    </row>
    <row r="230" spans="1:54">
      <c r="A230" s="29" t="s">
        <v>44</v>
      </c>
      <c r="B230" s="29"/>
      <c r="C230" s="29">
        <v>18.272200000000002</v>
      </c>
      <c r="D230" s="29">
        <v>122.803</v>
      </c>
      <c r="E230" s="29">
        <v>3335.4</v>
      </c>
      <c r="F230" s="29">
        <v>3163.03</v>
      </c>
      <c r="G230" s="30">
        <v>4.3807099999999998E-12</v>
      </c>
      <c r="H230" s="29">
        <v>10573.9</v>
      </c>
      <c r="I230" s="29">
        <v>1127.01</v>
      </c>
      <c r="J230" s="29">
        <v>166.738</v>
      </c>
      <c r="K230" s="29">
        <v>3.5310999999999999</v>
      </c>
      <c r="L230" s="29">
        <v>779.94200000000001</v>
      </c>
      <c r="M230" s="29">
        <v>0.39426600000000001</v>
      </c>
      <c r="N230" s="29">
        <v>3.2250899999999998</v>
      </c>
      <c r="O230" s="29">
        <v>113.83499999999999</v>
      </c>
      <c r="P230" s="29">
        <v>13011.2</v>
      </c>
      <c r="Q230" s="29">
        <v>69.950800000000001</v>
      </c>
      <c r="R230" s="29">
        <v>63.134900000000002</v>
      </c>
      <c r="S230" s="29">
        <v>2.7491699999999999</v>
      </c>
      <c r="T230" s="29">
        <v>31.257100000000001</v>
      </c>
      <c r="U230" s="29">
        <v>6.2468300000000001</v>
      </c>
      <c r="V230" s="29">
        <v>0.52041499999999996</v>
      </c>
      <c r="W230" s="29">
        <v>7.5398300000000001E-2</v>
      </c>
      <c r="X230" s="30">
        <v>3.0367799999999997E-11</v>
      </c>
      <c r="Y230" s="29">
        <v>2.7011400000000001</v>
      </c>
      <c r="Z230" s="29">
        <v>0.40550199999999997</v>
      </c>
      <c r="AA230" s="29">
        <v>0.70725300000000002</v>
      </c>
      <c r="AB230" s="29">
        <v>119.86499999999999</v>
      </c>
      <c r="AC230" s="29">
        <v>1.0623799999999999E-2</v>
      </c>
      <c r="AD230" s="30">
        <v>2.07747E-6</v>
      </c>
      <c r="AE230" s="29">
        <v>6.9740200000000002E-2</v>
      </c>
      <c r="AF230" s="29">
        <v>0.51044900000000004</v>
      </c>
      <c r="AG230">
        <f t="shared" si="54"/>
        <v>941.66666666666708</v>
      </c>
      <c r="AH230">
        <f t="shared" si="53"/>
        <v>1166.6666666666699</v>
      </c>
      <c r="AI230">
        <f t="shared" si="53"/>
        <v>1424.9999999999998</v>
      </c>
      <c r="AJ230">
        <f t="shared" si="53"/>
        <v>1041.6666666666702</v>
      </c>
      <c r="AK230">
        <f t="shared" si="53"/>
        <v>2216.6666666666702</v>
      </c>
      <c r="AL230">
        <f t="shared" si="53"/>
        <v>833.33333333333303</v>
      </c>
      <c r="AP230">
        <v>9.4166666666666704E-2</v>
      </c>
      <c r="AQ230">
        <v>0.116666666666667</v>
      </c>
      <c r="AR230">
        <v>0.14249999999999999</v>
      </c>
      <c r="AS230">
        <v>0.104166666666667</v>
      </c>
      <c r="AT230">
        <v>0.22166666666666701</v>
      </c>
      <c r="AU230">
        <v>8.3333333333333301E-2</v>
      </c>
      <c r="AW230" s="29">
        <v>43.881666666666682</v>
      </c>
      <c r="AX230" s="29">
        <v>114.80000000000032</v>
      </c>
      <c r="AY230" s="29">
        <v>247.09499999999997</v>
      </c>
      <c r="AZ230" s="29">
        <v>86.562500000000284</v>
      </c>
      <c r="BA230" s="29">
        <v>419.61500000000063</v>
      </c>
      <c r="BB230" s="29">
        <v>11.08333333333333</v>
      </c>
    </row>
    <row r="231" spans="1:54">
      <c r="A231" s="27" t="s">
        <v>45</v>
      </c>
      <c r="B231" s="27"/>
      <c r="C231" s="27">
        <v>26.215599999999998</v>
      </c>
      <c r="D231" s="27">
        <v>95.211699999999993</v>
      </c>
      <c r="E231" s="27">
        <v>3681.93</v>
      </c>
      <c r="F231" s="27">
        <v>2679.16</v>
      </c>
      <c r="G231" s="28">
        <v>4.3807099999999998E-12</v>
      </c>
      <c r="H231" s="27">
        <v>15870.6</v>
      </c>
      <c r="I231" s="27">
        <v>1504.38</v>
      </c>
      <c r="J231" s="27">
        <v>204.29599999999999</v>
      </c>
      <c r="K231" s="27">
        <v>3.5520800000000001</v>
      </c>
      <c r="L231" s="27">
        <v>1507.07</v>
      </c>
      <c r="M231" s="27">
        <v>0.421043</v>
      </c>
      <c r="N231" s="27">
        <v>2.8783799999999999</v>
      </c>
      <c r="O231" s="27">
        <v>173.66</v>
      </c>
      <c r="P231" s="27">
        <v>18238.2</v>
      </c>
      <c r="Q231" s="27">
        <v>66.681899999999999</v>
      </c>
      <c r="R231" s="27">
        <v>98.448800000000006</v>
      </c>
      <c r="S231" s="27">
        <v>3.3805900000000002</v>
      </c>
      <c r="T231" s="27">
        <v>43.452300000000001</v>
      </c>
      <c r="U231" s="27">
        <v>6.49552</v>
      </c>
      <c r="V231" s="27">
        <v>0.34785199999999999</v>
      </c>
      <c r="W231" s="27">
        <v>0.14785999999999999</v>
      </c>
      <c r="X231" s="28">
        <v>1.2345999999999999E-11</v>
      </c>
      <c r="Y231" s="27">
        <v>4.6066700000000003</v>
      </c>
      <c r="Z231" s="27">
        <v>0.35836299999999999</v>
      </c>
      <c r="AA231" s="27">
        <v>1.0338099999999999</v>
      </c>
      <c r="AB231" s="27">
        <v>186.81100000000001</v>
      </c>
      <c r="AC231" s="27">
        <v>1.0032599999999999E-2</v>
      </c>
      <c r="AD231" s="28">
        <v>8.2763599999999996E-7</v>
      </c>
      <c r="AE231" s="27">
        <v>4.2010499999999999E-2</v>
      </c>
      <c r="AF231" s="27">
        <v>0.48524299999999998</v>
      </c>
      <c r="AG231">
        <f t="shared" si="54"/>
        <v>941.66666666666708</v>
      </c>
      <c r="AH231">
        <f t="shared" si="53"/>
        <v>1166.6666666666699</v>
      </c>
      <c r="AI231">
        <f t="shared" si="53"/>
        <v>1424.9999999999998</v>
      </c>
      <c r="AJ231">
        <f t="shared" si="53"/>
        <v>1041.6666666666702</v>
      </c>
      <c r="AK231">
        <f t="shared" si="53"/>
        <v>2216.6666666666702</v>
      </c>
      <c r="AL231">
        <f t="shared" si="53"/>
        <v>833.33333333333303</v>
      </c>
      <c r="AP231">
        <v>9.4166666666666704E-2</v>
      </c>
      <c r="AQ231">
        <v>0.116666666666667</v>
      </c>
      <c r="AR231">
        <v>0.14249999999999999</v>
      </c>
      <c r="AS231">
        <v>0.104166666666667</v>
      </c>
      <c r="AT231">
        <v>0.22166666666666701</v>
      </c>
      <c r="AU231">
        <v>8.3333333333333301E-2</v>
      </c>
      <c r="AW231" s="29">
        <v>42.46916666666668</v>
      </c>
      <c r="AX231" s="29">
        <v>116.43333333333366</v>
      </c>
      <c r="AY231" s="29">
        <v>247.09499999999997</v>
      </c>
      <c r="AZ231" s="29">
        <v>85.520833333333627</v>
      </c>
      <c r="BA231" s="29">
        <v>420.50166666666735</v>
      </c>
      <c r="BB231" s="29">
        <v>11.416666666666664</v>
      </c>
    </row>
    <row r="232" spans="1:54">
      <c r="A232" s="29" t="s">
        <v>46</v>
      </c>
      <c r="B232" s="29"/>
      <c r="C232" s="29">
        <v>21.1129</v>
      </c>
      <c r="D232" s="29">
        <v>110.78400000000001</v>
      </c>
      <c r="E232" s="29">
        <v>3113.49</v>
      </c>
      <c r="F232" s="29">
        <v>3559.38</v>
      </c>
      <c r="G232" s="30">
        <v>5.0807799999999997E-12</v>
      </c>
      <c r="H232" s="29">
        <v>20656.8</v>
      </c>
      <c r="I232" s="29">
        <v>1112.73</v>
      </c>
      <c r="J232" s="29">
        <v>178.2</v>
      </c>
      <c r="K232" s="29">
        <v>2.8432900000000001</v>
      </c>
      <c r="L232" s="29">
        <v>1426.18</v>
      </c>
      <c r="M232" s="29">
        <v>0.38071199999999999</v>
      </c>
      <c r="N232" s="29">
        <v>2.3273100000000002</v>
      </c>
      <c r="O232" s="29">
        <v>206.45400000000001</v>
      </c>
      <c r="P232" s="29">
        <v>10480.799999999999</v>
      </c>
      <c r="Q232" s="29">
        <v>65.0428</v>
      </c>
      <c r="R232" s="29">
        <v>88.122100000000003</v>
      </c>
      <c r="S232" s="29">
        <v>3.2592599999999998</v>
      </c>
      <c r="T232" s="29">
        <v>49.684699999999999</v>
      </c>
      <c r="U232" s="29">
        <v>5.3599199999999998</v>
      </c>
      <c r="V232" s="29">
        <v>0.30938300000000002</v>
      </c>
      <c r="W232" s="30">
        <v>1.24906E-5</v>
      </c>
      <c r="X232" s="30">
        <v>3.3321200000000001E-12</v>
      </c>
      <c r="Y232" s="29">
        <v>4.5064399999999996</v>
      </c>
      <c r="Z232" s="29">
        <v>0.288746</v>
      </c>
      <c r="AA232" s="29">
        <v>0.72528199999999998</v>
      </c>
      <c r="AB232" s="29">
        <v>172.88300000000001</v>
      </c>
      <c r="AC232" s="29">
        <v>1.35367E-2</v>
      </c>
      <c r="AD232" s="30">
        <v>2.0810299999999999E-7</v>
      </c>
      <c r="AE232" s="29">
        <v>5.4297100000000001E-2</v>
      </c>
      <c r="AF232" s="29">
        <v>0.40901599999999999</v>
      </c>
      <c r="AG232">
        <f t="shared" si="54"/>
        <v>941.66666666666708</v>
      </c>
      <c r="AH232">
        <f t="shared" si="53"/>
        <v>1166.6666666666699</v>
      </c>
      <c r="AI232">
        <f t="shared" si="53"/>
        <v>1424.9999999999998</v>
      </c>
      <c r="AJ232">
        <f t="shared" si="53"/>
        <v>1041.6666666666702</v>
      </c>
      <c r="AK232">
        <f t="shared" si="53"/>
        <v>2216.6666666666702</v>
      </c>
      <c r="AL232">
        <f t="shared" si="53"/>
        <v>833.33333333333303</v>
      </c>
      <c r="AP232">
        <v>9.4166666666666704E-2</v>
      </c>
      <c r="AQ232">
        <v>0.116666666666667</v>
      </c>
      <c r="AR232">
        <v>0.14249999999999999</v>
      </c>
      <c r="AS232">
        <v>0.104166666666667</v>
      </c>
      <c r="AT232">
        <v>0.22166666666666701</v>
      </c>
      <c r="AU232">
        <v>8.3333333333333301E-2</v>
      </c>
      <c r="AW232" s="27">
        <v>43.693333333333349</v>
      </c>
      <c r="AX232" s="27">
        <v>114.56666666666699</v>
      </c>
      <c r="AY232" s="27">
        <v>246.38249999999996</v>
      </c>
      <c r="AZ232" s="27">
        <v>87.083333333333627</v>
      </c>
      <c r="BA232" s="27">
        <v>420.72333333333398</v>
      </c>
      <c r="BB232" s="27">
        <v>11.33333333333333</v>
      </c>
    </row>
    <row r="233" spans="1:54">
      <c r="A233" s="29" t="s">
        <v>47</v>
      </c>
      <c r="B233" s="29"/>
      <c r="C233" s="29">
        <v>26.208400000000001</v>
      </c>
      <c r="D233" s="29">
        <v>129.21899999999999</v>
      </c>
      <c r="E233" s="29">
        <v>5612.45</v>
      </c>
      <c r="F233" s="29">
        <v>3519.12</v>
      </c>
      <c r="G233" s="30">
        <v>5.9407899999999998E-12</v>
      </c>
      <c r="H233" s="29">
        <v>18722.2</v>
      </c>
      <c r="I233" s="29">
        <v>546.31500000000005</v>
      </c>
      <c r="J233" s="29">
        <v>189.22</v>
      </c>
      <c r="K233" s="29">
        <v>3.5994000000000002</v>
      </c>
      <c r="L233" s="29">
        <v>2373.88</v>
      </c>
      <c r="M233" s="29">
        <v>0.25728400000000001</v>
      </c>
      <c r="N233" s="29">
        <v>2.22824</v>
      </c>
      <c r="O233" s="29">
        <v>176.59700000000001</v>
      </c>
      <c r="P233" s="29">
        <v>15644.8</v>
      </c>
      <c r="Q233" s="29">
        <v>70.337599999999995</v>
      </c>
      <c r="R233" s="29">
        <v>103.759</v>
      </c>
      <c r="S233" s="29">
        <v>4.9870200000000002</v>
      </c>
      <c r="T233" s="29">
        <v>43.8476</v>
      </c>
      <c r="U233" s="29">
        <v>8.1966800000000006</v>
      </c>
      <c r="V233" s="29">
        <v>0.27574599999999999</v>
      </c>
      <c r="W233" s="30">
        <v>6.68508E-5</v>
      </c>
      <c r="X233" s="29">
        <v>0.164134</v>
      </c>
      <c r="Y233" s="29">
        <v>5.96814</v>
      </c>
      <c r="Z233" s="29">
        <v>0.36029899999999998</v>
      </c>
      <c r="AA233" s="29">
        <v>0.62763000000000002</v>
      </c>
      <c r="AB233" s="29">
        <v>199.77199999999999</v>
      </c>
      <c r="AC233" s="29">
        <v>1.0868600000000001E-2</v>
      </c>
      <c r="AD233" s="30">
        <v>3.03163E-7</v>
      </c>
      <c r="AE233" s="29">
        <v>3.5007200000000002E-2</v>
      </c>
      <c r="AF233" s="29">
        <v>0.79025599999999996</v>
      </c>
      <c r="AG233">
        <f t="shared" si="54"/>
        <v>941.66666666666708</v>
      </c>
      <c r="AH233">
        <f t="shared" ref="AH233:AH249" si="55">AQ227*10000</f>
        <v>1166.6666666666699</v>
      </c>
      <c r="AI233">
        <f t="shared" ref="AI233:AI249" si="56">AR227*10000</f>
        <v>1424.9999999999998</v>
      </c>
      <c r="AJ233">
        <f t="shared" ref="AJ233:AJ249" si="57">AS227*10000</f>
        <v>1041.6666666666702</v>
      </c>
      <c r="AK233">
        <f t="shared" ref="AK233:AK249" si="58">AT227*10000</f>
        <v>2216.6666666666702</v>
      </c>
      <c r="AL233">
        <f t="shared" ref="AL233:AL249" si="59">AU227*10000</f>
        <v>833.33333333333303</v>
      </c>
      <c r="AP233">
        <v>9.4166666666666704E-2</v>
      </c>
      <c r="AQ233">
        <v>0.116666666666667</v>
      </c>
      <c r="AR233">
        <v>0.14249999999999999</v>
      </c>
      <c r="AS233">
        <v>0.104166666666667</v>
      </c>
      <c r="AT233">
        <v>0.22166666666666701</v>
      </c>
      <c r="AU233">
        <v>8.3333333333333301E-2</v>
      </c>
      <c r="AW233" s="29">
        <v>42.845833333333353</v>
      </c>
      <c r="AX233" s="29">
        <v>114.10000000000032</v>
      </c>
      <c r="AY233" s="29">
        <v>246.38249999999996</v>
      </c>
      <c r="AZ233" s="29">
        <v>86.354166666666941</v>
      </c>
      <c r="BA233" s="29">
        <v>421.83166666666733</v>
      </c>
      <c r="BB233" s="29">
        <v>12.583333333333329</v>
      </c>
    </row>
    <row r="234" spans="1:54">
      <c r="A234" s="29" t="s">
        <v>48</v>
      </c>
      <c r="B234" s="29"/>
      <c r="C234" s="29">
        <v>20.545999999999999</v>
      </c>
      <c r="D234" s="29">
        <v>64.489900000000006</v>
      </c>
      <c r="E234" s="29">
        <v>3253.71</v>
      </c>
      <c r="F234" s="29">
        <v>2472.25</v>
      </c>
      <c r="G234" s="30">
        <v>3.4397100000000001E-12</v>
      </c>
      <c r="H234" s="29">
        <v>11582.4</v>
      </c>
      <c r="I234" s="29">
        <v>990.99300000000005</v>
      </c>
      <c r="J234" s="29">
        <v>169.44200000000001</v>
      </c>
      <c r="K234" s="29">
        <v>3.4795500000000001</v>
      </c>
      <c r="L234" s="29">
        <v>1324.6</v>
      </c>
      <c r="M234" s="29">
        <v>0.848804</v>
      </c>
      <c r="N234" s="29">
        <v>2.4959500000000001</v>
      </c>
      <c r="O234" s="29">
        <v>147.239</v>
      </c>
      <c r="P234" s="29">
        <v>9721.82</v>
      </c>
      <c r="Q234" s="29">
        <v>49.241</v>
      </c>
      <c r="R234" s="29">
        <v>86.874799999999993</v>
      </c>
      <c r="S234" s="29">
        <v>3.8470200000000001</v>
      </c>
      <c r="T234" s="29">
        <v>39.828299999999999</v>
      </c>
      <c r="U234" s="29">
        <v>5.2806800000000003</v>
      </c>
      <c r="V234" s="29">
        <v>0.30745899999999998</v>
      </c>
      <c r="W234" s="29">
        <v>0.109504</v>
      </c>
      <c r="X234" s="30">
        <v>2.0283499999999999E-13</v>
      </c>
      <c r="Y234" s="29">
        <v>3.2143899999999999</v>
      </c>
      <c r="Z234" s="29">
        <v>0.33712999999999999</v>
      </c>
      <c r="AA234" s="29">
        <v>1.8744000000000001</v>
      </c>
      <c r="AB234" s="29">
        <v>126.614</v>
      </c>
      <c r="AC234" s="29">
        <v>2.24186E-2</v>
      </c>
      <c r="AD234" s="30">
        <v>1.3546699999999999E-6</v>
      </c>
      <c r="AE234" s="29">
        <v>2.7407600000000001E-2</v>
      </c>
      <c r="AF234" s="29">
        <v>0.37917099999999998</v>
      </c>
      <c r="AG234">
        <f t="shared" si="54"/>
        <v>941.66666666666708</v>
      </c>
      <c r="AH234">
        <f t="shared" si="55"/>
        <v>1166.6666666666699</v>
      </c>
      <c r="AI234">
        <f t="shared" si="56"/>
        <v>1424.9999999999998</v>
      </c>
      <c r="AJ234">
        <f t="shared" si="57"/>
        <v>1041.6666666666702</v>
      </c>
      <c r="AK234">
        <f t="shared" si="58"/>
        <v>2216.6666666666702</v>
      </c>
      <c r="AL234">
        <f t="shared" si="59"/>
        <v>833.33333333333303</v>
      </c>
      <c r="AP234">
        <v>9.4166666666666704E-2</v>
      </c>
      <c r="AQ234">
        <v>0.116666666666667</v>
      </c>
      <c r="AR234">
        <v>0.14249999999999999</v>
      </c>
      <c r="AS234">
        <v>0.104166666666667</v>
      </c>
      <c r="AT234">
        <v>0.22166666666666701</v>
      </c>
      <c r="AU234">
        <v>8.3333333333333301E-2</v>
      </c>
      <c r="AW234" s="31">
        <v>42.280833333333348</v>
      </c>
      <c r="AX234" s="31">
        <v>115.26666666666702</v>
      </c>
      <c r="AY234" s="31">
        <v>244.67250000000001</v>
      </c>
      <c r="AZ234" s="31">
        <v>86.354166666666941</v>
      </c>
      <c r="BA234" s="31">
        <v>424.04833333333403</v>
      </c>
      <c r="BB234" s="31">
        <v>12.833333333333329</v>
      </c>
    </row>
    <row r="235" spans="1:54">
      <c r="A235" s="27" t="s">
        <v>49</v>
      </c>
      <c r="B235" s="27"/>
      <c r="C235" s="27">
        <v>17.970600000000001</v>
      </c>
      <c r="D235" s="27">
        <v>115.26600000000001</v>
      </c>
      <c r="E235" s="27">
        <v>3916.45</v>
      </c>
      <c r="F235" s="27">
        <v>3520.5</v>
      </c>
      <c r="G235" s="28">
        <v>3.9574299999999996E-12</v>
      </c>
      <c r="H235" s="27">
        <v>15683.6</v>
      </c>
      <c r="I235" s="27">
        <v>1019.28</v>
      </c>
      <c r="J235" s="27">
        <v>166.51499999999999</v>
      </c>
      <c r="K235" s="27">
        <v>3.1048</v>
      </c>
      <c r="L235" s="27">
        <v>1226.2</v>
      </c>
      <c r="M235" s="27">
        <v>0.38430300000000001</v>
      </c>
      <c r="N235" s="27">
        <v>1.59259</v>
      </c>
      <c r="O235" s="27">
        <v>221.69200000000001</v>
      </c>
      <c r="P235" s="27">
        <v>15205.3</v>
      </c>
      <c r="Q235" s="27">
        <v>73.515299999999996</v>
      </c>
      <c r="R235" s="27">
        <v>105.384</v>
      </c>
      <c r="S235" s="27">
        <v>3.7195299999999998</v>
      </c>
      <c r="T235" s="27">
        <v>53.866399999999999</v>
      </c>
      <c r="U235" s="27">
        <v>5.5421899999999997</v>
      </c>
      <c r="V235" s="27">
        <v>0.34726899999999999</v>
      </c>
      <c r="W235" s="27">
        <v>9.1322399999999998E-2</v>
      </c>
      <c r="X235" s="28">
        <v>1.7480900000000001E-16</v>
      </c>
      <c r="Y235" s="27">
        <v>2.7002299999999999</v>
      </c>
      <c r="Z235" s="27">
        <v>0.292296</v>
      </c>
      <c r="AA235" s="27">
        <v>2.7252000000000001</v>
      </c>
      <c r="AB235" s="27">
        <v>113.871</v>
      </c>
      <c r="AC235" s="27">
        <v>1.01805E-2</v>
      </c>
      <c r="AD235" s="27">
        <v>1.18225E-2</v>
      </c>
      <c r="AE235" s="27">
        <v>3.9909500000000001E-2</v>
      </c>
      <c r="AF235" s="27">
        <v>0.54920599999999997</v>
      </c>
      <c r="AG235">
        <f t="shared" si="54"/>
        <v>941.66666666666708</v>
      </c>
      <c r="AH235">
        <f t="shared" si="55"/>
        <v>1166.6666666666699</v>
      </c>
      <c r="AI235">
        <f t="shared" si="56"/>
        <v>1424.9999999999998</v>
      </c>
      <c r="AJ235">
        <f t="shared" si="57"/>
        <v>1041.6666666666702</v>
      </c>
      <c r="AK235">
        <f t="shared" si="58"/>
        <v>2216.6666666666702</v>
      </c>
      <c r="AL235">
        <f t="shared" si="59"/>
        <v>833.33333333333303</v>
      </c>
      <c r="AP235">
        <v>9.4166666666666704E-2</v>
      </c>
      <c r="AQ235">
        <v>0.116666666666667</v>
      </c>
      <c r="AR235">
        <v>0.14249999999999999</v>
      </c>
      <c r="AS235">
        <v>0.104166666666667</v>
      </c>
      <c r="AT235">
        <v>0.22166666666666701</v>
      </c>
      <c r="AU235">
        <v>8.3333333333333301E-2</v>
      </c>
      <c r="AW235" s="31">
        <v>40.680000000000014</v>
      </c>
      <c r="AX235" s="31">
        <v>114.45000000000033</v>
      </c>
      <c r="AY235" s="31">
        <v>245.24249999999998</v>
      </c>
      <c r="AZ235" s="31">
        <v>86.666666666666956</v>
      </c>
      <c r="BA235" s="31">
        <v>423.16166666666732</v>
      </c>
      <c r="BB235" s="31">
        <v>14.666666666666663</v>
      </c>
    </row>
    <row r="236" spans="1:54">
      <c r="A236" s="29" t="s">
        <v>50</v>
      </c>
      <c r="B236" s="29"/>
      <c r="C236" s="29">
        <v>18.5656</v>
      </c>
      <c r="D236" s="29">
        <v>76.735200000000006</v>
      </c>
      <c r="E236" s="29">
        <v>3134.64</v>
      </c>
      <c r="F236" s="29">
        <v>2453.0700000000002</v>
      </c>
      <c r="G236" s="30">
        <v>5.6359299999999998E-12</v>
      </c>
      <c r="H236" s="29">
        <v>10293.299999999999</v>
      </c>
      <c r="I236" s="29">
        <v>1118.24</v>
      </c>
      <c r="J236" s="29">
        <v>173.4</v>
      </c>
      <c r="K236" s="29">
        <v>3.6730200000000002</v>
      </c>
      <c r="L236" s="29">
        <v>922.46799999999996</v>
      </c>
      <c r="M236" s="29">
        <v>0.484209</v>
      </c>
      <c r="N236" s="29">
        <v>2.0321400000000001</v>
      </c>
      <c r="O236" s="29">
        <v>130.97200000000001</v>
      </c>
      <c r="P236" s="29">
        <v>7957.31</v>
      </c>
      <c r="Q236" s="29">
        <v>42.785699999999999</v>
      </c>
      <c r="R236" s="29">
        <v>83.045100000000005</v>
      </c>
      <c r="S236" s="29">
        <v>2.5986699999999998</v>
      </c>
      <c r="T236" s="29">
        <v>38.883299999999998</v>
      </c>
      <c r="U236" s="29">
        <v>5.1744599999999998</v>
      </c>
      <c r="V236" s="29">
        <v>0.285472</v>
      </c>
      <c r="W236" s="29">
        <v>5.9009399999999997E-2</v>
      </c>
      <c r="X236" s="30">
        <v>3.2306999999999999E-16</v>
      </c>
      <c r="Y236" s="29">
        <v>2.2823899999999999</v>
      </c>
      <c r="Z236" s="29">
        <v>0.34656999999999999</v>
      </c>
      <c r="AA236" s="29">
        <v>1.7907999999999999</v>
      </c>
      <c r="AB236" s="29">
        <v>86.082999999999998</v>
      </c>
      <c r="AC236" s="29">
        <v>1.64826E-2</v>
      </c>
      <c r="AD236" s="29">
        <v>1.7467E-2</v>
      </c>
      <c r="AE236" s="29">
        <v>3.9844299999999999E-2</v>
      </c>
      <c r="AF236" s="29">
        <v>0.477298</v>
      </c>
      <c r="AG236">
        <f t="shared" si="54"/>
        <v>941.66666666666708</v>
      </c>
      <c r="AH236">
        <f t="shared" si="55"/>
        <v>1166.6666666666699</v>
      </c>
      <c r="AI236">
        <f t="shared" si="56"/>
        <v>1424.9999999999998</v>
      </c>
      <c r="AJ236">
        <f t="shared" si="57"/>
        <v>1041.6666666666702</v>
      </c>
      <c r="AK236">
        <f t="shared" si="58"/>
        <v>2216.6666666666702</v>
      </c>
      <c r="AL236">
        <f t="shared" si="59"/>
        <v>833.33333333333303</v>
      </c>
      <c r="AP236">
        <v>9.4166666666666704E-2</v>
      </c>
      <c r="AQ236">
        <v>0.116666666666667</v>
      </c>
      <c r="AR236">
        <v>0.14249999999999999</v>
      </c>
      <c r="AS236">
        <v>0.104166666666667</v>
      </c>
      <c r="AT236">
        <v>0.22166666666666701</v>
      </c>
      <c r="AU236">
        <v>8.3333333333333301E-2</v>
      </c>
      <c r="AW236" s="31">
        <v>43.034166666666685</v>
      </c>
      <c r="AX236" s="31">
        <v>114.80000000000032</v>
      </c>
      <c r="AY236" s="31">
        <v>245.95500000000001</v>
      </c>
      <c r="AZ236" s="31">
        <v>85.729166666666956</v>
      </c>
      <c r="BA236" s="31">
        <v>422.94000000000062</v>
      </c>
      <c r="BB236" s="31">
        <v>12.249999999999996</v>
      </c>
    </row>
    <row r="237" spans="1:54">
      <c r="A237" s="29" t="s">
        <v>51</v>
      </c>
      <c r="B237" s="29"/>
      <c r="C237" s="29">
        <v>24.0975</v>
      </c>
      <c r="D237" s="29">
        <v>107.08</v>
      </c>
      <c r="E237" s="29">
        <v>4317.54</v>
      </c>
      <c r="F237" s="29">
        <v>3164.92</v>
      </c>
      <c r="G237" s="30">
        <v>4.5048300000000003E-12</v>
      </c>
      <c r="H237" s="29">
        <v>19121.3</v>
      </c>
      <c r="I237" s="29">
        <v>599.31500000000005</v>
      </c>
      <c r="J237" s="29">
        <v>108.989</v>
      </c>
      <c r="K237" s="29">
        <v>4.63035</v>
      </c>
      <c r="L237" s="29">
        <v>1727.51</v>
      </c>
      <c r="M237" s="29">
        <v>0.58401599999999998</v>
      </c>
      <c r="N237" s="29">
        <v>1.9550799999999999</v>
      </c>
      <c r="O237" s="29">
        <v>203.08099999999999</v>
      </c>
      <c r="P237" s="29">
        <v>15740.9</v>
      </c>
      <c r="Q237" s="29">
        <v>78.887900000000002</v>
      </c>
      <c r="R237" s="29">
        <v>107.622</v>
      </c>
      <c r="S237" s="29">
        <v>4.3542100000000001</v>
      </c>
      <c r="T237" s="29">
        <v>62.392299999999999</v>
      </c>
      <c r="U237" s="29">
        <v>5.0124300000000002</v>
      </c>
      <c r="V237" s="29">
        <v>0.29749500000000001</v>
      </c>
      <c r="W237" s="29">
        <v>9.4085500000000002E-2</v>
      </c>
      <c r="X237" s="29">
        <v>7.6925099999999996E-2</v>
      </c>
      <c r="Y237" s="29">
        <v>4.3210300000000004</v>
      </c>
      <c r="Z237" s="29">
        <v>0.482242</v>
      </c>
      <c r="AA237" s="29">
        <v>2.9211499999999999</v>
      </c>
      <c r="AB237" s="29">
        <v>136.608</v>
      </c>
      <c r="AC237" s="29">
        <v>1.1406400000000001E-2</v>
      </c>
      <c r="AD237" s="29">
        <v>2.42116E-2</v>
      </c>
      <c r="AE237" s="29">
        <v>3.7715499999999999E-2</v>
      </c>
      <c r="AF237" s="29">
        <v>0.91298699999999999</v>
      </c>
      <c r="AG237">
        <f t="shared" si="54"/>
        <v>941.66666666666708</v>
      </c>
      <c r="AH237">
        <f t="shared" si="55"/>
        <v>1166.6666666666699</v>
      </c>
      <c r="AI237">
        <f t="shared" si="56"/>
        <v>1424.9999999999998</v>
      </c>
      <c r="AJ237">
        <f t="shared" si="57"/>
        <v>1041.6666666666702</v>
      </c>
      <c r="AK237">
        <f t="shared" si="58"/>
        <v>2216.6666666666702</v>
      </c>
      <c r="AL237">
        <f t="shared" si="59"/>
        <v>833.33333333333303</v>
      </c>
      <c r="AP237">
        <v>9.4166666666666704E-2</v>
      </c>
      <c r="AQ237">
        <v>0.116666666666667</v>
      </c>
      <c r="AR237">
        <v>0.14249999999999999</v>
      </c>
      <c r="AS237">
        <v>0.104166666666667</v>
      </c>
      <c r="AT237">
        <v>0.22166666666666701</v>
      </c>
      <c r="AU237">
        <v>8.3333333333333301E-2</v>
      </c>
      <c r="AW237" s="31">
        <v>43.222500000000018</v>
      </c>
      <c r="AX237" s="31">
        <v>116.08333333333367</v>
      </c>
      <c r="AY237" s="31">
        <v>243.67499999999998</v>
      </c>
      <c r="AZ237" s="31">
        <v>86.458333333333627</v>
      </c>
      <c r="BA237" s="31">
        <v>424.27000000000066</v>
      </c>
      <c r="BB237" s="31">
        <v>11.833333333333329</v>
      </c>
    </row>
    <row r="238" spans="1:54">
      <c r="A238" s="27" t="s">
        <v>52</v>
      </c>
      <c r="B238" s="27"/>
      <c r="C238" s="27">
        <v>27.1616</v>
      </c>
      <c r="D238" s="27">
        <v>108.834</v>
      </c>
      <c r="E238" s="27">
        <v>4202.26</v>
      </c>
      <c r="F238" s="27">
        <v>2915.5</v>
      </c>
      <c r="G238" s="28">
        <v>4.91945E-12</v>
      </c>
      <c r="H238" s="27">
        <v>12430.4</v>
      </c>
      <c r="I238" s="27">
        <v>700.18399999999997</v>
      </c>
      <c r="J238" s="27">
        <v>144.333</v>
      </c>
      <c r="K238" s="27">
        <v>4.2341300000000004</v>
      </c>
      <c r="L238" s="27">
        <v>1567.24</v>
      </c>
      <c r="M238" s="27">
        <v>0.46049299999999999</v>
      </c>
      <c r="N238" s="27">
        <v>1.93971</v>
      </c>
      <c r="O238" s="27">
        <v>168.006</v>
      </c>
      <c r="P238" s="27">
        <v>13956.9</v>
      </c>
      <c r="Q238" s="27">
        <v>95.586500000000001</v>
      </c>
      <c r="R238" s="27">
        <v>147.886</v>
      </c>
      <c r="S238" s="27">
        <v>3.9024299999999998</v>
      </c>
      <c r="T238" s="27">
        <v>54.626899999999999</v>
      </c>
      <c r="U238" s="27">
        <v>5.64635</v>
      </c>
      <c r="V238" s="27">
        <v>0.12906400000000001</v>
      </c>
      <c r="W238" s="27">
        <v>1.8381000000000001E-3</v>
      </c>
      <c r="X238" s="27">
        <v>0.37530999999999998</v>
      </c>
      <c r="Y238" s="27">
        <v>4.5673000000000004</v>
      </c>
      <c r="Z238" s="27">
        <v>0.318324</v>
      </c>
      <c r="AA238" s="27">
        <v>1.20424</v>
      </c>
      <c r="AB238" s="27">
        <v>104.437</v>
      </c>
      <c r="AC238" s="27">
        <v>1.01814E-2</v>
      </c>
      <c r="AD238" s="27">
        <v>3.1403399999999998E-4</v>
      </c>
      <c r="AE238" s="27">
        <v>2.3909E-2</v>
      </c>
      <c r="AF238" s="27">
        <v>0.47026099999999998</v>
      </c>
      <c r="AG238">
        <f t="shared" si="54"/>
        <v>941.66666666666708</v>
      </c>
      <c r="AH238">
        <f t="shared" si="55"/>
        <v>1166.6666666666699</v>
      </c>
      <c r="AI238">
        <f t="shared" si="56"/>
        <v>1424.9999999999998</v>
      </c>
      <c r="AJ238">
        <f t="shared" si="57"/>
        <v>1041.6666666666702</v>
      </c>
      <c r="AK238">
        <f t="shared" si="58"/>
        <v>2216.6666666666702</v>
      </c>
      <c r="AL238">
        <f t="shared" si="59"/>
        <v>833.33333333333303</v>
      </c>
      <c r="AP238">
        <v>9.4166666666666704E-2</v>
      </c>
      <c r="AQ238">
        <v>0.116666666666667</v>
      </c>
      <c r="AR238">
        <v>0.14249999999999999</v>
      </c>
      <c r="AS238">
        <v>0.104166666666667</v>
      </c>
      <c r="AT238">
        <v>0.22166666666666701</v>
      </c>
      <c r="AU238">
        <v>8.3333333333333301E-2</v>
      </c>
      <c r="AW238" s="31">
        <v>43.034166666666685</v>
      </c>
      <c r="AX238" s="31">
        <v>113.98333333333366</v>
      </c>
      <c r="AY238" s="31">
        <v>244.38749999999996</v>
      </c>
      <c r="AZ238" s="31">
        <v>86.562500000000284</v>
      </c>
      <c r="BA238" s="31">
        <v>428.03833333333404</v>
      </c>
      <c r="BB238" s="31">
        <v>12.166666666666663</v>
      </c>
    </row>
    <row r="239" spans="1:54">
      <c r="A239" s="29" t="s">
        <v>53</v>
      </c>
      <c r="B239" s="29"/>
      <c r="C239" s="29">
        <v>25.758500000000002</v>
      </c>
      <c r="D239" s="29">
        <v>131.786</v>
      </c>
      <c r="E239" s="29">
        <v>3981.45</v>
      </c>
      <c r="F239" s="29">
        <v>3644.63</v>
      </c>
      <c r="G239" s="30">
        <v>5.6163300000000002E-12</v>
      </c>
      <c r="H239" s="29">
        <v>18125</v>
      </c>
      <c r="I239" s="29">
        <v>806.72500000000002</v>
      </c>
      <c r="J239" s="29">
        <v>119.583</v>
      </c>
      <c r="K239" s="29">
        <v>4.8535599999999999</v>
      </c>
      <c r="L239" s="29">
        <v>1745.38</v>
      </c>
      <c r="M239" s="29">
        <v>0.56527000000000005</v>
      </c>
      <c r="N239" s="29">
        <v>1.4106399999999999</v>
      </c>
      <c r="O239" s="29">
        <v>182.98599999999999</v>
      </c>
      <c r="P239" s="29">
        <v>15654</v>
      </c>
      <c r="Q239" s="29">
        <v>80.275199999999998</v>
      </c>
      <c r="R239" s="29">
        <v>102.883</v>
      </c>
      <c r="S239" s="29">
        <v>5.0111800000000004</v>
      </c>
      <c r="T239" s="29">
        <v>49.621699999999997</v>
      </c>
      <c r="U239" s="29">
        <v>8.3133700000000008</v>
      </c>
      <c r="V239" s="29">
        <v>0.262546</v>
      </c>
      <c r="W239" s="29">
        <v>9.2018600000000003E-4</v>
      </c>
      <c r="X239" s="30">
        <v>2.6997299999999999E-14</v>
      </c>
      <c r="Y239" s="29">
        <v>5.5234699999999997</v>
      </c>
      <c r="Z239" s="29">
        <v>0.407746</v>
      </c>
      <c r="AA239" s="29">
        <v>1.87216</v>
      </c>
      <c r="AB239" s="29">
        <v>129.404</v>
      </c>
      <c r="AC239" s="29">
        <v>8.9202599999999993E-3</v>
      </c>
      <c r="AD239" s="30">
        <v>6.5440799999999999E-5</v>
      </c>
      <c r="AE239" s="29">
        <v>4.8492599999999997E-2</v>
      </c>
      <c r="AF239" s="29">
        <v>0.62538000000000005</v>
      </c>
      <c r="AG239">
        <f t="shared" si="54"/>
        <v>941.66666666666708</v>
      </c>
      <c r="AH239">
        <f t="shared" si="55"/>
        <v>1166.6666666666699</v>
      </c>
      <c r="AI239">
        <f t="shared" si="56"/>
        <v>1424.9999999999998</v>
      </c>
      <c r="AJ239">
        <f t="shared" si="57"/>
        <v>1041.6666666666702</v>
      </c>
      <c r="AK239">
        <f t="shared" si="58"/>
        <v>2216.6666666666702</v>
      </c>
      <c r="AL239">
        <f t="shared" si="59"/>
        <v>833.33333333333303</v>
      </c>
      <c r="AP239">
        <v>9.4166666666666704E-2</v>
      </c>
      <c r="AQ239">
        <v>0.116666666666667</v>
      </c>
      <c r="AR239">
        <v>0.14249999999999999</v>
      </c>
      <c r="AS239">
        <v>0.104166666666667</v>
      </c>
      <c r="AT239">
        <v>0.22166666666666701</v>
      </c>
      <c r="AU239">
        <v>8.3333333333333301E-2</v>
      </c>
      <c r="AW239" s="31">
        <v>42.46916666666668</v>
      </c>
      <c r="AX239" s="31">
        <v>114.45000000000033</v>
      </c>
      <c r="AY239" s="31">
        <v>245.81249999999997</v>
      </c>
      <c r="AZ239" s="31">
        <v>85.416666666666956</v>
      </c>
      <c r="BA239" s="31">
        <v>423.38333333333401</v>
      </c>
      <c r="BB239" s="31">
        <v>13.083333333333329</v>
      </c>
    </row>
    <row r="240" spans="1:54">
      <c r="A240" s="31" t="s">
        <v>54</v>
      </c>
      <c r="B240" s="31"/>
      <c r="C240" s="31">
        <v>14.030900000000001</v>
      </c>
      <c r="D240" s="31">
        <v>98.215199999999996</v>
      </c>
      <c r="E240" s="31">
        <v>2070.38</v>
      </c>
      <c r="F240" s="31">
        <v>1400.11</v>
      </c>
      <c r="G240" s="32">
        <v>4.9481900000000001E-12</v>
      </c>
      <c r="H240" s="31">
        <v>12301.3</v>
      </c>
      <c r="I240" s="31">
        <v>623.93700000000001</v>
      </c>
      <c r="J240" s="31">
        <v>151.691</v>
      </c>
      <c r="K240" s="31">
        <v>3.6841400000000002</v>
      </c>
      <c r="L240" s="31">
        <v>1280.25</v>
      </c>
      <c r="M240" s="31">
        <v>0.41814499999999999</v>
      </c>
      <c r="N240" s="31">
        <v>1.44164</v>
      </c>
      <c r="O240" s="31">
        <v>183.66399999999999</v>
      </c>
      <c r="P240" s="31">
        <v>9182.7199999999993</v>
      </c>
      <c r="Q240" s="31">
        <v>40.094000000000001</v>
      </c>
      <c r="R240" s="31">
        <v>74.506100000000004</v>
      </c>
      <c r="S240" s="31">
        <v>3.7818200000000002</v>
      </c>
      <c r="T240" s="31">
        <v>38.055399999999999</v>
      </c>
      <c r="U240" s="31">
        <v>4.8247200000000001</v>
      </c>
      <c r="V240" s="31">
        <v>0.61150300000000002</v>
      </c>
      <c r="W240" s="31">
        <v>9.9449999999999997E-2</v>
      </c>
      <c r="X240" s="32">
        <v>4.68598E-14</v>
      </c>
      <c r="Y240" s="31">
        <v>3.3618999999999999</v>
      </c>
      <c r="Z240" s="31">
        <v>0.36072199999999999</v>
      </c>
      <c r="AA240" s="31">
        <v>1.2490300000000001</v>
      </c>
      <c r="AB240" s="31">
        <v>130.71100000000001</v>
      </c>
      <c r="AC240" s="31">
        <v>7.9840099999999997E-3</v>
      </c>
      <c r="AD240" s="32">
        <v>2.4917800000000001E-5</v>
      </c>
      <c r="AE240" s="31">
        <v>9.6484500000000001E-2</v>
      </c>
      <c r="AF240" s="31">
        <v>0.68589599999999995</v>
      </c>
      <c r="AG240">
        <f t="shared" si="54"/>
        <v>941.66666666666708</v>
      </c>
      <c r="AH240">
        <f t="shared" si="55"/>
        <v>1166.6666666666699</v>
      </c>
      <c r="AI240">
        <f t="shared" si="56"/>
        <v>1424.9999999999998</v>
      </c>
      <c r="AJ240">
        <f t="shared" si="57"/>
        <v>1041.6666666666702</v>
      </c>
      <c r="AK240">
        <f t="shared" si="58"/>
        <v>2216.6666666666702</v>
      </c>
      <c r="AL240">
        <f t="shared" si="59"/>
        <v>833.33333333333303</v>
      </c>
      <c r="AP240">
        <v>9.4166666666666704E-2</v>
      </c>
      <c r="AQ240">
        <v>0.116666666666667</v>
      </c>
      <c r="AR240">
        <v>0.14249999999999999</v>
      </c>
      <c r="AS240">
        <v>0.104166666666667</v>
      </c>
      <c r="AT240">
        <v>0.22166666666666701</v>
      </c>
      <c r="AU240">
        <v>8.3333333333333301E-2</v>
      </c>
      <c r="AW240" s="31">
        <v>42.186666666666689</v>
      </c>
      <c r="AX240" s="31">
        <v>113.98333333333366</v>
      </c>
      <c r="AY240" s="31">
        <v>243.67499999999998</v>
      </c>
      <c r="AZ240" s="31">
        <v>86.041666666666956</v>
      </c>
      <c r="BA240" s="31">
        <v>427.81666666666734</v>
      </c>
      <c r="BB240" s="31">
        <v>13.666666666666663</v>
      </c>
    </row>
    <row r="241" spans="1:54">
      <c r="A241" s="31" t="s">
        <v>55</v>
      </c>
      <c r="B241" s="31"/>
      <c r="C241" s="31">
        <v>30.598299999999998</v>
      </c>
      <c r="D241" s="31">
        <v>73.191599999999994</v>
      </c>
      <c r="E241" s="31">
        <v>4849.6499999999996</v>
      </c>
      <c r="F241" s="31">
        <v>3599.95</v>
      </c>
      <c r="G241" s="32">
        <v>4.4607800000000003E-12</v>
      </c>
      <c r="H241" s="31">
        <v>15165.2</v>
      </c>
      <c r="I241" s="31">
        <v>817.41800000000001</v>
      </c>
      <c r="J241" s="31">
        <v>160.51599999999999</v>
      </c>
      <c r="K241" s="31">
        <v>5.4679500000000001</v>
      </c>
      <c r="L241" s="31">
        <v>2381.86</v>
      </c>
      <c r="M241" s="31">
        <v>0.78897499999999998</v>
      </c>
      <c r="N241" s="31">
        <v>1.04755</v>
      </c>
      <c r="O241" s="31">
        <v>292.41399999999999</v>
      </c>
      <c r="P241" s="31">
        <v>19306.3</v>
      </c>
      <c r="Q241" s="31">
        <v>86.513800000000003</v>
      </c>
      <c r="R241" s="31">
        <v>66.312600000000003</v>
      </c>
      <c r="S241" s="31">
        <v>4.4711999999999996</v>
      </c>
      <c r="T241" s="31">
        <v>77.706599999999995</v>
      </c>
      <c r="U241" s="31">
        <v>4.8066399999999998</v>
      </c>
      <c r="V241" s="31">
        <v>0.16606499999999999</v>
      </c>
      <c r="W241" s="31">
        <v>6.3585600000000006E-2</v>
      </c>
      <c r="X241" s="31">
        <v>0.142239</v>
      </c>
      <c r="Y241" s="31">
        <v>6.3108199999999997</v>
      </c>
      <c r="Z241" s="31">
        <v>0.38681300000000002</v>
      </c>
      <c r="AA241" s="31">
        <v>3.0458099999999999</v>
      </c>
      <c r="AB241" s="31">
        <v>154.83500000000001</v>
      </c>
      <c r="AC241" s="32">
        <v>3.2529E-5</v>
      </c>
      <c r="AD241" s="32">
        <v>8.0094100000000003E-5</v>
      </c>
      <c r="AE241" s="31">
        <v>4.1409899999999999E-2</v>
      </c>
      <c r="AF241" s="31">
        <v>0.526559</v>
      </c>
      <c r="AG241">
        <f t="shared" si="54"/>
        <v>941.66666666666708</v>
      </c>
      <c r="AH241">
        <f t="shared" si="55"/>
        <v>1166.6666666666699</v>
      </c>
      <c r="AI241">
        <f t="shared" si="56"/>
        <v>1424.9999999999998</v>
      </c>
      <c r="AJ241">
        <f t="shared" si="57"/>
        <v>1041.6666666666702</v>
      </c>
      <c r="AK241">
        <f t="shared" si="58"/>
        <v>2216.6666666666702</v>
      </c>
      <c r="AL241">
        <f t="shared" si="59"/>
        <v>833.33333333333303</v>
      </c>
      <c r="AP241">
        <v>9.4166666666666704E-2</v>
      </c>
      <c r="AQ241">
        <v>0.116666666666667</v>
      </c>
      <c r="AR241">
        <v>0.14249999999999999</v>
      </c>
      <c r="AS241">
        <v>0.104166666666667</v>
      </c>
      <c r="AT241">
        <v>0.22166666666666701</v>
      </c>
      <c r="AU241">
        <v>8.3333333333333301E-2</v>
      </c>
      <c r="AW241" s="27">
        <v>43.975833333333348</v>
      </c>
      <c r="AX241" s="27">
        <v>114.45000000000033</v>
      </c>
      <c r="AY241" s="27">
        <v>246.95249999999993</v>
      </c>
      <c r="AZ241" s="27">
        <v>86.770833333333627</v>
      </c>
      <c r="BA241" s="27">
        <v>417.39833333333394</v>
      </c>
      <c r="BB241" s="27">
        <v>11.916666666666663</v>
      </c>
    </row>
    <row r="242" spans="1:54">
      <c r="A242" s="31" t="s">
        <v>56</v>
      </c>
      <c r="B242" s="31"/>
      <c r="C242" s="31">
        <v>16.288699999999999</v>
      </c>
      <c r="D242" s="31">
        <v>103.377</v>
      </c>
      <c r="E242" s="31">
        <v>2625.65</v>
      </c>
      <c r="F242" s="31">
        <v>1715.81</v>
      </c>
      <c r="G242" s="32">
        <v>5.0807799999999997E-12</v>
      </c>
      <c r="H242" s="31">
        <v>11024.7</v>
      </c>
      <c r="I242" s="31">
        <v>684.22500000000002</v>
      </c>
      <c r="J242" s="31">
        <v>191.261</v>
      </c>
      <c r="K242" s="31">
        <v>3.1387399999999999</v>
      </c>
      <c r="L242" s="31">
        <v>1158.54</v>
      </c>
      <c r="M242" s="31">
        <v>0.454984</v>
      </c>
      <c r="N242" s="31">
        <v>1.92947</v>
      </c>
      <c r="O242" s="31">
        <v>161.66800000000001</v>
      </c>
      <c r="P242" s="31">
        <v>13261.7</v>
      </c>
      <c r="Q242" s="31">
        <v>63.456899999999997</v>
      </c>
      <c r="R242" s="31">
        <v>87.046400000000006</v>
      </c>
      <c r="S242" s="31">
        <v>3.1451600000000002</v>
      </c>
      <c r="T242" s="31">
        <v>50.965600000000002</v>
      </c>
      <c r="U242" s="31">
        <v>5.4778900000000004</v>
      </c>
      <c r="V242" s="31">
        <v>0.23061300000000001</v>
      </c>
      <c r="W242" s="31">
        <v>9.0261099999999997E-2</v>
      </c>
      <c r="X242" s="32">
        <v>7.33085E-13</v>
      </c>
      <c r="Y242" s="31">
        <v>3.9525899999999998</v>
      </c>
      <c r="Z242" s="31">
        <v>0.35428300000000001</v>
      </c>
      <c r="AA242" s="31">
        <v>1.90771</v>
      </c>
      <c r="AB242" s="31">
        <v>100.848</v>
      </c>
      <c r="AC242" s="31">
        <v>8.4196400000000008E-3</v>
      </c>
      <c r="AD242" s="31">
        <v>3.8561900000000002E-4</v>
      </c>
      <c r="AE242" s="31">
        <v>3.9956499999999999E-2</v>
      </c>
      <c r="AF242" s="31">
        <v>0.70397799999999999</v>
      </c>
      <c r="AG242">
        <f t="shared" si="54"/>
        <v>941.66666666666708</v>
      </c>
      <c r="AH242">
        <f t="shared" si="55"/>
        <v>1166.6666666666699</v>
      </c>
      <c r="AI242">
        <f t="shared" si="56"/>
        <v>1424.9999999999998</v>
      </c>
      <c r="AJ242">
        <f t="shared" si="57"/>
        <v>1041.6666666666702</v>
      </c>
      <c r="AK242">
        <f t="shared" si="58"/>
        <v>2216.6666666666702</v>
      </c>
      <c r="AL242">
        <f t="shared" si="59"/>
        <v>833.33333333333303</v>
      </c>
      <c r="AP242">
        <v>9.4166666666666704E-2</v>
      </c>
      <c r="AQ242">
        <v>0.116666666666667</v>
      </c>
      <c r="AR242">
        <v>0.14249999999999999</v>
      </c>
      <c r="AS242">
        <v>0.104166666666667</v>
      </c>
      <c r="AT242">
        <v>0.22166666666666701</v>
      </c>
      <c r="AU242">
        <v>8.3333333333333301E-2</v>
      </c>
      <c r="AW242" s="27">
        <v>44.446666666666687</v>
      </c>
      <c r="AX242" s="27">
        <v>114.916666666667</v>
      </c>
      <c r="AY242" s="27">
        <v>246.80999999999997</v>
      </c>
      <c r="AZ242" s="27">
        <v>86.041666666666956</v>
      </c>
      <c r="BA242" s="27">
        <v>417.1766666666673</v>
      </c>
      <c r="BB242" s="27">
        <v>11.749999999999996</v>
      </c>
    </row>
    <row r="243" spans="1:54">
      <c r="A243" s="31" t="s">
        <v>57</v>
      </c>
      <c r="B243" s="31"/>
      <c r="C243" s="31">
        <v>12.754300000000001</v>
      </c>
      <c r="D243" s="31">
        <v>63.166899999999998</v>
      </c>
      <c r="E243" s="31">
        <v>2919.48</v>
      </c>
      <c r="F243" s="31">
        <v>2132.1999999999998</v>
      </c>
      <c r="G243" s="32">
        <v>2.4852100000000001E-12</v>
      </c>
      <c r="H243" s="31">
        <v>9536.6</v>
      </c>
      <c r="I243" s="31">
        <v>1156.0999999999999</v>
      </c>
      <c r="J243" s="31">
        <v>143.929</v>
      </c>
      <c r="K243" s="31">
        <v>2.1913299999999998</v>
      </c>
      <c r="L243" s="31">
        <v>774.52499999999998</v>
      </c>
      <c r="M243" s="31">
        <v>0.46553099999999997</v>
      </c>
      <c r="N243" s="31">
        <v>1.8992</v>
      </c>
      <c r="O243" s="31">
        <v>119.715</v>
      </c>
      <c r="P243" s="31">
        <v>6403.96</v>
      </c>
      <c r="Q243" s="31">
        <v>38.296399999999998</v>
      </c>
      <c r="R243" s="31">
        <v>50.523400000000002</v>
      </c>
      <c r="S243" s="31">
        <v>2.8815499999999998</v>
      </c>
      <c r="T243" s="31">
        <v>37.643799999999999</v>
      </c>
      <c r="U243" s="31">
        <v>4.3766400000000001</v>
      </c>
      <c r="V243" s="31">
        <v>0.2286</v>
      </c>
      <c r="W243" s="31">
        <v>7.7755699999999997E-2</v>
      </c>
      <c r="X243" s="32">
        <v>2.0124000000000002E-12</v>
      </c>
      <c r="Y243" s="31">
        <v>2.0690599999999999</v>
      </c>
      <c r="Z243" s="31">
        <v>0.28258100000000003</v>
      </c>
      <c r="AA243" s="31">
        <v>1.8339300000000001</v>
      </c>
      <c r="AB243" s="31">
        <v>92.977500000000006</v>
      </c>
      <c r="AC243" s="31">
        <v>1.0560099999999999E-2</v>
      </c>
      <c r="AD243" s="31">
        <v>3.3677699999999998E-2</v>
      </c>
      <c r="AE243" s="31">
        <v>3.3233600000000002E-2</v>
      </c>
      <c r="AF243" s="31">
        <v>0.48701800000000001</v>
      </c>
      <c r="AG243">
        <f t="shared" si="54"/>
        <v>941.66666666666708</v>
      </c>
      <c r="AH243">
        <f t="shared" si="55"/>
        <v>1166.6666666666699</v>
      </c>
      <c r="AI243">
        <f t="shared" si="56"/>
        <v>1424.9999999999998</v>
      </c>
      <c r="AJ243">
        <f t="shared" si="57"/>
        <v>1041.6666666666702</v>
      </c>
      <c r="AK243">
        <f t="shared" si="58"/>
        <v>2216.6666666666702</v>
      </c>
      <c r="AL243">
        <f t="shared" si="59"/>
        <v>833.33333333333303</v>
      </c>
      <c r="AP243">
        <v>9.4166666666666704E-2</v>
      </c>
      <c r="AQ243">
        <v>0.116666666666667</v>
      </c>
      <c r="AR243">
        <v>0.14249999999999999</v>
      </c>
      <c r="AS243">
        <v>0.104166666666667</v>
      </c>
      <c r="AT243">
        <v>0.22166666666666701</v>
      </c>
      <c r="AU243">
        <v>8.3333333333333301E-2</v>
      </c>
      <c r="AW243" s="29">
        <v>43.881666666666682</v>
      </c>
      <c r="AX243" s="29">
        <v>115.38333333333367</v>
      </c>
      <c r="AY243" s="29">
        <v>247.37999999999997</v>
      </c>
      <c r="AZ243" s="29">
        <v>86.250000000000284</v>
      </c>
      <c r="BA243" s="29">
        <v>412.74333333333396</v>
      </c>
      <c r="BB243" s="29">
        <v>11.666666666666663</v>
      </c>
    </row>
    <row r="244" spans="1:54">
      <c r="A244" s="31" t="s">
        <v>58</v>
      </c>
      <c r="B244" s="31"/>
      <c r="C244" s="31">
        <v>19.407599999999999</v>
      </c>
      <c r="D244" s="31">
        <v>65.221199999999996</v>
      </c>
      <c r="E244" s="31">
        <v>3213.58</v>
      </c>
      <c r="F244" s="31">
        <v>2426.9499999999998</v>
      </c>
      <c r="G244" s="32">
        <v>4.9704300000000003E-12</v>
      </c>
      <c r="H244" s="31">
        <v>7779.11</v>
      </c>
      <c r="I244" s="31">
        <v>647.55799999999999</v>
      </c>
      <c r="J244" s="31">
        <v>144.28800000000001</v>
      </c>
      <c r="K244" s="31">
        <v>2.6175099999999998</v>
      </c>
      <c r="L244" s="31">
        <v>1254.9100000000001</v>
      </c>
      <c r="M244" s="31">
        <v>0.37222499999999997</v>
      </c>
      <c r="N244" s="31">
        <v>2.08534</v>
      </c>
      <c r="O244" s="31">
        <v>199.53</v>
      </c>
      <c r="P244" s="31">
        <v>12739.5</v>
      </c>
      <c r="Q244" s="31">
        <v>46.396599999999999</v>
      </c>
      <c r="R244" s="31">
        <v>67.827399999999997</v>
      </c>
      <c r="S244" s="31">
        <v>3.4377</v>
      </c>
      <c r="T244" s="31">
        <v>38.5792</v>
      </c>
      <c r="U244" s="31">
        <v>6.8145699999999998</v>
      </c>
      <c r="V244" s="31">
        <v>0.24620800000000001</v>
      </c>
      <c r="W244" s="31">
        <v>1.09702E-3</v>
      </c>
      <c r="X244" s="31">
        <v>0.155749</v>
      </c>
      <c r="Y244" s="31">
        <v>4.1152100000000003</v>
      </c>
      <c r="Z244" s="31">
        <v>0.301398</v>
      </c>
      <c r="AA244" s="31">
        <v>1.64879</v>
      </c>
      <c r="AB244" s="31">
        <v>112.003</v>
      </c>
      <c r="AC244" s="32">
        <v>1.62327E-6</v>
      </c>
      <c r="AD244" s="32">
        <v>1.2526399999999999E-5</v>
      </c>
      <c r="AE244" s="31">
        <v>2.3699600000000001E-2</v>
      </c>
      <c r="AF244" s="31">
        <v>0.61196200000000001</v>
      </c>
      <c r="AG244">
        <f t="shared" si="54"/>
        <v>941.66666666666708</v>
      </c>
      <c r="AH244">
        <f t="shared" si="55"/>
        <v>1166.6666666666699</v>
      </c>
      <c r="AI244">
        <f t="shared" si="56"/>
        <v>1424.9999999999998</v>
      </c>
      <c r="AJ244">
        <f t="shared" si="57"/>
        <v>1041.6666666666702</v>
      </c>
      <c r="AK244">
        <f t="shared" si="58"/>
        <v>2216.6666666666702</v>
      </c>
      <c r="AL244">
        <f t="shared" si="59"/>
        <v>833.33333333333303</v>
      </c>
      <c r="AP244">
        <v>9.4166666666666704E-2</v>
      </c>
      <c r="AQ244">
        <v>0.116666666666667</v>
      </c>
      <c r="AR244">
        <v>0.14249999999999999</v>
      </c>
      <c r="AS244">
        <v>0.104166666666667</v>
      </c>
      <c r="AT244">
        <v>0.22166666666666701</v>
      </c>
      <c r="AU244">
        <v>8.3333333333333301E-2</v>
      </c>
    </row>
    <row r="245" spans="1:54">
      <c r="A245" s="31" t="s">
        <v>59</v>
      </c>
      <c r="B245" s="31"/>
      <c r="C245" s="31">
        <v>32.7637</v>
      </c>
      <c r="D245" s="31">
        <v>74.494</v>
      </c>
      <c r="E245" s="31">
        <v>5387.81</v>
      </c>
      <c r="F245" s="31">
        <v>4389.8</v>
      </c>
      <c r="G245" s="32">
        <v>4.5048300000000003E-12</v>
      </c>
      <c r="H245" s="31">
        <v>14793.1</v>
      </c>
      <c r="I245" s="31">
        <v>935.35599999999999</v>
      </c>
      <c r="J245" s="31">
        <v>145.053</v>
      </c>
      <c r="K245" s="31">
        <v>4.5356500000000004</v>
      </c>
      <c r="L245" s="31">
        <v>2237.16</v>
      </c>
      <c r="M245" s="31">
        <v>0.62683699999999998</v>
      </c>
      <c r="N245" s="31">
        <v>2.0794899999999998</v>
      </c>
      <c r="O245" s="31">
        <v>300.92200000000003</v>
      </c>
      <c r="P245" s="31">
        <v>15070.8</v>
      </c>
      <c r="Q245" s="31">
        <v>100.262</v>
      </c>
      <c r="R245" s="31">
        <v>94.567599999999999</v>
      </c>
      <c r="S245" s="31">
        <v>4.8375700000000004</v>
      </c>
      <c r="T245" s="31">
        <v>56.191099999999999</v>
      </c>
      <c r="U245" s="31">
        <v>5.2130700000000001</v>
      </c>
      <c r="V245" s="31">
        <v>0.306058</v>
      </c>
      <c r="W245" s="31">
        <v>3.44316E-2</v>
      </c>
      <c r="X245" s="31">
        <v>0.13201599999999999</v>
      </c>
      <c r="Y245" s="31">
        <v>5.9467600000000003</v>
      </c>
      <c r="Z245" s="31">
        <v>0.41206100000000001</v>
      </c>
      <c r="AA245" s="31">
        <v>2.7259600000000002</v>
      </c>
      <c r="AB245" s="31">
        <v>171.89699999999999</v>
      </c>
      <c r="AC245" s="31">
        <v>8.6236000000000004E-3</v>
      </c>
      <c r="AD245" s="31">
        <v>9.2239000000000002E-3</v>
      </c>
      <c r="AE245" s="31">
        <v>2.9532599999999999E-2</v>
      </c>
      <c r="AF245" s="31">
        <v>0.49355700000000002</v>
      </c>
      <c r="AG245">
        <f t="shared" si="54"/>
        <v>941.66666666666708</v>
      </c>
      <c r="AH245">
        <f t="shared" si="55"/>
        <v>1166.6666666666699</v>
      </c>
      <c r="AI245">
        <f t="shared" si="56"/>
        <v>1424.9999999999998</v>
      </c>
      <c r="AJ245">
        <f t="shared" si="57"/>
        <v>1041.6666666666702</v>
      </c>
      <c r="AK245">
        <f t="shared" si="58"/>
        <v>2216.6666666666702</v>
      </c>
      <c r="AL245">
        <f t="shared" si="59"/>
        <v>833.33333333333303</v>
      </c>
      <c r="AP245">
        <v>9.4166666666666704E-2</v>
      </c>
      <c r="AQ245">
        <v>0.116666666666667</v>
      </c>
      <c r="AR245">
        <v>0.14249999999999999</v>
      </c>
      <c r="AS245">
        <v>0.104166666666667</v>
      </c>
      <c r="AT245">
        <v>0.22166666666666701</v>
      </c>
      <c r="AU245">
        <v>8.3333333333333301E-2</v>
      </c>
    </row>
    <row r="246" spans="1:54">
      <c r="A246" s="31" t="s">
        <v>60</v>
      </c>
      <c r="B246" s="31"/>
      <c r="C246" s="31">
        <v>16.057500000000001</v>
      </c>
      <c r="D246" s="31">
        <v>59.477499999999999</v>
      </c>
      <c r="E246" s="31">
        <v>2298.94</v>
      </c>
      <c r="F246" s="31">
        <v>1991.09</v>
      </c>
      <c r="G246" s="32">
        <v>4.1744400000000001E-12</v>
      </c>
      <c r="H246" s="31">
        <v>9509.1</v>
      </c>
      <c r="I246" s="31">
        <v>835.245</v>
      </c>
      <c r="J246" s="31">
        <v>108.592</v>
      </c>
      <c r="K246" s="31">
        <v>3.0651299999999999</v>
      </c>
      <c r="L246" s="31">
        <v>966.81100000000004</v>
      </c>
      <c r="M246" s="31">
        <v>0.57476300000000002</v>
      </c>
      <c r="N246" s="31">
        <v>2.0099300000000002</v>
      </c>
      <c r="O246" s="31">
        <v>154.19300000000001</v>
      </c>
      <c r="P246" s="31">
        <v>7424.25</v>
      </c>
      <c r="Q246" s="31">
        <v>44.391199999999998</v>
      </c>
      <c r="R246" s="31">
        <v>64.307900000000004</v>
      </c>
      <c r="S246" s="31">
        <v>2.28729</v>
      </c>
      <c r="T246" s="31">
        <v>40.844700000000003</v>
      </c>
      <c r="U246" s="31">
        <v>4.9545899999999996</v>
      </c>
      <c r="V246" s="31">
        <v>0.227908</v>
      </c>
      <c r="W246" s="31">
        <v>0.11329599999999999</v>
      </c>
      <c r="X246" s="32">
        <v>1.14359E-7</v>
      </c>
      <c r="Y246" s="31">
        <v>2.38246</v>
      </c>
      <c r="Z246" s="31">
        <v>0.259106</v>
      </c>
      <c r="AA246" s="31">
        <v>1.9975000000000001</v>
      </c>
      <c r="AB246" s="31">
        <v>76.595399999999998</v>
      </c>
      <c r="AC246" s="31">
        <v>1.2233900000000001E-2</v>
      </c>
      <c r="AD246" s="32">
        <v>6.0753900000000002E-7</v>
      </c>
      <c r="AE246" s="31">
        <v>2.6383199999999999E-2</v>
      </c>
      <c r="AF246" s="31">
        <v>0.35678100000000001</v>
      </c>
      <c r="AG246">
        <f t="shared" si="54"/>
        <v>941.66666666666708</v>
      </c>
      <c r="AH246">
        <f t="shared" si="55"/>
        <v>1166.6666666666699</v>
      </c>
      <c r="AI246">
        <f t="shared" si="56"/>
        <v>1424.9999999999998</v>
      </c>
      <c r="AJ246">
        <f t="shared" si="57"/>
        <v>1041.6666666666702</v>
      </c>
      <c r="AK246">
        <f t="shared" si="58"/>
        <v>2216.6666666666702</v>
      </c>
      <c r="AL246">
        <f t="shared" si="59"/>
        <v>833.33333333333303</v>
      </c>
    </row>
    <row r="247" spans="1:54">
      <c r="A247" s="27" t="s">
        <v>61</v>
      </c>
      <c r="B247" s="27"/>
      <c r="C247" s="27">
        <v>23.415900000000001</v>
      </c>
      <c r="D247" s="27">
        <v>143.14699999999999</v>
      </c>
      <c r="E247" s="27">
        <v>4943.3</v>
      </c>
      <c r="F247" s="27">
        <v>3142.57</v>
      </c>
      <c r="G247" s="28">
        <v>4.6017199999999999E-12</v>
      </c>
      <c r="H247" s="27">
        <v>19089.400000000001</v>
      </c>
      <c r="I247" s="27">
        <v>839.58799999999997</v>
      </c>
      <c r="J247" s="27">
        <v>138.05199999999999</v>
      </c>
      <c r="K247" s="27">
        <v>3.2672500000000002</v>
      </c>
      <c r="L247" s="27">
        <v>1591.81</v>
      </c>
      <c r="M247" s="27">
        <v>2.7266300000000001</v>
      </c>
      <c r="N247" s="27">
        <v>1.3442700000000001</v>
      </c>
      <c r="O247" s="27">
        <v>271.44499999999999</v>
      </c>
      <c r="P247" s="27">
        <v>12319.4</v>
      </c>
      <c r="Q247" s="27">
        <v>54.072899999999997</v>
      </c>
      <c r="R247" s="27">
        <v>62.959899999999998</v>
      </c>
      <c r="S247" s="27">
        <v>4.0097800000000001</v>
      </c>
      <c r="T247" s="27">
        <v>56.212899999999998</v>
      </c>
      <c r="U247" s="27">
        <v>3.8434300000000001</v>
      </c>
      <c r="V247" s="27">
        <v>0.176511</v>
      </c>
      <c r="W247" s="28">
        <v>1.8310700000000001E-5</v>
      </c>
      <c r="X247" s="27">
        <v>7.6812599999999995E-2</v>
      </c>
      <c r="Y247" s="27">
        <v>5.3563799999999997</v>
      </c>
      <c r="Z247" s="27">
        <v>0.34438600000000003</v>
      </c>
      <c r="AA247" s="27">
        <v>0.864923</v>
      </c>
      <c r="AB247" s="27">
        <v>116.622</v>
      </c>
      <c r="AC247" s="27">
        <v>2.15054E-4</v>
      </c>
      <c r="AD247" s="28">
        <v>2.9643400000000002E-7</v>
      </c>
      <c r="AE247" s="27">
        <v>2.90377E-2</v>
      </c>
      <c r="AF247" s="27">
        <v>0.60765599999999997</v>
      </c>
      <c r="AG247">
        <f t="shared" si="54"/>
        <v>941.66666666666708</v>
      </c>
      <c r="AH247">
        <f t="shared" si="55"/>
        <v>1166.6666666666699</v>
      </c>
      <c r="AI247">
        <f t="shared" si="56"/>
        <v>1424.9999999999998</v>
      </c>
      <c r="AJ247">
        <f t="shared" si="57"/>
        <v>1041.6666666666702</v>
      </c>
      <c r="AK247">
        <f t="shared" si="58"/>
        <v>2216.6666666666702</v>
      </c>
      <c r="AL247">
        <f t="shared" si="59"/>
        <v>833.33333333333303</v>
      </c>
    </row>
    <row r="248" spans="1:54">
      <c r="A248" s="27" t="s">
        <v>62</v>
      </c>
      <c r="B248" s="27"/>
      <c r="C248" s="27">
        <v>18.482500000000002</v>
      </c>
      <c r="D248" s="27">
        <v>70.833600000000004</v>
      </c>
      <c r="E248" s="27">
        <v>4084.55</v>
      </c>
      <c r="F248" s="27">
        <v>3166.25</v>
      </c>
      <c r="G248" s="28">
        <v>3.6379800000000002E-12</v>
      </c>
      <c r="H248" s="27">
        <v>10820.5</v>
      </c>
      <c r="I248" s="27">
        <v>664.48599999999999</v>
      </c>
      <c r="J248" s="27">
        <v>200.73400000000001</v>
      </c>
      <c r="K248" s="27">
        <v>2.5704199999999999</v>
      </c>
      <c r="L248" s="27">
        <v>1102.69</v>
      </c>
      <c r="M248" s="27">
        <v>2.00101</v>
      </c>
      <c r="N248" s="27">
        <v>1.91947</v>
      </c>
      <c r="O248" s="27">
        <v>177.59200000000001</v>
      </c>
      <c r="P248" s="27">
        <v>10299.5</v>
      </c>
      <c r="Q248" s="27">
        <v>69.848100000000002</v>
      </c>
      <c r="R248" s="27">
        <v>73.038200000000003</v>
      </c>
      <c r="S248" s="27">
        <v>3.2701699999999998</v>
      </c>
      <c r="T248" s="27">
        <v>65.886499999999998</v>
      </c>
      <c r="U248" s="27">
        <v>7.5030999999999999</v>
      </c>
      <c r="V248" s="27">
        <v>0.172765</v>
      </c>
      <c r="W248" s="28">
        <v>3.65159E-6</v>
      </c>
      <c r="X248" s="28">
        <v>1.7979E-6</v>
      </c>
      <c r="Y248" s="27">
        <v>5.0483000000000002</v>
      </c>
      <c r="Z248" s="27">
        <v>0.32336599999999999</v>
      </c>
      <c r="AA248" s="27">
        <v>1.6071500000000001</v>
      </c>
      <c r="AB248" s="27">
        <v>121.452</v>
      </c>
      <c r="AC248" s="27">
        <v>8.6338100000000004E-3</v>
      </c>
      <c r="AD248" s="28">
        <v>6.2839899999999993E-8</v>
      </c>
      <c r="AE248" s="27">
        <v>2.82635E-2</v>
      </c>
      <c r="AF248" s="27">
        <v>0.66761800000000004</v>
      </c>
      <c r="AG248">
        <f t="shared" si="54"/>
        <v>941.66666666666708</v>
      </c>
      <c r="AH248">
        <f t="shared" si="55"/>
        <v>1166.6666666666699</v>
      </c>
      <c r="AI248">
        <f t="shared" si="56"/>
        <v>1424.9999999999998</v>
      </c>
      <c r="AJ248">
        <f t="shared" si="57"/>
        <v>1041.6666666666702</v>
      </c>
      <c r="AK248">
        <f t="shared" si="58"/>
        <v>2216.6666666666702</v>
      </c>
      <c r="AL248">
        <f t="shared" si="59"/>
        <v>833.33333333333303</v>
      </c>
    </row>
    <row r="249" spans="1:54">
      <c r="A249" s="29" t="s">
        <v>63</v>
      </c>
      <c r="B249" s="29"/>
      <c r="C249" s="29">
        <v>25.189599999999999</v>
      </c>
      <c r="D249" s="29">
        <v>65.2072</v>
      </c>
      <c r="E249" s="29">
        <v>4593.1899999999996</v>
      </c>
      <c r="F249" s="29">
        <v>3583.03</v>
      </c>
      <c r="G249" s="30">
        <v>4.3225599999999997E-12</v>
      </c>
      <c r="H249" s="29">
        <v>15335.2</v>
      </c>
      <c r="I249" s="29">
        <v>874.49800000000005</v>
      </c>
      <c r="J249" s="29">
        <v>194.08500000000001</v>
      </c>
      <c r="K249" s="29">
        <v>2.0077699999999998</v>
      </c>
      <c r="L249" s="29">
        <v>1475.89</v>
      </c>
      <c r="M249" s="29">
        <v>3.2360099999999998</v>
      </c>
      <c r="N249" s="29">
        <v>2.0581800000000001</v>
      </c>
      <c r="O249" s="29">
        <v>238.33</v>
      </c>
      <c r="P249" s="29">
        <v>13575.9</v>
      </c>
      <c r="Q249" s="29">
        <v>77.503100000000003</v>
      </c>
      <c r="R249" s="29">
        <v>65.963399999999993</v>
      </c>
      <c r="S249" s="29">
        <v>4.3557899999999998</v>
      </c>
      <c r="T249" s="29">
        <v>44.5199</v>
      </c>
      <c r="U249" s="29">
        <v>5.5833199999999996</v>
      </c>
      <c r="V249" s="29">
        <v>0.32977200000000001</v>
      </c>
      <c r="W249" s="29">
        <v>7.8721399999999997E-2</v>
      </c>
      <c r="X249" s="29">
        <v>0.28494199999999997</v>
      </c>
      <c r="Y249" s="29">
        <v>5.4305300000000001</v>
      </c>
      <c r="Z249" s="29">
        <v>0.381073</v>
      </c>
      <c r="AA249" s="29">
        <v>2.8060700000000001</v>
      </c>
      <c r="AB249" s="29">
        <v>109.158</v>
      </c>
      <c r="AC249" s="29">
        <v>1.1183200000000001E-2</v>
      </c>
      <c r="AD249" s="29">
        <v>2.0817100000000002E-2</v>
      </c>
      <c r="AE249" s="29">
        <v>4.3174499999999998E-2</v>
      </c>
      <c r="AF249" s="29">
        <v>0.68988400000000005</v>
      </c>
      <c r="AG249">
        <f t="shared" si="54"/>
        <v>941.66666666666708</v>
      </c>
      <c r="AH249">
        <f t="shared" si="55"/>
        <v>1166.6666666666699</v>
      </c>
      <c r="AI249">
        <f t="shared" si="56"/>
        <v>1424.9999999999998</v>
      </c>
      <c r="AJ249">
        <f t="shared" si="57"/>
        <v>1041.6666666666702</v>
      </c>
      <c r="AK249">
        <f t="shared" si="58"/>
        <v>2216.6666666666702</v>
      </c>
      <c r="AL249">
        <f t="shared" si="59"/>
        <v>833.33333333333303</v>
      </c>
    </row>
    <row r="253" spans="1:54">
      <c r="A253" s="66" t="s">
        <v>420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</row>
    <row r="254" spans="1:54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AG254" s="68" t="s">
        <v>429</v>
      </c>
      <c r="AH254" s="68"/>
      <c r="AI254" s="68"/>
      <c r="AJ254" s="68"/>
      <c r="AK254" s="68"/>
      <c r="AL254" s="68"/>
      <c r="AM254" s="68"/>
      <c r="AN254" s="68"/>
      <c r="AO254" s="68"/>
    </row>
    <row r="255" spans="1:54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AG255" s="68"/>
      <c r="AH255" s="68"/>
      <c r="AI255" s="68"/>
      <c r="AJ255" s="68"/>
      <c r="AK255" s="68"/>
      <c r="AL255" s="68"/>
      <c r="AM255" s="68"/>
      <c r="AN255" s="68"/>
      <c r="AO255" s="68"/>
    </row>
    <row r="256" spans="1:54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AG256" s="68"/>
      <c r="AH256" s="68"/>
      <c r="AI256" s="68"/>
      <c r="AJ256" s="68"/>
      <c r="AK256" s="68"/>
      <c r="AL256" s="68"/>
      <c r="AM256" s="68"/>
      <c r="AN256" s="68"/>
      <c r="AO256" s="68"/>
    </row>
    <row r="257" spans="1:4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AG257" s="68"/>
      <c r="AH257" s="68"/>
      <c r="AI257" s="68"/>
      <c r="AJ257" s="68"/>
      <c r="AK257" s="68"/>
      <c r="AL257" s="68"/>
      <c r="AM257" s="68"/>
      <c r="AN257" s="68"/>
      <c r="AO257" s="68"/>
    </row>
    <row r="258" spans="1:4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AG258" s="68"/>
      <c r="AH258" s="68"/>
      <c r="AI258" s="68"/>
      <c r="AJ258" s="68"/>
      <c r="AK258" s="68"/>
      <c r="AL258" s="68"/>
      <c r="AM258" s="68"/>
      <c r="AN258" s="68"/>
      <c r="AO258" s="68"/>
    </row>
    <row r="259" spans="1:41">
      <c r="B259" t="s">
        <v>0</v>
      </c>
      <c r="C259" t="s">
        <v>382</v>
      </c>
      <c r="D259" t="s">
        <v>383</v>
      </c>
      <c r="E259" t="s">
        <v>384</v>
      </c>
      <c r="F259" t="s">
        <v>385</v>
      </c>
      <c r="G259" t="s">
        <v>386</v>
      </c>
      <c r="H259" t="s">
        <v>387</v>
      </c>
      <c r="I259" t="s">
        <v>388</v>
      </c>
      <c r="J259" t="s">
        <v>389</v>
      </c>
      <c r="K259" t="s">
        <v>390</v>
      </c>
      <c r="L259" t="s">
        <v>391</v>
      </c>
      <c r="M259" t="s">
        <v>392</v>
      </c>
      <c r="N259" t="s">
        <v>393</v>
      </c>
      <c r="O259" t="s">
        <v>394</v>
      </c>
      <c r="P259" t="s">
        <v>395</v>
      </c>
      <c r="Q259" t="s">
        <v>396</v>
      </c>
      <c r="R259" t="s">
        <v>397</v>
      </c>
      <c r="S259" t="s">
        <v>398</v>
      </c>
      <c r="T259" t="s">
        <v>399</v>
      </c>
      <c r="U259" t="s">
        <v>400</v>
      </c>
      <c r="V259" t="s">
        <v>401</v>
      </c>
      <c r="W259" t="s">
        <v>402</v>
      </c>
      <c r="X259" t="s">
        <v>403</v>
      </c>
      <c r="Y259" t="s">
        <v>404</v>
      </c>
      <c r="Z259" t="s">
        <v>405</v>
      </c>
      <c r="AA259" t="s">
        <v>406</v>
      </c>
      <c r="AB259" t="s">
        <v>407</v>
      </c>
      <c r="AC259" t="s">
        <v>408</v>
      </c>
      <c r="AD259" t="s">
        <v>409</v>
      </c>
      <c r="AE259" t="s">
        <v>410</v>
      </c>
      <c r="AF259" t="s">
        <v>411</v>
      </c>
    </row>
    <row r="260" spans="1:41">
      <c r="A260" t="s">
        <v>412</v>
      </c>
    </row>
    <row r="261" spans="1:41">
      <c r="A261" t="s">
        <v>412</v>
      </c>
      <c r="C261">
        <v>2.14541</v>
      </c>
      <c r="D261">
        <v>4115.6099999999997</v>
      </c>
      <c r="E261">
        <v>2420.92</v>
      </c>
      <c r="F261">
        <v>2366.5</v>
      </c>
      <c r="G261">
        <v>12477.3</v>
      </c>
      <c r="H261">
        <v>27298.400000000001</v>
      </c>
      <c r="I261" s="1">
        <v>3.11538E-12</v>
      </c>
      <c r="J261">
        <v>4258.1899999999996</v>
      </c>
      <c r="K261">
        <v>3.9413200000000002</v>
      </c>
      <c r="L261">
        <v>1331.96</v>
      </c>
      <c r="M261">
        <v>50.629300000000001</v>
      </c>
      <c r="N261">
        <v>3.0300600000000002</v>
      </c>
      <c r="O261">
        <v>152.29499999999999</v>
      </c>
      <c r="P261">
        <v>6497.34</v>
      </c>
      <c r="Q261">
        <v>29.439599999999999</v>
      </c>
      <c r="R261">
        <v>35.9285</v>
      </c>
      <c r="S261">
        <v>2.4744000000000002</v>
      </c>
      <c r="T261">
        <v>5.50929</v>
      </c>
      <c r="U261">
        <v>34.669899999999998</v>
      </c>
      <c r="V261">
        <v>31.929200000000002</v>
      </c>
      <c r="W261">
        <v>4.19651</v>
      </c>
      <c r="X261">
        <v>21.2439</v>
      </c>
      <c r="Y261">
        <v>1.3759300000000001</v>
      </c>
      <c r="Z261">
        <v>0.40618199999999999</v>
      </c>
      <c r="AA261">
        <v>0.40430500000000003</v>
      </c>
      <c r="AB261">
        <v>69.2286</v>
      </c>
      <c r="AC261">
        <v>2.7666300000000001</v>
      </c>
      <c r="AD261">
        <v>0.46373300000000001</v>
      </c>
      <c r="AE261">
        <v>0.121449</v>
      </c>
      <c r="AF261">
        <v>1.8857699999999999</v>
      </c>
    </row>
    <row r="262" spans="1:41">
      <c r="A262" t="s">
        <v>412</v>
      </c>
      <c r="C262">
        <v>2.5090699999999999</v>
      </c>
      <c r="D262">
        <v>3579.38</v>
      </c>
      <c r="E262">
        <v>2119.1</v>
      </c>
      <c r="F262">
        <v>2736.73</v>
      </c>
      <c r="G262">
        <v>10661.4</v>
      </c>
      <c r="H262">
        <v>34096</v>
      </c>
      <c r="I262" s="1">
        <v>2.0872200000000001E-12</v>
      </c>
      <c r="J262">
        <v>5027.59</v>
      </c>
      <c r="K262">
        <v>4.9872699999999996</v>
      </c>
      <c r="L262">
        <v>1947.15</v>
      </c>
      <c r="M262">
        <v>56.985100000000003</v>
      </c>
      <c r="N262">
        <v>1.8774900000000001</v>
      </c>
      <c r="O262">
        <v>237.489</v>
      </c>
      <c r="P262">
        <v>9807.7999999999993</v>
      </c>
      <c r="Q262">
        <v>29.6234</v>
      </c>
      <c r="R262">
        <v>46.423299999999998</v>
      </c>
      <c r="S262">
        <v>2.8780899999999998</v>
      </c>
      <c r="T262">
        <v>5.7284300000000004</v>
      </c>
      <c r="U262">
        <v>62.022599999999997</v>
      </c>
      <c r="V262">
        <v>42.744199999999999</v>
      </c>
      <c r="W262">
        <v>5.3389499999999996</v>
      </c>
      <c r="X262">
        <v>24.364000000000001</v>
      </c>
      <c r="Y262">
        <v>1.37819</v>
      </c>
      <c r="Z262">
        <v>0.277812</v>
      </c>
      <c r="AA262">
        <v>0.35472999999999999</v>
      </c>
      <c r="AB262">
        <v>119.825</v>
      </c>
      <c r="AC262">
        <v>3.01925</v>
      </c>
      <c r="AD262">
        <v>0.52793100000000004</v>
      </c>
      <c r="AE262">
        <v>0.14923800000000001</v>
      </c>
      <c r="AF262">
        <v>1.3883399999999999</v>
      </c>
      <c r="AI262" t="s">
        <v>430</v>
      </c>
      <c r="AJ262" t="s">
        <v>431</v>
      </c>
    </row>
    <row r="263" spans="1:41">
      <c r="A263" t="s">
        <v>412</v>
      </c>
      <c r="C263">
        <v>2.6149200000000001</v>
      </c>
      <c r="D263">
        <v>3433.18</v>
      </c>
      <c r="E263">
        <v>2299.8200000000002</v>
      </c>
      <c r="F263">
        <v>2294.06</v>
      </c>
      <c r="G263">
        <v>9152.27</v>
      </c>
      <c r="H263">
        <v>21911.5</v>
      </c>
      <c r="I263" s="1">
        <v>2.9330300000000001E-12</v>
      </c>
      <c r="J263">
        <v>4638.49</v>
      </c>
      <c r="K263">
        <v>4.4055900000000001</v>
      </c>
      <c r="L263">
        <v>1657.05</v>
      </c>
      <c r="M263">
        <v>47.947299999999998</v>
      </c>
      <c r="N263">
        <v>4.1267199999999997</v>
      </c>
      <c r="O263">
        <v>193.08500000000001</v>
      </c>
      <c r="P263">
        <v>9528.2199999999993</v>
      </c>
      <c r="Q263">
        <v>24.6525</v>
      </c>
      <c r="R263">
        <v>27.286200000000001</v>
      </c>
      <c r="S263">
        <v>2.8685</v>
      </c>
      <c r="T263">
        <v>6.1478299999999999</v>
      </c>
      <c r="U263">
        <v>43.045999999999999</v>
      </c>
      <c r="V263">
        <v>36.630000000000003</v>
      </c>
      <c r="W263">
        <v>3.6606200000000002</v>
      </c>
      <c r="X263">
        <v>20.684100000000001</v>
      </c>
      <c r="Y263">
        <v>1.6250599999999999</v>
      </c>
      <c r="Z263">
        <v>0.27695399999999998</v>
      </c>
      <c r="AA263">
        <v>0.35228100000000001</v>
      </c>
      <c r="AB263">
        <v>105.098</v>
      </c>
      <c r="AC263">
        <v>2.54183</v>
      </c>
      <c r="AD263">
        <v>0.38987500000000003</v>
      </c>
      <c r="AE263">
        <v>0.128749</v>
      </c>
      <c r="AF263">
        <v>1.6225700000000001</v>
      </c>
    </row>
    <row r="264" spans="1:41">
      <c r="A264" t="s">
        <v>412</v>
      </c>
      <c r="C264">
        <v>2.7735599999999998</v>
      </c>
      <c r="D264">
        <v>3383.57</v>
      </c>
      <c r="E264">
        <v>2674.64</v>
      </c>
      <c r="F264">
        <v>2924.99</v>
      </c>
      <c r="G264">
        <v>13572.4</v>
      </c>
      <c r="H264">
        <v>27637.8</v>
      </c>
      <c r="I264" s="1">
        <v>2.3832699999999998E-12</v>
      </c>
      <c r="J264">
        <v>4438.72</v>
      </c>
      <c r="K264">
        <v>3.0672700000000002</v>
      </c>
      <c r="L264">
        <v>1676.25</v>
      </c>
      <c r="M264">
        <v>50.923099999999998</v>
      </c>
      <c r="N264">
        <v>3.8596699999999999</v>
      </c>
      <c r="O264">
        <v>203.22800000000001</v>
      </c>
      <c r="P264">
        <v>8659.58</v>
      </c>
      <c r="Q264">
        <v>28.111999999999998</v>
      </c>
      <c r="R264">
        <v>32.4514</v>
      </c>
      <c r="S264">
        <v>3.1494300000000002</v>
      </c>
      <c r="T264">
        <v>7.5872000000000002</v>
      </c>
      <c r="U264">
        <v>51.586399999999998</v>
      </c>
      <c r="V264">
        <v>21.3596</v>
      </c>
      <c r="W264">
        <v>2.85589</v>
      </c>
      <c r="X264">
        <v>19.973299999999998</v>
      </c>
      <c r="Y264">
        <v>1.6870499999999999</v>
      </c>
      <c r="Z264">
        <v>0.45385700000000001</v>
      </c>
      <c r="AA264">
        <v>0.29755599999999999</v>
      </c>
      <c r="AB264">
        <v>85.171400000000006</v>
      </c>
      <c r="AC264">
        <v>2.46008</v>
      </c>
      <c r="AD264">
        <v>0.30732100000000001</v>
      </c>
      <c r="AE264">
        <v>0.17286099999999999</v>
      </c>
      <c r="AF264">
        <v>2.0664799999999999</v>
      </c>
      <c r="AH264" t="s">
        <v>143</v>
      </c>
      <c r="AI264">
        <v>6.0000000000000019E-2</v>
      </c>
      <c r="AJ264">
        <v>6.0000000000000019E-2</v>
      </c>
    </row>
    <row r="265" spans="1:41">
      <c r="A265" t="s">
        <v>413</v>
      </c>
      <c r="AH265" t="s">
        <v>144</v>
      </c>
      <c r="AI265">
        <v>7.0000000000000021E-2</v>
      </c>
      <c r="AJ265">
        <v>7.0000000000000021E-2</v>
      </c>
    </row>
    <row r="266" spans="1:41">
      <c r="A266" t="s">
        <v>413</v>
      </c>
      <c r="C266">
        <v>2.0280999999999998</v>
      </c>
      <c r="D266">
        <v>2719.06</v>
      </c>
      <c r="E266">
        <v>3479.4</v>
      </c>
      <c r="F266">
        <v>2228.5500000000002</v>
      </c>
      <c r="G266">
        <v>10109.799999999999</v>
      </c>
      <c r="H266">
        <v>17916.8</v>
      </c>
      <c r="I266" s="1">
        <v>4.6380999999999998E-12</v>
      </c>
      <c r="J266">
        <v>6019.36</v>
      </c>
      <c r="K266">
        <v>5.4186800000000002</v>
      </c>
      <c r="L266">
        <v>2296.11</v>
      </c>
      <c r="M266">
        <v>20.0227</v>
      </c>
      <c r="N266">
        <v>22.193000000000001</v>
      </c>
      <c r="O266">
        <v>160.25399999999999</v>
      </c>
      <c r="P266">
        <v>8317.89</v>
      </c>
      <c r="Q266">
        <v>21.170300000000001</v>
      </c>
      <c r="R266">
        <v>34.7746</v>
      </c>
      <c r="S266">
        <v>1.9878199999999999</v>
      </c>
      <c r="T266">
        <v>1.62354</v>
      </c>
      <c r="U266">
        <v>65.239400000000003</v>
      </c>
      <c r="V266">
        <v>44.170699999999997</v>
      </c>
      <c r="W266">
        <v>2.7878099999999999</v>
      </c>
      <c r="X266">
        <v>20.498999999999999</v>
      </c>
      <c r="Y266">
        <v>1.0148699999999999</v>
      </c>
      <c r="Z266">
        <v>0.28433700000000001</v>
      </c>
      <c r="AA266">
        <v>0.16487599999999999</v>
      </c>
      <c r="AB266">
        <v>17.976700000000001</v>
      </c>
      <c r="AC266">
        <v>1.5314700000000001</v>
      </c>
      <c r="AD266">
        <v>0.24464</v>
      </c>
      <c r="AE266">
        <v>6.9420300000000004E-2</v>
      </c>
      <c r="AF266">
        <v>0.379606</v>
      </c>
      <c r="AH266" t="s">
        <v>145</v>
      </c>
      <c r="AI266">
        <v>7.9999999999999988E-2</v>
      </c>
      <c r="AJ266">
        <v>7.9999999999999988E-2</v>
      </c>
    </row>
    <row r="267" spans="1:41">
      <c r="A267" t="s">
        <v>413</v>
      </c>
      <c r="C267">
        <v>2.1385999999999998</v>
      </c>
      <c r="D267">
        <v>2182.75</v>
      </c>
      <c r="E267">
        <v>5881.79</v>
      </c>
      <c r="F267">
        <v>5119.26</v>
      </c>
      <c r="G267">
        <v>12563.5</v>
      </c>
      <c r="H267">
        <v>19713.8</v>
      </c>
      <c r="I267" s="1">
        <v>3.21983E-12</v>
      </c>
      <c r="J267">
        <v>8510.89</v>
      </c>
      <c r="K267">
        <v>5.4561299999999999</v>
      </c>
      <c r="L267">
        <v>2801.94</v>
      </c>
      <c r="M267">
        <v>35.888399999999997</v>
      </c>
      <c r="N267">
        <v>29.2166</v>
      </c>
      <c r="O267">
        <v>181.11199999999999</v>
      </c>
      <c r="P267">
        <v>7532.84</v>
      </c>
      <c r="Q267">
        <v>21.743400000000001</v>
      </c>
      <c r="R267">
        <v>40.997399999999999</v>
      </c>
      <c r="S267">
        <v>2.4902700000000002</v>
      </c>
      <c r="T267">
        <v>1.7036500000000001</v>
      </c>
      <c r="U267">
        <v>54.8827</v>
      </c>
      <c r="V267">
        <v>37.799700000000001</v>
      </c>
      <c r="W267">
        <v>3.5821399999999999</v>
      </c>
      <c r="X267">
        <v>20.9422</v>
      </c>
      <c r="Y267">
        <v>2.0050699999999999</v>
      </c>
      <c r="Z267">
        <v>0.35669200000000001</v>
      </c>
      <c r="AA267">
        <v>0.21785099999999999</v>
      </c>
      <c r="AB267">
        <v>19.601900000000001</v>
      </c>
      <c r="AC267">
        <v>1.5242500000000001</v>
      </c>
      <c r="AD267">
        <v>0.16079599999999999</v>
      </c>
      <c r="AE267">
        <v>8.4291400000000002E-2</v>
      </c>
      <c r="AF267">
        <v>0.50259100000000001</v>
      </c>
      <c r="AH267" t="s">
        <v>146</v>
      </c>
      <c r="AI267">
        <v>4.9999999999999996E-2</v>
      </c>
      <c r="AJ267">
        <v>4.9999999999999996E-2</v>
      </c>
    </row>
    <row r="268" spans="1:41">
      <c r="A268" t="s">
        <v>413</v>
      </c>
      <c r="C268">
        <v>1.93442</v>
      </c>
      <c r="D268">
        <v>1775.57</v>
      </c>
      <c r="E268">
        <v>4860.84</v>
      </c>
      <c r="F268">
        <v>5327.9</v>
      </c>
      <c r="G268">
        <v>12832.8</v>
      </c>
      <c r="H268">
        <v>23961.1</v>
      </c>
      <c r="I268" s="1">
        <v>3.6379800000000002E-12</v>
      </c>
      <c r="J268">
        <v>6409.45</v>
      </c>
      <c r="K268">
        <v>5.6854199999999997</v>
      </c>
      <c r="L268">
        <v>1921.62</v>
      </c>
      <c r="M268">
        <v>30.994399999999999</v>
      </c>
      <c r="N268">
        <v>27.7973</v>
      </c>
      <c r="O268">
        <v>113.24299999999999</v>
      </c>
      <c r="P268">
        <v>5786.92</v>
      </c>
      <c r="Q268">
        <v>19.671099999999999</v>
      </c>
      <c r="R268">
        <v>40.243600000000001</v>
      </c>
      <c r="S268">
        <v>2.4500999999999999</v>
      </c>
      <c r="T268">
        <v>1.21648</v>
      </c>
      <c r="U268">
        <v>49.825499999999998</v>
      </c>
      <c r="V268">
        <v>38.771299999999997</v>
      </c>
      <c r="W268">
        <v>3.3937200000000001</v>
      </c>
      <c r="X268">
        <v>15.7262</v>
      </c>
      <c r="Y268">
        <v>1.2140200000000001</v>
      </c>
      <c r="Z268">
        <v>0.218718</v>
      </c>
      <c r="AA268">
        <v>0.15486800000000001</v>
      </c>
      <c r="AB268">
        <v>7.0286999999999997</v>
      </c>
      <c r="AC268">
        <v>1.29732</v>
      </c>
      <c r="AD268">
        <v>0.34056900000000001</v>
      </c>
      <c r="AE268">
        <v>8.7706599999999996E-2</v>
      </c>
      <c r="AF268">
        <v>0.38304199999999999</v>
      </c>
      <c r="AH268" t="s">
        <v>149</v>
      </c>
      <c r="AI268">
        <v>8.9999999999999983E-2</v>
      </c>
      <c r="AJ268">
        <v>8.9999999999999983E-2</v>
      </c>
    </row>
    <row r="269" spans="1:41">
      <c r="A269" t="s">
        <v>413</v>
      </c>
      <c r="C269">
        <v>1.2665999999999999</v>
      </c>
      <c r="D269">
        <v>1938.44</v>
      </c>
      <c r="E269">
        <v>6801.66</v>
      </c>
      <c r="F269">
        <v>6189.62</v>
      </c>
      <c r="G269">
        <v>16460.400000000001</v>
      </c>
      <c r="H269">
        <v>25142.2</v>
      </c>
      <c r="I269" s="1">
        <v>4.1744400000000001E-12</v>
      </c>
      <c r="J269">
        <v>8497.7000000000007</v>
      </c>
      <c r="K269">
        <v>3.9276300000000002</v>
      </c>
      <c r="L269">
        <v>1858.84</v>
      </c>
      <c r="M269">
        <v>30.4694</v>
      </c>
      <c r="N269">
        <v>31.108000000000001</v>
      </c>
      <c r="O269">
        <v>175.00200000000001</v>
      </c>
      <c r="P269">
        <v>6703.91</v>
      </c>
      <c r="Q269">
        <v>21.023299999999999</v>
      </c>
      <c r="R269">
        <v>28.353999999999999</v>
      </c>
      <c r="S269">
        <v>1.8786</v>
      </c>
      <c r="T269">
        <v>1.38313</v>
      </c>
      <c r="U269">
        <v>49.8262</v>
      </c>
      <c r="V269">
        <v>31.726700000000001</v>
      </c>
      <c r="W269">
        <v>2.4994399999999999</v>
      </c>
      <c r="X269">
        <v>19.4876</v>
      </c>
      <c r="Y269">
        <v>2.0792999999999999</v>
      </c>
      <c r="Z269">
        <v>0.27025399999999999</v>
      </c>
      <c r="AA269">
        <v>0.19864200000000001</v>
      </c>
      <c r="AB269">
        <v>18.646899999999999</v>
      </c>
      <c r="AC269">
        <v>1.13263</v>
      </c>
      <c r="AD269">
        <v>0.34471600000000002</v>
      </c>
      <c r="AE269">
        <v>0.110927</v>
      </c>
      <c r="AF269">
        <v>0.45958500000000002</v>
      </c>
      <c r="AH269" t="s">
        <v>148</v>
      </c>
      <c r="AI269">
        <v>3.8333333333333323E-2</v>
      </c>
      <c r="AJ269">
        <v>3.8333333333333323E-2</v>
      </c>
    </row>
    <row r="270" spans="1:41">
      <c r="A270" t="s">
        <v>414</v>
      </c>
    </row>
    <row r="271" spans="1:41">
      <c r="A271" t="s">
        <v>415</v>
      </c>
      <c r="C271">
        <v>57.842100000000002</v>
      </c>
      <c r="D271">
        <v>12621.1</v>
      </c>
      <c r="E271">
        <v>57.122599999999998</v>
      </c>
      <c r="F271">
        <v>105.05</v>
      </c>
      <c r="G271">
        <v>1655.22</v>
      </c>
      <c r="H271">
        <v>41226.800000000003</v>
      </c>
      <c r="I271" s="1">
        <v>3.88051E-12</v>
      </c>
      <c r="J271">
        <v>7337.97</v>
      </c>
      <c r="K271">
        <v>39.380000000000003</v>
      </c>
      <c r="L271">
        <v>103.81100000000001</v>
      </c>
      <c r="M271">
        <v>52.896900000000002</v>
      </c>
      <c r="N271">
        <v>48.142899999999997</v>
      </c>
      <c r="O271">
        <v>53.023800000000001</v>
      </c>
      <c r="P271">
        <v>95.495699999999999</v>
      </c>
      <c r="Q271">
        <v>81.758600000000001</v>
      </c>
      <c r="R271">
        <v>56.6496</v>
      </c>
      <c r="S271">
        <v>44.786200000000001</v>
      </c>
      <c r="T271">
        <v>53.650500000000001</v>
      </c>
      <c r="U271">
        <v>62.855400000000003</v>
      </c>
      <c r="V271">
        <v>71.413600000000002</v>
      </c>
      <c r="W271">
        <v>61.536999999999999</v>
      </c>
      <c r="X271">
        <v>54.3705</v>
      </c>
      <c r="Y271">
        <v>48.281799999999997</v>
      </c>
      <c r="Z271">
        <v>47.535699999999999</v>
      </c>
      <c r="AA271">
        <v>35.745399999999997</v>
      </c>
      <c r="AB271">
        <v>56.237299999999998</v>
      </c>
      <c r="AC271">
        <v>53.296999999999997</v>
      </c>
      <c r="AD271">
        <v>50.991</v>
      </c>
      <c r="AE271">
        <v>52.294600000000003</v>
      </c>
      <c r="AF271">
        <v>48.001399999999997</v>
      </c>
      <c r="AI271" t="s">
        <v>143</v>
      </c>
      <c r="AJ271" t="s">
        <v>144</v>
      </c>
      <c r="AK271" t="s">
        <v>145</v>
      </c>
      <c r="AL271" t="s">
        <v>146</v>
      </c>
      <c r="AM271" t="s">
        <v>149</v>
      </c>
      <c r="AN271" t="s">
        <v>148</v>
      </c>
    </row>
    <row r="272" spans="1:41">
      <c r="A272" t="s">
        <v>415</v>
      </c>
      <c r="C272">
        <v>32.252899999999997</v>
      </c>
      <c r="D272">
        <v>10449.1</v>
      </c>
      <c r="E272">
        <v>49.559699999999999</v>
      </c>
      <c r="F272">
        <v>66.469499999999996</v>
      </c>
      <c r="G272">
        <v>1182.6500000000001</v>
      </c>
      <c r="H272">
        <v>29853.3</v>
      </c>
      <c r="I272" s="1">
        <v>2.8245900000000002E-12</v>
      </c>
      <c r="J272">
        <v>8547.02</v>
      </c>
      <c r="K272">
        <v>66.441100000000006</v>
      </c>
      <c r="L272">
        <v>59.818600000000004</v>
      </c>
      <c r="M272">
        <v>39.346299999999999</v>
      </c>
      <c r="N272">
        <v>49.882800000000003</v>
      </c>
      <c r="O272">
        <v>47.631</v>
      </c>
      <c r="P272">
        <v>100.285</v>
      </c>
      <c r="Q272">
        <v>52.26</v>
      </c>
      <c r="R272">
        <v>98.782300000000006</v>
      </c>
      <c r="S272">
        <v>39.882899999999999</v>
      </c>
      <c r="T272">
        <v>45.9482</v>
      </c>
      <c r="U272">
        <v>82.104200000000006</v>
      </c>
      <c r="V272">
        <v>53.761000000000003</v>
      </c>
      <c r="W272">
        <v>47.379199999999997</v>
      </c>
      <c r="X272">
        <v>46.834800000000001</v>
      </c>
      <c r="Y272">
        <v>47.340499999999999</v>
      </c>
      <c r="Z272">
        <v>23.864999999999998</v>
      </c>
      <c r="AA272">
        <v>29.163</v>
      </c>
      <c r="AB272">
        <v>34.526899999999998</v>
      </c>
      <c r="AC272">
        <v>48.363999999999997</v>
      </c>
      <c r="AD272">
        <v>60.602600000000002</v>
      </c>
      <c r="AE272">
        <v>42.635899999999999</v>
      </c>
      <c r="AF272">
        <v>64.843900000000005</v>
      </c>
      <c r="AG272" t="s">
        <v>430</v>
      </c>
      <c r="AI272">
        <v>6.0000000000000019E-2</v>
      </c>
      <c r="AJ272">
        <v>7.0000000000000021E-2</v>
      </c>
      <c r="AK272">
        <v>7.9999999999999988E-2</v>
      </c>
      <c r="AL272">
        <v>4.9999999999999996E-2</v>
      </c>
      <c r="AM272">
        <v>8.9999999999999983E-2</v>
      </c>
      <c r="AN272">
        <v>3.8333333333333323E-2</v>
      </c>
    </row>
    <row r="273" spans="1:40">
      <c r="A273" t="s">
        <v>415</v>
      </c>
      <c r="C273">
        <v>55.707700000000003</v>
      </c>
      <c r="D273">
        <v>11825.9</v>
      </c>
      <c r="E273">
        <v>52.177300000000002</v>
      </c>
      <c r="F273">
        <v>48.302199999999999</v>
      </c>
      <c r="G273">
        <v>1212.27</v>
      </c>
      <c r="H273">
        <v>24878</v>
      </c>
      <c r="I273" s="1">
        <v>5.2882399999999997E-12</v>
      </c>
      <c r="J273">
        <v>5898.85</v>
      </c>
      <c r="K273">
        <v>46.805300000000003</v>
      </c>
      <c r="L273">
        <v>85.570700000000002</v>
      </c>
      <c r="M273">
        <v>34.525199999999998</v>
      </c>
      <c r="N273">
        <v>41.4482</v>
      </c>
      <c r="O273">
        <v>50.802799999999998</v>
      </c>
      <c r="P273">
        <v>107.554</v>
      </c>
      <c r="Q273">
        <v>43.129600000000003</v>
      </c>
      <c r="R273">
        <v>44.810200000000002</v>
      </c>
      <c r="S273">
        <v>40.357999999999997</v>
      </c>
      <c r="T273">
        <v>47.394199999999998</v>
      </c>
      <c r="U273">
        <v>68.4739</v>
      </c>
      <c r="V273">
        <v>58.682400000000001</v>
      </c>
      <c r="W273">
        <v>58.870800000000003</v>
      </c>
      <c r="X273">
        <v>47.311700000000002</v>
      </c>
      <c r="Y273">
        <v>33.295000000000002</v>
      </c>
      <c r="Z273">
        <v>36.040599999999998</v>
      </c>
      <c r="AA273">
        <v>39.816600000000001</v>
      </c>
      <c r="AB273">
        <v>54.046100000000003</v>
      </c>
      <c r="AC273">
        <v>36.4039</v>
      </c>
      <c r="AD273">
        <v>41.354500000000002</v>
      </c>
      <c r="AE273">
        <v>37.567100000000003</v>
      </c>
      <c r="AF273">
        <v>39.054000000000002</v>
      </c>
      <c r="AG273" t="s">
        <v>431</v>
      </c>
      <c r="AI273">
        <v>6.0000000000000019E-2</v>
      </c>
      <c r="AJ273">
        <v>7.0000000000000021E-2</v>
      </c>
      <c r="AK273">
        <v>7.9999999999999988E-2</v>
      </c>
      <c r="AL273">
        <v>4.9999999999999996E-2</v>
      </c>
      <c r="AM273">
        <v>8.9999999999999983E-2</v>
      </c>
      <c r="AN273">
        <v>3.8333333333333323E-2</v>
      </c>
    </row>
    <row r="274" spans="1:40">
      <c r="A274" t="s">
        <v>415</v>
      </c>
      <c r="C274">
        <v>61.836100000000002</v>
      </c>
      <c r="D274">
        <v>17264.099999999999</v>
      </c>
      <c r="E274">
        <v>49.104700000000001</v>
      </c>
      <c r="F274">
        <v>90.544899999999998</v>
      </c>
      <c r="G274">
        <v>1210.1099999999999</v>
      </c>
      <c r="H274">
        <v>30968.7</v>
      </c>
      <c r="I274" s="1">
        <v>4.0167100000000002E-12</v>
      </c>
      <c r="J274">
        <v>5911.08</v>
      </c>
      <c r="K274">
        <v>43.677999999999997</v>
      </c>
      <c r="L274">
        <v>105.956</v>
      </c>
      <c r="M274">
        <v>55.694000000000003</v>
      </c>
      <c r="N274">
        <v>49.237699999999997</v>
      </c>
      <c r="O274">
        <v>49.002699999999997</v>
      </c>
      <c r="P274">
        <v>144.995</v>
      </c>
      <c r="Q274">
        <v>57.236400000000003</v>
      </c>
      <c r="R274">
        <v>66.297600000000003</v>
      </c>
      <c r="S274">
        <v>53.016500000000001</v>
      </c>
      <c r="T274">
        <v>63.727800000000002</v>
      </c>
      <c r="U274">
        <v>79.537099999999995</v>
      </c>
      <c r="V274">
        <v>78.287999999999997</v>
      </c>
      <c r="W274">
        <v>48.641199999999998</v>
      </c>
      <c r="X274">
        <v>49.636099999999999</v>
      </c>
      <c r="Y274">
        <v>51.899900000000002</v>
      </c>
      <c r="Z274">
        <v>51.616700000000002</v>
      </c>
      <c r="AA274">
        <v>54.236499999999999</v>
      </c>
      <c r="AB274">
        <v>53.3095</v>
      </c>
      <c r="AC274">
        <v>34.629300000000001</v>
      </c>
      <c r="AD274">
        <v>33.585000000000001</v>
      </c>
      <c r="AE274">
        <v>54.586500000000001</v>
      </c>
      <c r="AF274">
        <v>49.229199999999999</v>
      </c>
    </row>
    <row r="275" spans="1:40">
      <c r="A275" t="s">
        <v>415</v>
      </c>
      <c r="C275">
        <v>34.892200000000003</v>
      </c>
      <c r="D275">
        <v>9124.81</v>
      </c>
      <c r="E275">
        <v>47.380499999999998</v>
      </c>
      <c r="F275">
        <v>62.358699999999999</v>
      </c>
      <c r="G275">
        <v>945.01199999999994</v>
      </c>
      <c r="H275">
        <v>17351.8</v>
      </c>
      <c r="I275" s="1">
        <v>2.6441199999999998E-12</v>
      </c>
      <c r="J275">
        <v>4669.07</v>
      </c>
      <c r="K275">
        <v>39.704700000000003</v>
      </c>
      <c r="L275">
        <v>85.156000000000006</v>
      </c>
      <c r="M275">
        <v>33.1282</v>
      </c>
      <c r="N275">
        <v>24.1129</v>
      </c>
      <c r="O275">
        <v>39.646700000000003</v>
      </c>
      <c r="P275">
        <v>100.166</v>
      </c>
      <c r="Q275">
        <v>52.241300000000003</v>
      </c>
      <c r="R275">
        <v>51.935200000000002</v>
      </c>
      <c r="S275">
        <v>21.6264</v>
      </c>
      <c r="T275">
        <v>33.332099999999997</v>
      </c>
      <c r="U275">
        <v>16.018000000000001</v>
      </c>
      <c r="V275">
        <v>30.6602</v>
      </c>
      <c r="W275">
        <v>37.794600000000003</v>
      </c>
      <c r="X275">
        <v>38.737200000000001</v>
      </c>
      <c r="Y275">
        <v>19.3782</v>
      </c>
      <c r="Z275">
        <v>20.289200000000001</v>
      </c>
      <c r="AA275">
        <v>33.063400000000001</v>
      </c>
      <c r="AB275">
        <v>45.090200000000003</v>
      </c>
      <c r="AC275">
        <v>29.615500000000001</v>
      </c>
      <c r="AD275">
        <v>24.932600000000001</v>
      </c>
      <c r="AE275">
        <v>32.371699999999997</v>
      </c>
      <c r="AF275">
        <v>31.650600000000001</v>
      </c>
    </row>
    <row r="276" spans="1:40">
      <c r="A276" t="s">
        <v>415</v>
      </c>
      <c r="C276">
        <v>44.045099999999998</v>
      </c>
      <c r="D276">
        <v>9188</v>
      </c>
      <c r="E276">
        <v>56.357900000000001</v>
      </c>
      <c r="F276">
        <v>74.897099999999995</v>
      </c>
      <c r="G276">
        <v>961.09299999999996</v>
      </c>
      <c r="H276">
        <v>21779.599999999999</v>
      </c>
      <c r="I276" s="1">
        <v>3.4397100000000001E-12</v>
      </c>
      <c r="J276">
        <v>7768.36</v>
      </c>
      <c r="K276">
        <v>54.140500000000003</v>
      </c>
      <c r="L276">
        <v>69.570300000000003</v>
      </c>
      <c r="M276">
        <v>38.333199999999998</v>
      </c>
      <c r="N276">
        <v>36.608400000000003</v>
      </c>
      <c r="O276">
        <v>38.011800000000001</v>
      </c>
      <c r="P276">
        <v>119.02</v>
      </c>
      <c r="Q276">
        <v>42.566899999999997</v>
      </c>
      <c r="R276">
        <v>48.573099999999997</v>
      </c>
      <c r="S276">
        <v>37.154699999999998</v>
      </c>
      <c r="T276">
        <v>42.742800000000003</v>
      </c>
      <c r="U276">
        <v>53.209200000000003</v>
      </c>
      <c r="V276">
        <v>50.747999999999998</v>
      </c>
      <c r="W276">
        <v>40.549999999999997</v>
      </c>
      <c r="X276">
        <v>37.858499999999999</v>
      </c>
      <c r="Y276">
        <v>36.347099999999998</v>
      </c>
      <c r="Z276">
        <v>35.439599999999999</v>
      </c>
      <c r="AA276">
        <v>34.134999999999998</v>
      </c>
      <c r="AB276">
        <v>43.111699999999999</v>
      </c>
      <c r="AC276">
        <v>34.261299999999999</v>
      </c>
      <c r="AD276">
        <v>30.769100000000002</v>
      </c>
      <c r="AE276">
        <v>32.129600000000003</v>
      </c>
      <c r="AF276">
        <v>35.789400000000001</v>
      </c>
    </row>
    <row r="277" spans="1:40">
      <c r="A277" t="s">
        <v>416</v>
      </c>
    </row>
    <row r="278" spans="1:40">
      <c r="A278" t="s">
        <v>416</v>
      </c>
      <c r="C278">
        <v>4.7172299999999998</v>
      </c>
      <c r="D278">
        <v>8791.14</v>
      </c>
      <c r="E278">
        <v>7.9983300000000002</v>
      </c>
      <c r="F278">
        <v>20.970800000000001</v>
      </c>
      <c r="G278">
        <v>1562.82</v>
      </c>
      <c r="H278">
        <v>44561.4</v>
      </c>
      <c r="I278" s="1">
        <v>4.1744400000000001E-12</v>
      </c>
      <c r="J278">
        <v>8942.86</v>
      </c>
      <c r="K278">
        <v>7.0770999999999997</v>
      </c>
      <c r="L278">
        <v>20.035399999999999</v>
      </c>
      <c r="M278">
        <v>4.0085899999999999</v>
      </c>
      <c r="N278">
        <v>4.3358600000000003</v>
      </c>
      <c r="O278">
        <v>4.0378999999999996</v>
      </c>
      <c r="P278">
        <v>45.985399999999998</v>
      </c>
      <c r="Q278">
        <v>7.4274800000000001</v>
      </c>
      <c r="R278">
        <v>14.503399999999999</v>
      </c>
      <c r="S278">
        <v>2.7089799999999999</v>
      </c>
      <c r="T278">
        <v>4.3954000000000004</v>
      </c>
      <c r="U278">
        <v>16.2196</v>
      </c>
      <c r="V278">
        <v>7.8887999999999998</v>
      </c>
      <c r="W278">
        <v>4.16587</v>
      </c>
      <c r="X278">
        <v>3.85215</v>
      </c>
      <c r="Y278">
        <v>2.89432</v>
      </c>
      <c r="Z278">
        <v>2.8020100000000001</v>
      </c>
      <c r="AA278">
        <v>4.3360399999999997</v>
      </c>
      <c r="AB278">
        <v>6.3415999999999997</v>
      </c>
      <c r="AC278">
        <v>2.8261799999999999</v>
      </c>
      <c r="AD278">
        <v>2.3415599999999999</v>
      </c>
      <c r="AE278">
        <v>2.4750299999999998</v>
      </c>
      <c r="AF278">
        <v>3.7044800000000002</v>
      </c>
    </row>
    <row r="279" spans="1:40">
      <c r="A279" t="s">
        <v>416</v>
      </c>
      <c r="C279">
        <v>9.0296699999999994</v>
      </c>
      <c r="D279">
        <v>11623.2</v>
      </c>
      <c r="E279">
        <v>7.9457599999999999</v>
      </c>
      <c r="F279">
        <v>23.4253</v>
      </c>
      <c r="G279">
        <v>1667.85</v>
      </c>
      <c r="H279">
        <v>19289.900000000001</v>
      </c>
      <c r="I279" s="1">
        <v>4.1744400000000001E-12</v>
      </c>
      <c r="J279">
        <v>10223.9</v>
      </c>
      <c r="K279">
        <v>5.0781099999999997</v>
      </c>
      <c r="L279">
        <v>14.6051</v>
      </c>
      <c r="M279">
        <v>3.58535</v>
      </c>
      <c r="N279">
        <v>3.8143500000000001</v>
      </c>
      <c r="O279">
        <v>4.7923799999999996</v>
      </c>
      <c r="P279">
        <v>47.460500000000003</v>
      </c>
      <c r="Q279">
        <v>7.6927300000000001</v>
      </c>
      <c r="R279">
        <v>16.832599999999999</v>
      </c>
      <c r="S279">
        <v>2.8514200000000001</v>
      </c>
      <c r="T279">
        <v>4.3942300000000003</v>
      </c>
      <c r="U279">
        <v>14.9161</v>
      </c>
      <c r="V279">
        <v>9.2742199999999997</v>
      </c>
      <c r="W279">
        <v>4.1087899999999999</v>
      </c>
      <c r="X279">
        <v>4.7996100000000004</v>
      </c>
      <c r="Y279">
        <v>3.5994100000000002</v>
      </c>
      <c r="Z279">
        <v>3.6176699999999999</v>
      </c>
      <c r="AA279">
        <v>5.9974499999999997</v>
      </c>
      <c r="AB279">
        <v>8.5754699999999993</v>
      </c>
      <c r="AC279">
        <v>3.35249</v>
      </c>
      <c r="AD279">
        <v>3.28695</v>
      </c>
      <c r="AE279">
        <v>3.5022500000000001</v>
      </c>
      <c r="AF279">
        <v>3.57287</v>
      </c>
    </row>
    <row r="280" spans="1:40">
      <c r="A280" t="s">
        <v>416</v>
      </c>
      <c r="C280">
        <v>5.60921</v>
      </c>
      <c r="D280">
        <v>10530.7</v>
      </c>
      <c r="E280">
        <v>7.9872699999999996</v>
      </c>
      <c r="F280">
        <v>16.560300000000002</v>
      </c>
      <c r="G280">
        <v>1284.67</v>
      </c>
      <c r="H280">
        <v>30384.799999999999</v>
      </c>
      <c r="I280" s="1">
        <v>3.4397100000000001E-12</v>
      </c>
      <c r="J280">
        <v>9114.18</v>
      </c>
      <c r="K280">
        <v>5.0508199999999999</v>
      </c>
      <c r="L280">
        <v>20.069099999999999</v>
      </c>
      <c r="M280">
        <v>4.9761100000000003</v>
      </c>
      <c r="N280">
        <v>4.4942799999999998</v>
      </c>
      <c r="O280">
        <v>5.6824599999999998</v>
      </c>
      <c r="P280">
        <v>49.067799999999998</v>
      </c>
      <c r="Q280">
        <v>9.8922899999999991</v>
      </c>
      <c r="R280">
        <v>15.270300000000001</v>
      </c>
      <c r="S280">
        <v>4.2330699999999997</v>
      </c>
      <c r="T280">
        <v>2.4874200000000002</v>
      </c>
      <c r="U280">
        <v>11.478400000000001</v>
      </c>
      <c r="V280">
        <v>9.50807</v>
      </c>
      <c r="W280">
        <v>5.9817600000000004</v>
      </c>
      <c r="X280">
        <v>5.1323999999999996</v>
      </c>
      <c r="Y280">
        <v>4.2831900000000003</v>
      </c>
      <c r="Z280">
        <v>4.3417199999999996</v>
      </c>
      <c r="AA280">
        <v>4.6625100000000002</v>
      </c>
      <c r="AB280">
        <v>4.8788200000000002</v>
      </c>
      <c r="AC280">
        <v>4.0034900000000002</v>
      </c>
      <c r="AD280">
        <v>4.2070600000000002</v>
      </c>
      <c r="AE280">
        <v>4.2249299999999996</v>
      </c>
      <c r="AF280">
        <v>4.1645300000000001</v>
      </c>
    </row>
    <row r="281" spans="1:40">
      <c r="A281" t="s">
        <v>416</v>
      </c>
      <c r="C281">
        <v>5.0780200000000004</v>
      </c>
      <c r="D281">
        <v>11395.3</v>
      </c>
      <c r="E281">
        <v>9.6058199999999996</v>
      </c>
      <c r="F281">
        <v>23.769100000000002</v>
      </c>
      <c r="G281">
        <v>1177.68</v>
      </c>
      <c r="H281">
        <v>28979.7</v>
      </c>
      <c r="I281" s="1">
        <v>3.9574299999999996E-12</v>
      </c>
      <c r="J281">
        <v>11682.7</v>
      </c>
      <c r="K281">
        <v>6.7592299999999996</v>
      </c>
      <c r="L281">
        <v>27.709700000000002</v>
      </c>
      <c r="M281">
        <v>2.75759</v>
      </c>
      <c r="N281">
        <v>3.9368599999999998</v>
      </c>
      <c r="O281">
        <v>6.1701199999999998</v>
      </c>
      <c r="P281">
        <v>53.094000000000001</v>
      </c>
      <c r="Q281">
        <v>8.2797099999999997</v>
      </c>
      <c r="R281">
        <v>16.3596</v>
      </c>
      <c r="S281">
        <v>3.52481</v>
      </c>
      <c r="T281">
        <v>3.7478500000000001</v>
      </c>
      <c r="U281">
        <v>11.265700000000001</v>
      </c>
      <c r="V281">
        <v>9.4951500000000006</v>
      </c>
      <c r="W281">
        <v>5.5805699999999998</v>
      </c>
      <c r="X281">
        <v>4.2291299999999996</v>
      </c>
      <c r="Y281">
        <v>2.99885</v>
      </c>
      <c r="Z281">
        <v>3.7299600000000002</v>
      </c>
      <c r="AA281">
        <v>5.5910799999999998</v>
      </c>
      <c r="AB281">
        <v>6.0078899999999997</v>
      </c>
      <c r="AC281">
        <v>3.2822200000000001</v>
      </c>
      <c r="AD281">
        <v>3.1074899999999999</v>
      </c>
      <c r="AE281">
        <v>2.9863200000000001</v>
      </c>
      <c r="AF281">
        <v>3.5692400000000002</v>
      </c>
    </row>
    <row r="282" spans="1:40">
      <c r="A282" t="s">
        <v>416</v>
      </c>
      <c r="C282">
        <v>5.2674500000000002</v>
      </c>
      <c r="D282">
        <v>14220.7</v>
      </c>
      <c r="E282">
        <v>8.8581400000000006</v>
      </c>
      <c r="F282">
        <v>22.900099999999998</v>
      </c>
      <c r="G282">
        <v>1933.59</v>
      </c>
      <c r="H282">
        <v>29592.799999999999</v>
      </c>
      <c r="I282" s="1">
        <v>4.4607800000000003E-12</v>
      </c>
      <c r="J282">
        <v>11192.1</v>
      </c>
      <c r="K282">
        <v>5.8409800000000001</v>
      </c>
      <c r="L282">
        <v>27.282399999999999</v>
      </c>
      <c r="M282">
        <v>4.8343699999999998</v>
      </c>
      <c r="N282">
        <v>5.6101900000000002</v>
      </c>
      <c r="O282">
        <v>7.2602099999999998</v>
      </c>
      <c r="P282">
        <v>73.565299999999993</v>
      </c>
      <c r="Q282">
        <v>9.9984199999999994</v>
      </c>
      <c r="R282">
        <v>16.2484</v>
      </c>
      <c r="S282">
        <v>4.7409999999999997</v>
      </c>
      <c r="T282">
        <v>4.6610800000000001</v>
      </c>
      <c r="U282">
        <v>18.007100000000001</v>
      </c>
      <c r="V282">
        <v>10.891999999999999</v>
      </c>
      <c r="W282">
        <v>6.1203500000000002</v>
      </c>
      <c r="X282">
        <v>5.22966</v>
      </c>
      <c r="Y282">
        <v>4.5020499999999997</v>
      </c>
      <c r="Z282">
        <v>5.3388499999999999</v>
      </c>
      <c r="AA282">
        <v>5.6634000000000002</v>
      </c>
      <c r="AB282">
        <v>8.6455699999999993</v>
      </c>
      <c r="AC282">
        <v>4.8577599999999999</v>
      </c>
      <c r="AD282">
        <v>4.5395300000000001</v>
      </c>
      <c r="AE282">
        <v>3.7347800000000002</v>
      </c>
      <c r="AF282">
        <v>5.3421599999999998</v>
      </c>
    </row>
    <row r="283" spans="1:40">
      <c r="A283" t="s">
        <v>416</v>
      </c>
      <c r="C283">
        <v>3.8759299999999999</v>
      </c>
      <c r="D283">
        <v>8210.02</v>
      </c>
      <c r="E283">
        <v>9.5182300000000009</v>
      </c>
      <c r="F283">
        <v>14.278</v>
      </c>
      <c r="G283">
        <v>1202.7</v>
      </c>
      <c r="H283">
        <v>33098.5</v>
      </c>
      <c r="I283" s="1">
        <v>3.88051E-12</v>
      </c>
      <c r="J283">
        <v>5221.88</v>
      </c>
      <c r="K283">
        <v>6.1050399999999998</v>
      </c>
      <c r="L283">
        <v>21.358899999999998</v>
      </c>
      <c r="M283">
        <v>3.3155000000000001</v>
      </c>
      <c r="N283">
        <v>3.8490600000000001</v>
      </c>
      <c r="O283">
        <v>5.2840199999999999</v>
      </c>
      <c r="P283">
        <v>71.412899999999993</v>
      </c>
      <c r="Q283">
        <v>6.49756</v>
      </c>
      <c r="R283">
        <v>9.5485900000000008</v>
      </c>
      <c r="S283">
        <v>2.93025</v>
      </c>
      <c r="T283">
        <v>3.3222</v>
      </c>
      <c r="U283">
        <v>12.444000000000001</v>
      </c>
      <c r="V283">
        <v>10.1775</v>
      </c>
      <c r="W283">
        <v>4.8075900000000003</v>
      </c>
      <c r="X283">
        <v>5.3287199999999997</v>
      </c>
      <c r="Y283">
        <v>2.2656399999999999</v>
      </c>
      <c r="Z283">
        <v>2.4842900000000001</v>
      </c>
      <c r="AA283">
        <v>3.0989300000000002</v>
      </c>
      <c r="AB283">
        <v>8.6714099999999998</v>
      </c>
      <c r="AC283">
        <v>3.3197299999999998</v>
      </c>
      <c r="AD283">
        <v>2.7502200000000001</v>
      </c>
      <c r="AE283">
        <v>3.0330499999999998</v>
      </c>
      <c r="AF283">
        <v>2.8252600000000001</v>
      </c>
    </row>
    <row r="284" spans="1:40">
      <c r="A284" t="s">
        <v>417</v>
      </c>
    </row>
    <row r="285" spans="1:40">
      <c r="A285" t="s">
        <v>417</v>
      </c>
      <c r="C285">
        <v>5.0813600000000001</v>
      </c>
      <c r="D285">
        <v>4713.0200000000004</v>
      </c>
      <c r="E285">
        <v>1093.3900000000001</v>
      </c>
      <c r="F285">
        <v>1438.74</v>
      </c>
      <c r="G285">
        <v>15706.2</v>
      </c>
      <c r="H285">
        <v>27965.599999999999</v>
      </c>
      <c r="I285" s="1">
        <v>1.8189900000000001E-12</v>
      </c>
      <c r="J285">
        <v>3867.87</v>
      </c>
      <c r="K285">
        <v>2.9544800000000002</v>
      </c>
      <c r="L285">
        <v>524.79399999999998</v>
      </c>
      <c r="M285">
        <v>11.463200000000001</v>
      </c>
      <c r="N285">
        <v>3.0901200000000002</v>
      </c>
      <c r="O285">
        <v>79.403400000000005</v>
      </c>
      <c r="P285">
        <v>3731.36</v>
      </c>
      <c r="Q285">
        <v>16.456199999999999</v>
      </c>
      <c r="R285">
        <v>24.128499999999999</v>
      </c>
      <c r="S285">
        <v>1.8449899999999999</v>
      </c>
      <c r="T285">
        <v>3.6651500000000001</v>
      </c>
      <c r="U285">
        <v>75.279399999999995</v>
      </c>
      <c r="V285">
        <v>70.165300000000002</v>
      </c>
      <c r="W285">
        <v>2.1390500000000001</v>
      </c>
      <c r="X285">
        <v>14.199299999999999</v>
      </c>
      <c r="Y285">
        <v>0.932948</v>
      </c>
      <c r="Z285">
        <v>0.18151800000000001</v>
      </c>
      <c r="AA285">
        <v>0.43428</v>
      </c>
      <c r="AB285">
        <v>38.539099999999998</v>
      </c>
      <c r="AC285">
        <v>1.4413499999999999</v>
      </c>
      <c r="AD285">
        <v>0.249504</v>
      </c>
      <c r="AE285">
        <v>0.14630099999999999</v>
      </c>
      <c r="AF285">
        <v>1.03163</v>
      </c>
    </row>
    <row r="286" spans="1:40">
      <c r="A286" t="s">
        <v>417</v>
      </c>
      <c r="C286">
        <v>4.1623599999999996</v>
      </c>
      <c r="D286">
        <v>5412.01</v>
      </c>
      <c r="E286">
        <v>1380.99</v>
      </c>
      <c r="F286">
        <v>1603.09</v>
      </c>
      <c r="G286">
        <v>16202.9</v>
      </c>
      <c r="H286">
        <v>38797.9</v>
      </c>
      <c r="I286" s="1">
        <v>1.4665200000000001E-12</v>
      </c>
      <c r="J286">
        <v>4949.13</v>
      </c>
      <c r="K286">
        <v>2.9842399999999998</v>
      </c>
      <c r="L286">
        <v>784.745</v>
      </c>
      <c r="M286">
        <v>13.0745</v>
      </c>
      <c r="N286">
        <v>3.25454</v>
      </c>
      <c r="O286">
        <v>112.301</v>
      </c>
      <c r="P286">
        <v>4752.99</v>
      </c>
      <c r="Q286">
        <v>13.538600000000001</v>
      </c>
      <c r="R286">
        <v>21.0001</v>
      </c>
      <c r="S286">
        <v>2.9869699999999999</v>
      </c>
      <c r="T286">
        <v>5.6633399999999998</v>
      </c>
      <c r="U286">
        <v>93.243899999999996</v>
      </c>
      <c r="V286">
        <v>86.576700000000002</v>
      </c>
      <c r="W286">
        <v>2.2297199999999999</v>
      </c>
      <c r="X286">
        <v>15.0709</v>
      </c>
      <c r="Y286">
        <v>1.2481899999999999</v>
      </c>
      <c r="Z286">
        <v>0.16647700000000001</v>
      </c>
      <c r="AA286">
        <v>0.45474900000000001</v>
      </c>
      <c r="AB286">
        <v>60.116900000000001</v>
      </c>
      <c r="AC286">
        <v>1.9580500000000001</v>
      </c>
      <c r="AD286">
        <v>0.13378999999999999</v>
      </c>
      <c r="AE286">
        <v>0.18473899999999999</v>
      </c>
      <c r="AF286">
        <v>1.3728100000000001</v>
      </c>
    </row>
    <row r="287" spans="1:40">
      <c r="A287" t="s">
        <v>417</v>
      </c>
      <c r="C287">
        <v>3.2804799999999998</v>
      </c>
      <c r="D287">
        <v>3587.57</v>
      </c>
      <c r="E287">
        <v>1436.54</v>
      </c>
      <c r="F287">
        <v>1202.77</v>
      </c>
      <c r="G287">
        <v>16985.099999999999</v>
      </c>
      <c r="H287">
        <v>27605.8</v>
      </c>
      <c r="I287" s="1">
        <v>1.4665200000000001E-12</v>
      </c>
      <c r="J287">
        <v>4683.53</v>
      </c>
      <c r="K287">
        <v>2.9055599999999999</v>
      </c>
      <c r="L287">
        <v>636.28200000000004</v>
      </c>
      <c r="M287">
        <v>13.451499999999999</v>
      </c>
      <c r="N287">
        <v>2.44034</v>
      </c>
      <c r="O287">
        <v>99.755799999999994</v>
      </c>
      <c r="P287">
        <v>4436.8599999999997</v>
      </c>
      <c r="Q287">
        <v>19.657599999999999</v>
      </c>
      <c r="R287">
        <v>36.744599999999998</v>
      </c>
      <c r="S287">
        <v>1.83667</v>
      </c>
      <c r="T287">
        <v>4.31555</v>
      </c>
      <c r="U287">
        <v>96.331500000000005</v>
      </c>
      <c r="V287">
        <v>80.3001</v>
      </c>
      <c r="W287">
        <v>2.2493799999999999</v>
      </c>
      <c r="X287">
        <v>18.414300000000001</v>
      </c>
      <c r="Y287">
        <v>0.85015200000000002</v>
      </c>
      <c r="Z287">
        <v>0.244281</v>
      </c>
      <c r="AA287">
        <v>0.59996300000000002</v>
      </c>
      <c r="AB287">
        <v>38.739899999999999</v>
      </c>
      <c r="AC287">
        <v>1.7105699999999999</v>
      </c>
      <c r="AD287">
        <v>0.185637</v>
      </c>
      <c r="AE287">
        <v>0.22436600000000001</v>
      </c>
      <c r="AF287">
        <v>1.24786</v>
      </c>
    </row>
    <row r="288" spans="1:40">
      <c r="A288" t="s">
        <v>417</v>
      </c>
      <c r="C288">
        <v>6.2571700000000003</v>
      </c>
      <c r="D288">
        <v>7371.22</v>
      </c>
      <c r="E288">
        <v>2378.41</v>
      </c>
      <c r="F288">
        <v>2529.5</v>
      </c>
      <c r="G288">
        <v>24342</v>
      </c>
      <c r="H288">
        <v>62373.599999999999</v>
      </c>
      <c r="I288" s="1">
        <v>2.0872200000000001E-12</v>
      </c>
      <c r="J288">
        <v>4708</v>
      </c>
      <c r="K288">
        <v>3.56074</v>
      </c>
      <c r="L288">
        <v>826.40300000000002</v>
      </c>
      <c r="M288">
        <v>16.196899999999999</v>
      </c>
      <c r="N288">
        <v>3.8475199999999998</v>
      </c>
      <c r="O288">
        <v>117.75</v>
      </c>
      <c r="P288">
        <v>4621.3</v>
      </c>
      <c r="Q288">
        <v>14.1439</v>
      </c>
      <c r="R288">
        <v>19.109500000000001</v>
      </c>
      <c r="S288">
        <v>3.7637200000000002</v>
      </c>
      <c r="T288">
        <v>7.1408300000000002</v>
      </c>
      <c r="U288">
        <v>108.77500000000001</v>
      </c>
      <c r="V288">
        <v>92.017099999999999</v>
      </c>
      <c r="W288">
        <v>1.57253</v>
      </c>
      <c r="X288">
        <v>20.502800000000001</v>
      </c>
      <c r="Y288">
        <v>1.08643</v>
      </c>
      <c r="Z288">
        <v>0.231517</v>
      </c>
      <c r="AA288">
        <v>0.61673599999999995</v>
      </c>
      <c r="AB288">
        <v>54.6145</v>
      </c>
      <c r="AC288">
        <v>2.4638100000000001</v>
      </c>
      <c r="AD288">
        <v>0.21978600000000001</v>
      </c>
      <c r="AE288">
        <v>0.23159199999999999</v>
      </c>
      <c r="AF288">
        <v>1.45587</v>
      </c>
    </row>
    <row r="289" spans="1:53">
      <c r="A289" t="s">
        <v>419</v>
      </c>
      <c r="AG289" t="s">
        <v>143</v>
      </c>
      <c r="AH289" t="s">
        <v>144</v>
      </c>
      <c r="AI289" t="s">
        <v>145</v>
      </c>
      <c r="AJ289" t="s">
        <v>146</v>
      </c>
      <c r="AK289" t="s">
        <v>149</v>
      </c>
      <c r="AL289" t="s">
        <v>148</v>
      </c>
      <c r="AO289" t="s">
        <v>143</v>
      </c>
      <c r="AP289" t="s">
        <v>144</v>
      </c>
      <c r="AQ289" t="s">
        <v>145</v>
      </c>
      <c r="AR289" t="s">
        <v>146</v>
      </c>
      <c r="AS289" t="s">
        <v>149</v>
      </c>
      <c r="AT289" t="s">
        <v>148</v>
      </c>
      <c r="AV289" s="10" t="s">
        <v>143</v>
      </c>
      <c r="AW289" s="10" t="s">
        <v>144</v>
      </c>
      <c r="AX289" s="10" t="s">
        <v>145</v>
      </c>
      <c r="AY289" s="10" t="s">
        <v>146</v>
      </c>
      <c r="AZ289" s="10" t="s">
        <v>149</v>
      </c>
      <c r="BA289" s="10" t="s">
        <v>148</v>
      </c>
    </row>
    <row r="290" spans="1:53">
      <c r="A290" s="27" t="s">
        <v>99</v>
      </c>
      <c r="B290" s="27"/>
      <c r="C290" s="27">
        <v>23.6099</v>
      </c>
      <c r="D290" s="27">
        <v>68.224599999999995</v>
      </c>
      <c r="E290" s="27">
        <v>5440.98</v>
      </c>
      <c r="F290" s="27">
        <v>4085.84</v>
      </c>
      <c r="G290" s="28">
        <v>6.6407399999999998E-12</v>
      </c>
      <c r="H290" s="27">
        <v>10850.6</v>
      </c>
      <c r="I290" s="27">
        <v>1114.81</v>
      </c>
      <c r="J290" s="27">
        <v>204.68700000000001</v>
      </c>
      <c r="K290" s="27">
        <v>5.9653799999999997</v>
      </c>
      <c r="L290" s="27">
        <v>805.97</v>
      </c>
      <c r="M290" s="27">
        <v>40.706099999999999</v>
      </c>
      <c r="N290" s="27">
        <v>19.327500000000001</v>
      </c>
      <c r="O290" s="27">
        <v>26.011199999999999</v>
      </c>
      <c r="P290" s="27">
        <v>8114.12</v>
      </c>
      <c r="Q290" s="27">
        <v>45.961300000000001</v>
      </c>
      <c r="R290" s="27">
        <v>42.613900000000001</v>
      </c>
      <c r="S290" s="27">
        <v>2.4242499999999998</v>
      </c>
      <c r="T290" s="27">
        <v>26.171399999999998</v>
      </c>
      <c r="U290" s="27">
        <v>4.23942</v>
      </c>
      <c r="V290" s="27">
        <v>0.190694</v>
      </c>
      <c r="W290" s="27">
        <v>8.9791700000000002E-2</v>
      </c>
      <c r="X290" s="28">
        <v>3.8436E-32</v>
      </c>
      <c r="Y290" s="27">
        <v>1.9559599999999999</v>
      </c>
      <c r="Z290" s="27">
        <v>0.49670399999999998</v>
      </c>
      <c r="AA290" s="27">
        <v>2.3064900000000002</v>
      </c>
      <c r="AB290" s="27">
        <v>93.305400000000006</v>
      </c>
      <c r="AC290" s="28">
        <v>2.3503299999999999E-5</v>
      </c>
      <c r="AD290" s="28">
        <v>1.7193500000000001E-8</v>
      </c>
      <c r="AE290" s="27">
        <v>9.6600400000000003E-2</v>
      </c>
      <c r="AF290" s="27">
        <v>0.637625</v>
      </c>
      <c r="AG290">
        <f>AO290*10000</f>
        <v>600.00000000000023</v>
      </c>
      <c r="AH290">
        <f t="shared" ref="AH290:AL305" si="60">AP290*10000</f>
        <v>700.00000000000023</v>
      </c>
      <c r="AI290">
        <f t="shared" si="60"/>
        <v>799.99999999999989</v>
      </c>
      <c r="AJ290">
        <f t="shared" si="60"/>
        <v>499.99999999999994</v>
      </c>
      <c r="AK290">
        <f t="shared" si="60"/>
        <v>899.99999999999977</v>
      </c>
      <c r="AL290">
        <f t="shared" si="60"/>
        <v>383.33333333333326</v>
      </c>
      <c r="AO290">
        <v>6.0000000000000019E-2</v>
      </c>
      <c r="AP290">
        <v>7.0000000000000021E-2</v>
      </c>
      <c r="AQ290">
        <v>7.9999999999999988E-2</v>
      </c>
      <c r="AR290">
        <v>4.9999999999999996E-2</v>
      </c>
      <c r="AS290">
        <v>8.9999999999999983E-2</v>
      </c>
      <c r="AT290">
        <v>3.8333333333333323E-2</v>
      </c>
      <c r="AV290" s="27">
        <v>43.38000000000001</v>
      </c>
      <c r="AW290" s="27">
        <v>75.04000000000002</v>
      </c>
      <c r="AX290" s="27">
        <v>151.36000000000001</v>
      </c>
      <c r="AY290" s="27">
        <v>37.300000000000004</v>
      </c>
      <c r="AZ290" s="27">
        <v>114.83999999999999</v>
      </c>
      <c r="BA290" s="27">
        <v>4.3316666666666652</v>
      </c>
    </row>
    <row r="291" spans="1:53">
      <c r="A291" s="27" t="s">
        <v>100</v>
      </c>
      <c r="B291" s="27"/>
      <c r="C291" s="27">
        <v>27.1892</v>
      </c>
      <c r="D291" s="27">
        <v>117.994</v>
      </c>
      <c r="E291" s="27">
        <v>3736.16</v>
      </c>
      <c r="F291" s="27">
        <v>3479.79</v>
      </c>
      <c r="G291" s="28">
        <v>4.9704300000000003E-12</v>
      </c>
      <c r="H291" s="27">
        <v>10470.4</v>
      </c>
      <c r="I291" s="27">
        <v>1246.04</v>
      </c>
      <c r="J291" s="27">
        <v>202.935</v>
      </c>
      <c r="K291" s="27">
        <v>5.8851899999999997</v>
      </c>
      <c r="L291" s="27">
        <v>707.45299999999997</v>
      </c>
      <c r="M291" s="27">
        <v>25.096900000000002</v>
      </c>
      <c r="N291" s="27">
        <v>4.9619299999999997</v>
      </c>
      <c r="O291" s="27">
        <v>24.1935</v>
      </c>
      <c r="P291" s="27">
        <v>10170.5</v>
      </c>
      <c r="Q291" s="27">
        <v>49.351700000000001</v>
      </c>
      <c r="R291" s="27">
        <v>65.392099999999999</v>
      </c>
      <c r="S291" s="27">
        <v>2.5020699999999998</v>
      </c>
      <c r="T291" s="27">
        <v>32.825600000000001</v>
      </c>
      <c r="U291" s="27">
        <v>5.5667400000000002</v>
      </c>
      <c r="V291" s="27">
        <v>0.30374400000000001</v>
      </c>
      <c r="W291" s="27">
        <v>0.18942300000000001</v>
      </c>
      <c r="X291" s="27">
        <v>28.889399999999998</v>
      </c>
      <c r="Y291" s="27">
        <v>1.4823500000000001</v>
      </c>
      <c r="Z291" s="27">
        <v>0.56221500000000002</v>
      </c>
      <c r="AA291" s="27">
        <v>2.2306599999999999</v>
      </c>
      <c r="AB291" s="27">
        <v>72.806299999999993</v>
      </c>
      <c r="AC291" s="27">
        <v>8.3301499999999997E-3</v>
      </c>
      <c r="AD291" s="27">
        <v>0.10444299999999999</v>
      </c>
      <c r="AE291" s="27">
        <v>0.11455</v>
      </c>
      <c r="AF291" s="27">
        <v>0.68289299999999997</v>
      </c>
      <c r="AG291">
        <f t="shared" ref="AG291:AG330" si="61">AO291*10000</f>
        <v>600.00000000000023</v>
      </c>
      <c r="AH291">
        <f t="shared" si="60"/>
        <v>700.00000000000023</v>
      </c>
      <c r="AI291">
        <f t="shared" si="60"/>
        <v>799.99999999999989</v>
      </c>
      <c r="AJ291">
        <f t="shared" si="60"/>
        <v>499.99999999999994</v>
      </c>
      <c r="AK291">
        <f t="shared" si="60"/>
        <v>899.99999999999977</v>
      </c>
      <c r="AL291">
        <f t="shared" si="60"/>
        <v>383.33333333333326</v>
      </c>
      <c r="AO291">
        <v>6.0000000000000019E-2</v>
      </c>
      <c r="AP291">
        <v>7.0000000000000021E-2</v>
      </c>
      <c r="AQ291">
        <v>7.9999999999999988E-2</v>
      </c>
      <c r="AR291">
        <v>4.9999999999999996E-2</v>
      </c>
      <c r="AS291">
        <v>8.9999999999999983E-2</v>
      </c>
      <c r="AT291">
        <v>3.8333333333333323E-2</v>
      </c>
      <c r="AV291" s="27">
        <v>43.620000000000012</v>
      </c>
      <c r="AW291" s="27">
        <v>75.390000000000029</v>
      </c>
      <c r="AX291" s="27">
        <v>153.19999999999999</v>
      </c>
      <c r="AY291" s="27">
        <v>36.1</v>
      </c>
      <c r="AZ291" s="27">
        <v>114.74999999999999</v>
      </c>
      <c r="BA291" s="27">
        <v>3.526666666666666</v>
      </c>
    </row>
    <row r="292" spans="1:53">
      <c r="A292" s="29" t="s">
        <v>101</v>
      </c>
      <c r="B292" s="29"/>
      <c r="C292" s="29">
        <v>18.612100000000002</v>
      </c>
      <c r="D292" s="29">
        <v>112.84</v>
      </c>
      <c r="E292" s="29">
        <v>3092.89</v>
      </c>
      <c r="F292" s="29">
        <v>2744.78</v>
      </c>
      <c r="G292" s="30">
        <v>4.2007800000000002E-12</v>
      </c>
      <c r="H292" s="29">
        <v>8573.58</v>
      </c>
      <c r="I292" s="29">
        <v>915.34400000000005</v>
      </c>
      <c r="J292" s="29">
        <v>128.73400000000001</v>
      </c>
      <c r="K292" s="29">
        <v>5.1493700000000002</v>
      </c>
      <c r="L292" s="29">
        <v>315.71800000000002</v>
      </c>
      <c r="M292" s="29">
        <v>17.1036</v>
      </c>
      <c r="N292" s="29">
        <v>4.18241</v>
      </c>
      <c r="O292" s="29">
        <v>29.325299999999999</v>
      </c>
      <c r="P292" s="29">
        <v>8777.81</v>
      </c>
      <c r="Q292" s="29">
        <v>38.109200000000001</v>
      </c>
      <c r="R292" s="29">
        <v>64.615200000000002</v>
      </c>
      <c r="S292" s="29">
        <v>2.38801</v>
      </c>
      <c r="T292" s="29">
        <v>31.317799999999998</v>
      </c>
      <c r="U292" s="29">
        <v>6.4614200000000004</v>
      </c>
      <c r="V292" s="29">
        <v>0.224492</v>
      </c>
      <c r="W292" s="29">
        <v>4.0762600000000003E-2</v>
      </c>
      <c r="X292" s="29">
        <v>0.13860800000000001</v>
      </c>
      <c r="Y292" s="29">
        <v>1.2638400000000001</v>
      </c>
      <c r="Z292" s="29">
        <v>0.69553399999999999</v>
      </c>
      <c r="AA292" s="29">
        <v>2.2962500000000001</v>
      </c>
      <c r="AB292" s="29">
        <v>55.699300000000001</v>
      </c>
      <c r="AC292" s="29">
        <v>9.8508199999999997E-3</v>
      </c>
      <c r="AD292" s="29">
        <v>3.2954799999999999E-2</v>
      </c>
      <c r="AE292" s="29">
        <v>0.125752</v>
      </c>
      <c r="AF292" s="29">
        <v>0.918466</v>
      </c>
      <c r="AG292">
        <f t="shared" si="61"/>
        <v>600</v>
      </c>
      <c r="AH292">
        <f t="shared" si="60"/>
        <v>700.00000000000011</v>
      </c>
      <c r="AI292">
        <f t="shared" si="60"/>
        <v>800</v>
      </c>
      <c r="AJ292">
        <f t="shared" si="60"/>
        <v>500</v>
      </c>
      <c r="AK292">
        <f t="shared" si="60"/>
        <v>900</v>
      </c>
      <c r="AL292">
        <f t="shared" si="60"/>
        <v>383.33333333333303</v>
      </c>
      <c r="AO292">
        <v>0.06</v>
      </c>
      <c r="AP292">
        <v>7.0000000000000007E-2</v>
      </c>
      <c r="AQ292">
        <v>0.08</v>
      </c>
      <c r="AR292">
        <v>0.05</v>
      </c>
      <c r="AS292">
        <v>0.09</v>
      </c>
      <c r="AT292">
        <v>3.8333333333333303E-2</v>
      </c>
      <c r="AV292" s="29">
        <v>45.059999999999995</v>
      </c>
      <c r="AW292" s="29">
        <v>80.080000000000013</v>
      </c>
      <c r="AX292" s="29">
        <v>151.36000000000004</v>
      </c>
      <c r="AY292" s="29">
        <v>36.65</v>
      </c>
      <c r="AZ292" s="29">
        <v>116.28</v>
      </c>
      <c r="BA292" s="29">
        <v>0</v>
      </c>
    </row>
    <row r="293" spans="1:53">
      <c r="A293" s="27" t="s">
        <v>102</v>
      </c>
      <c r="B293" s="27"/>
      <c r="C293" s="27">
        <v>18.116599999999998</v>
      </c>
      <c r="D293" s="27">
        <v>111.331</v>
      </c>
      <c r="E293" s="27">
        <v>3952.36</v>
      </c>
      <c r="F293" s="27">
        <v>3497.76</v>
      </c>
      <c r="G293" s="28">
        <v>4.5048300000000003E-12</v>
      </c>
      <c r="H293" s="27">
        <v>13960.6</v>
      </c>
      <c r="I293" s="27">
        <v>945.45399999999995</v>
      </c>
      <c r="J293" s="27">
        <v>149.386</v>
      </c>
      <c r="K293" s="27">
        <v>4.7920299999999996</v>
      </c>
      <c r="L293" s="27">
        <v>785.55200000000002</v>
      </c>
      <c r="M293" s="27">
        <v>19.340699999999998</v>
      </c>
      <c r="N293" s="27">
        <v>4.1328399999999998</v>
      </c>
      <c r="O293" s="27">
        <v>20.165199999999999</v>
      </c>
      <c r="P293" s="27">
        <v>9211.6</v>
      </c>
      <c r="Q293" s="27">
        <v>47.441499999999998</v>
      </c>
      <c r="R293" s="27">
        <v>51.420699999999997</v>
      </c>
      <c r="S293" s="27">
        <v>2.8849800000000001</v>
      </c>
      <c r="T293" s="27">
        <v>28.429600000000001</v>
      </c>
      <c r="U293" s="27">
        <v>5.9674300000000002</v>
      </c>
      <c r="V293" s="27">
        <v>0.28840399999999999</v>
      </c>
      <c r="W293" s="28">
        <v>6.8773600000000002E-5</v>
      </c>
      <c r="X293" s="28">
        <v>1.4544200000000001E-30</v>
      </c>
      <c r="Y293" s="27">
        <v>1.92218</v>
      </c>
      <c r="Z293" s="27">
        <v>0.70782299999999998</v>
      </c>
      <c r="AA293" s="27">
        <v>2.0786799999999999</v>
      </c>
      <c r="AB293" s="27">
        <v>79.203800000000001</v>
      </c>
      <c r="AC293" s="28">
        <v>2.21469E-5</v>
      </c>
      <c r="AD293" s="28">
        <v>9.9904300000000001E-7</v>
      </c>
      <c r="AE293" s="27">
        <v>0.11266900000000001</v>
      </c>
      <c r="AF293" s="27">
        <v>0.64368199999999998</v>
      </c>
      <c r="AG293">
        <f t="shared" si="61"/>
        <v>600</v>
      </c>
      <c r="AH293">
        <f t="shared" si="60"/>
        <v>700.00000000000011</v>
      </c>
      <c r="AI293">
        <f t="shared" si="60"/>
        <v>800</v>
      </c>
      <c r="AJ293">
        <f t="shared" si="60"/>
        <v>500</v>
      </c>
      <c r="AK293">
        <f t="shared" si="60"/>
        <v>900</v>
      </c>
      <c r="AL293">
        <f t="shared" si="60"/>
        <v>383.33333333333303</v>
      </c>
      <c r="AO293">
        <v>0.06</v>
      </c>
      <c r="AP293">
        <v>7.0000000000000007E-2</v>
      </c>
      <c r="AQ293">
        <v>0.08</v>
      </c>
      <c r="AR293">
        <v>0.05</v>
      </c>
      <c r="AS293">
        <v>0.09</v>
      </c>
      <c r="AT293">
        <v>3.8333333333333303E-2</v>
      </c>
      <c r="AV293" s="27">
        <v>44.04</v>
      </c>
      <c r="AW293" s="27">
        <v>75.320000000000007</v>
      </c>
      <c r="AX293" s="27">
        <v>152.48000000000002</v>
      </c>
      <c r="AY293" s="27">
        <v>36.75</v>
      </c>
      <c r="AZ293" s="27">
        <v>113.39999999999999</v>
      </c>
      <c r="BA293" s="27">
        <v>3.8716666666666635</v>
      </c>
    </row>
    <row r="294" spans="1:53">
      <c r="A294" s="29" t="s">
        <v>103</v>
      </c>
      <c r="B294" s="29"/>
      <c r="C294" s="29">
        <v>23.454799999999999</v>
      </c>
      <c r="D294" s="29">
        <v>114.39</v>
      </c>
      <c r="E294" s="29">
        <v>2598.21</v>
      </c>
      <c r="F294" s="29">
        <v>2438.87</v>
      </c>
      <c r="G294" s="30">
        <v>5.3136099999999996E-12</v>
      </c>
      <c r="H294" s="29">
        <v>10890.4</v>
      </c>
      <c r="I294" s="29">
        <v>1216.8399999999999</v>
      </c>
      <c r="J294" s="29">
        <v>125.959</v>
      </c>
      <c r="K294" s="29">
        <v>6.75284</v>
      </c>
      <c r="L294" s="29">
        <v>543.42100000000005</v>
      </c>
      <c r="M294" s="29">
        <v>17.313800000000001</v>
      </c>
      <c r="N294" s="29">
        <v>2.9180299999999999</v>
      </c>
      <c r="O294" s="29">
        <v>29.2667</v>
      </c>
      <c r="P294" s="29">
        <v>9062.4699999999993</v>
      </c>
      <c r="Q294" s="29">
        <v>61.074399999999997</v>
      </c>
      <c r="R294" s="29">
        <v>84.458799999999997</v>
      </c>
      <c r="S294" s="29">
        <v>3.08134</v>
      </c>
      <c r="T294" s="29">
        <v>39.272599999999997</v>
      </c>
      <c r="U294" s="29">
        <v>5.6620999999999997</v>
      </c>
      <c r="V294" s="29">
        <v>0.34910999999999998</v>
      </c>
      <c r="W294" s="29">
        <v>0.151167</v>
      </c>
      <c r="X294" s="29">
        <v>0.159966</v>
      </c>
      <c r="Y294" s="29">
        <v>1.6389</v>
      </c>
      <c r="Z294" s="29">
        <v>0.482317</v>
      </c>
      <c r="AA294" s="29">
        <v>1.41838</v>
      </c>
      <c r="AB294" s="29">
        <v>43.609099999999998</v>
      </c>
      <c r="AC294" s="29">
        <v>6.7439900000000001E-3</v>
      </c>
      <c r="AD294" s="29">
        <v>0.12040099999999999</v>
      </c>
      <c r="AE294" s="29">
        <v>8.6191599999999993E-2</v>
      </c>
      <c r="AF294" s="29">
        <v>0.73870100000000005</v>
      </c>
      <c r="AG294">
        <f t="shared" si="61"/>
        <v>600</v>
      </c>
      <c r="AH294">
        <f t="shared" si="60"/>
        <v>700.00000000000011</v>
      </c>
      <c r="AI294">
        <f t="shared" si="60"/>
        <v>800</v>
      </c>
      <c r="AJ294">
        <f t="shared" si="60"/>
        <v>500</v>
      </c>
      <c r="AK294">
        <f t="shared" si="60"/>
        <v>900</v>
      </c>
      <c r="AL294">
        <f t="shared" si="60"/>
        <v>383.33333333333303</v>
      </c>
      <c r="AO294">
        <v>0.06</v>
      </c>
      <c r="AP294">
        <v>7.0000000000000007E-2</v>
      </c>
      <c r="AQ294">
        <v>0.08</v>
      </c>
      <c r="AR294">
        <v>0.05</v>
      </c>
      <c r="AS294">
        <v>0.09</v>
      </c>
      <c r="AT294">
        <v>3.8333333333333303E-2</v>
      </c>
      <c r="AV294" s="29">
        <v>43.559999999999995</v>
      </c>
      <c r="AW294" s="29">
        <v>80.640000000000015</v>
      </c>
      <c r="AX294" s="29">
        <v>150.4</v>
      </c>
      <c r="AY294" s="29">
        <v>36.200000000000003</v>
      </c>
      <c r="AZ294" s="29">
        <v>115.82999999999998</v>
      </c>
      <c r="BA294" s="29">
        <v>1.6099999999999988</v>
      </c>
    </row>
    <row r="295" spans="1:53">
      <c r="A295" s="31" t="s">
        <v>104</v>
      </c>
      <c r="B295" s="31"/>
      <c r="C295" s="31">
        <v>23.5565</v>
      </c>
      <c r="D295" s="31">
        <v>107.002</v>
      </c>
      <c r="E295" s="31">
        <v>4338.04</v>
      </c>
      <c r="F295" s="31">
        <v>3518.31</v>
      </c>
      <c r="G295" s="32">
        <v>6.2657200000000001E-12</v>
      </c>
      <c r="H295" s="31">
        <v>13537.8</v>
      </c>
      <c r="I295" s="31">
        <v>705.52499999999998</v>
      </c>
      <c r="J295" s="31">
        <v>120.371</v>
      </c>
      <c r="K295" s="31">
        <v>11.2598</v>
      </c>
      <c r="L295" s="31">
        <v>1398.69</v>
      </c>
      <c r="M295" s="31">
        <v>40.949100000000001</v>
      </c>
      <c r="N295" s="31">
        <v>9.7984899999999993</v>
      </c>
      <c r="O295" s="31">
        <v>35.973500000000001</v>
      </c>
      <c r="P295" s="31">
        <v>11430.7</v>
      </c>
      <c r="Q295" s="31">
        <v>64.307299999999998</v>
      </c>
      <c r="R295" s="31">
        <v>55.5608</v>
      </c>
      <c r="S295" s="31">
        <v>4.5296599999999998</v>
      </c>
      <c r="T295" s="31">
        <v>46.110100000000003</v>
      </c>
      <c r="U295" s="31">
        <v>4.8180500000000004</v>
      </c>
      <c r="V295" s="31">
        <v>0.41811799999999999</v>
      </c>
      <c r="W295" s="32">
        <v>3.7782999999999999E-6</v>
      </c>
      <c r="X295" s="32">
        <v>3.4790700000000001E-29</v>
      </c>
      <c r="Y295" s="31">
        <v>3.5537200000000002</v>
      </c>
      <c r="Z295" s="31">
        <v>0.63933799999999996</v>
      </c>
      <c r="AA295" s="31">
        <v>3.1909399999999999</v>
      </c>
      <c r="AB295" s="31">
        <v>112.598</v>
      </c>
      <c r="AC295" s="31">
        <v>8.3060300000000007E-3</v>
      </c>
      <c r="AD295" s="31">
        <v>2.3975699999999999E-2</v>
      </c>
      <c r="AE295" s="31">
        <v>8.5160799999999995E-2</v>
      </c>
      <c r="AF295" s="31">
        <v>0.99545899999999998</v>
      </c>
      <c r="AG295">
        <f t="shared" si="61"/>
        <v>600</v>
      </c>
      <c r="AH295">
        <f t="shared" si="60"/>
        <v>700.00000000000011</v>
      </c>
      <c r="AI295">
        <f t="shared" si="60"/>
        <v>800</v>
      </c>
      <c r="AJ295">
        <f t="shared" si="60"/>
        <v>500</v>
      </c>
      <c r="AK295">
        <f t="shared" si="60"/>
        <v>900</v>
      </c>
      <c r="AL295">
        <f t="shared" si="60"/>
        <v>383.33333333333303</v>
      </c>
      <c r="AO295">
        <v>0.06</v>
      </c>
      <c r="AP295">
        <v>7.0000000000000007E-2</v>
      </c>
      <c r="AQ295">
        <v>0.08</v>
      </c>
      <c r="AR295">
        <v>0.05</v>
      </c>
      <c r="AS295">
        <v>0.09</v>
      </c>
      <c r="AT295">
        <v>3.8333333333333303E-2</v>
      </c>
      <c r="AV295" s="31">
        <v>44.16</v>
      </c>
      <c r="AW295" s="31">
        <v>74.62</v>
      </c>
      <c r="AX295" s="31">
        <v>150.96</v>
      </c>
      <c r="AY295" s="31">
        <v>36.75</v>
      </c>
      <c r="AZ295" s="31">
        <v>115.92000000000002</v>
      </c>
      <c r="BA295" s="31">
        <v>4.2933333333333303</v>
      </c>
    </row>
    <row r="296" spans="1:53">
      <c r="A296" s="31" t="s">
        <v>105</v>
      </c>
      <c r="B296" s="31"/>
      <c r="C296" s="31">
        <v>22.478400000000001</v>
      </c>
      <c r="D296" s="31">
        <v>106.726</v>
      </c>
      <c r="E296" s="31">
        <v>4225.6000000000004</v>
      </c>
      <c r="F296" s="31">
        <v>4206.43</v>
      </c>
      <c r="G296" s="32">
        <v>4.6017199999999999E-12</v>
      </c>
      <c r="H296" s="31">
        <v>10433.200000000001</v>
      </c>
      <c r="I296" s="31">
        <v>533.41099999999994</v>
      </c>
      <c r="J296" s="31">
        <v>134.35499999999999</v>
      </c>
      <c r="K296" s="31">
        <v>6.75922</v>
      </c>
      <c r="L296" s="31">
        <v>1279.95</v>
      </c>
      <c r="M296" s="31">
        <v>31.736899999999999</v>
      </c>
      <c r="N296" s="31">
        <v>10.5138</v>
      </c>
      <c r="O296" s="31">
        <v>26.5672</v>
      </c>
      <c r="P296" s="31">
        <v>9811.4599999999991</v>
      </c>
      <c r="Q296" s="31">
        <v>41.765700000000002</v>
      </c>
      <c r="R296" s="31">
        <v>78.452500000000001</v>
      </c>
      <c r="S296" s="31">
        <v>3.02597</v>
      </c>
      <c r="T296" s="31">
        <v>36.873899999999999</v>
      </c>
      <c r="U296" s="31">
        <v>4.0882199999999997</v>
      </c>
      <c r="V296" s="31">
        <v>0.21661900000000001</v>
      </c>
      <c r="W296" s="31">
        <v>0.20688799999999999</v>
      </c>
      <c r="X296" s="31">
        <v>0.18395</v>
      </c>
      <c r="Y296" s="31">
        <v>3.09178</v>
      </c>
      <c r="Z296" s="31">
        <v>0.68767400000000001</v>
      </c>
      <c r="AA296" s="31">
        <v>3.3054100000000002</v>
      </c>
      <c r="AB296" s="31">
        <v>84.104900000000001</v>
      </c>
      <c r="AC296" s="32">
        <v>4.7861499999999999E-6</v>
      </c>
      <c r="AD296" s="31">
        <v>6.8118200000000004E-2</v>
      </c>
      <c r="AE296" s="31">
        <v>0.10664800000000001</v>
      </c>
      <c r="AF296" s="31">
        <v>0.96837499999999999</v>
      </c>
      <c r="AG296">
        <f t="shared" si="61"/>
        <v>600</v>
      </c>
      <c r="AH296">
        <f t="shared" si="60"/>
        <v>700.00000000000011</v>
      </c>
      <c r="AI296">
        <f t="shared" si="60"/>
        <v>800</v>
      </c>
      <c r="AJ296">
        <f t="shared" si="60"/>
        <v>500</v>
      </c>
      <c r="AK296">
        <f t="shared" si="60"/>
        <v>900</v>
      </c>
      <c r="AL296">
        <f t="shared" si="60"/>
        <v>383.33333333333303</v>
      </c>
      <c r="AO296">
        <v>0.06</v>
      </c>
      <c r="AP296">
        <v>7.0000000000000007E-2</v>
      </c>
      <c r="AQ296">
        <v>0.08</v>
      </c>
      <c r="AR296">
        <v>0.05</v>
      </c>
      <c r="AS296">
        <v>0.09</v>
      </c>
      <c r="AT296">
        <v>3.8333333333333303E-2</v>
      </c>
      <c r="AV296" s="31">
        <v>44.699999999999996</v>
      </c>
      <c r="AW296" s="31">
        <v>73.360000000000014</v>
      </c>
      <c r="AX296" s="31">
        <v>152.80000000000001</v>
      </c>
      <c r="AY296" s="31">
        <v>36.450000000000003</v>
      </c>
      <c r="AZ296" s="31">
        <v>113.31</v>
      </c>
      <c r="BA296" s="31">
        <v>4.6383333333333292</v>
      </c>
    </row>
    <row r="297" spans="1:53">
      <c r="A297" s="27" t="s">
        <v>106</v>
      </c>
      <c r="B297" s="27"/>
      <c r="C297" s="27">
        <v>24.928699999999999</v>
      </c>
      <c r="D297" s="27">
        <v>124.333</v>
      </c>
      <c r="E297" s="27">
        <v>5178.2700000000004</v>
      </c>
      <c r="F297" s="27">
        <v>4133.6400000000003</v>
      </c>
      <c r="G297" s="28">
        <v>4.8088799999999996E-12</v>
      </c>
      <c r="H297" s="27">
        <v>12329.2</v>
      </c>
      <c r="I297" s="27">
        <v>573.69600000000003</v>
      </c>
      <c r="J297" s="27">
        <v>150.215</v>
      </c>
      <c r="K297" s="27">
        <v>7.4542200000000003</v>
      </c>
      <c r="L297" s="27">
        <v>1712.23</v>
      </c>
      <c r="M297" s="27">
        <v>45.7395</v>
      </c>
      <c r="N297" s="27">
        <v>7.9925699999999997</v>
      </c>
      <c r="O297" s="27">
        <v>34.366999999999997</v>
      </c>
      <c r="P297" s="27">
        <v>13486.7</v>
      </c>
      <c r="Q297" s="27">
        <v>56.436799999999998</v>
      </c>
      <c r="R297" s="27">
        <v>60.384999999999998</v>
      </c>
      <c r="S297" s="27">
        <v>4.2723699999999996</v>
      </c>
      <c r="T297" s="27">
        <v>60.472000000000001</v>
      </c>
      <c r="U297" s="27">
        <v>5.89018</v>
      </c>
      <c r="V297" s="27">
        <v>0.53121799999999997</v>
      </c>
      <c r="W297" s="27">
        <v>4.8914399999999997E-2</v>
      </c>
      <c r="X297" s="27">
        <v>0.21602499999999999</v>
      </c>
      <c r="Y297" s="27">
        <v>3.4033000000000002</v>
      </c>
      <c r="Z297" s="27">
        <v>0.80694600000000005</v>
      </c>
      <c r="AA297" s="27">
        <v>3.6508799999999999</v>
      </c>
      <c r="AB297" s="27">
        <v>110.437</v>
      </c>
      <c r="AC297" s="27">
        <v>1.2511899999999999E-2</v>
      </c>
      <c r="AD297" s="27">
        <v>7.0604900000000004E-4</v>
      </c>
      <c r="AE297" s="27">
        <v>0.10492700000000001</v>
      </c>
      <c r="AF297" s="27">
        <v>1.0907100000000001</v>
      </c>
      <c r="AG297">
        <f t="shared" si="61"/>
        <v>600</v>
      </c>
      <c r="AH297">
        <f t="shared" si="60"/>
        <v>700.00000000000011</v>
      </c>
      <c r="AI297">
        <f t="shared" si="60"/>
        <v>800</v>
      </c>
      <c r="AJ297">
        <f t="shared" si="60"/>
        <v>500</v>
      </c>
      <c r="AK297">
        <f t="shared" si="60"/>
        <v>900</v>
      </c>
      <c r="AL297">
        <f t="shared" si="60"/>
        <v>383.33333333333303</v>
      </c>
      <c r="AO297">
        <v>0.06</v>
      </c>
      <c r="AP297">
        <v>7.0000000000000007E-2</v>
      </c>
      <c r="AQ297">
        <v>0.08</v>
      </c>
      <c r="AR297">
        <v>0.05</v>
      </c>
      <c r="AS297">
        <v>0.09</v>
      </c>
      <c r="AT297">
        <v>3.8333333333333303E-2</v>
      </c>
      <c r="AV297" s="27">
        <v>44.819999999999993</v>
      </c>
      <c r="AW297" s="27">
        <v>73.150000000000006</v>
      </c>
      <c r="AX297" s="27">
        <v>152.48000000000002</v>
      </c>
      <c r="AY297" s="27">
        <v>37.1</v>
      </c>
      <c r="AZ297" s="27">
        <v>112.14000000000001</v>
      </c>
      <c r="BA297" s="27">
        <v>4.8683333333333296</v>
      </c>
    </row>
    <row r="298" spans="1:53">
      <c r="A298" s="29" t="s">
        <v>107</v>
      </c>
      <c r="B298" s="29"/>
      <c r="C298" s="29">
        <v>26.126999999999999</v>
      </c>
      <c r="D298" s="29">
        <v>62.430300000000003</v>
      </c>
      <c r="E298" s="29">
        <v>4172.88</v>
      </c>
      <c r="F298" s="29">
        <v>3735.5</v>
      </c>
      <c r="G298" s="30">
        <v>6.2130299999999998E-12</v>
      </c>
      <c r="H298" s="29">
        <v>13356.2</v>
      </c>
      <c r="I298" s="29">
        <v>936.91</v>
      </c>
      <c r="J298" s="29">
        <v>112.749</v>
      </c>
      <c r="K298" s="29">
        <v>4.9649799999999997</v>
      </c>
      <c r="L298" s="29">
        <v>1082.4000000000001</v>
      </c>
      <c r="M298" s="29">
        <v>23.7789</v>
      </c>
      <c r="N298" s="29">
        <v>2.6734300000000002</v>
      </c>
      <c r="O298" s="29">
        <v>27.666</v>
      </c>
      <c r="P298" s="29">
        <v>11223.7</v>
      </c>
      <c r="Q298" s="29">
        <v>59.844099999999997</v>
      </c>
      <c r="R298" s="29">
        <v>69.584400000000002</v>
      </c>
      <c r="S298" s="29">
        <v>4.3459899999999996</v>
      </c>
      <c r="T298" s="29">
        <v>49.669199999999996</v>
      </c>
      <c r="U298" s="29">
        <v>6.8218300000000003</v>
      </c>
      <c r="V298" s="29">
        <v>0.38347599999999998</v>
      </c>
      <c r="W298" s="30">
        <v>8.3595099999999995E-5</v>
      </c>
      <c r="X298" s="30">
        <v>1.9284299999999999E-27</v>
      </c>
      <c r="Y298" s="29">
        <v>2.1529199999999999</v>
      </c>
      <c r="Z298" s="29">
        <v>0.62332500000000002</v>
      </c>
      <c r="AA298" s="29">
        <v>2.4605299999999999</v>
      </c>
      <c r="AB298" s="29">
        <v>92.930599999999998</v>
      </c>
      <c r="AC298" s="29">
        <v>1.05853E-4</v>
      </c>
      <c r="AD298" s="29">
        <v>2.0623599999999999E-2</v>
      </c>
      <c r="AE298" s="29">
        <v>8.5714499999999999E-2</v>
      </c>
      <c r="AF298" s="29">
        <v>0.799292</v>
      </c>
      <c r="AG298">
        <f t="shared" si="61"/>
        <v>600</v>
      </c>
      <c r="AH298">
        <f t="shared" si="60"/>
        <v>700.00000000000011</v>
      </c>
      <c r="AI298">
        <f t="shared" si="60"/>
        <v>800</v>
      </c>
      <c r="AJ298">
        <f t="shared" si="60"/>
        <v>500</v>
      </c>
      <c r="AK298">
        <f t="shared" si="60"/>
        <v>900</v>
      </c>
      <c r="AL298">
        <f t="shared" si="60"/>
        <v>383.33333333333303</v>
      </c>
      <c r="AO298">
        <v>0.06</v>
      </c>
      <c r="AP298">
        <v>7.0000000000000007E-2</v>
      </c>
      <c r="AQ298">
        <v>0.08</v>
      </c>
      <c r="AR298">
        <v>0.05</v>
      </c>
      <c r="AS298">
        <v>0.09</v>
      </c>
      <c r="AT298">
        <v>3.8333333333333303E-2</v>
      </c>
      <c r="AV298" s="29">
        <v>45.059999999999995</v>
      </c>
      <c r="AW298" s="29">
        <v>74.830000000000013</v>
      </c>
      <c r="AX298" s="29">
        <v>151.6</v>
      </c>
      <c r="AY298" s="29">
        <v>37.050000000000004</v>
      </c>
      <c r="AZ298" s="29">
        <v>113.57999999999998</v>
      </c>
      <c r="BA298" s="29">
        <v>3.7949999999999968</v>
      </c>
    </row>
    <row r="299" spans="1:53">
      <c r="A299" s="27" t="s">
        <v>108</v>
      </c>
      <c r="B299" s="27"/>
      <c r="C299" s="27">
        <v>30.753900000000002</v>
      </c>
      <c r="D299" s="27">
        <v>150.35499999999999</v>
      </c>
      <c r="E299" s="27">
        <v>5918.7</v>
      </c>
      <c r="F299" s="27">
        <v>4528.4399999999996</v>
      </c>
      <c r="G299" s="28">
        <v>4.4607800000000003E-12</v>
      </c>
      <c r="H299" s="27">
        <v>10406.6</v>
      </c>
      <c r="I299" s="27">
        <v>755.02</v>
      </c>
      <c r="J299" s="27">
        <v>150.084</v>
      </c>
      <c r="K299" s="27">
        <v>5.7521500000000003</v>
      </c>
      <c r="L299" s="27">
        <v>1356.93</v>
      </c>
      <c r="M299" s="27">
        <v>41.8399</v>
      </c>
      <c r="N299" s="27">
        <v>3.6596199999999999</v>
      </c>
      <c r="O299" s="27">
        <v>22.938800000000001</v>
      </c>
      <c r="P299" s="27">
        <v>10964</v>
      </c>
      <c r="Q299" s="27">
        <v>56.267099999999999</v>
      </c>
      <c r="R299" s="27">
        <v>83.042299999999997</v>
      </c>
      <c r="S299" s="27">
        <v>3.3859599999999999</v>
      </c>
      <c r="T299" s="27">
        <v>50.860999999999997</v>
      </c>
      <c r="U299" s="27">
        <v>7.3052200000000003</v>
      </c>
      <c r="V299" s="27">
        <v>0.46001599999999998</v>
      </c>
      <c r="W299" s="27">
        <v>1.4085499999999999E-3</v>
      </c>
      <c r="X299" s="28">
        <v>4.1509999999999998E-24</v>
      </c>
      <c r="Y299" s="27">
        <v>3.42577</v>
      </c>
      <c r="Z299" s="27">
        <v>0.65013600000000005</v>
      </c>
      <c r="AA299" s="27">
        <v>2.4884300000000001</v>
      </c>
      <c r="AB299" s="27">
        <v>95.107500000000002</v>
      </c>
      <c r="AC299" s="27">
        <v>6.1151199999999999E-3</v>
      </c>
      <c r="AD299" s="27">
        <v>2.38324E-2</v>
      </c>
      <c r="AE299" s="27">
        <v>0.130771</v>
      </c>
      <c r="AF299" s="27">
        <v>0.77480899999999997</v>
      </c>
      <c r="AG299">
        <f t="shared" si="61"/>
        <v>600</v>
      </c>
      <c r="AH299">
        <f t="shared" si="60"/>
        <v>700.00000000000011</v>
      </c>
      <c r="AI299">
        <f t="shared" si="60"/>
        <v>800</v>
      </c>
      <c r="AJ299">
        <f t="shared" si="60"/>
        <v>500</v>
      </c>
      <c r="AK299">
        <f t="shared" si="60"/>
        <v>900</v>
      </c>
      <c r="AL299">
        <f t="shared" si="60"/>
        <v>383.33333333333303</v>
      </c>
      <c r="AO299">
        <v>0.06</v>
      </c>
      <c r="AP299">
        <v>7.0000000000000007E-2</v>
      </c>
      <c r="AQ299">
        <v>0.08</v>
      </c>
      <c r="AR299">
        <v>0.05</v>
      </c>
      <c r="AS299">
        <v>0.09</v>
      </c>
      <c r="AT299">
        <v>3.8333333333333303E-2</v>
      </c>
      <c r="AV299" s="27">
        <v>43.8</v>
      </c>
      <c r="AW299" s="27">
        <v>74.62</v>
      </c>
      <c r="AX299" s="27">
        <v>152.32</v>
      </c>
      <c r="AY299" s="27">
        <v>36.800000000000004</v>
      </c>
      <c r="AZ299" s="27">
        <v>111.96</v>
      </c>
      <c r="BA299" s="27">
        <v>4.9449999999999958</v>
      </c>
    </row>
    <row r="300" spans="1:53">
      <c r="A300" s="29" t="s">
        <v>109</v>
      </c>
      <c r="B300" s="29"/>
      <c r="C300" s="29">
        <v>24.328600000000002</v>
      </c>
      <c r="D300" s="29">
        <v>155.892</v>
      </c>
      <c r="E300" s="29">
        <v>3467.84</v>
      </c>
      <c r="F300" s="29">
        <v>4299.67</v>
      </c>
      <c r="G300" s="30">
        <v>5.2882399999999997E-12</v>
      </c>
      <c r="H300" s="29">
        <v>14387.5</v>
      </c>
      <c r="I300" s="29">
        <v>758.24099999999999</v>
      </c>
      <c r="J300" s="29">
        <v>97.729299999999995</v>
      </c>
      <c r="K300" s="29">
        <v>3.8189899999999999</v>
      </c>
      <c r="L300" s="29">
        <v>959.91499999999996</v>
      </c>
      <c r="M300" s="29">
        <v>31.9923</v>
      </c>
      <c r="N300" s="29">
        <v>5.35215</v>
      </c>
      <c r="O300" s="29">
        <v>20.9529</v>
      </c>
      <c r="P300" s="29">
        <v>7304.34</v>
      </c>
      <c r="Q300" s="29">
        <v>42.270699999999998</v>
      </c>
      <c r="R300" s="29">
        <v>52.999499999999998</v>
      </c>
      <c r="S300" s="29">
        <v>2.7073200000000002</v>
      </c>
      <c r="T300" s="29">
        <v>41.756599999999999</v>
      </c>
      <c r="U300" s="29">
        <v>5.7458400000000003</v>
      </c>
      <c r="V300" s="29">
        <v>0.53385000000000005</v>
      </c>
      <c r="W300" s="29">
        <v>8.3323100000000003E-4</v>
      </c>
      <c r="X300" s="30">
        <v>9.2300400000000004E-24</v>
      </c>
      <c r="Y300" s="29">
        <v>2.9413100000000001</v>
      </c>
      <c r="Z300" s="29">
        <v>0.74554799999999999</v>
      </c>
      <c r="AA300" s="29">
        <v>2.4606699999999999</v>
      </c>
      <c r="AB300" s="29">
        <v>89.406899999999993</v>
      </c>
      <c r="AC300" s="29">
        <v>4.2204599999999997E-3</v>
      </c>
      <c r="AD300" s="29">
        <v>2.6307099999999998E-4</v>
      </c>
      <c r="AE300" s="29">
        <v>6.3971399999999998E-2</v>
      </c>
      <c r="AF300" s="29">
        <v>0.66876999999999998</v>
      </c>
      <c r="AG300">
        <f t="shared" si="61"/>
        <v>600</v>
      </c>
      <c r="AH300">
        <f t="shared" si="60"/>
        <v>700.00000000000011</v>
      </c>
      <c r="AI300">
        <f t="shared" si="60"/>
        <v>800</v>
      </c>
      <c r="AJ300">
        <f t="shared" si="60"/>
        <v>500</v>
      </c>
      <c r="AK300">
        <f t="shared" si="60"/>
        <v>900</v>
      </c>
      <c r="AL300">
        <f t="shared" si="60"/>
        <v>383.33333333333303</v>
      </c>
      <c r="AO300">
        <v>0.06</v>
      </c>
      <c r="AP300">
        <v>7.0000000000000007E-2</v>
      </c>
      <c r="AQ300">
        <v>0.08</v>
      </c>
      <c r="AR300">
        <v>0.05</v>
      </c>
      <c r="AS300">
        <v>0.09</v>
      </c>
      <c r="AT300">
        <v>3.8333333333333303E-2</v>
      </c>
      <c r="AV300" s="29">
        <v>44.04</v>
      </c>
      <c r="AW300" s="29">
        <v>74.900000000000006</v>
      </c>
      <c r="AX300" s="29">
        <v>151.6</v>
      </c>
      <c r="AY300" s="29">
        <v>37.300000000000004</v>
      </c>
      <c r="AZ300" s="29">
        <v>113.49</v>
      </c>
      <c r="BA300" s="29">
        <v>4.2549999999999972</v>
      </c>
    </row>
    <row r="301" spans="1:53">
      <c r="A301" s="27" t="s">
        <v>369</v>
      </c>
      <c r="B301" s="27"/>
      <c r="C301" s="27">
        <v>32.351500000000001</v>
      </c>
      <c r="D301" s="27">
        <v>130.255</v>
      </c>
      <c r="E301" s="27">
        <v>6037.27</v>
      </c>
      <c r="F301" s="27">
        <v>4346.88</v>
      </c>
      <c r="G301" s="28">
        <v>4.4607800000000003E-12</v>
      </c>
      <c r="H301" s="27">
        <v>14253.1</v>
      </c>
      <c r="I301" s="27">
        <v>854.596</v>
      </c>
      <c r="J301" s="27">
        <v>134.88200000000001</v>
      </c>
      <c r="K301" s="27">
        <v>6.2571199999999996</v>
      </c>
      <c r="L301" s="27">
        <v>2126.9899999999998</v>
      </c>
      <c r="M301" s="27">
        <v>51.613999999999997</v>
      </c>
      <c r="N301" s="27">
        <v>11.639699999999999</v>
      </c>
      <c r="O301" s="27">
        <v>34.566699999999997</v>
      </c>
      <c r="P301" s="27">
        <v>14707.5</v>
      </c>
      <c r="Q301" s="27">
        <v>88.371600000000001</v>
      </c>
      <c r="R301" s="27">
        <v>88.946799999999996</v>
      </c>
      <c r="S301" s="27">
        <v>5.7096099999999996</v>
      </c>
      <c r="T301" s="27">
        <v>78.903899999999993</v>
      </c>
      <c r="U301" s="27">
        <v>6.0123600000000001</v>
      </c>
      <c r="V301" s="27">
        <v>0.40893699999999999</v>
      </c>
      <c r="W301" s="27">
        <v>7.3875399999999994E-2</v>
      </c>
      <c r="X301" s="27">
        <v>0.16401199999999999</v>
      </c>
      <c r="Y301" s="27">
        <v>4.9609399999999999</v>
      </c>
      <c r="Z301" s="27">
        <v>0.66634300000000002</v>
      </c>
      <c r="AA301" s="27">
        <v>3.9998499999999999</v>
      </c>
      <c r="AB301" s="27">
        <v>204.017</v>
      </c>
      <c r="AC301" s="27">
        <v>1.5685600000000001E-2</v>
      </c>
      <c r="AD301" s="27">
        <v>2.8735699999999999E-2</v>
      </c>
      <c r="AE301" s="27">
        <v>9.2926099999999998E-2</v>
      </c>
      <c r="AF301" s="27">
        <v>1.02274</v>
      </c>
      <c r="AG301">
        <f t="shared" si="61"/>
        <v>600</v>
      </c>
      <c r="AH301">
        <f t="shared" si="60"/>
        <v>700.00000000000011</v>
      </c>
      <c r="AI301">
        <f t="shared" si="60"/>
        <v>800</v>
      </c>
      <c r="AJ301">
        <f t="shared" si="60"/>
        <v>500</v>
      </c>
      <c r="AK301">
        <f t="shared" si="60"/>
        <v>900</v>
      </c>
      <c r="AL301">
        <f t="shared" si="60"/>
        <v>383.33333333333303</v>
      </c>
      <c r="AO301">
        <v>0.06</v>
      </c>
      <c r="AP301">
        <v>7.0000000000000007E-2</v>
      </c>
      <c r="AQ301">
        <v>0.08</v>
      </c>
      <c r="AR301">
        <v>0.05</v>
      </c>
      <c r="AS301">
        <v>0.09</v>
      </c>
      <c r="AT301">
        <v>3.8333333333333303E-2</v>
      </c>
      <c r="AV301" s="27">
        <v>44.279999999999994</v>
      </c>
      <c r="AW301" s="27">
        <v>73.990000000000009</v>
      </c>
      <c r="AX301" s="27">
        <v>152.24</v>
      </c>
      <c r="AY301" s="27">
        <v>36.5</v>
      </c>
      <c r="AZ301" s="27">
        <v>113.03999999999999</v>
      </c>
      <c r="BA301" s="27">
        <v>4.9066666666666627</v>
      </c>
    </row>
    <row r="302" spans="1:53">
      <c r="A302" s="33" t="s">
        <v>370</v>
      </c>
      <c r="B302" s="33"/>
      <c r="C302" s="33">
        <v>23.623799999999999</v>
      </c>
      <c r="D302" s="33">
        <v>113.99</v>
      </c>
      <c r="E302" s="33">
        <v>3418.09</v>
      </c>
      <c r="F302" s="33">
        <v>3693.46</v>
      </c>
      <c r="G302" s="34">
        <v>5.2882399999999997E-12</v>
      </c>
      <c r="H302" s="33">
        <v>10501.5</v>
      </c>
      <c r="I302" s="33">
        <v>1159.3900000000001</v>
      </c>
      <c r="J302" s="33">
        <v>131.02600000000001</v>
      </c>
      <c r="K302" s="33">
        <v>4.9470299999999998</v>
      </c>
      <c r="L302" s="33">
        <v>1023.4</v>
      </c>
      <c r="M302" s="33">
        <v>33.040500000000002</v>
      </c>
      <c r="N302" s="33">
        <v>8.6588499999999993</v>
      </c>
      <c r="O302" s="33">
        <v>19.9787</v>
      </c>
      <c r="P302" s="33">
        <v>10209.299999999999</v>
      </c>
      <c r="Q302" s="33">
        <v>45.567399999999999</v>
      </c>
      <c r="R302" s="33">
        <v>84.45</v>
      </c>
      <c r="S302" s="33">
        <v>2.9843600000000001</v>
      </c>
      <c r="T302" s="33">
        <v>32.6098</v>
      </c>
      <c r="U302" s="33">
        <v>5.3450100000000003</v>
      </c>
      <c r="V302" s="33">
        <v>0.41342699999999999</v>
      </c>
      <c r="W302" s="33">
        <v>0.33895599999999998</v>
      </c>
      <c r="X302" s="33">
        <v>110.84099999999999</v>
      </c>
      <c r="Y302" s="33">
        <v>2.9665499999999998</v>
      </c>
      <c r="Z302" s="33">
        <v>0.71646500000000002</v>
      </c>
      <c r="AA302" s="33">
        <v>2.6663399999999999</v>
      </c>
      <c r="AB302" s="33">
        <v>81.873900000000006</v>
      </c>
      <c r="AC302" s="33">
        <v>0.12937899999999999</v>
      </c>
      <c r="AD302" s="33">
        <v>0.267536</v>
      </c>
      <c r="AE302" s="33">
        <v>9.6078499999999997E-2</v>
      </c>
      <c r="AF302" s="33">
        <v>0.70588700000000004</v>
      </c>
      <c r="AG302">
        <f t="shared" si="61"/>
        <v>600</v>
      </c>
      <c r="AH302">
        <f t="shared" si="60"/>
        <v>700.00000000000011</v>
      </c>
      <c r="AI302">
        <f t="shared" si="60"/>
        <v>800</v>
      </c>
      <c r="AJ302">
        <f t="shared" si="60"/>
        <v>500</v>
      </c>
      <c r="AK302">
        <f t="shared" si="60"/>
        <v>900</v>
      </c>
      <c r="AL302">
        <f t="shared" si="60"/>
        <v>383.33333333333303</v>
      </c>
      <c r="AO302">
        <v>0.06</v>
      </c>
      <c r="AP302">
        <v>7.0000000000000007E-2</v>
      </c>
      <c r="AQ302">
        <v>0.08</v>
      </c>
      <c r="AR302">
        <v>0.05</v>
      </c>
      <c r="AS302">
        <v>0.09</v>
      </c>
      <c r="AT302">
        <v>3.8333333333333303E-2</v>
      </c>
      <c r="AV302" s="33">
        <v>44.22</v>
      </c>
      <c r="AW302" s="33">
        <v>73.990000000000009</v>
      </c>
      <c r="AX302" s="33">
        <v>152.32</v>
      </c>
      <c r="AY302" s="33">
        <v>36.950000000000003</v>
      </c>
      <c r="AZ302" s="33">
        <v>112.77</v>
      </c>
      <c r="BA302" s="33">
        <v>4.7149999999999963</v>
      </c>
    </row>
    <row r="303" spans="1:53">
      <c r="A303" s="29" t="s">
        <v>112</v>
      </c>
      <c r="B303" s="29"/>
      <c r="C303" s="29">
        <v>15.863099999999999</v>
      </c>
      <c r="D303" s="29">
        <v>117.41800000000001</v>
      </c>
      <c r="E303" s="29">
        <v>2701.1</v>
      </c>
      <c r="F303" s="29">
        <v>2804.21</v>
      </c>
      <c r="G303" s="30">
        <v>4.4607800000000003E-12</v>
      </c>
      <c r="H303" s="29">
        <v>15595.2</v>
      </c>
      <c r="I303" s="29">
        <v>946.48500000000001</v>
      </c>
      <c r="J303" s="29">
        <v>186.82</v>
      </c>
      <c r="K303" s="29">
        <v>6.49946</v>
      </c>
      <c r="L303" s="29">
        <v>1185.46</v>
      </c>
      <c r="M303" s="29">
        <v>40.869900000000001</v>
      </c>
      <c r="N303" s="29">
        <v>6.0056599999999998</v>
      </c>
      <c r="O303" s="29">
        <v>22.2486</v>
      </c>
      <c r="P303" s="29">
        <v>10774.5</v>
      </c>
      <c r="Q303" s="29">
        <v>81.322100000000006</v>
      </c>
      <c r="R303" s="29">
        <v>80.686800000000005</v>
      </c>
      <c r="S303" s="29">
        <v>2.8755600000000001</v>
      </c>
      <c r="T303" s="29">
        <v>43.892600000000002</v>
      </c>
      <c r="U303" s="29">
        <v>6.4493900000000002</v>
      </c>
      <c r="V303" s="29">
        <v>0.345107</v>
      </c>
      <c r="W303" s="30">
        <v>8.2464100000000002E-6</v>
      </c>
      <c r="X303" s="29">
        <v>0.106852</v>
      </c>
      <c r="Y303" s="29">
        <v>2.6741100000000002</v>
      </c>
      <c r="Z303" s="29">
        <v>0.65326099999999998</v>
      </c>
      <c r="AA303" s="29">
        <v>3.6415500000000001</v>
      </c>
      <c r="AB303" s="29">
        <v>115.83499999999999</v>
      </c>
      <c r="AC303" s="30">
        <v>7.9135800000000002E-6</v>
      </c>
      <c r="AD303" s="30">
        <v>5.236E-5</v>
      </c>
      <c r="AE303" s="29">
        <v>7.7518000000000004E-2</v>
      </c>
      <c r="AF303" s="29">
        <v>0.84564700000000004</v>
      </c>
      <c r="AG303">
        <f t="shared" si="61"/>
        <v>600</v>
      </c>
      <c r="AH303">
        <f t="shared" si="60"/>
        <v>700.00000000000011</v>
      </c>
      <c r="AI303">
        <f t="shared" si="60"/>
        <v>800</v>
      </c>
      <c r="AJ303">
        <f t="shared" si="60"/>
        <v>500</v>
      </c>
      <c r="AK303">
        <f t="shared" si="60"/>
        <v>900</v>
      </c>
      <c r="AL303">
        <f t="shared" si="60"/>
        <v>383.33333333333303</v>
      </c>
      <c r="AO303">
        <v>0.06</v>
      </c>
      <c r="AP303">
        <v>7.0000000000000007E-2</v>
      </c>
      <c r="AQ303">
        <v>0.08</v>
      </c>
      <c r="AR303">
        <v>0.05</v>
      </c>
      <c r="AS303">
        <v>0.09</v>
      </c>
      <c r="AT303">
        <v>3.8333333333333303E-2</v>
      </c>
      <c r="AV303" s="29">
        <v>44.879999999999995</v>
      </c>
      <c r="AW303" s="29">
        <v>74.200000000000017</v>
      </c>
      <c r="AX303" s="29">
        <v>152</v>
      </c>
      <c r="AY303" s="29">
        <v>37.050000000000004</v>
      </c>
      <c r="AZ303" s="29">
        <v>112.95</v>
      </c>
      <c r="BA303" s="29">
        <v>4.2933333333333303</v>
      </c>
    </row>
    <row r="304" spans="1:53">
      <c r="A304" s="27" t="s">
        <v>113</v>
      </c>
      <c r="B304" s="27"/>
      <c r="C304" s="27">
        <v>28.271100000000001</v>
      </c>
      <c r="D304" s="27">
        <v>152.42400000000001</v>
      </c>
      <c r="E304" s="27">
        <v>7816.76</v>
      </c>
      <c r="F304" s="27">
        <v>5791.55</v>
      </c>
      <c r="G304" s="28">
        <v>4.8088799999999996E-12</v>
      </c>
      <c r="H304" s="27">
        <v>12850.7</v>
      </c>
      <c r="I304" s="27">
        <v>1065.1500000000001</v>
      </c>
      <c r="J304" s="27">
        <v>148.46899999999999</v>
      </c>
      <c r="K304" s="27">
        <v>6.28322</v>
      </c>
      <c r="L304" s="27">
        <v>1917.43</v>
      </c>
      <c r="M304" s="27">
        <v>46.137</v>
      </c>
      <c r="N304" s="27">
        <v>10.6402</v>
      </c>
      <c r="O304" s="27">
        <v>30.935300000000002</v>
      </c>
      <c r="P304" s="27">
        <v>9841.81</v>
      </c>
      <c r="Q304" s="27">
        <v>57.917400000000001</v>
      </c>
      <c r="R304" s="27">
        <v>77.705299999999994</v>
      </c>
      <c r="S304" s="27">
        <v>4.9828999999999999</v>
      </c>
      <c r="T304" s="27">
        <v>59.408299999999997</v>
      </c>
      <c r="U304" s="27">
        <v>3.6118199999999998</v>
      </c>
      <c r="V304" s="27">
        <v>0.328291</v>
      </c>
      <c r="W304" s="28">
        <v>9.1292099999999996E-6</v>
      </c>
      <c r="X304" s="27">
        <v>0.14194499999999999</v>
      </c>
      <c r="Y304" s="27">
        <v>3.7193299999999998</v>
      </c>
      <c r="Z304" s="27">
        <v>0.77252200000000004</v>
      </c>
      <c r="AA304" s="27">
        <v>4.0187099999999996</v>
      </c>
      <c r="AB304" s="27">
        <v>149.42400000000001</v>
      </c>
      <c r="AC304" s="28">
        <v>2.3138599999999999E-5</v>
      </c>
      <c r="AD304" s="28">
        <v>2.0098800000000001E-5</v>
      </c>
      <c r="AE304" s="27">
        <v>6.7809300000000003E-2</v>
      </c>
      <c r="AF304" s="27">
        <v>1.4385699999999999</v>
      </c>
      <c r="AG304">
        <f t="shared" si="61"/>
        <v>600</v>
      </c>
      <c r="AH304">
        <f t="shared" si="60"/>
        <v>700.00000000000011</v>
      </c>
      <c r="AI304">
        <f t="shared" si="60"/>
        <v>800</v>
      </c>
      <c r="AJ304">
        <f t="shared" si="60"/>
        <v>500</v>
      </c>
      <c r="AK304">
        <f t="shared" si="60"/>
        <v>900</v>
      </c>
      <c r="AL304">
        <f t="shared" si="60"/>
        <v>383.33333333333303</v>
      </c>
      <c r="AO304">
        <v>0.06</v>
      </c>
      <c r="AP304">
        <v>7.0000000000000007E-2</v>
      </c>
      <c r="AQ304">
        <v>0.08</v>
      </c>
      <c r="AR304">
        <v>0.05</v>
      </c>
      <c r="AS304">
        <v>0.09</v>
      </c>
      <c r="AT304">
        <v>3.8333333333333303E-2</v>
      </c>
      <c r="AV304" s="27">
        <v>44.099999999999994</v>
      </c>
      <c r="AW304" s="27">
        <v>74.13000000000001</v>
      </c>
      <c r="AX304" s="27">
        <v>152.32</v>
      </c>
      <c r="AY304" s="27">
        <v>37.050000000000004</v>
      </c>
      <c r="AZ304" s="27">
        <v>111.96</v>
      </c>
      <c r="BA304" s="27">
        <v>4.9066666666666627</v>
      </c>
    </row>
    <row r="305" spans="1:53">
      <c r="A305" s="27" t="s">
        <v>114</v>
      </c>
      <c r="B305" s="27"/>
      <c r="C305" s="27">
        <v>25.6267</v>
      </c>
      <c r="D305" s="27">
        <v>164.53800000000001</v>
      </c>
      <c r="E305" s="27">
        <v>4073.15</v>
      </c>
      <c r="F305" s="27">
        <v>4338.6400000000003</v>
      </c>
      <c r="G305" s="28">
        <v>4.9481900000000001E-12</v>
      </c>
      <c r="H305" s="27">
        <v>13103.5</v>
      </c>
      <c r="I305" s="27">
        <v>609.96500000000003</v>
      </c>
      <c r="J305" s="27">
        <v>194.184</v>
      </c>
      <c r="K305" s="27">
        <v>5.2827599999999997</v>
      </c>
      <c r="L305" s="27">
        <v>1562.57</v>
      </c>
      <c r="M305" s="27">
        <v>42.968499999999999</v>
      </c>
      <c r="N305" s="27">
        <v>9.8408599999999993</v>
      </c>
      <c r="O305" s="27">
        <v>28.392800000000001</v>
      </c>
      <c r="P305" s="27">
        <v>12262.6</v>
      </c>
      <c r="Q305" s="27">
        <v>58.819699999999997</v>
      </c>
      <c r="R305" s="27">
        <v>83.283100000000005</v>
      </c>
      <c r="S305" s="27">
        <v>3.7868300000000001</v>
      </c>
      <c r="T305" s="27">
        <v>49.4529</v>
      </c>
      <c r="U305" s="27">
        <v>4.6646400000000003</v>
      </c>
      <c r="V305" s="27">
        <v>0.427977</v>
      </c>
      <c r="W305" s="28">
        <v>1.6221800000000001E-5</v>
      </c>
      <c r="X305" s="28">
        <v>1.1871200000000001E-20</v>
      </c>
      <c r="Y305" s="27">
        <v>2.5778099999999999</v>
      </c>
      <c r="Z305" s="27">
        <v>0.75054799999999999</v>
      </c>
      <c r="AA305" s="27">
        <v>3.1168</v>
      </c>
      <c r="AB305" s="27">
        <v>125.848</v>
      </c>
      <c r="AC305" s="27">
        <v>1.9435700000000001E-4</v>
      </c>
      <c r="AD305" s="28">
        <v>4.7982299999999996E-6</v>
      </c>
      <c r="AE305" s="27">
        <v>0.113844</v>
      </c>
      <c r="AF305" s="27">
        <v>0.75971900000000003</v>
      </c>
      <c r="AG305">
        <f t="shared" si="61"/>
        <v>600</v>
      </c>
      <c r="AH305">
        <f t="shared" si="60"/>
        <v>700.00000000000011</v>
      </c>
      <c r="AI305">
        <f t="shared" si="60"/>
        <v>800</v>
      </c>
      <c r="AJ305">
        <f t="shared" si="60"/>
        <v>500</v>
      </c>
      <c r="AK305">
        <f t="shared" si="60"/>
        <v>900</v>
      </c>
      <c r="AL305">
        <f t="shared" si="60"/>
        <v>383.33333333333303</v>
      </c>
      <c r="AO305">
        <v>0.06</v>
      </c>
      <c r="AP305">
        <v>7.0000000000000007E-2</v>
      </c>
      <c r="AQ305">
        <v>0.08</v>
      </c>
      <c r="AR305">
        <v>0.05</v>
      </c>
      <c r="AS305">
        <v>0.09</v>
      </c>
      <c r="AT305">
        <v>3.8333333333333303E-2</v>
      </c>
      <c r="AV305" s="27">
        <v>43.62</v>
      </c>
      <c r="AW305" s="27">
        <v>73.640000000000015</v>
      </c>
      <c r="AX305" s="27">
        <v>154</v>
      </c>
      <c r="AY305" s="27">
        <v>35.950000000000003</v>
      </c>
      <c r="AZ305" s="27">
        <v>111.24</v>
      </c>
      <c r="BA305" s="27">
        <v>5.2899999999999947</v>
      </c>
    </row>
    <row r="306" spans="1:53">
      <c r="A306" s="29" t="s">
        <v>115</v>
      </c>
      <c r="B306" s="29"/>
      <c r="C306" s="29">
        <v>20.979500000000002</v>
      </c>
      <c r="D306" s="29">
        <v>123.489</v>
      </c>
      <c r="E306" s="29">
        <v>5517.67</v>
      </c>
      <c r="F306" s="29">
        <v>3195.22</v>
      </c>
      <c r="G306" s="30">
        <v>5.6804900000000002E-12</v>
      </c>
      <c r="H306" s="29">
        <v>12580.2</v>
      </c>
      <c r="I306" s="29">
        <v>796.40800000000002</v>
      </c>
      <c r="J306" s="29">
        <v>116.30800000000001</v>
      </c>
      <c r="K306" s="29">
        <v>4.1083800000000004</v>
      </c>
      <c r="L306" s="29">
        <v>1309.8900000000001</v>
      </c>
      <c r="M306" s="29">
        <v>46.509900000000002</v>
      </c>
      <c r="N306" s="29">
        <v>12.3302</v>
      </c>
      <c r="O306" s="29">
        <v>26.840699999999998</v>
      </c>
      <c r="P306" s="29">
        <v>11486.8</v>
      </c>
      <c r="Q306" s="29">
        <v>34.416400000000003</v>
      </c>
      <c r="R306" s="29">
        <v>75.863900000000001</v>
      </c>
      <c r="S306" s="29">
        <v>2.8916300000000001</v>
      </c>
      <c r="T306" s="29">
        <v>33.805100000000003</v>
      </c>
      <c r="U306" s="29">
        <v>6.5822500000000002</v>
      </c>
      <c r="V306" s="29">
        <v>0.36335899999999999</v>
      </c>
      <c r="W306" s="30">
        <v>5.4437900000000003E-5</v>
      </c>
      <c r="X306" s="30">
        <v>4.0244899999999999E-20</v>
      </c>
      <c r="Y306" s="29">
        <v>2.7300800000000001</v>
      </c>
      <c r="Z306" s="29">
        <v>0.33161800000000002</v>
      </c>
      <c r="AA306" s="29">
        <v>2.6346400000000001</v>
      </c>
      <c r="AB306" s="29">
        <v>107.07899999999999</v>
      </c>
      <c r="AC306" s="29">
        <v>6.6841299999999999E-3</v>
      </c>
      <c r="AD306" s="30">
        <v>9.6865100000000006E-7</v>
      </c>
      <c r="AE306" s="29">
        <v>7.02599E-2</v>
      </c>
      <c r="AF306" s="29">
        <v>0.92980600000000002</v>
      </c>
      <c r="AG306">
        <f t="shared" si="61"/>
        <v>600</v>
      </c>
      <c r="AH306">
        <f t="shared" ref="AH306:AH330" si="62">AP306*10000</f>
        <v>700.00000000000011</v>
      </c>
      <c r="AI306">
        <f t="shared" ref="AI306:AI330" si="63">AQ306*10000</f>
        <v>800</v>
      </c>
      <c r="AJ306">
        <f t="shared" ref="AJ306:AJ330" si="64">AR306*10000</f>
        <v>500</v>
      </c>
      <c r="AK306">
        <f t="shared" ref="AK306:AK330" si="65">AS306*10000</f>
        <v>900</v>
      </c>
      <c r="AL306">
        <f t="shared" ref="AL306:AL330" si="66">AT306*10000</f>
        <v>383.33333333333303</v>
      </c>
      <c r="AO306">
        <v>0.06</v>
      </c>
      <c r="AP306">
        <v>7.0000000000000007E-2</v>
      </c>
      <c r="AQ306">
        <v>0.08</v>
      </c>
      <c r="AR306">
        <v>0.05</v>
      </c>
      <c r="AS306">
        <v>0.09</v>
      </c>
      <c r="AT306">
        <v>3.8333333333333303E-2</v>
      </c>
      <c r="AV306" s="29">
        <v>43.86</v>
      </c>
      <c r="AW306" s="29">
        <v>73.150000000000006</v>
      </c>
      <c r="AX306" s="29">
        <v>153.04000000000002</v>
      </c>
      <c r="AY306" s="29">
        <v>36.15</v>
      </c>
      <c r="AZ306" s="29">
        <v>112.32</v>
      </c>
      <c r="BA306" s="29">
        <v>5.5966666666666622</v>
      </c>
    </row>
    <row r="307" spans="1:53">
      <c r="A307" s="29" t="s">
        <v>116</v>
      </c>
      <c r="B307" s="29"/>
      <c r="C307" s="29">
        <v>35.152500000000003</v>
      </c>
      <c r="D307" s="29">
        <v>161.184</v>
      </c>
      <c r="E307" s="29">
        <v>5577.04</v>
      </c>
      <c r="F307" s="29">
        <v>4557.8599999999997</v>
      </c>
      <c r="G307" s="30">
        <v>5.0807799999999997E-12</v>
      </c>
      <c r="H307" s="29">
        <v>15588.9</v>
      </c>
      <c r="I307" s="29">
        <v>1179.26</v>
      </c>
      <c r="J307" s="29">
        <v>137.785</v>
      </c>
      <c r="K307" s="29">
        <v>5.6398099999999998</v>
      </c>
      <c r="L307" s="29">
        <v>1386.96</v>
      </c>
      <c r="M307" s="29">
        <v>59.6892</v>
      </c>
      <c r="N307" s="29">
        <v>10.2006</v>
      </c>
      <c r="O307" s="29">
        <v>24.154</v>
      </c>
      <c r="P307" s="29">
        <v>12640.9</v>
      </c>
      <c r="Q307" s="29">
        <v>54.447600000000001</v>
      </c>
      <c r="R307" s="29">
        <v>83.375500000000002</v>
      </c>
      <c r="S307" s="29">
        <v>4.17563</v>
      </c>
      <c r="T307" s="29">
        <v>45.307200000000002</v>
      </c>
      <c r="U307" s="29">
        <v>7.7489400000000002</v>
      </c>
      <c r="V307" s="29">
        <v>0.42243900000000001</v>
      </c>
      <c r="W307" s="29">
        <v>3.1097999999999998E-4</v>
      </c>
      <c r="X307" s="30">
        <v>2.3300200000000002E-19</v>
      </c>
      <c r="Y307" s="29">
        <v>3.0941299999999998</v>
      </c>
      <c r="Z307" s="29">
        <v>1.0841799999999999</v>
      </c>
      <c r="AA307" s="29">
        <v>2.8531499999999999</v>
      </c>
      <c r="AB307" s="29">
        <v>136.42500000000001</v>
      </c>
      <c r="AC307" s="30">
        <v>6.0989300000000002E-5</v>
      </c>
      <c r="AD307" s="30">
        <v>3.8069600000000001E-7</v>
      </c>
      <c r="AE307" s="29">
        <v>7.4357000000000006E-2</v>
      </c>
      <c r="AF307" s="29">
        <v>1.1147400000000001</v>
      </c>
      <c r="AG307">
        <f t="shared" si="61"/>
        <v>600</v>
      </c>
      <c r="AH307">
        <f t="shared" si="62"/>
        <v>700.00000000000011</v>
      </c>
      <c r="AI307">
        <f t="shared" si="63"/>
        <v>800</v>
      </c>
      <c r="AJ307">
        <f t="shared" si="64"/>
        <v>500</v>
      </c>
      <c r="AK307">
        <f t="shared" si="65"/>
        <v>900</v>
      </c>
      <c r="AL307">
        <f t="shared" si="66"/>
        <v>383.33333333333303</v>
      </c>
      <c r="AO307">
        <v>0.06</v>
      </c>
      <c r="AP307">
        <v>7.0000000000000007E-2</v>
      </c>
      <c r="AQ307">
        <v>0.08</v>
      </c>
      <c r="AR307">
        <v>0.05</v>
      </c>
      <c r="AS307">
        <v>0.09</v>
      </c>
      <c r="AT307">
        <v>3.8333333333333303E-2</v>
      </c>
      <c r="AV307" s="29">
        <v>42.9</v>
      </c>
      <c r="AW307" s="29">
        <v>75.670000000000016</v>
      </c>
      <c r="AX307" s="29">
        <v>152.88</v>
      </c>
      <c r="AY307" s="29">
        <v>36.550000000000004</v>
      </c>
      <c r="AZ307" s="29">
        <v>111.06</v>
      </c>
      <c r="BA307" s="29">
        <v>4.9449999999999958</v>
      </c>
    </row>
    <row r="308" spans="1:53">
      <c r="A308" s="31" t="s">
        <v>117</v>
      </c>
      <c r="B308" s="31"/>
      <c r="C308" s="31">
        <v>19.439800000000002</v>
      </c>
      <c r="D308" s="31">
        <v>130.20500000000001</v>
      </c>
      <c r="E308" s="31">
        <v>3697.74</v>
      </c>
      <c r="F308" s="31">
        <v>2812.47</v>
      </c>
      <c r="G308" s="32">
        <v>4.6380999999999998E-12</v>
      </c>
      <c r="H308" s="31">
        <v>10960</v>
      </c>
      <c r="I308" s="31">
        <v>681.178</v>
      </c>
      <c r="J308" s="31">
        <v>117.04900000000001</v>
      </c>
      <c r="K308" s="31">
        <v>5.04732</v>
      </c>
      <c r="L308" s="31">
        <v>1208.2</v>
      </c>
      <c r="M308" s="31">
        <v>15.4529</v>
      </c>
      <c r="N308" s="31">
        <v>6.1207399999999996</v>
      </c>
      <c r="O308" s="31">
        <v>26.636399999999998</v>
      </c>
      <c r="P308" s="31">
        <v>9389.48</v>
      </c>
      <c r="Q308" s="31">
        <v>43.895600000000002</v>
      </c>
      <c r="R308" s="31">
        <v>60.264899999999997</v>
      </c>
      <c r="S308" s="31">
        <v>2.4035600000000001</v>
      </c>
      <c r="T308" s="31">
        <v>46.930399999999999</v>
      </c>
      <c r="U308" s="31">
        <v>4.69224</v>
      </c>
      <c r="V308" s="31">
        <v>1.30897</v>
      </c>
      <c r="W308" s="31">
        <v>0.198264</v>
      </c>
      <c r="X308" s="31">
        <v>24.998200000000001</v>
      </c>
      <c r="Y308" s="31">
        <v>1.5904199999999999</v>
      </c>
      <c r="Z308" s="31">
        <v>0.34164</v>
      </c>
      <c r="AA308" s="31">
        <v>2.8690899999999999</v>
      </c>
      <c r="AB308" s="31">
        <v>77.253500000000003</v>
      </c>
      <c r="AC308" s="32">
        <v>1.4063800000000001E-5</v>
      </c>
      <c r="AD308" s="31">
        <v>0.15945100000000001</v>
      </c>
      <c r="AE308" s="31">
        <v>3.8804400000000003E-2</v>
      </c>
      <c r="AF308" s="31">
        <v>0.52065899999999998</v>
      </c>
      <c r="AG308">
        <f t="shared" si="61"/>
        <v>600</v>
      </c>
      <c r="AH308">
        <f t="shared" si="62"/>
        <v>700.00000000000011</v>
      </c>
      <c r="AI308">
        <f t="shared" si="63"/>
        <v>800</v>
      </c>
      <c r="AJ308">
        <f t="shared" si="64"/>
        <v>500</v>
      </c>
      <c r="AK308">
        <f t="shared" si="65"/>
        <v>900</v>
      </c>
      <c r="AL308">
        <f t="shared" si="66"/>
        <v>383.33333333333303</v>
      </c>
      <c r="AO308">
        <v>0.06</v>
      </c>
      <c r="AP308">
        <v>7.0000000000000007E-2</v>
      </c>
      <c r="AQ308">
        <v>0.08</v>
      </c>
      <c r="AR308">
        <v>0.05</v>
      </c>
      <c r="AS308">
        <v>0.09</v>
      </c>
      <c r="AT308">
        <v>3.8333333333333303E-2</v>
      </c>
      <c r="AV308" s="31">
        <v>44.58</v>
      </c>
      <c r="AW308" s="31">
        <v>73.78</v>
      </c>
      <c r="AX308" s="31">
        <v>151.68</v>
      </c>
      <c r="AY308" s="31">
        <v>37.15</v>
      </c>
      <c r="AZ308" s="31">
        <v>115.28999999999999</v>
      </c>
      <c r="BA308" s="31">
        <v>4.101666666666663</v>
      </c>
    </row>
    <row r="309" spans="1:53">
      <c r="A309" s="33" t="s">
        <v>118</v>
      </c>
      <c r="B309" s="33"/>
      <c r="C309" s="33">
        <v>29.213200000000001</v>
      </c>
      <c r="D309" s="33">
        <v>122.004</v>
      </c>
      <c r="E309" s="33">
        <v>5968.83</v>
      </c>
      <c r="F309" s="33">
        <v>4872.82</v>
      </c>
      <c r="G309" s="34">
        <v>2.84024E-12</v>
      </c>
      <c r="H309" s="33">
        <v>8715.76</v>
      </c>
      <c r="I309" s="33">
        <v>1304.46</v>
      </c>
      <c r="J309" s="33">
        <v>204.82499999999999</v>
      </c>
      <c r="K309" s="33">
        <v>6.1831699999999996</v>
      </c>
      <c r="L309" s="33">
        <v>1159.21</v>
      </c>
      <c r="M309" s="33">
        <v>49.851700000000001</v>
      </c>
      <c r="N309" s="33">
        <v>5.5325100000000003</v>
      </c>
      <c r="O309" s="33">
        <v>21.2241</v>
      </c>
      <c r="P309" s="33">
        <v>8516.64</v>
      </c>
      <c r="Q309" s="33">
        <v>37.331400000000002</v>
      </c>
      <c r="R309" s="33">
        <v>79.608699999999999</v>
      </c>
      <c r="S309" s="33">
        <v>3.6328399999999998</v>
      </c>
      <c r="T309" s="33">
        <v>33.727800000000002</v>
      </c>
      <c r="U309" s="33">
        <v>5.8400100000000004</v>
      </c>
      <c r="V309" s="33">
        <v>0.38251200000000002</v>
      </c>
      <c r="W309" s="34">
        <v>5.9478200000000003E-5</v>
      </c>
      <c r="X309" s="34">
        <v>1.64721E-15</v>
      </c>
      <c r="Y309" s="33">
        <v>2.6424799999999999</v>
      </c>
      <c r="Z309" s="33">
        <v>0.85371900000000001</v>
      </c>
      <c r="AA309" s="33">
        <v>1.6471499999999999</v>
      </c>
      <c r="AB309" s="33">
        <v>71.198999999999998</v>
      </c>
      <c r="AC309" s="34">
        <v>6.1601999999999999E-6</v>
      </c>
      <c r="AD309" s="34">
        <v>2.7467999999999999E-11</v>
      </c>
      <c r="AE309" s="33">
        <v>0.102941</v>
      </c>
      <c r="AF309" s="33">
        <v>0.80990799999999996</v>
      </c>
      <c r="AG309">
        <f t="shared" si="61"/>
        <v>600</v>
      </c>
      <c r="AH309">
        <f t="shared" si="62"/>
        <v>700.00000000000011</v>
      </c>
      <c r="AI309">
        <f t="shared" si="63"/>
        <v>800</v>
      </c>
      <c r="AJ309">
        <f t="shared" si="64"/>
        <v>500</v>
      </c>
      <c r="AK309">
        <f t="shared" si="65"/>
        <v>900</v>
      </c>
      <c r="AL309">
        <f t="shared" si="66"/>
        <v>383.33333333333303</v>
      </c>
      <c r="AO309">
        <v>0.06</v>
      </c>
      <c r="AP309">
        <v>7.0000000000000007E-2</v>
      </c>
      <c r="AQ309">
        <v>0.08</v>
      </c>
      <c r="AR309">
        <v>0.05</v>
      </c>
      <c r="AS309">
        <v>0.09</v>
      </c>
      <c r="AT309">
        <v>3.8333333333333303E-2</v>
      </c>
      <c r="AV309" s="33">
        <v>45.66</v>
      </c>
      <c r="AW309" s="33">
        <v>73.080000000000013</v>
      </c>
      <c r="AX309" s="33">
        <v>151.91999999999999</v>
      </c>
      <c r="AY309" s="33">
        <v>36.65</v>
      </c>
      <c r="AZ309" s="33">
        <v>114.39000000000001</v>
      </c>
      <c r="BA309" s="33">
        <v>4.2549999999999972</v>
      </c>
    </row>
    <row r="310" spans="1:53">
      <c r="A310" s="27" t="s">
        <v>119</v>
      </c>
      <c r="B310" s="27"/>
      <c r="C310" s="27">
        <v>44.079300000000003</v>
      </c>
      <c r="D310" s="27">
        <v>158.32599999999999</v>
      </c>
      <c r="E310" s="27">
        <v>6153.98</v>
      </c>
      <c r="F310" s="27">
        <v>4314.8500000000004</v>
      </c>
      <c r="G310" s="28">
        <v>5.2882399999999997E-12</v>
      </c>
      <c r="H310" s="27">
        <v>18997.599999999999</v>
      </c>
      <c r="I310" s="27">
        <v>1492.62</v>
      </c>
      <c r="J310" s="27">
        <v>559.17499999999995</v>
      </c>
      <c r="K310" s="27">
        <v>8.7187900000000003</v>
      </c>
      <c r="L310" s="27">
        <v>1795.44</v>
      </c>
      <c r="M310" s="27">
        <v>59.091000000000001</v>
      </c>
      <c r="N310" s="27">
        <v>11.375500000000001</v>
      </c>
      <c r="O310" s="27">
        <v>34.238199999999999</v>
      </c>
      <c r="P310" s="27">
        <v>13471.2</v>
      </c>
      <c r="Q310" s="27">
        <v>61.554600000000001</v>
      </c>
      <c r="R310" s="27">
        <v>66.794399999999996</v>
      </c>
      <c r="S310" s="27">
        <v>4.4238999999999997</v>
      </c>
      <c r="T310" s="27">
        <v>67.804500000000004</v>
      </c>
      <c r="U310" s="27">
        <v>23.699100000000001</v>
      </c>
      <c r="V310" s="27">
        <v>17.406099999999999</v>
      </c>
      <c r="W310" s="27">
        <v>2.0865999999999998</v>
      </c>
      <c r="X310" s="27">
        <v>61.114100000000001</v>
      </c>
      <c r="Y310" s="27">
        <v>3.2192799999999999</v>
      </c>
      <c r="Z310" s="27">
        <v>0.58217300000000005</v>
      </c>
      <c r="AA310" s="27">
        <v>4.1527000000000003</v>
      </c>
      <c r="AB310" s="27">
        <v>140.245</v>
      </c>
      <c r="AC310" s="27">
        <v>2.10501</v>
      </c>
      <c r="AD310" s="27">
        <v>0.28485300000000002</v>
      </c>
      <c r="AE310" s="27">
        <v>6.6748399999999999E-2</v>
      </c>
      <c r="AF310" s="27">
        <v>0.88627999999999996</v>
      </c>
      <c r="AG310">
        <f t="shared" si="61"/>
        <v>600</v>
      </c>
      <c r="AH310">
        <f t="shared" si="62"/>
        <v>700.00000000000011</v>
      </c>
      <c r="AI310">
        <f t="shared" si="63"/>
        <v>800</v>
      </c>
      <c r="AJ310">
        <f t="shared" si="64"/>
        <v>500</v>
      </c>
      <c r="AK310">
        <f t="shared" si="65"/>
        <v>900</v>
      </c>
      <c r="AL310">
        <f t="shared" si="66"/>
        <v>383.33333333333303</v>
      </c>
      <c r="AO310">
        <v>0.06</v>
      </c>
      <c r="AP310">
        <v>7.0000000000000007E-2</v>
      </c>
      <c r="AQ310">
        <v>0.08</v>
      </c>
      <c r="AR310">
        <v>0.05</v>
      </c>
      <c r="AS310">
        <v>0.09</v>
      </c>
      <c r="AT310">
        <v>3.8333333333333303E-2</v>
      </c>
      <c r="AV310" s="27">
        <v>44.76</v>
      </c>
      <c r="AW310" s="27">
        <v>72.87</v>
      </c>
      <c r="AX310" s="27">
        <v>153.20000000000002</v>
      </c>
      <c r="AY310" s="27">
        <v>36.4</v>
      </c>
      <c r="AZ310" s="27">
        <v>113.85</v>
      </c>
      <c r="BA310" s="27">
        <v>4.5233333333333299</v>
      </c>
    </row>
    <row r="311" spans="1:53">
      <c r="A311" s="29" t="s">
        <v>120</v>
      </c>
      <c r="B311" s="29"/>
      <c r="C311" s="29">
        <v>25.7225</v>
      </c>
      <c r="D311" s="29">
        <v>116.328</v>
      </c>
      <c r="E311" s="29">
        <v>5081.55</v>
      </c>
      <c r="F311" s="29">
        <v>3680.56</v>
      </c>
      <c r="G311" s="30">
        <v>2.8245900000000002E-12</v>
      </c>
      <c r="H311" s="29">
        <v>13530.7</v>
      </c>
      <c r="I311" s="29">
        <v>1281.08</v>
      </c>
      <c r="J311" s="29">
        <v>80.684100000000001</v>
      </c>
      <c r="K311" s="29">
        <v>7.0984600000000002</v>
      </c>
      <c r="L311" s="29">
        <v>1109.1199999999999</v>
      </c>
      <c r="M311" s="29">
        <v>52.151299999999999</v>
      </c>
      <c r="N311" s="29">
        <v>9.1786700000000003</v>
      </c>
      <c r="O311" s="29">
        <v>39.1706</v>
      </c>
      <c r="P311" s="29">
        <v>17117.5</v>
      </c>
      <c r="Q311" s="29">
        <v>81.486900000000006</v>
      </c>
      <c r="R311" s="29">
        <v>97.457599999999999</v>
      </c>
      <c r="S311" s="29">
        <v>4.0899200000000002</v>
      </c>
      <c r="T311" s="29">
        <v>52.135599999999997</v>
      </c>
      <c r="U311" s="29">
        <v>6.6963900000000001</v>
      </c>
      <c r="V311" s="29">
        <v>0.33696500000000001</v>
      </c>
      <c r="W311" s="29">
        <v>8.6710499999999996E-2</v>
      </c>
      <c r="X311" s="30">
        <v>3.1286900000000001E-14</v>
      </c>
      <c r="Y311" s="29">
        <v>3.8161900000000002</v>
      </c>
      <c r="Z311" s="29">
        <v>1.0303899999999999</v>
      </c>
      <c r="AA311" s="29">
        <v>4.5715599999999998</v>
      </c>
      <c r="AB311" s="29">
        <v>114.506</v>
      </c>
      <c r="AC311" s="30">
        <v>2.7033500000000001E-6</v>
      </c>
      <c r="AD311" s="30">
        <v>1.7674700000000001E-10</v>
      </c>
      <c r="AE311" s="29">
        <v>9.7937399999999994E-2</v>
      </c>
      <c r="AF311" s="29">
        <v>0.84677199999999997</v>
      </c>
      <c r="AG311">
        <f t="shared" si="61"/>
        <v>600</v>
      </c>
      <c r="AH311">
        <f t="shared" si="62"/>
        <v>700.00000000000011</v>
      </c>
      <c r="AI311">
        <f t="shared" si="63"/>
        <v>800</v>
      </c>
      <c r="AJ311">
        <f t="shared" si="64"/>
        <v>500</v>
      </c>
      <c r="AK311">
        <f t="shared" si="65"/>
        <v>900</v>
      </c>
      <c r="AL311">
        <f t="shared" si="66"/>
        <v>383.33333333333303</v>
      </c>
      <c r="AO311">
        <v>0.06</v>
      </c>
      <c r="AP311">
        <v>7.0000000000000007E-2</v>
      </c>
      <c r="AQ311">
        <v>0.08</v>
      </c>
      <c r="AR311">
        <v>0.05</v>
      </c>
      <c r="AS311">
        <v>0.09</v>
      </c>
      <c r="AT311">
        <v>3.8333333333333303E-2</v>
      </c>
      <c r="AV311" s="29">
        <v>46.199999999999996</v>
      </c>
      <c r="AW311" s="29">
        <v>73.220000000000027</v>
      </c>
      <c r="AX311" s="29">
        <v>153.44</v>
      </c>
      <c r="AY311" s="29">
        <v>36.450000000000003</v>
      </c>
      <c r="AZ311" s="29">
        <v>112.05</v>
      </c>
      <c r="BA311" s="29">
        <v>3.7566666666666637</v>
      </c>
    </row>
    <row r="312" spans="1:53">
      <c r="A312" s="27" t="s">
        <v>121</v>
      </c>
      <c r="B312" s="27"/>
      <c r="C312" s="27">
        <v>36.268900000000002</v>
      </c>
      <c r="D312" s="27">
        <v>140.74100000000001</v>
      </c>
      <c r="E312" s="27">
        <v>5640.63</v>
      </c>
      <c r="F312" s="27">
        <v>4064.59</v>
      </c>
      <c r="G312" s="28">
        <v>4.4607800000000003E-12</v>
      </c>
      <c r="H312" s="27">
        <v>17692.400000000001</v>
      </c>
      <c r="I312" s="27">
        <v>766.93600000000004</v>
      </c>
      <c r="J312" s="27">
        <v>198.41</v>
      </c>
      <c r="K312" s="27">
        <v>5.56304</v>
      </c>
      <c r="L312" s="27">
        <v>1333.11</v>
      </c>
      <c r="M312" s="27">
        <v>45.268700000000003</v>
      </c>
      <c r="N312" s="27">
        <v>14.5297</v>
      </c>
      <c r="O312" s="27">
        <v>24.808900000000001</v>
      </c>
      <c r="P312" s="27">
        <v>11431.7</v>
      </c>
      <c r="Q312" s="27">
        <v>87.306100000000001</v>
      </c>
      <c r="R312" s="27">
        <v>73.638900000000007</v>
      </c>
      <c r="S312" s="27">
        <v>3.0245500000000001</v>
      </c>
      <c r="T312" s="27">
        <v>51.440600000000003</v>
      </c>
      <c r="U312" s="27">
        <v>5.2562199999999999</v>
      </c>
      <c r="V312" s="27">
        <v>0.64672099999999999</v>
      </c>
      <c r="W312" s="27">
        <v>0.469053</v>
      </c>
      <c r="X312" s="27">
        <v>54.6203</v>
      </c>
      <c r="Y312" s="27">
        <v>3.4656600000000002</v>
      </c>
      <c r="Z312" s="27">
        <v>0.59718800000000005</v>
      </c>
      <c r="AA312" s="27">
        <v>2.64588</v>
      </c>
      <c r="AB312" s="27">
        <v>162.32</v>
      </c>
      <c r="AC312" s="28">
        <v>6.7251799999999999E-6</v>
      </c>
      <c r="AD312" s="27">
        <v>0.36181799999999997</v>
      </c>
      <c r="AE312" s="27">
        <v>0.10792599999999999</v>
      </c>
      <c r="AF312" s="27">
        <v>1.0443</v>
      </c>
      <c r="AG312">
        <f t="shared" si="61"/>
        <v>600</v>
      </c>
      <c r="AH312">
        <f t="shared" si="62"/>
        <v>700.00000000000011</v>
      </c>
      <c r="AI312">
        <f t="shared" si="63"/>
        <v>800</v>
      </c>
      <c r="AJ312">
        <f t="shared" si="64"/>
        <v>500</v>
      </c>
      <c r="AK312">
        <f t="shared" si="65"/>
        <v>900</v>
      </c>
      <c r="AL312">
        <f t="shared" si="66"/>
        <v>383.33333333333303</v>
      </c>
      <c r="AO312">
        <v>0.06</v>
      </c>
      <c r="AP312">
        <v>7.0000000000000007E-2</v>
      </c>
      <c r="AQ312">
        <v>0.08</v>
      </c>
      <c r="AR312">
        <v>0.05</v>
      </c>
      <c r="AS312">
        <v>0.09</v>
      </c>
      <c r="AT312">
        <v>3.8333333333333303E-2</v>
      </c>
      <c r="AV312" s="27">
        <v>44.099999999999994</v>
      </c>
      <c r="AW312" s="27">
        <v>73.78</v>
      </c>
      <c r="AX312" s="27">
        <v>152.72</v>
      </c>
      <c r="AY312" s="27">
        <v>36.1</v>
      </c>
      <c r="AZ312" s="27">
        <v>113.94</v>
      </c>
      <c r="BA312" s="27">
        <v>4.7916666666666625</v>
      </c>
    </row>
    <row r="313" spans="1:53">
      <c r="A313" s="29" t="s">
        <v>122</v>
      </c>
      <c r="B313" s="29"/>
      <c r="C313" s="29">
        <v>16.382400000000001</v>
      </c>
      <c r="D313" s="29">
        <v>121.036</v>
      </c>
      <c r="E313" s="29">
        <v>5074.18</v>
      </c>
      <c r="F313" s="29">
        <v>3020.03</v>
      </c>
      <c r="G313" s="30">
        <v>5.3136099999999996E-12</v>
      </c>
      <c r="H313" s="29">
        <v>15912.5</v>
      </c>
      <c r="I313" s="29">
        <v>831.10799999999995</v>
      </c>
      <c r="J313" s="29">
        <v>167.70500000000001</v>
      </c>
      <c r="K313" s="29">
        <v>4.6712400000000001</v>
      </c>
      <c r="L313" s="29">
        <v>1102.46</v>
      </c>
      <c r="M313" s="29">
        <v>34.406399999999998</v>
      </c>
      <c r="N313" s="29">
        <v>10.364599999999999</v>
      </c>
      <c r="O313" s="29">
        <v>27.558800000000002</v>
      </c>
      <c r="P313" s="29">
        <v>9665.86</v>
      </c>
      <c r="Q313" s="29">
        <v>71.642600000000002</v>
      </c>
      <c r="R313" s="29">
        <v>88.753500000000003</v>
      </c>
      <c r="S313" s="29">
        <v>3.2389800000000002</v>
      </c>
      <c r="T313" s="29">
        <v>49.015300000000003</v>
      </c>
      <c r="U313" s="29">
        <v>4.8229699999999998</v>
      </c>
      <c r="V313" s="29">
        <v>0.20363400000000001</v>
      </c>
      <c r="W313" s="29">
        <v>0.12715000000000001</v>
      </c>
      <c r="X313" s="29">
        <v>2.60704</v>
      </c>
      <c r="Y313" s="29">
        <v>2.3039200000000002</v>
      </c>
      <c r="Z313" s="29">
        <v>0.56294900000000003</v>
      </c>
      <c r="AA313" s="29">
        <v>2.6851799999999999</v>
      </c>
      <c r="AB313" s="29">
        <v>83.888999999999996</v>
      </c>
      <c r="AC313" s="29">
        <v>0.18334300000000001</v>
      </c>
      <c r="AD313" s="29">
        <v>4.3949299999999997E-2</v>
      </c>
      <c r="AE313" s="29">
        <v>0.13036800000000001</v>
      </c>
      <c r="AF313" s="29">
        <v>0.75846400000000003</v>
      </c>
      <c r="AG313">
        <f t="shared" si="61"/>
        <v>600</v>
      </c>
      <c r="AH313">
        <f t="shared" si="62"/>
        <v>700.00000000000011</v>
      </c>
      <c r="AI313">
        <f t="shared" si="63"/>
        <v>800</v>
      </c>
      <c r="AJ313">
        <f t="shared" si="64"/>
        <v>500</v>
      </c>
      <c r="AK313">
        <f t="shared" si="65"/>
        <v>900</v>
      </c>
      <c r="AL313">
        <f t="shared" si="66"/>
        <v>383.33333333333303</v>
      </c>
      <c r="AO313">
        <v>0.06</v>
      </c>
      <c r="AP313">
        <v>7.0000000000000007E-2</v>
      </c>
      <c r="AQ313">
        <v>0.08</v>
      </c>
      <c r="AR313">
        <v>0.05</v>
      </c>
      <c r="AS313">
        <v>0.09</v>
      </c>
      <c r="AT313">
        <v>3.8333333333333303E-2</v>
      </c>
      <c r="AV313" s="29">
        <v>43.919999999999995</v>
      </c>
      <c r="AW313" s="29">
        <v>74.830000000000013</v>
      </c>
      <c r="AX313" s="29">
        <v>152.32</v>
      </c>
      <c r="AY313" s="29">
        <v>36.300000000000004</v>
      </c>
      <c r="AZ313" s="29">
        <v>112.85999999999999</v>
      </c>
      <c r="BA313" s="29">
        <v>4.6766666666666632</v>
      </c>
    </row>
    <row r="314" spans="1:53">
      <c r="A314" s="29" t="s">
        <v>123</v>
      </c>
      <c r="B314" s="29"/>
      <c r="C314" s="29">
        <v>28.1036</v>
      </c>
      <c r="D314" s="29">
        <v>119.089</v>
      </c>
      <c r="E314" s="29">
        <v>5785.33</v>
      </c>
      <c r="F314" s="29">
        <v>3048.06</v>
      </c>
      <c r="G314" s="30">
        <v>3.21983E-12</v>
      </c>
      <c r="H314" s="29">
        <v>10243.5</v>
      </c>
      <c r="I314" s="29">
        <v>1257.2</v>
      </c>
      <c r="J314" s="29">
        <v>175.09399999999999</v>
      </c>
      <c r="K314" s="29">
        <v>8.7716700000000003</v>
      </c>
      <c r="L314" s="29">
        <v>2073.6799999999998</v>
      </c>
      <c r="M314" s="29">
        <v>67.552300000000002</v>
      </c>
      <c r="N314" s="29">
        <v>24.795400000000001</v>
      </c>
      <c r="O314" s="29">
        <v>27.6648</v>
      </c>
      <c r="P314" s="29">
        <v>11997.3</v>
      </c>
      <c r="Q314" s="29">
        <v>60.493400000000001</v>
      </c>
      <c r="R314" s="29">
        <v>151</v>
      </c>
      <c r="S314" s="29">
        <v>5.1359000000000004</v>
      </c>
      <c r="T314" s="29">
        <v>80.748599999999996</v>
      </c>
      <c r="U314" s="29">
        <v>7.7736799999999997</v>
      </c>
      <c r="V314" s="29">
        <v>0.45140799999999998</v>
      </c>
      <c r="W314" s="29">
        <v>7.9730700000000002E-2</v>
      </c>
      <c r="X314" s="29">
        <v>18.720700000000001</v>
      </c>
      <c r="Y314" s="29">
        <v>3.44719</v>
      </c>
      <c r="Z314" s="29">
        <v>0.61253400000000002</v>
      </c>
      <c r="AA314" s="29">
        <v>4.6056699999999999</v>
      </c>
      <c r="AB314" s="29">
        <v>122.075</v>
      </c>
      <c r="AC314" s="29">
        <v>2.46815E-4</v>
      </c>
      <c r="AD314" s="29">
        <v>1.62255E-2</v>
      </c>
      <c r="AE314" s="29">
        <v>8.6731000000000003E-2</v>
      </c>
      <c r="AF314" s="29">
        <v>1.00769</v>
      </c>
      <c r="AG314">
        <f t="shared" si="61"/>
        <v>600</v>
      </c>
      <c r="AH314">
        <f t="shared" si="62"/>
        <v>700.00000000000011</v>
      </c>
      <c r="AI314">
        <f t="shared" si="63"/>
        <v>800</v>
      </c>
      <c r="AJ314">
        <f t="shared" si="64"/>
        <v>500</v>
      </c>
      <c r="AK314">
        <f t="shared" si="65"/>
        <v>900</v>
      </c>
      <c r="AL314">
        <f t="shared" si="66"/>
        <v>383.33333333333303</v>
      </c>
      <c r="AO314">
        <v>0.06</v>
      </c>
      <c r="AP314">
        <v>7.0000000000000007E-2</v>
      </c>
      <c r="AQ314">
        <v>0.08</v>
      </c>
      <c r="AR314">
        <v>0.05</v>
      </c>
      <c r="AS314">
        <v>0.09</v>
      </c>
      <c r="AT314">
        <v>3.8333333333333303E-2</v>
      </c>
      <c r="AV314" s="29">
        <v>44.519999999999996</v>
      </c>
      <c r="AW314" s="29">
        <v>73.850000000000009</v>
      </c>
      <c r="AX314" s="29">
        <v>152</v>
      </c>
      <c r="AY314" s="29">
        <v>36</v>
      </c>
      <c r="AZ314" s="29">
        <v>114.66</v>
      </c>
      <c r="BA314" s="29">
        <v>4.7533333333333294</v>
      </c>
    </row>
    <row r="315" spans="1:53">
      <c r="A315" s="27" t="s">
        <v>124</v>
      </c>
      <c r="B315" s="27"/>
      <c r="C315" s="27">
        <v>28.522300000000001</v>
      </c>
      <c r="D315" s="27">
        <v>124.854</v>
      </c>
      <c r="E315" s="27">
        <v>6270.69</v>
      </c>
      <c r="F315" s="27">
        <v>3929.86</v>
      </c>
      <c r="G315" s="28">
        <v>3.2539099999999998E-12</v>
      </c>
      <c r="H315" s="27">
        <v>15284.1</v>
      </c>
      <c r="I315" s="27">
        <v>907.93600000000004</v>
      </c>
      <c r="J315" s="27">
        <v>152.85499999999999</v>
      </c>
      <c r="K315" s="27">
        <v>7.1815699999999998</v>
      </c>
      <c r="L315" s="27">
        <v>1629.88</v>
      </c>
      <c r="M315" s="27">
        <v>38.111899999999999</v>
      </c>
      <c r="N315" s="27">
        <v>11.1561</v>
      </c>
      <c r="O315" s="27">
        <v>21.575199999999999</v>
      </c>
      <c r="P315" s="27">
        <v>10890.2</v>
      </c>
      <c r="Q315" s="27">
        <v>53.203699999999998</v>
      </c>
      <c r="R315" s="27">
        <v>61.592599999999997</v>
      </c>
      <c r="S315" s="27">
        <v>3.0708199999999999</v>
      </c>
      <c r="T315" s="27">
        <v>46.791800000000002</v>
      </c>
      <c r="U315" s="27">
        <v>7.4318299999999997</v>
      </c>
      <c r="V315" s="27">
        <v>0.243034</v>
      </c>
      <c r="W315" s="27">
        <v>0.12205000000000001</v>
      </c>
      <c r="X315" s="27">
        <v>12.4922</v>
      </c>
      <c r="Y315" s="27">
        <v>2.0548899999999999</v>
      </c>
      <c r="Z315" s="27">
        <v>0.68451600000000001</v>
      </c>
      <c r="AA315" s="27">
        <v>1.8678300000000001</v>
      </c>
      <c r="AB315" s="27">
        <v>102.565</v>
      </c>
      <c r="AC315" s="27">
        <v>4.3316800000000001E-3</v>
      </c>
      <c r="AD315" s="27">
        <v>3.3573800000000001E-2</v>
      </c>
      <c r="AE315" s="27">
        <v>8.94263E-2</v>
      </c>
      <c r="AF315" s="27">
        <v>0.84190600000000004</v>
      </c>
      <c r="AG315">
        <f t="shared" si="61"/>
        <v>600</v>
      </c>
      <c r="AH315">
        <f t="shared" si="62"/>
        <v>700.00000000000011</v>
      </c>
      <c r="AI315">
        <f t="shared" si="63"/>
        <v>800</v>
      </c>
      <c r="AJ315">
        <f t="shared" si="64"/>
        <v>500</v>
      </c>
      <c r="AK315">
        <f t="shared" si="65"/>
        <v>900</v>
      </c>
      <c r="AL315">
        <f t="shared" si="66"/>
        <v>383.33333333333303</v>
      </c>
      <c r="AO315">
        <v>0.06</v>
      </c>
      <c r="AP315">
        <v>7.0000000000000007E-2</v>
      </c>
      <c r="AQ315">
        <v>0.08</v>
      </c>
      <c r="AR315">
        <v>0.05</v>
      </c>
      <c r="AS315">
        <v>0.09</v>
      </c>
      <c r="AT315">
        <v>3.8333333333333303E-2</v>
      </c>
      <c r="AV315" s="27">
        <v>43.98</v>
      </c>
      <c r="AW315" s="27">
        <v>72.59</v>
      </c>
      <c r="AX315" s="27">
        <v>152.32</v>
      </c>
      <c r="AY315" s="27">
        <v>36.25</v>
      </c>
      <c r="AZ315" s="27">
        <v>116.00999999999999</v>
      </c>
      <c r="BA315" s="27">
        <v>5.1366666666666623</v>
      </c>
    </row>
    <row r="316" spans="1:53">
      <c r="A316" s="29" t="s">
        <v>125</v>
      </c>
      <c r="B316" s="29"/>
      <c r="C316" s="29">
        <v>32.165399999999998</v>
      </c>
      <c r="D316" s="29">
        <v>148.44499999999999</v>
      </c>
      <c r="E316" s="29">
        <v>7776.7</v>
      </c>
      <c r="F316" s="29">
        <v>4596.4399999999996</v>
      </c>
      <c r="G316" s="30">
        <v>5.0807799999999997E-12</v>
      </c>
      <c r="H316" s="29">
        <v>10157.299999999999</v>
      </c>
      <c r="I316" s="29">
        <v>845.39800000000002</v>
      </c>
      <c r="J316" s="29">
        <v>144.68</v>
      </c>
      <c r="K316" s="29">
        <v>6.3453200000000001</v>
      </c>
      <c r="L316" s="29">
        <v>1803.05</v>
      </c>
      <c r="M316" s="29">
        <v>54.429900000000004</v>
      </c>
      <c r="N316" s="29">
        <v>18.246300000000002</v>
      </c>
      <c r="O316" s="29">
        <v>30.413399999999999</v>
      </c>
      <c r="P316" s="29">
        <v>14964.2</v>
      </c>
      <c r="Q316" s="29">
        <v>102.879</v>
      </c>
      <c r="R316" s="29">
        <v>123.81100000000001</v>
      </c>
      <c r="S316" s="29">
        <v>5.0023400000000002</v>
      </c>
      <c r="T316" s="29">
        <v>57.4422</v>
      </c>
      <c r="U316" s="29">
        <v>5.6385699999999996</v>
      </c>
      <c r="V316" s="29">
        <v>0.246668</v>
      </c>
      <c r="W316" s="29">
        <v>8.7358400000000003E-2</v>
      </c>
      <c r="X316" s="30">
        <v>2.1581600000000001E-11</v>
      </c>
      <c r="Y316" s="29">
        <v>3.5033099999999999</v>
      </c>
      <c r="Z316" s="29">
        <v>0.92561199999999999</v>
      </c>
      <c r="AA316" s="29">
        <v>3.5568900000000001</v>
      </c>
      <c r="AB316" s="29">
        <v>117.154</v>
      </c>
      <c r="AC316" s="29">
        <v>6.3462199999999996E-3</v>
      </c>
      <c r="AD316" s="30">
        <v>1.4047699999999999E-7</v>
      </c>
      <c r="AE316" s="29">
        <v>9.4621200000000003E-2</v>
      </c>
      <c r="AF316" s="29">
        <v>0.95133999999999996</v>
      </c>
      <c r="AG316">
        <f t="shared" si="61"/>
        <v>600</v>
      </c>
      <c r="AH316">
        <f t="shared" si="62"/>
        <v>700.00000000000011</v>
      </c>
      <c r="AI316">
        <f t="shared" si="63"/>
        <v>800</v>
      </c>
      <c r="AJ316">
        <f t="shared" si="64"/>
        <v>500</v>
      </c>
      <c r="AK316">
        <f t="shared" si="65"/>
        <v>900</v>
      </c>
      <c r="AL316">
        <f t="shared" si="66"/>
        <v>383.33333333333303</v>
      </c>
      <c r="AO316">
        <v>0.06</v>
      </c>
      <c r="AP316">
        <v>7.0000000000000007E-2</v>
      </c>
      <c r="AQ316">
        <v>0.08</v>
      </c>
      <c r="AR316">
        <v>0.05</v>
      </c>
      <c r="AS316">
        <v>0.09</v>
      </c>
      <c r="AT316">
        <v>3.8333333333333303E-2</v>
      </c>
      <c r="AV316" s="29">
        <v>45.36</v>
      </c>
      <c r="AW316" s="29">
        <v>73.570000000000007</v>
      </c>
      <c r="AX316" s="29">
        <v>152.08000000000004</v>
      </c>
      <c r="AY316" s="29">
        <v>36.65</v>
      </c>
      <c r="AZ316" s="29">
        <v>113.94</v>
      </c>
      <c r="BA316" s="29">
        <v>4.2166666666666632</v>
      </c>
    </row>
    <row r="317" spans="1:53">
      <c r="A317" s="31" t="s">
        <v>126</v>
      </c>
      <c r="B317" s="31"/>
      <c r="C317" s="31">
        <v>34.6233</v>
      </c>
      <c r="D317" s="31">
        <v>112.342</v>
      </c>
      <c r="E317" s="31">
        <v>4164.2</v>
      </c>
      <c r="F317" s="31">
        <v>2286.79</v>
      </c>
      <c r="G317" s="32">
        <v>5.1233999999999998E-12</v>
      </c>
      <c r="H317" s="31">
        <v>10603.2</v>
      </c>
      <c r="I317" s="31">
        <v>1562.33</v>
      </c>
      <c r="J317" s="31">
        <v>197.05</v>
      </c>
      <c r="K317" s="31">
        <v>3.45757</v>
      </c>
      <c r="L317" s="31">
        <v>1568.54</v>
      </c>
      <c r="M317" s="31">
        <v>58.175899999999999</v>
      </c>
      <c r="N317" s="31">
        <v>5.9817799999999997</v>
      </c>
      <c r="O317" s="31">
        <v>34.377000000000002</v>
      </c>
      <c r="P317" s="31">
        <v>8752.89</v>
      </c>
      <c r="Q317" s="31">
        <v>71.662999999999997</v>
      </c>
      <c r="R317" s="31">
        <v>81.465299999999999</v>
      </c>
      <c r="S317" s="31">
        <v>5.1962599999999997</v>
      </c>
      <c r="T317" s="31">
        <v>53.583799999999997</v>
      </c>
      <c r="U317" s="31">
        <v>5.6221199999999998</v>
      </c>
      <c r="V317" s="31">
        <v>0.44267099999999998</v>
      </c>
      <c r="W317" s="31">
        <v>0.11422599999999999</v>
      </c>
      <c r="X317" s="32">
        <v>5.66594E-8</v>
      </c>
      <c r="Y317" s="31">
        <v>4.8212000000000002</v>
      </c>
      <c r="Z317" s="31">
        <v>1.1077699999999999</v>
      </c>
      <c r="AA317" s="31">
        <v>3.6252599999999999</v>
      </c>
      <c r="AB317" s="31">
        <v>63.290900000000001</v>
      </c>
      <c r="AC317" s="31">
        <v>1.20511E-2</v>
      </c>
      <c r="AD317" s="31">
        <v>5.8296900000000002E-4</v>
      </c>
      <c r="AE317" s="31">
        <v>8.0646099999999998E-2</v>
      </c>
      <c r="AF317" s="31">
        <v>1.1460900000000001</v>
      </c>
      <c r="AG317">
        <f t="shared" si="61"/>
        <v>600</v>
      </c>
      <c r="AH317">
        <f t="shared" si="62"/>
        <v>700.00000000000011</v>
      </c>
      <c r="AI317">
        <f t="shared" si="63"/>
        <v>800</v>
      </c>
      <c r="AJ317">
        <f t="shared" si="64"/>
        <v>500</v>
      </c>
      <c r="AK317">
        <f t="shared" si="65"/>
        <v>900</v>
      </c>
      <c r="AL317">
        <f t="shared" si="66"/>
        <v>383.33333333333303</v>
      </c>
      <c r="AO317">
        <v>0.06</v>
      </c>
      <c r="AP317">
        <v>7.0000000000000007E-2</v>
      </c>
      <c r="AQ317">
        <v>0.08</v>
      </c>
      <c r="AR317">
        <v>0.05</v>
      </c>
      <c r="AS317">
        <v>0.09</v>
      </c>
      <c r="AT317">
        <v>3.8333333333333303E-2</v>
      </c>
      <c r="AV317" s="31">
        <v>45.12</v>
      </c>
      <c r="AW317" s="31">
        <v>75.740000000000009</v>
      </c>
      <c r="AX317" s="31">
        <v>152.56</v>
      </c>
      <c r="AY317" s="31">
        <v>35.6</v>
      </c>
      <c r="AZ317" s="31">
        <v>113.22</v>
      </c>
      <c r="BA317" s="31">
        <v>3.5266666666666637</v>
      </c>
    </row>
    <row r="318" spans="1:53">
      <c r="A318" s="29" t="s">
        <v>127</v>
      </c>
      <c r="B318" s="29"/>
      <c r="C318" s="29">
        <v>26.205200000000001</v>
      </c>
      <c r="D318" s="29">
        <v>124.435</v>
      </c>
      <c r="E318" s="29">
        <v>4158.96</v>
      </c>
      <c r="F318" s="29">
        <v>3398.76</v>
      </c>
      <c r="G318" s="30">
        <v>4.2127600000000003E-12</v>
      </c>
      <c r="H318" s="29">
        <v>13798.1</v>
      </c>
      <c r="I318" s="29">
        <v>848.85299999999995</v>
      </c>
      <c r="J318" s="29">
        <v>145.744</v>
      </c>
      <c r="K318" s="29">
        <v>7.6243699999999999</v>
      </c>
      <c r="L318" s="29">
        <v>1833.26</v>
      </c>
      <c r="M318" s="29">
        <v>78.650400000000005</v>
      </c>
      <c r="N318" s="29">
        <v>28.8673</v>
      </c>
      <c r="O318" s="29">
        <v>34.031599999999997</v>
      </c>
      <c r="P318" s="29">
        <v>8759.25</v>
      </c>
      <c r="Q318" s="29">
        <v>37.069800000000001</v>
      </c>
      <c r="R318" s="29">
        <v>77.878900000000002</v>
      </c>
      <c r="S318" s="29">
        <v>3.0997300000000001</v>
      </c>
      <c r="T318" s="29">
        <v>43.482100000000003</v>
      </c>
      <c r="U318" s="29">
        <v>5.5494599999999998</v>
      </c>
      <c r="V318" s="29">
        <v>0.43960500000000002</v>
      </c>
      <c r="W318" s="30">
        <v>1.4872799999999999E-5</v>
      </c>
      <c r="X318" s="30">
        <v>1.8078000000000001E-7</v>
      </c>
      <c r="Y318" s="29">
        <v>3.5719400000000001</v>
      </c>
      <c r="Z318" s="29">
        <v>0.58741299999999996</v>
      </c>
      <c r="AA318" s="29">
        <v>2.4334199999999999</v>
      </c>
      <c r="AB318" s="29">
        <v>113.839</v>
      </c>
      <c r="AC318" s="30">
        <v>9.0073600000000001E-6</v>
      </c>
      <c r="AD318" s="29">
        <v>3.36235E-4</v>
      </c>
      <c r="AE318" s="29">
        <v>5.8253899999999997E-2</v>
      </c>
      <c r="AF318" s="29">
        <v>1.3595900000000001</v>
      </c>
      <c r="AG318">
        <f t="shared" si="61"/>
        <v>600</v>
      </c>
      <c r="AH318">
        <f t="shared" si="62"/>
        <v>700.00000000000011</v>
      </c>
      <c r="AI318">
        <f t="shared" si="63"/>
        <v>800</v>
      </c>
      <c r="AJ318">
        <f t="shared" si="64"/>
        <v>500</v>
      </c>
      <c r="AK318">
        <f t="shared" si="65"/>
        <v>900</v>
      </c>
      <c r="AL318">
        <f t="shared" si="66"/>
        <v>383.33333333333303</v>
      </c>
      <c r="AO318">
        <v>0.06</v>
      </c>
      <c r="AP318">
        <v>7.0000000000000007E-2</v>
      </c>
      <c r="AQ318">
        <v>0.08</v>
      </c>
      <c r="AR318">
        <v>0.05</v>
      </c>
      <c r="AS318">
        <v>0.09</v>
      </c>
      <c r="AT318">
        <v>3.8333333333333303E-2</v>
      </c>
      <c r="AV318" s="29">
        <v>41.339999999999996</v>
      </c>
      <c r="AW318" s="29">
        <v>74.34</v>
      </c>
      <c r="AX318" s="29">
        <v>151.76000000000002</v>
      </c>
      <c r="AY318" s="29">
        <v>37.65</v>
      </c>
      <c r="AZ318" s="29">
        <v>110.78999999999999</v>
      </c>
      <c r="BA318" s="29">
        <v>6.9766666666666612</v>
      </c>
    </row>
    <row r="319" spans="1:53">
      <c r="A319" s="27" t="s">
        <v>128</v>
      </c>
      <c r="B319" s="27"/>
      <c r="C319" s="27">
        <v>33.090899999999998</v>
      </c>
      <c r="D319" s="27">
        <v>187.364</v>
      </c>
      <c r="E319" s="27">
        <v>4271.97</v>
      </c>
      <c r="F319" s="27">
        <v>3333.25</v>
      </c>
      <c r="G319" s="28">
        <v>5.6359299999999998E-12</v>
      </c>
      <c r="H319" s="27">
        <v>16431.8</v>
      </c>
      <c r="I319" s="27">
        <v>1536.43</v>
      </c>
      <c r="J319" s="27">
        <v>96.409499999999994</v>
      </c>
      <c r="K319" s="27">
        <v>7.2774200000000002</v>
      </c>
      <c r="L319" s="27">
        <v>2345.0300000000002</v>
      </c>
      <c r="M319" s="27">
        <v>84.514300000000006</v>
      </c>
      <c r="N319" s="27">
        <v>21.060700000000001</v>
      </c>
      <c r="O319" s="27">
        <v>46.9176</v>
      </c>
      <c r="P319" s="27">
        <v>21137.5</v>
      </c>
      <c r="Q319" s="27">
        <v>70.279799999999994</v>
      </c>
      <c r="R319" s="27">
        <v>74.012600000000006</v>
      </c>
      <c r="S319" s="27">
        <v>5.9261600000000003</v>
      </c>
      <c r="T319" s="27">
        <v>64.646100000000004</v>
      </c>
      <c r="U319" s="27">
        <v>7.4774500000000002</v>
      </c>
      <c r="V319" s="27">
        <v>0.42377100000000001</v>
      </c>
      <c r="W319" s="27">
        <v>0.100135</v>
      </c>
      <c r="X319" s="27">
        <v>0.22644600000000001</v>
      </c>
      <c r="Y319" s="27">
        <v>5.3496499999999996</v>
      </c>
      <c r="Z319" s="27">
        <v>0.98979899999999998</v>
      </c>
      <c r="AA319" s="27">
        <v>4.57707</v>
      </c>
      <c r="AB319" s="27">
        <v>173.672</v>
      </c>
      <c r="AC319" s="27">
        <v>0.21321699999999999</v>
      </c>
      <c r="AD319" s="27">
        <v>1.10717E-4</v>
      </c>
      <c r="AE319" s="27">
        <v>0.14675099999999999</v>
      </c>
      <c r="AF319" s="27">
        <v>0.952152</v>
      </c>
      <c r="AG319">
        <f t="shared" si="61"/>
        <v>600</v>
      </c>
      <c r="AH319">
        <f t="shared" si="62"/>
        <v>700.00000000000011</v>
      </c>
      <c r="AI319">
        <f t="shared" si="63"/>
        <v>800</v>
      </c>
      <c r="AJ319">
        <f t="shared" si="64"/>
        <v>500</v>
      </c>
      <c r="AK319">
        <f t="shared" si="65"/>
        <v>900</v>
      </c>
      <c r="AL319">
        <f t="shared" si="66"/>
        <v>383.33333333333303</v>
      </c>
      <c r="AO319">
        <v>0.06</v>
      </c>
      <c r="AP319">
        <v>7.0000000000000007E-2</v>
      </c>
      <c r="AQ319">
        <v>0.08</v>
      </c>
      <c r="AR319">
        <v>0.05</v>
      </c>
      <c r="AS319">
        <v>0.09</v>
      </c>
      <c r="AT319">
        <v>3.8333333333333303E-2</v>
      </c>
      <c r="AV319" s="27">
        <v>43.199999999999996</v>
      </c>
      <c r="AW319" s="27">
        <v>75.810000000000016</v>
      </c>
      <c r="AX319" s="27">
        <v>152.16</v>
      </c>
      <c r="AY319" s="27">
        <v>37.5</v>
      </c>
      <c r="AZ319" s="27">
        <v>110.07</v>
      </c>
      <c r="BA319" s="27">
        <v>4.9066666666666627</v>
      </c>
    </row>
    <row r="320" spans="1:53">
      <c r="A320" s="31" t="s">
        <v>129</v>
      </c>
      <c r="B320" s="31"/>
      <c r="C320" s="31">
        <v>33.231099999999998</v>
      </c>
      <c r="D320" s="31">
        <v>108.462</v>
      </c>
      <c r="E320" s="31">
        <v>5649.79</v>
      </c>
      <c r="F320" s="31">
        <v>3860.5</v>
      </c>
      <c r="G320" s="32">
        <v>3.6379800000000002E-12</v>
      </c>
      <c r="H320" s="31">
        <v>18214.2</v>
      </c>
      <c r="I320" s="31">
        <v>843.57899999999995</v>
      </c>
      <c r="J320" s="31">
        <v>143.452</v>
      </c>
      <c r="K320" s="31">
        <v>6.9390499999999999</v>
      </c>
      <c r="L320" s="31">
        <v>2374.19</v>
      </c>
      <c r="M320" s="31">
        <v>87.7971</v>
      </c>
      <c r="N320" s="31">
        <v>13.8489</v>
      </c>
      <c r="O320" s="31">
        <v>49.150199999999998</v>
      </c>
      <c r="P320" s="31">
        <v>14334.1</v>
      </c>
      <c r="Q320" s="31">
        <v>56.380800000000001</v>
      </c>
      <c r="R320" s="31">
        <v>97.692300000000003</v>
      </c>
      <c r="S320" s="31">
        <v>4.8752800000000001</v>
      </c>
      <c r="T320" s="31">
        <v>57.3279</v>
      </c>
      <c r="U320" s="31">
        <v>5.8123100000000001</v>
      </c>
      <c r="V320" s="31">
        <v>0.65516300000000005</v>
      </c>
      <c r="W320" s="32">
        <v>1.5314099999999999E-6</v>
      </c>
      <c r="X320" s="32">
        <v>3.7215400000000001E-6</v>
      </c>
      <c r="Y320" s="31">
        <v>4.4916099999999997</v>
      </c>
      <c r="Z320" s="31">
        <v>0.94999699999999998</v>
      </c>
      <c r="AA320" s="31">
        <v>3.75929</v>
      </c>
      <c r="AB320" s="31">
        <v>113.078</v>
      </c>
      <c r="AC320" s="31">
        <v>4.1647100000000003E-3</v>
      </c>
      <c r="AD320" s="32">
        <v>2.3070699999999999E-5</v>
      </c>
      <c r="AE320" s="31">
        <v>0.118106</v>
      </c>
      <c r="AF320" s="31">
        <v>1.00238</v>
      </c>
      <c r="AG320">
        <f t="shared" si="61"/>
        <v>600</v>
      </c>
      <c r="AH320">
        <f t="shared" si="62"/>
        <v>700.00000000000011</v>
      </c>
      <c r="AI320">
        <f t="shared" si="63"/>
        <v>800</v>
      </c>
      <c r="AJ320">
        <f t="shared" si="64"/>
        <v>500</v>
      </c>
      <c r="AK320">
        <f t="shared" si="65"/>
        <v>900</v>
      </c>
      <c r="AL320">
        <f t="shared" si="66"/>
        <v>383.33333333333303</v>
      </c>
      <c r="AO320">
        <v>0.06</v>
      </c>
      <c r="AP320">
        <v>7.0000000000000007E-2</v>
      </c>
      <c r="AQ320">
        <v>0.08</v>
      </c>
      <c r="AR320">
        <v>0.05</v>
      </c>
      <c r="AS320">
        <v>0.09</v>
      </c>
      <c r="AT320">
        <v>3.8333333333333303E-2</v>
      </c>
      <c r="AV320" s="31">
        <v>42.36</v>
      </c>
      <c r="AW320" s="31">
        <v>74.970000000000027</v>
      </c>
      <c r="AX320" s="31">
        <v>151.76000000000002</v>
      </c>
      <c r="AY320" s="31">
        <v>37.550000000000004</v>
      </c>
      <c r="AZ320" s="31">
        <v>112.41</v>
      </c>
      <c r="BA320" s="31">
        <v>5.481666666666662</v>
      </c>
    </row>
    <row r="321" spans="1:53">
      <c r="A321" s="27" t="s">
        <v>130</v>
      </c>
      <c r="B321" s="27"/>
      <c r="C321" s="27">
        <v>35.436199999999999</v>
      </c>
      <c r="D321" s="27">
        <v>144.667</v>
      </c>
      <c r="E321" s="27">
        <v>8240.2999999999993</v>
      </c>
      <c r="F321" s="27">
        <v>5202.03</v>
      </c>
      <c r="G321" s="28">
        <v>3.4831E-12</v>
      </c>
      <c r="H321" s="27">
        <v>17069.3</v>
      </c>
      <c r="I321" s="27">
        <v>1251.56</v>
      </c>
      <c r="J321" s="27">
        <v>113.739</v>
      </c>
      <c r="K321" s="27">
        <v>7.3878399999999997</v>
      </c>
      <c r="L321" s="27">
        <v>2190.73</v>
      </c>
      <c r="M321" s="27">
        <v>62.224400000000003</v>
      </c>
      <c r="N321" s="27">
        <v>10.163399999999999</v>
      </c>
      <c r="O321" s="27">
        <v>52.819800000000001</v>
      </c>
      <c r="P321" s="27">
        <v>16707.7</v>
      </c>
      <c r="Q321" s="27">
        <v>83.337100000000007</v>
      </c>
      <c r="R321" s="27">
        <v>86.202299999999994</v>
      </c>
      <c r="S321" s="27">
        <v>5.1338200000000001</v>
      </c>
      <c r="T321" s="27">
        <v>66.428299999999993</v>
      </c>
      <c r="U321" s="27">
        <v>6.6395299999999997</v>
      </c>
      <c r="V321" s="27">
        <v>0.51861400000000002</v>
      </c>
      <c r="W321" s="28">
        <v>3.9530899999999998E-7</v>
      </c>
      <c r="X321" s="28">
        <v>1.23691E-5</v>
      </c>
      <c r="Y321" s="27">
        <v>4.27128</v>
      </c>
      <c r="Z321" s="27">
        <v>0.99309700000000001</v>
      </c>
      <c r="AA321" s="27">
        <v>4.7423999999999999</v>
      </c>
      <c r="AB321" s="27">
        <v>155.56</v>
      </c>
      <c r="AC321" s="27">
        <v>1.4034200000000001E-4</v>
      </c>
      <c r="AD321" s="28">
        <v>6.1617400000000001E-6</v>
      </c>
      <c r="AE321" s="27">
        <v>9.08085E-2</v>
      </c>
      <c r="AF321" s="27">
        <v>1.0487</v>
      </c>
      <c r="AG321">
        <f t="shared" si="61"/>
        <v>600</v>
      </c>
      <c r="AH321">
        <f t="shared" si="62"/>
        <v>700.00000000000011</v>
      </c>
      <c r="AI321">
        <f t="shared" si="63"/>
        <v>800</v>
      </c>
      <c r="AJ321">
        <f t="shared" si="64"/>
        <v>500</v>
      </c>
      <c r="AK321">
        <f t="shared" si="65"/>
        <v>900</v>
      </c>
      <c r="AL321">
        <f t="shared" si="66"/>
        <v>383.33333333333303</v>
      </c>
      <c r="AO321">
        <v>0.06</v>
      </c>
      <c r="AP321">
        <v>7.0000000000000007E-2</v>
      </c>
      <c r="AQ321">
        <v>0.08</v>
      </c>
      <c r="AR321">
        <v>0.05</v>
      </c>
      <c r="AS321">
        <v>0.09</v>
      </c>
      <c r="AT321">
        <v>3.8333333333333303E-2</v>
      </c>
      <c r="AV321" s="27">
        <v>44.16</v>
      </c>
      <c r="AW321" s="27">
        <v>73.500000000000014</v>
      </c>
      <c r="AX321" s="27">
        <v>152.80000000000001</v>
      </c>
      <c r="AY321" s="27">
        <v>36.85</v>
      </c>
      <c r="AZ321" s="27">
        <v>111.86999999999999</v>
      </c>
      <c r="BA321" s="27">
        <v>5.1366666666666623</v>
      </c>
    </row>
    <row r="322" spans="1:53">
      <c r="A322" s="27" t="s">
        <v>131</v>
      </c>
      <c r="B322" s="27"/>
      <c r="C322" s="27">
        <v>24.7393</v>
      </c>
      <c r="D322" s="27">
        <v>151.13200000000001</v>
      </c>
      <c r="E322" s="27">
        <v>6056.59</v>
      </c>
      <c r="F322" s="27">
        <v>3016.45</v>
      </c>
      <c r="G322" s="28">
        <v>3.6379800000000002E-12</v>
      </c>
      <c r="H322" s="27">
        <v>16803.599999999999</v>
      </c>
      <c r="I322" s="27">
        <v>1080.0999999999999</v>
      </c>
      <c r="J322" s="27">
        <v>150.71100000000001</v>
      </c>
      <c r="K322" s="27">
        <v>6.00143</v>
      </c>
      <c r="L322" s="27">
        <v>1616.61</v>
      </c>
      <c r="M322" s="27">
        <v>41.414499999999997</v>
      </c>
      <c r="N322" s="27">
        <v>10.3283</v>
      </c>
      <c r="O322" s="27">
        <v>39.164200000000001</v>
      </c>
      <c r="P322" s="27">
        <v>11380.7</v>
      </c>
      <c r="Q322" s="27">
        <v>62.648899999999998</v>
      </c>
      <c r="R322" s="27">
        <v>84.906099999999995</v>
      </c>
      <c r="S322" s="27">
        <v>3.79752</v>
      </c>
      <c r="T322" s="27">
        <v>36.628599999999999</v>
      </c>
      <c r="U322" s="27">
        <v>4.5719599999999998</v>
      </c>
      <c r="V322" s="27">
        <v>0.407947</v>
      </c>
      <c r="W322" s="28">
        <v>8.1403299999999994E-8</v>
      </c>
      <c r="X322" s="28">
        <v>2.73528E-5</v>
      </c>
      <c r="Y322" s="27">
        <v>3.2976399999999999</v>
      </c>
      <c r="Z322" s="27">
        <v>0.73596399999999995</v>
      </c>
      <c r="AA322" s="27">
        <v>3.04643</v>
      </c>
      <c r="AB322" s="27">
        <v>127.53</v>
      </c>
      <c r="AC322" s="27">
        <v>3.5637400000000001E-4</v>
      </c>
      <c r="AD322" s="28">
        <v>1.16071E-6</v>
      </c>
      <c r="AE322" s="27">
        <v>5.37305E-2</v>
      </c>
      <c r="AF322" s="27">
        <v>1.1323700000000001</v>
      </c>
      <c r="AG322">
        <f t="shared" si="61"/>
        <v>600</v>
      </c>
      <c r="AH322">
        <f t="shared" si="62"/>
        <v>700.00000000000011</v>
      </c>
      <c r="AI322">
        <f t="shared" si="63"/>
        <v>800</v>
      </c>
      <c r="AJ322">
        <f t="shared" si="64"/>
        <v>500</v>
      </c>
      <c r="AK322">
        <f t="shared" si="65"/>
        <v>900</v>
      </c>
      <c r="AL322">
        <f t="shared" si="66"/>
        <v>383.33333333333303</v>
      </c>
      <c r="AO322">
        <v>0.06</v>
      </c>
      <c r="AP322">
        <v>7.0000000000000007E-2</v>
      </c>
      <c r="AQ322">
        <v>0.08</v>
      </c>
      <c r="AR322">
        <v>0.05</v>
      </c>
      <c r="AS322">
        <v>0.09</v>
      </c>
      <c r="AT322">
        <v>3.8333333333333303E-2</v>
      </c>
      <c r="AV322" s="27">
        <v>44.339999999999996</v>
      </c>
      <c r="AW322" s="27">
        <v>74.34</v>
      </c>
      <c r="AX322" s="27">
        <v>152.80000000000001</v>
      </c>
      <c r="AY322" s="27">
        <v>37.050000000000004</v>
      </c>
      <c r="AZ322" s="27">
        <v>111.24</v>
      </c>
      <c r="BA322" s="27">
        <v>4.5999999999999961</v>
      </c>
    </row>
    <row r="323" spans="1:53">
      <c r="A323" s="29" t="s">
        <v>132</v>
      </c>
      <c r="B323" s="29"/>
      <c r="C323" s="29">
        <v>27.511199999999999</v>
      </c>
      <c r="D323" s="29">
        <v>75.077200000000005</v>
      </c>
      <c r="E323" s="29">
        <v>5697.82</v>
      </c>
      <c r="F323" s="29">
        <v>3708.48</v>
      </c>
      <c r="G323" s="30">
        <v>3.9574299999999996E-12</v>
      </c>
      <c r="H323" s="29">
        <v>13712.4</v>
      </c>
      <c r="I323" s="29">
        <v>1070.3699999999999</v>
      </c>
      <c r="J323" s="29">
        <v>159.345</v>
      </c>
      <c r="K323" s="29">
        <v>4.8438400000000001</v>
      </c>
      <c r="L323" s="29">
        <v>1733.77</v>
      </c>
      <c r="M323" s="29">
        <v>45.1023</v>
      </c>
      <c r="N323" s="29">
        <v>9.7724899999999995</v>
      </c>
      <c r="O323" s="29">
        <v>38.967700000000001</v>
      </c>
      <c r="P323" s="29">
        <v>14125.4</v>
      </c>
      <c r="Q323" s="29">
        <v>74.657499999999999</v>
      </c>
      <c r="R323" s="29">
        <v>66.291399999999996</v>
      </c>
      <c r="S323" s="29">
        <v>3.7860100000000001</v>
      </c>
      <c r="T323" s="29">
        <v>48.153100000000002</v>
      </c>
      <c r="U323" s="29">
        <v>6.9964000000000004</v>
      </c>
      <c r="V323" s="29">
        <v>0.34625299999999998</v>
      </c>
      <c r="W323" s="29">
        <v>9.5003599999999994E-2</v>
      </c>
      <c r="X323" s="29">
        <v>1.41101E-4</v>
      </c>
      <c r="Y323" s="29">
        <v>3.7022400000000002</v>
      </c>
      <c r="Z323" s="29">
        <v>0.97971900000000001</v>
      </c>
      <c r="AA323" s="29">
        <v>3.5190700000000001</v>
      </c>
      <c r="AB323" s="29">
        <v>111.131</v>
      </c>
      <c r="AC323" s="29">
        <v>2.4616599999999997E-4</v>
      </c>
      <c r="AD323" s="30">
        <v>3.5141100000000002E-7</v>
      </c>
      <c r="AE323" s="29">
        <v>0.108129</v>
      </c>
      <c r="AF323" s="29">
        <v>1.14127</v>
      </c>
      <c r="AG323">
        <f t="shared" si="61"/>
        <v>600</v>
      </c>
      <c r="AH323">
        <f t="shared" si="62"/>
        <v>700.00000000000011</v>
      </c>
      <c r="AI323">
        <f t="shared" si="63"/>
        <v>800</v>
      </c>
      <c r="AJ323">
        <f t="shared" si="64"/>
        <v>500</v>
      </c>
      <c r="AK323">
        <f t="shared" si="65"/>
        <v>900</v>
      </c>
      <c r="AL323">
        <f t="shared" si="66"/>
        <v>383.33333333333303</v>
      </c>
      <c r="AO323">
        <v>0.06</v>
      </c>
      <c r="AP323">
        <v>7.0000000000000007E-2</v>
      </c>
      <c r="AQ323">
        <v>0.08</v>
      </c>
      <c r="AR323">
        <v>0.05</v>
      </c>
      <c r="AS323">
        <v>0.09</v>
      </c>
      <c r="AT323">
        <v>3.8333333333333303E-2</v>
      </c>
      <c r="AV323" s="29">
        <v>44.699999999999996</v>
      </c>
      <c r="AW323" s="29">
        <v>74.550000000000011</v>
      </c>
      <c r="AX323" s="29">
        <v>151.20000000000002</v>
      </c>
      <c r="AY323" s="29">
        <v>36.9</v>
      </c>
      <c r="AZ323" s="29">
        <v>112.41</v>
      </c>
      <c r="BA323" s="29">
        <v>4.9449999999999958</v>
      </c>
    </row>
    <row r="324" spans="1:53">
      <c r="A324" s="29" t="s">
        <v>133</v>
      </c>
      <c r="B324" s="29"/>
      <c r="C324" s="29">
        <v>41.756300000000003</v>
      </c>
      <c r="D324" s="29">
        <v>155.09200000000001</v>
      </c>
      <c r="E324" s="29">
        <v>6651.92</v>
      </c>
      <c r="F324" s="29">
        <v>3848.57</v>
      </c>
      <c r="G324" s="30">
        <v>4.7545000000000004E-12</v>
      </c>
      <c r="H324" s="29">
        <v>13031.3</v>
      </c>
      <c r="I324" s="29">
        <v>682.42499999999995</v>
      </c>
      <c r="J324" s="29">
        <v>133.148</v>
      </c>
      <c r="K324" s="29">
        <v>5.4413200000000002</v>
      </c>
      <c r="L324" s="29">
        <v>1919.45</v>
      </c>
      <c r="M324" s="29">
        <v>61.061</v>
      </c>
      <c r="N324" s="29">
        <v>11.4084</v>
      </c>
      <c r="O324" s="29">
        <v>51.514800000000001</v>
      </c>
      <c r="P324" s="29">
        <v>11903.2</v>
      </c>
      <c r="Q324" s="29">
        <v>54.597000000000001</v>
      </c>
      <c r="R324" s="29">
        <v>72.732299999999995</v>
      </c>
      <c r="S324" s="29">
        <v>4.0710800000000003</v>
      </c>
      <c r="T324" s="29">
        <v>53.69</v>
      </c>
      <c r="U324" s="29">
        <v>5.6718599999999997</v>
      </c>
      <c r="V324" s="29">
        <v>0.459731</v>
      </c>
      <c r="W324" s="30">
        <v>7.2249300000000002E-9</v>
      </c>
      <c r="X324" s="29">
        <v>5.3219499999999996E-4</v>
      </c>
      <c r="Y324" s="29">
        <v>3.3117399999999999</v>
      </c>
      <c r="Z324" s="29">
        <v>0.87240799999999996</v>
      </c>
      <c r="AA324" s="29">
        <v>3.75867</v>
      </c>
      <c r="AB324" s="29">
        <v>121.529</v>
      </c>
      <c r="AC324" s="29">
        <v>8.4033200000000006E-3</v>
      </c>
      <c r="AD324" s="30">
        <v>1.1249E-7</v>
      </c>
      <c r="AE324" s="29">
        <v>8.6117100000000002E-2</v>
      </c>
      <c r="AF324" s="29">
        <v>1.55122</v>
      </c>
      <c r="AG324">
        <f t="shared" si="61"/>
        <v>600</v>
      </c>
      <c r="AH324">
        <f t="shared" si="62"/>
        <v>700.00000000000011</v>
      </c>
      <c r="AI324">
        <f t="shared" si="63"/>
        <v>800</v>
      </c>
      <c r="AJ324">
        <f t="shared" si="64"/>
        <v>500</v>
      </c>
      <c r="AK324">
        <f t="shared" si="65"/>
        <v>900</v>
      </c>
      <c r="AL324">
        <f t="shared" si="66"/>
        <v>383.33333333333303</v>
      </c>
      <c r="AO324">
        <v>0.06</v>
      </c>
      <c r="AP324">
        <v>7.0000000000000007E-2</v>
      </c>
      <c r="AQ324">
        <v>0.08</v>
      </c>
      <c r="AR324">
        <v>0.05</v>
      </c>
      <c r="AS324">
        <v>0.09</v>
      </c>
      <c r="AT324">
        <v>3.8333333333333303E-2</v>
      </c>
      <c r="AV324" s="29">
        <v>44.4</v>
      </c>
      <c r="AW324" s="29">
        <v>73.080000000000013</v>
      </c>
      <c r="AX324" s="29">
        <v>152.08000000000004</v>
      </c>
      <c r="AY324" s="29">
        <v>37.1</v>
      </c>
      <c r="AZ324" s="29">
        <v>112.95</v>
      </c>
      <c r="BA324" s="29">
        <v>5.2133333333333294</v>
      </c>
    </row>
    <row r="325" spans="1:53">
      <c r="A325" s="27" t="s">
        <v>134</v>
      </c>
      <c r="B325" s="27"/>
      <c r="C325" s="27">
        <v>35.295099999999998</v>
      </c>
      <c r="D325" s="27">
        <v>169.40199999999999</v>
      </c>
      <c r="E325" s="27">
        <v>5531.85</v>
      </c>
      <c r="F325" s="27">
        <v>2903.31</v>
      </c>
      <c r="G325" s="28">
        <v>4.4607800000000003E-12</v>
      </c>
      <c r="H325" s="27">
        <v>14235.8</v>
      </c>
      <c r="I325" s="27">
        <v>847.06399999999996</v>
      </c>
      <c r="J325" s="27">
        <v>180.34200000000001</v>
      </c>
      <c r="K325" s="27">
        <v>3.4643099999999998</v>
      </c>
      <c r="L325" s="27">
        <v>1896.54</v>
      </c>
      <c r="M325" s="27">
        <v>62.677500000000002</v>
      </c>
      <c r="N325" s="27">
        <v>12.6647</v>
      </c>
      <c r="O325" s="27">
        <v>51.575299999999999</v>
      </c>
      <c r="P325" s="27">
        <v>11834.9</v>
      </c>
      <c r="Q325" s="27">
        <v>73.530900000000003</v>
      </c>
      <c r="R325" s="27">
        <v>98.883700000000005</v>
      </c>
      <c r="S325" s="27">
        <v>3.9971399999999999</v>
      </c>
      <c r="T325" s="27">
        <v>59.9221</v>
      </c>
      <c r="U325" s="27">
        <v>4.4238400000000002</v>
      </c>
      <c r="V325" s="27">
        <v>0.67503199999999997</v>
      </c>
      <c r="W325" s="28">
        <v>2.1160899999999999E-9</v>
      </c>
      <c r="X325" s="27">
        <v>3.8365299999999999E-3</v>
      </c>
      <c r="Y325" s="27">
        <v>3.91594</v>
      </c>
      <c r="Z325" s="27">
        <v>0.89693800000000001</v>
      </c>
      <c r="AA325" s="27">
        <v>3.0862599999999998</v>
      </c>
      <c r="AB325" s="27">
        <v>116.524</v>
      </c>
      <c r="AC325" s="27">
        <v>1.6118799999999999E-2</v>
      </c>
      <c r="AD325" s="28">
        <v>3.1736E-8</v>
      </c>
      <c r="AE325" s="27">
        <v>0.13836200000000001</v>
      </c>
      <c r="AF325" s="27">
        <v>1.3475699999999999</v>
      </c>
      <c r="AG325">
        <f t="shared" si="61"/>
        <v>600</v>
      </c>
      <c r="AH325">
        <f t="shared" si="62"/>
        <v>700.00000000000011</v>
      </c>
      <c r="AI325">
        <f t="shared" si="63"/>
        <v>800</v>
      </c>
      <c r="AJ325">
        <f t="shared" si="64"/>
        <v>500</v>
      </c>
      <c r="AK325">
        <f t="shared" si="65"/>
        <v>900</v>
      </c>
      <c r="AL325">
        <f t="shared" si="66"/>
        <v>383.33333333333303</v>
      </c>
      <c r="AO325">
        <v>0.06</v>
      </c>
      <c r="AP325">
        <v>7.0000000000000007E-2</v>
      </c>
      <c r="AQ325">
        <v>0.08</v>
      </c>
      <c r="AR325">
        <v>0.05</v>
      </c>
      <c r="AS325">
        <v>0.09</v>
      </c>
      <c r="AT325">
        <v>3.8333333333333303E-2</v>
      </c>
      <c r="AV325" s="27">
        <v>42.959999999999994</v>
      </c>
      <c r="AW325" s="27">
        <v>73.360000000000014</v>
      </c>
      <c r="AX325" s="27">
        <v>152</v>
      </c>
      <c r="AY325" s="27">
        <v>36.300000000000004</v>
      </c>
      <c r="AZ325" s="27">
        <v>117.45</v>
      </c>
      <c r="BA325" s="27">
        <v>4.9449999999999958</v>
      </c>
    </row>
    <row r="326" spans="1:53">
      <c r="A326" s="29" t="s">
        <v>135</v>
      </c>
      <c r="B326" s="29"/>
      <c r="C326" s="29">
        <v>33.955100000000002</v>
      </c>
      <c r="D326" s="29">
        <v>453.69400000000002</v>
      </c>
      <c r="E326" s="29">
        <v>5162.28</v>
      </c>
      <c r="F326" s="29">
        <v>3807.88</v>
      </c>
      <c r="G326" s="30">
        <v>5.0807799999999997E-12</v>
      </c>
      <c r="H326" s="29">
        <v>16066.5</v>
      </c>
      <c r="I326" s="29">
        <v>1095.31</v>
      </c>
      <c r="J326" s="29">
        <v>200.08500000000001</v>
      </c>
      <c r="K326" s="29">
        <v>4.7056899999999997</v>
      </c>
      <c r="L326" s="29">
        <v>1702.18</v>
      </c>
      <c r="M326" s="29">
        <v>46.619500000000002</v>
      </c>
      <c r="N326" s="29">
        <v>22.941299999999998</v>
      </c>
      <c r="O326" s="29">
        <v>59.561900000000001</v>
      </c>
      <c r="P326" s="29">
        <v>17574.400000000001</v>
      </c>
      <c r="Q326" s="29">
        <v>78.125299999999996</v>
      </c>
      <c r="R326" s="29">
        <v>83.873599999999996</v>
      </c>
      <c r="S326" s="29">
        <v>4.6617100000000002</v>
      </c>
      <c r="T326" s="29">
        <v>51.4514</v>
      </c>
      <c r="U326" s="29">
        <v>9.7258700000000005</v>
      </c>
      <c r="V326" s="29">
        <v>1.83447</v>
      </c>
      <c r="W326" s="29">
        <v>9.7587300000000002E-2</v>
      </c>
      <c r="X326" s="30">
        <v>2.6647399999999999E-6</v>
      </c>
      <c r="Y326" s="29">
        <v>3.7598099999999999</v>
      </c>
      <c r="Z326" s="29">
        <v>0.66938600000000004</v>
      </c>
      <c r="AA326" s="29">
        <v>3.0969600000000002</v>
      </c>
      <c r="AB326" s="29">
        <v>123.61499999999999</v>
      </c>
      <c r="AC326" s="30">
        <v>4.7218599999999999E-7</v>
      </c>
      <c r="AD326" s="30">
        <v>2.0192400000000002E-9</v>
      </c>
      <c r="AE326" s="29">
        <v>0.110475</v>
      </c>
      <c r="AF326" s="39">
        <v>1.3556299999999999</v>
      </c>
      <c r="AG326">
        <f t="shared" si="61"/>
        <v>600</v>
      </c>
      <c r="AH326">
        <f t="shared" si="62"/>
        <v>700.00000000000011</v>
      </c>
      <c r="AI326">
        <f t="shared" si="63"/>
        <v>800</v>
      </c>
      <c r="AJ326">
        <f t="shared" si="64"/>
        <v>500</v>
      </c>
      <c r="AK326">
        <f t="shared" si="65"/>
        <v>900</v>
      </c>
      <c r="AL326">
        <f t="shared" si="66"/>
        <v>383.33333333333303</v>
      </c>
      <c r="AO326">
        <v>0.06</v>
      </c>
      <c r="AP326">
        <v>7.0000000000000007E-2</v>
      </c>
      <c r="AQ326">
        <v>0.08</v>
      </c>
      <c r="AR326">
        <v>0.05</v>
      </c>
      <c r="AS326">
        <v>0.09</v>
      </c>
      <c r="AT326">
        <v>3.8333333333333303E-2</v>
      </c>
      <c r="AV326" s="29">
        <v>44.819999999999993</v>
      </c>
      <c r="AW326" s="29">
        <v>73.290000000000006</v>
      </c>
      <c r="AX326" s="29">
        <v>153.36000000000004</v>
      </c>
      <c r="AY326" s="29">
        <v>34.950000000000003</v>
      </c>
      <c r="AZ326" s="29">
        <v>115.38</v>
      </c>
      <c r="BA326" s="29">
        <v>4.4083333333333297</v>
      </c>
    </row>
    <row r="327" spans="1:53">
      <c r="A327" s="29" t="s">
        <v>136</v>
      </c>
      <c r="B327" s="29"/>
      <c r="C327" s="29">
        <v>36.405200000000001</v>
      </c>
      <c r="D327" s="39">
        <v>177.06800000000001</v>
      </c>
      <c r="E327" s="29">
        <v>9240.65</v>
      </c>
      <c r="F327" s="29">
        <v>4864.2700000000004</v>
      </c>
      <c r="G327" s="30">
        <v>4.5048300000000003E-12</v>
      </c>
      <c r="H327" s="29">
        <v>18997.400000000001</v>
      </c>
      <c r="I327" s="29">
        <v>1075.94</v>
      </c>
      <c r="J327" s="29">
        <v>138.827</v>
      </c>
      <c r="K327" s="29">
        <v>6.2615699999999999</v>
      </c>
      <c r="L327" s="29">
        <v>2138.65</v>
      </c>
      <c r="M327" s="29">
        <v>56.997900000000001</v>
      </c>
      <c r="N327" s="29">
        <v>31.6174</v>
      </c>
      <c r="O327" s="29">
        <v>68.245000000000005</v>
      </c>
      <c r="P327" s="29">
        <v>16678</v>
      </c>
      <c r="Q327" s="29">
        <v>93.645300000000006</v>
      </c>
      <c r="R327" s="29">
        <v>95.393199999999993</v>
      </c>
      <c r="S327" s="29">
        <v>4.92455</v>
      </c>
      <c r="T327" s="29">
        <v>59.388100000000001</v>
      </c>
      <c r="U327" s="29">
        <v>6.0367199999999999</v>
      </c>
      <c r="V327" s="29">
        <v>0.44282500000000002</v>
      </c>
      <c r="W327" s="30">
        <v>2.1827599999999999E-13</v>
      </c>
      <c r="X327" s="30">
        <v>8.7187399999999999E-7</v>
      </c>
      <c r="Y327" s="29">
        <v>4.2641099999999996</v>
      </c>
      <c r="Z327" s="29">
        <v>0.66400199999999998</v>
      </c>
      <c r="AA327" s="29">
        <v>3.10615</v>
      </c>
      <c r="AB327" s="29">
        <v>139.49100000000001</v>
      </c>
      <c r="AC327" s="30">
        <v>1.72138E-7</v>
      </c>
      <c r="AD327" s="30">
        <v>8.7144600000000005E-9</v>
      </c>
      <c r="AE327" s="29">
        <v>0.135708</v>
      </c>
      <c r="AF327" s="29">
        <v>1.4156899999999999</v>
      </c>
      <c r="AG327">
        <f t="shared" si="61"/>
        <v>600</v>
      </c>
      <c r="AH327">
        <f t="shared" si="62"/>
        <v>700.00000000000011</v>
      </c>
      <c r="AI327">
        <f t="shared" si="63"/>
        <v>800</v>
      </c>
      <c r="AJ327">
        <f t="shared" si="64"/>
        <v>500</v>
      </c>
      <c r="AK327">
        <f t="shared" si="65"/>
        <v>900</v>
      </c>
      <c r="AL327">
        <f t="shared" si="66"/>
        <v>383.33333333333303</v>
      </c>
      <c r="AO327">
        <v>0.06</v>
      </c>
      <c r="AP327">
        <v>7.0000000000000007E-2</v>
      </c>
      <c r="AQ327">
        <v>0.08</v>
      </c>
      <c r="AR327">
        <v>0.05</v>
      </c>
      <c r="AS327">
        <v>0.09</v>
      </c>
      <c r="AT327">
        <v>3.8333333333333303E-2</v>
      </c>
      <c r="AV327" s="29">
        <v>43.62</v>
      </c>
      <c r="AW327" s="29">
        <v>72.100000000000009</v>
      </c>
      <c r="AX327" s="29">
        <v>151.52000000000001</v>
      </c>
      <c r="AY327" s="29">
        <v>37.050000000000004</v>
      </c>
      <c r="AZ327" s="29">
        <v>118.71</v>
      </c>
      <c r="BA327" s="29">
        <v>4.7533333333333294</v>
      </c>
    </row>
    <row r="328" spans="1:53">
      <c r="A328" s="27" t="s">
        <v>137</v>
      </c>
      <c r="B328" s="27"/>
      <c r="C328" s="27">
        <v>19.489899999999999</v>
      </c>
      <c r="D328" s="27">
        <v>121.515</v>
      </c>
      <c r="E328" s="27">
        <v>4147.63</v>
      </c>
      <c r="F328" s="27">
        <v>3112.61</v>
      </c>
      <c r="G328" s="28">
        <v>3.7572899999999996E-12</v>
      </c>
      <c r="H328" s="27">
        <v>17070</v>
      </c>
      <c r="I328" s="27">
        <v>915.57100000000003</v>
      </c>
      <c r="J328" s="27">
        <v>177.98</v>
      </c>
      <c r="K328" s="27">
        <v>3.5207000000000002</v>
      </c>
      <c r="L328" s="27">
        <v>1173.6300000000001</v>
      </c>
      <c r="M328" s="27">
        <v>45.591700000000003</v>
      </c>
      <c r="N328" s="27">
        <v>17.008400000000002</v>
      </c>
      <c r="O328" s="27">
        <v>36.817799999999998</v>
      </c>
      <c r="P328" s="27">
        <v>9197.4599999999991</v>
      </c>
      <c r="Q328" s="27">
        <v>67.671499999999995</v>
      </c>
      <c r="R328" s="27">
        <v>61.587699999999998</v>
      </c>
      <c r="S328" s="27">
        <v>3.6736800000000001</v>
      </c>
      <c r="T328" s="27">
        <v>40.517699999999998</v>
      </c>
      <c r="U328" s="27">
        <v>8.4208599999999993</v>
      </c>
      <c r="V328" s="27">
        <v>0.43817099999999998</v>
      </c>
      <c r="W328" s="27">
        <v>6.2621399999999994E-2</v>
      </c>
      <c r="X328" s="28">
        <v>1.32242E-7</v>
      </c>
      <c r="Y328" s="27">
        <v>2.3492199999999999</v>
      </c>
      <c r="Z328" s="27">
        <v>0.70279800000000003</v>
      </c>
      <c r="AA328" s="27">
        <v>2.9339599999999999</v>
      </c>
      <c r="AB328" s="27">
        <v>100.648</v>
      </c>
      <c r="AC328" s="27">
        <v>1.27785E-2</v>
      </c>
      <c r="AD328" s="28">
        <v>2.8117599999999999E-8</v>
      </c>
      <c r="AE328" s="27">
        <v>8.0381300000000003E-2</v>
      </c>
      <c r="AF328" s="27">
        <v>1.2466200000000001</v>
      </c>
      <c r="AG328">
        <f t="shared" si="61"/>
        <v>600</v>
      </c>
      <c r="AH328">
        <f t="shared" si="62"/>
        <v>700.00000000000011</v>
      </c>
      <c r="AI328">
        <f t="shared" si="63"/>
        <v>800</v>
      </c>
      <c r="AJ328">
        <f t="shared" si="64"/>
        <v>500</v>
      </c>
      <c r="AK328">
        <f t="shared" si="65"/>
        <v>900</v>
      </c>
      <c r="AL328">
        <f t="shared" si="66"/>
        <v>383.33333333333303</v>
      </c>
      <c r="AO328">
        <v>0.06</v>
      </c>
      <c r="AP328">
        <v>7.0000000000000007E-2</v>
      </c>
      <c r="AQ328">
        <v>0.08</v>
      </c>
      <c r="AR328">
        <v>0.05</v>
      </c>
      <c r="AS328">
        <v>0.09</v>
      </c>
      <c r="AT328">
        <v>3.8333333333333303E-2</v>
      </c>
      <c r="AV328" s="27">
        <v>43.919999999999995</v>
      </c>
      <c r="AW328" s="27">
        <v>73.500000000000014</v>
      </c>
      <c r="AX328" s="27">
        <v>151.84</v>
      </c>
      <c r="AY328" s="27">
        <v>36.550000000000004</v>
      </c>
      <c r="AZ328" s="27">
        <v>117</v>
      </c>
      <c r="BA328" s="27">
        <v>4.3316666666666626</v>
      </c>
    </row>
    <row r="329" spans="1:53">
      <c r="A329" s="29" t="s">
        <v>138</v>
      </c>
      <c r="B329" s="29"/>
      <c r="C329" s="29">
        <v>32.193100000000001</v>
      </c>
      <c r="D329" s="29">
        <v>107.208</v>
      </c>
      <c r="E329" s="29">
        <v>4335.5200000000004</v>
      </c>
      <c r="F329" s="29">
        <v>3813.33</v>
      </c>
      <c r="G329" s="30">
        <v>4.3807099999999998E-12</v>
      </c>
      <c r="H329" s="29">
        <v>17804.3</v>
      </c>
      <c r="I329" s="29">
        <v>1295.3599999999999</v>
      </c>
      <c r="J329" s="29">
        <v>218.27199999999999</v>
      </c>
      <c r="K329" s="29">
        <v>7.6986400000000001</v>
      </c>
      <c r="L329" s="29">
        <v>1987.89</v>
      </c>
      <c r="M329" s="29">
        <v>52.828400000000002</v>
      </c>
      <c r="N329" s="29">
        <v>12.919700000000001</v>
      </c>
      <c r="O329" s="29">
        <v>62.979100000000003</v>
      </c>
      <c r="P329" s="29">
        <v>16538.400000000001</v>
      </c>
      <c r="Q329" s="29">
        <v>66.620599999999996</v>
      </c>
      <c r="R329" s="29">
        <v>88.556799999999996</v>
      </c>
      <c r="S329" s="29">
        <v>3.8495900000000001</v>
      </c>
      <c r="T329" s="29">
        <v>40.269100000000002</v>
      </c>
      <c r="U329" s="29">
        <v>5.9661799999999996</v>
      </c>
      <c r="V329" s="29">
        <v>0.40970600000000001</v>
      </c>
      <c r="W329" s="30">
        <v>1.47877E-14</v>
      </c>
      <c r="X329" s="30">
        <v>5.7332699999999998E-8</v>
      </c>
      <c r="Y329" s="29">
        <v>3.8674300000000001</v>
      </c>
      <c r="Z329" s="29">
        <v>0.80333200000000005</v>
      </c>
      <c r="AA329" s="29">
        <v>3.9894500000000002</v>
      </c>
      <c r="AB329" s="29">
        <v>114.76900000000001</v>
      </c>
      <c r="AC329" s="30">
        <v>7.5434899999999995E-8</v>
      </c>
      <c r="AD329" s="30">
        <v>1.5792E-7</v>
      </c>
      <c r="AE329" s="29">
        <v>0.139289</v>
      </c>
      <c r="AF329" s="29">
        <v>0.56677299999999997</v>
      </c>
      <c r="AG329">
        <f t="shared" si="61"/>
        <v>600</v>
      </c>
      <c r="AH329">
        <f t="shared" si="62"/>
        <v>700.00000000000011</v>
      </c>
      <c r="AI329">
        <f t="shared" si="63"/>
        <v>800</v>
      </c>
      <c r="AJ329">
        <f t="shared" si="64"/>
        <v>500</v>
      </c>
      <c r="AK329">
        <f t="shared" si="65"/>
        <v>900</v>
      </c>
      <c r="AL329">
        <f t="shared" si="66"/>
        <v>383.33333333333303</v>
      </c>
      <c r="AO329">
        <v>0.06</v>
      </c>
      <c r="AP329">
        <v>7.0000000000000007E-2</v>
      </c>
      <c r="AQ329">
        <v>0.08</v>
      </c>
      <c r="AR329">
        <v>0.05</v>
      </c>
      <c r="AS329">
        <v>0.09</v>
      </c>
      <c r="AT329">
        <v>3.8333333333333303E-2</v>
      </c>
      <c r="AV329" s="29">
        <v>42.72</v>
      </c>
      <c r="AW329" s="29">
        <v>73.850000000000009</v>
      </c>
      <c r="AX329" s="29">
        <v>150.96</v>
      </c>
      <c r="AY329" s="29">
        <v>37.800000000000004</v>
      </c>
      <c r="AZ329" s="29">
        <v>118.17</v>
      </c>
      <c r="BA329" s="29">
        <v>4.3316666666666626</v>
      </c>
    </row>
    <row r="330" spans="1:53">
      <c r="A330" s="27" t="s">
        <v>139</v>
      </c>
      <c r="B330" s="27"/>
      <c r="C330" s="27">
        <v>26.5337</v>
      </c>
      <c r="D330" s="27">
        <v>130.45699999999999</v>
      </c>
      <c r="E330" s="27">
        <v>6406.61</v>
      </c>
      <c r="F330" s="27">
        <v>4376.99</v>
      </c>
      <c r="G330" s="28">
        <v>4.8088799999999996E-12</v>
      </c>
      <c r="H330" s="27">
        <v>12856</v>
      </c>
      <c r="I330" s="27">
        <v>1521.55</v>
      </c>
      <c r="J330" s="27">
        <v>192.06399999999999</v>
      </c>
      <c r="K330" s="27">
        <v>5.10642</v>
      </c>
      <c r="L330" s="27">
        <v>1764.05</v>
      </c>
      <c r="M330" s="27">
        <v>53.504899999999999</v>
      </c>
      <c r="N330" s="27">
        <v>13.6496</v>
      </c>
      <c r="O330" s="27">
        <v>49.530900000000003</v>
      </c>
      <c r="P330" s="27">
        <v>12606.7</v>
      </c>
      <c r="Q330" s="27">
        <v>70.560500000000005</v>
      </c>
      <c r="R330" s="27">
        <v>90.999300000000005</v>
      </c>
      <c r="S330" s="27">
        <v>4.9602599999999999</v>
      </c>
      <c r="T330" s="27">
        <v>47.100999999999999</v>
      </c>
      <c r="U330" s="27">
        <v>5.3748800000000001</v>
      </c>
      <c r="V330" s="27">
        <v>0.27318700000000001</v>
      </c>
      <c r="W330" s="28">
        <v>3.9647600000000002E-15</v>
      </c>
      <c r="X330" s="28">
        <v>1.6188799999999999E-8</v>
      </c>
      <c r="Y330" s="27">
        <v>3.2196400000000001</v>
      </c>
      <c r="Z330" s="27">
        <v>1.03104</v>
      </c>
      <c r="AA330" s="27">
        <v>3.93533</v>
      </c>
      <c r="AB330" s="27">
        <v>125.004</v>
      </c>
      <c r="AC330" s="27">
        <v>0.11813700000000001</v>
      </c>
      <c r="AD330" s="27">
        <v>3.2900699999999998E-2</v>
      </c>
      <c r="AE330" s="27">
        <v>9.6563700000000002E-2</v>
      </c>
      <c r="AF330" s="27">
        <v>0.957569</v>
      </c>
      <c r="AG330">
        <f t="shared" si="61"/>
        <v>600</v>
      </c>
      <c r="AH330">
        <f t="shared" si="62"/>
        <v>700.00000000000011</v>
      </c>
      <c r="AI330">
        <f t="shared" si="63"/>
        <v>800</v>
      </c>
      <c r="AJ330">
        <f t="shared" si="64"/>
        <v>500</v>
      </c>
      <c r="AK330">
        <f t="shared" si="65"/>
        <v>900</v>
      </c>
      <c r="AL330">
        <f t="shared" si="66"/>
        <v>383.33333333333303</v>
      </c>
      <c r="AO330">
        <v>0.06</v>
      </c>
      <c r="AP330">
        <v>7.0000000000000007E-2</v>
      </c>
      <c r="AQ330">
        <v>0.08</v>
      </c>
      <c r="AR330">
        <v>0.05</v>
      </c>
      <c r="AS330">
        <v>0.09</v>
      </c>
      <c r="AT330">
        <v>3.8333333333333303E-2</v>
      </c>
      <c r="AV330" s="27">
        <v>43.499999999999993</v>
      </c>
      <c r="AW330" s="27">
        <v>73.290000000000006</v>
      </c>
      <c r="AX330" s="27">
        <v>152.96</v>
      </c>
      <c r="AY330" s="27">
        <v>37.300000000000004</v>
      </c>
      <c r="AZ330" s="27">
        <v>114.84</v>
      </c>
      <c r="BA330" s="27">
        <v>4.3699999999999957</v>
      </c>
    </row>
  </sheetData>
  <mergeCells count="21">
    <mergeCell ref="AQ45:AR52"/>
    <mergeCell ref="CG45:CH52"/>
    <mergeCell ref="A39:I42"/>
    <mergeCell ref="J39:Q42"/>
    <mergeCell ref="A56:A72"/>
    <mergeCell ref="A253:V258"/>
    <mergeCell ref="AG254:AO258"/>
    <mergeCell ref="JF22:JK30"/>
    <mergeCell ref="A110:V115"/>
    <mergeCell ref="AG111:AO115"/>
    <mergeCell ref="A185:V190"/>
    <mergeCell ref="AG186:AO190"/>
    <mergeCell ref="GI2:GI34"/>
    <mergeCell ref="GF1:GH4"/>
    <mergeCell ref="GF5:GH12"/>
    <mergeCell ref="IN24:IQ34"/>
    <mergeCell ref="IN2:IQ11"/>
    <mergeCell ref="A2:A34"/>
    <mergeCell ref="AQ2:AQ33"/>
    <mergeCell ref="CG2:CG42"/>
    <mergeCell ref="A45:B52"/>
  </mergeCells>
  <conditionalFormatting sqref="D79:I80">
    <cfRule type="expression" dxfId="11" priority="1">
      <formula>D79=MIN(D$57:D$67)</formula>
    </cfRule>
    <cfRule type="expression" dxfId="10" priority="2">
      <formula>D79=MAX(D$57:D$67)</formula>
    </cfRule>
  </conditionalFormatting>
  <conditionalFormatting sqref="D45:AO45">
    <cfRule type="cellIs" dxfId="9" priority="11" operator="lessThan">
      <formula>$C$118</formula>
    </cfRule>
    <cfRule type="cellIs" dxfId="8" priority="12" operator="greaterThan">
      <formula>$C$118</formula>
    </cfRule>
  </conditionalFormatting>
  <conditionalFormatting sqref="L57:N57 P57:U57 W57:AG57 D57:I58 AI57:AO72 J58:AG58 D59:AG59 J60:AG60 D60:I62 L61:N62 P61:U62 W61:AG62 D63:AG66 D67:I67 L67:N67 P67:U67 W67:AG67 D68:AG71 D72:I72 L72:N72 P72:U72 W72:AG72 L79:N80 P79:U80 W79:AG80 AI79:AO80">
    <cfRule type="expression" dxfId="7" priority="4">
      <formula>D57=MIN(D$57:D$67)</formula>
    </cfRule>
    <cfRule type="expression" dxfId="6" priority="5">
      <formula>D57=MAX(D$57:D$67)</formula>
    </cfRule>
  </conditionalFormatting>
  <conditionalFormatting sqref="O62 O67 O72">
    <cfRule type="top10" dxfId="5" priority="6" rank="1"/>
  </conditionalFormatting>
  <conditionalFormatting sqref="O80">
    <cfRule type="top10" dxfId="4" priority="3" rank="1"/>
  </conditionalFormatting>
  <conditionalFormatting sqref="AT45:CE45">
    <cfRule type="cellIs" dxfId="3" priority="9" operator="lessThan">
      <formula>$C$118</formula>
    </cfRule>
    <cfRule type="cellIs" dxfId="2" priority="10" operator="greaterThan">
      <formula>$C$118</formula>
    </cfRule>
  </conditionalFormatting>
  <conditionalFormatting sqref="CJ45:DU45">
    <cfRule type="cellIs" dxfId="1" priority="7" operator="lessThan">
      <formula>$C$118</formula>
    </cfRule>
    <cfRule type="cellIs" dxfId="0" priority="8" operator="greaterThan">
      <formula>$C$118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30761-3A57-44E8-887B-A53A68FB185E}">
  <dimension ref="A1:I33"/>
  <sheetViews>
    <sheetView tabSelected="1" zoomScale="85" zoomScaleNormal="85" workbookViewId="0">
      <selection activeCell="K30" sqref="K30"/>
    </sheetView>
  </sheetViews>
  <sheetFormatPr defaultRowHeight="14.4"/>
  <cols>
    <col min="2" max="3" width="8.88671875" customWidth="1"/>
    <col min="5" max="5" width="8.88671875" customWidth="1"/>
    <col min="7" max="7" width="8.88671875" customWidth="1"/>
  </cols>
  <sheetData>
    <row r="1" spans="1:8">
      <c r="A1" t="s">
        <v>677</v>
      </c>
      <c r="B1" t="s">
        <v>678</v>
      </c>
      <c r="D1" t="s">
        <v>681</v>
      </c>
      <c r="F1" t="s">
        <v>679</v>
      </c>
      <c r="H1" t="s">
        <v>682</v>
      </c>
    </row>
    <row r="3" spans="1:8">
      <c r="A3" t="s">
        <v>531</v>
      </c>
      <c r="B3" s="56">
        <v>38.655629570647662</v>
      </c>
      <c r="C3" s="56"/>
      <c r="D3" s="56">
        <v>38.380923769849694</v>
      </c>
      <c r="E3" s="56"/>
      <c r="F3" s="56">
        <v>49.921442553427106</v>
      </c>
      <c r="G3" s="56"/>
      <c r="H3" s="56">
        <v>49.476457374427817</v>
      </c>
    </row>
    <row r="4" spans="1:8">
      <c r="A4" t="s">
        <v>534</v>
      </c>
      <c r="B4" s="56">
        <v>2.3019928341277822</v>
      </c>
      <c r="C4" s="56"/>
      <c r="D4" s="56">
        <v>1.342081287862962</v>
      </c>
      <c r="E4" s="56"/>
      <c r="F4" s="56">
        <v>0.1718409788793723</v>
      </c>
      <c r="G4" s="56"/>
      <c r="H4" s="56">
        <v>0.15698852954023204</v>
      </c>
    </row>
    <row r="5" spans="1:8">
      <c r="A5" t="s">
        <v>530</v>
      </c>
      <c r="B5" s="56">
        <v>19.517009543960882</v>
      </c>
      <c r="C5" s="56"/>
      <c r="D5" s="56">
        <v>19.194021014009373</v>
      </c>
      <c r="E5" s="56"/>
      <c r="F5" s="56">
        <v>36.759057643367257</v>
      </c>
      <c r="G5" s="56"/>
      <c r="H5" s="56">
        <v>35.043360893794578</v>
      </c>
    </row>
    <row r="6" spans="1:8">
      <c r="A6" t="s">
        <v>538</v>
      </c>
      <c r="B6" s="56">
        <v>21.790357618625102</v>
      </c>
      <c r="C6" s="56"/>
      <c r="D6" s="56">
        <v>22.198746530575661</v>
      </c>
      <c r="E6" s="56"/>
      <c r="F6" s="56">
        <v>1.6408973249370749</v>
      </c>
      <c r="G6" s="56"/>
      <c r="H6" s="56">
        <v>2.2284264075077886</v>
      </c>
    </row>
    <row r="7" spans="1:8">
      <c r="A7" t="s">
        <v>537</v>
      </c>
      <c r="B7" s="56">
        <v>0.22246014272319056</v>
      </c>
      <c r="C7" s="56"/>
      <c r="D7" s="56">
        <v>0.23783610683245299</v>
      </c>
      <c r="E7" s="56"/>
      <c r="F7" s="56">
        <v>1.4359459136431621E-2</v>
      </c>
      <c r="G7" s="56"/>
      <c r="H7" s="56">
        <v>1.7585449819389698E-2</v>
      </c>
    </row>
    <row r="8" spans="1:8">
      <c r="A8" t="s">
        <v>529</v>
      </c>
      <c r="B8" s="56">
        <v>8.1186362701277197</v>
      </c>
      <c r="C8" s="56"/>
      <c r="D8" s="56">
        <v>8.9863569738736739</v>
      </c>
      <c r="E8" s="56"/>
      <c r="F8" s="56">
        <v>1.1466648380534392</v>
      </c>
      <c r="G8" s="56"/>
      <c r="H8" s="56">
        <v>1.3630294926221673</v>
      </c>
    </row>
    <row r="9" spans="1:8">
      <c r="A9" t="s">
        <v>532</v>
      </c>
      <c r="B9" s="56">
        <v>1.3327946410209906E-2</v>
      </c>
      <c r="C9" s="56"/>
      <c r="D9" s="56">
        <v>2.9145356143962124E-2</v>
      </c>
      <c r="E9" s="56"/>
      <c r="F9" s="56" t="s">
        <v>676</v>
      </c>
      <c r="G9" s="56"/>
      <c r="H9" s="56" t="s">
        <v>676</v>
      </c>
    </row>
    <row r="10" spans="1:8">
      <c r="A10" t="s">
        <v>527</v>
      </c>
      <c r="B10" s="56">
        <v>3.8143022923762072E-2</v>
      </c>
      <c r="C10" s="56"/>
      <c r="D10" s="56">
        <v>3.5673898568083527E-2</v>
      </c>
      <c r="E10" s="56"/>
      <c r="F10" s="56">
        <v>8.747359953890475E-3</v>
      </c>
      <c r="G10" s="56"/>
      <c r="H10" s="56">
        <v>9.9826666976683132E-3</v>
      </c>
    </row>
    <row r="11" spans="1:8">
      <c r="A11" t="s">
        <v>528</v>
      </c>
      <c r="B11" s="56">
        <v>6.7566079540511498E-2</v>
      </c>
      <c r="C11" s="56"/>
      <c r="D11" s="56">
        <v>9.3219034608797061E-2</v>
      </c>
      <c r="E11" s="56"/>
      <c r="F11" s="56">
        <v>0.25851210671306291</v>
      </c>
      <c r="G11" s="56"/>
      <c r="H11" s="56">
        <v>0.31187294871287813</v>
      </c>
    </row>
    <row r="12" spans="1:8">
      <c r="A12" t="s">
        <v>673</v>
      </c>
      <c r="B12" s="56">
        <v>9.6099428475764981</v>
      </c>
      <c r="C12" s="56"/>
      <c r="D12" s="56">
        <v>9.8308209499207262</v>
      </c>
      <c r="E12" s="56"/>
      <c r="F12" s="56">
        <v>10.172996061179612</v>
      </c>
      <c r="G12" s="56"/>
      <c r="H12" s="56">
        <v>11.390930831151575</v>
      </c>
    </row>
    <row r="13" spans="1:8">
      <c r="A13" t="s">
        <v>548</v>
      </c>
      <c r="B13" s="56">
        <v>0.12839694975170446</v>
      </c>
      <c r="C13" s="56"/>
      <c r="D13" s="56">
        <v>0.11006541188319328</v>
      </c>
      <c r="E13" s="56"/>
      <c r="F13" s="56">
        <v>0.35328324302014918</v>
      </c>
      <c r="G13" s="56"/>
      <c r="H13" s="56">
        <v>0.29112650011586988</v>
      </c>
    </row>
    <row r="14" spans="1:8">
      <c r="A14" t="s">
        <v>683</v>
      </c>
      <c r="B14" s="56">
        <f>SUM(B3:B13)</f>
        <v>100.46346282641503</v>
      </c>
      <c r="C14" s="56"/>
      <c r="D14" s="56">
        <f>SUM(D3:D13)</f>
        <v>100.43889033412854</v>
      </c>
      <c r="E14" s="56"/>
      <c r="F14" s="56">
        <f>SUM(F3:F13)</f>
        <v>100.44780156866739</v>
      </c>
      <c r="G14" s="56"/>
      <c r="H14" s="56">
        <f>SUM(H3:H13)</f>
        <v>100.28976109438995</v>
      </c>
    </row>
    <row r="16" spans="1:8">
      <c r="A16" t="s">
        <v>674</v>
      </c>
    </row>
    <row r="18" spans="1:9">
      <c r="A18" t="s">
        <v>145</v>
      </c>
      <c r="B18" s="57">
        <v>5.5865628241831917</v>
      </c>
      <c r="C18" s="83">
        <v>8</v>
      </c>
      <c r="D18">
        <v>5.5387841730154381</v>
      </c>
      <c r="E18" s="83">
        <v>8</v>
      </c>
      <c r="F18" s="57">
        <v>6.2716638897596413</v>
      </c>
      <c r="G18" s="83">
        <v>8</v>
      </c>
      <c r="H18" s="57">
        <v>6.2792141293408656</v>
      </c>
      <c r="I18" s="83">
        <v>8</v>
      </c>
    </row>
    <row r="19" spans="1:9">
      <c r="A19" t="s">
        <v>144</v>
      </c>
      <c r="B19" s="57">
        <v>2.4134371758168074</v>
      </c>
      <c r="C19" s="83"/>
      <c r="D19">
        <v>2.4612158269845628</v>
      </c>
      <c r="E19" s="83"/>
      <c r="F19" s="57">
        <v>1.7283361102403578</v>
      </c>
      <c r="G19" s="83"/>
      <c r="H19" s="57">
        <v>1.720785870659135</v>
      </c>
      <c r="I19" s="83"/>
    </row>
    <row r="20" spans="1:9">
      <c r="A20" t="s">
        <v>435</v>
      </c>
      <c r="B20" s="57">
        <v>0.91063555124333628</v>
      </c>
      <c r="C20" s="83">
        <v>5.59</v>
      </c>
      <c r="D20">
        <v>0.80295038468036084</v>
      </c>
      <c r="E20" s="84">
        <v>5.66</v>
      </c>
      <c r="F20" s="57">
        <v>3.7140674200790378</v>
      </c>
      <c r="G20" s="83">
        <v>4.12</v>
      </c>
      <c r="H20" s="57">
        <v>3.5206513655553717</v>
      </c>
      <c r="I20" s="84">
        <v>4.07</v>
      </c>
    </row>
    <row r="21" spans="1:9">
      <c r="A21" t="s">
        <v>148</v>
      </c>
      <c r="B21" s="57">
        <v>0.23701169767061289</v>
      </c>
      <c r="C21" s="83"/>
      <c r="D21">
        <v>0.19599579700742747</v>
      </c>
      <c r="E21" s="84"/>
      <c r="F21" s="57">
        <v>1.6236475446693752E-2</v>
      </c>
      <c r="G21" s="83"/>
      <c r="H21" s="57">
        <v>4.7126924053104501E-2</v>
      </c>
      <c r="I21" s="84"/>
    </row>
    <row r="22" spans="1:9">
      <c r="A22" t="s">
        <v>149</v>
      </c>
      <c r="B22" s="57">
        <v>2.6441689427554937</v>
      </c>
      <c r="C22" s="83"/>
      <c r="D22">
        <v>2.6801048339889766</v>
      </c>
      <c r="E22" s="84"/>
      <c r="F22" s="57">
        <v>0.17241823886128468</v>
      </c>
      <c r="G22" s="83"/>
      <c r="H22" s="57">
        <v>0.23657761217311624</v>
      </c>
      <c r="I22" s="84"/>
    </row>
    <row r="23" spans="1:9">
      <c r="A23" t="s">
        <v>348</v>
      </c>
      <c r="B23" s="57">
        <v>2.7229816104562248E-2</v>
      </c>
      <c r="C23" s="83"/>
      <c r="D23">
        <v>2.9077368932586927E-2</v>
      </c>
      <c r="E23" s="84"/>
      <c r="F23" s="57">
        <v>1.5277476635049256E-3</v>
      </c>
      <c r="G23" s="83"/>
      <c r="H23" s="57">
        <v>1.890443702305903E-3</v>
      </c>
      <c r="I23" s="84"/>
    </row>
    <row r="24" spans="1:9">
      <c r="A24" t="s">
        <v>143</v>
      </c>
      <c r="B24" s="57">
        <v>1.7484476678040872</v>
      </c>
      <c r="C24" s="83"/>
      <c r="D24">
        <v>1.9334179057397354</v>
      </c>
      <c r="E24" s="84"/>
      <c r="F24" s="57">
        <v>0.2147680878774593</v>
      </c>
      <c r="G24" s="83"/>
      <c r="H24" s="57">
        <v>0.25785435725155614</v>
      </c>
      <c r="I24" s="84"/>
    </row>
    <row r="25" spans="1:9">
      <c r="A25" t="s">
        <v>339</v>
      </c>
      <c r="B25" s="57">
        <v>2.2148659358586203E-2</v>
      </c>
      <c r="C25" s="83"/>
      <c r="D25">
        <v>2.0697429124961413E-2</v>
      </c>
      <c r="E25" s="84"/>
      <c r="F25" s="57">
        <v>4.4192110331237175E-3</v>
      </c>
      <c r="G25" s="83"/>
      <c r="H25" s="57">
        <v>5.0952003011899109E-3</v>
      </c>
      <c r="I25" s="84"/>
    </row>
    <row r="26" spans="1:9">
      <c r="A26" t="s">
        <v>147</v>
      </c>
      <c r="B26" s="57">
        <v>2.0687547991360793E-3</v>
      </c>
      <c r="C26" s="85">
        <v>1.82</v>
      </c>
      <c r="D26">
        <v>4.4898846715117954E-3</v>
      </c>
      <c r="E26" s="84">
        <v>1.87</v>
      </c>
      <c r="F26" s="58" t="s">
        <v>676</v>
      </c>
      <c r="G26" s="85">
        <v>1.89</v>
      </c>
      <c r="H26" s="58" t="s">
        <v>676</v>
      </c>
      <c r="I26" s="84">
        <v>2.11</v>
      </c>
    </row>
    <row r="27" spans="1:9" ht="14.4" customHeight="1">
      <c r="A27" t="s">
        <v>346</v>
      </c>
      <c r="B27" s="57">
        <v>3.7707909989611273E-2</v>
      </c>
      <c r="C27" s="85"/>
      <c r="D27">
        <v>5.2103982122864836E-2</v>
      </c>
      <c r="E27" s="84"/>
      <c r="F27" s="57">
        <v>6.937302129696353E-2</v>
      </c>
      <c r="G27" s="85"/>
      <c r="H27" s="57">
        <v>8.370264746347679E-2</v>
      </c>
      <c r="I27" s="84"/>
    </row>
    <row r="28" spans="1:9" ht="14.4" customHeight="1">
      <c r="A28" t="s">
        <v>146</v>
      </c>
      <c r="B28" s="57">
        <v>1.7750458832361837</v>
      </c>
      <c r="C28" s="85"/>
      <c r="D28">
        <v>1.8100669464042503</v>
      </c>
      <c r="E28" s="84"/>
      <c r="F28" s="57">
        <v>1.796759887038762</v>
      </c>
      <c r="G28" s="85"/>
      <c r="H28" s="57">
        <v>2.0117152626513986</v>
      </c>
      <c r="I28" s="84"/>
    </row>
    <row r="29" spans="1:9" ht="14.4" customHeight="1">
      <c r="A29" t="s">
        <v>316</v>
      </c>
      <c r="B29" s="57">
        <v>7.2545895693763244E-3</v>
      </c>
      <c r="C29" s="85"/>
      <c r="D29">
        <v>6.2287616245198267E-3</v>
      </c>
      <c r="E29" s="84"/>
      <c r="F29" s="57">
        <v>1.9167418939263142E-2</v>
      </c>
      <c r="G29" s="85"/>
      <c r="H29" s="57">
        <v>1.5797321178738832E-2</v>
      </c>
      <c r="I29" s="84"/>
    </row>
    <row r="32" spans="1:9">
      <c r="B32" s="57">
        <f>SUM(B20:B25)</f>
        <v>5.5896423349366779</v>
      </c>
      <c r="D32" s="57">
        <f>SUM(D20:D25)</f>
        <v>5.6622437194740485</v>
      </c>
      <c r="F32" s="57">
        <f>SUM(F20:F25)</f>
        <v>4.1234371809611039</v>
      </c>
      <c r="H32" s="57">
        <f>SUM(H20:H25)</f>
        <v>4.0691959030366442</v>
      </c>
    </row>
    <row r="33" spans="2:8">
      <c r="B33" s="57">
        <f>SUM(B26:B29)</f>
        <v>1.8220771375943074</v>
      </c>
      <c r="D33" s="57">
        <f>SUM(D26:D29)</f>
        <v>1.8728895748231467</v>
      </c>
      <c r="F33" s="57">
        <f>SUM(F26:F29)</f>
        <v>1.8853003272749886</v>
      </c>
      <c r="H33" s="57">
        <f>SUM(H26:H29)</f>
        <v>2.1112152312936141</v>
      </c>
    </row>
  </sheetData>
  <mergeCells count="12">
    <mergeCell ref="G18:G19"/>
    <mergeCell ref="I18:I19"/>
    <mergeCell ref="G20:G25"/>
    <mergeCell ref="I20:I25"/>
    <mergeCell ref="G26:G29"/>
    <mergeCell ref="I26:I29"/>
    <mergeCell ref="C18:C19"/>
    <mergeCell ref="E18:E19"/>
    <mergeCell ref="C20:C25"/>
    <mergeCell ref="E20:E25"/>
    <mergeCell ref="C26:C29"/>
    <mergeCell ref="E26:E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Biotites</vt:lpstr>
      <vt:lpstr>Bt +SEM</vt:lpstr>
      <vt:lpstr>Bt+SEM w LOD</vt:lpstr>
      <vt:lpstr>Bt Tidy Analysis</vt:lpstr>
      <vt:lpstr>Bt Closure T</vt:lpstr>
      <vt:lpstr>BTClosure Table</vt:lpstr>
      <vt:lpstr>BtAll</vt:lpstr>
      <vt:lpstr>Bt C v R</vt:lpstr>
      <vt:lpstr>Muscovite v Biotite</vt:lpstr>
      <vt:lpstr>StDevs</vt:lpstr>
    </vt:vector>
  </TitlesOfParts>
  <Company>Durham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Nicholson</dc:creator>
  <cp:lastModifiedBy>Will Nicholson</cp:lastModifiedBy>
  <dcterms:created xsi:type="dcterms:W3CDTF">2024-07-17T11:31:26Z</dcterms:created>
  <dcterms:modified xsi:type="dcterms:W3CDTF">2025-05-30T16:16:16Z</dcterms:modified>
</cp:coreProperties>
</file>