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ThesisZip/"/>
    </mc:Choice>
  </mc:AlternateContent>
  <xr:revisionPtr revIDLastSave="0" documentId="8_{1AD96652-7ECA-424A-931B-46D7AAA9F1D4}" xr6:coauthVersionLast="47" xr6:coauthVersionMax="47" xr10:uidLastSave="{00000000-0000-0000-0000-000000000000}"/>
  <bookViews>
    <workbookView xWindow="-108" yWindow="-108" windowWidth="23256" windowHeight="12576" xr2:uid="{88740FF9-EFEF-4FB7-A0F3-0479C401492F}"/>
  </bookViews>
  <sheets>
    <sheet name="1.AS" sheetId="1" r:id="rId1"/>
    <sheet name="1(B)MP" sheetId="2" r:id="rId2"/>
    <sheet name="1.AS v 1(B)MP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I18" i="3"/>
  <c r="Q14" i="2"/>
  <c r="R14" i="2"/>
  <c r="S14" i="2"/>
  <c r="T14" i="2"/>
  <c r="U14" i="2"/>
  <c r="V14" i="2"/>
  <c r="Y12" i="2"/>
  <c r="Y14" i="2"/>
  <c r="B15" i="3"/>
  <c r="K12" i="2"/>
  <c r="K14" i="2"/>
  <c r="L12" i="2"/>
  <c r="L14" i="2"/>
  <c r="M12" i="2"/>
  <c r="M14" i="2"/>
  <c r="N12" i="2"/>
  <c r="N14" i="2"/>
  <c r="O12" i="2"/>
  <c r="O14" i="2"/>
  <c r="P12" i="2"/>
  <c r="P14" i="2"/>
  <c r="Q12" i="2"/>
  <c r="R12" i="2"/>
  <c r="S12" i="2"/>
  <c r="T12" i="2"/>
  <c r="U12" i="2"/>
  <c r="V12" i="2"/>
  <c r="W12" i="2"/>
  <c r="W14" i="2"/>
  <c r="X12" i="2"/>
  <c r="X14" i="2"/>
  <c r="J12" i="2"/>
  <c r="J14" i="2"/>
  <c r="D12" i="2"/>
  <c r="B52" i="1"/>
  <c r="T28" i="1"/>
  <c r="U28" i="1"/>
  <c r="K26" i="1"/>
  <c r="K28" i="1"/>
  <c r="L26" i="1"/>
  <c r="L28" i="1"/>
  <c r="M26" i="1"/>
  <c r="M28" i="1"/>
  <c r="N26" i="1"/>
  <c r="N28" i="1"/>
  <c r="O26" i="1"/>
  <c r="O28" i="1"/>
  <c r="P26" i="1"/>
  <c r="P28" i="1"/>
  <c r="Q26" i="1"/>
  <c r="Q28" i="1"/>
  <c r="R26" i="1"/>
  <c r="R28" i="1"/>
  <c r="S26" i="1"/>
  <c r="S28" i="1"/>
  <c r="T26" i="1"/>
  <c r="U26" i="1"/>
  <c r="V26" i="1"/>
  <c r="V28" i="1"/>
  <c r="J26" i="1"/>
  <c r="J28" i="1"/>
  <c r="X28" i="1"/>
  <c r="D25" i="1"/>
  <c r="D24" i="1"/>
  <c r="D23" i="1"/>
  <c r="D22" i="1"/>
  <c r="D21" i="1"/>
  <c r="D27" i="1"/>
  <c r="AK10" i="1"/>
  <c r="BA10" i="1"/>
  <c r="AJ10" i="1"/>
  <c r="AZ10" i="1"/>
  <c r="AI10" i="1"/>
  <c r="AY10" i="1"/>
  <c r="AH10" i="1"/>
  <c r="AX10" i="1"/>
  <c r="AG10" i="1"/>
  <c r="AW10" i="1"/>
  <c r="AF10" i="1"/>
  <c r="AV10" i="1"/>
  <c r="AE10" i="1"/>
  <c r="AU10" i="1"/>
  <c r="AD10" i="1"/>
  <c r="AT10" i="1"/>
  <c r="AC10" i="1"/>
  <c r="AS10" i="1"/>
  <c r="AB10" i="1"/>
  <c r="AR10" i="1"/>
  <c r="AA10" i="1"/>
  <c r="AQ10" i="1"/>
  <c r="Z10" i="1"/>
  <c r="AP10" i="1"/>
  <c r="Y10" i="1"/>
  <c r="AO10" i="1"/>
  <c r="D10" i="1"/>
  <c r="AK9" i="1"/>
  <c r="BA9" i="1"/>
  <c r="AJ9" i="1"/>
  <c r="AZ9" i="1"/>
  <c r="AI9" i="1"/>
  <c r="AY9" i="1"/>
  <c r="AH9" i="1"/>
  <c r="AX9" i="1"/>
  <c r="AG9" i="1"/>
  <c r="AW9" i="1"/>
  <c r="AF9" i="1"/>
  <c r="AV9" i="1"/>
  <c r="AE9" i="1"/>
  <c r="AU9" i="1"/>
  <c r="AD9" i="1"/>
  <c r="AT9" i="1"/>
  <c r="AC9" i="1"/>
  <c r="AS9" i="1"/>
  <c r="AB9" i="1"/>
  <c r="AR9" i="1"/>
  <c r="AA9" i="1"/>
  <c r="AQ9" i="1"/>
  <c r="Z9" i="1"/>
  <c r="AP9" i="1"/>
  <c r="Y9" i="1"/>
  <c r="AO9" i="1"/>
  <c r="D9" i="1"/>
  <c r="AK8" i="1"/>
  <c r="BA8" i="1"/>
  <c r="AJ8" i="1"/>
  <c r="AZ8" i="1"/>
  <c r="AI8" i="1"/>
  <c r="AY8" i="1"/>
  <c r="AH8" i="1"/>
  <c r="AX8" i="1"/>
  <c r="AG8" i="1"/>
  <c r="AW8" i="1"/>
  <c r="AF8" i="1"/>
  <c r="AV8" i="1"/>
  <c r="AE8" i="1"/>
  <c r="AU8" i="1"/>
  <c r="AD8" i="1"/>
  <c r="AT8" i="1"/>
  <c r="AC8" i="1"/>
  <c r="AS8" i="1"/>
  <c r="AB8" i="1"/>
  <c r="AR8" i="1"/>
  <c r="AA8" i="1"/>
  <c r="AQ8" i="1"/>
  <c r="Z8" i="1"/>
  <c r="AP8" i="1"/>
  <c r="Y8" i="1"/>
  <c r="AO8" i="1"/>
  <c r="D8" i="1"/>
  <c r="AK7" i="1"/>
  <c r="BA7" i="1"/>
  <c r="AJ7" i="1"/>
  <c r="AZ7" i="1"/>
  <c r="AI7" i="1"/>
  <c r="AY7" i="1"/>
  <c r="AH7" i="1"/>
  <c r="AX7" i="1"/>
  <c r="AG7" i="1"/>
  <c r="AW7" i="1"/>
  <c r="AF7" i="1"/>
  <c r="AV7" i="1"/>
  <c r="AE7" i="1"/>
  <c r="AU7" i="1"/>
  <c r="AD7" i="1"/>
  <c r="AT7" i="1"/>
  <c r="AC7" i="1"/>
  <c r="AS7" i="1"/>
  <c r="AB7" i="1"/>
  <c r="AR7" i="1"/>
  <c r="AA7" i="1"/>
  <c r="AQ7" i="1"/>
  <c r="Z7" i="1"/>
  <c r="AP7" i="1"/>
  <c r="Y7" i="1"/>
  <c r="AO7" i="1"/>
  <c r="D7" i="1"/>
  <c r="AX6" i="1"/>
  <c r="AK6" i="1"/>
  <c r="BA6" i="1"/>
  <c r="AJ6" i="1"/>
  <c r="AZ6" i="1"/>
  <c r="AI6" i="1"/>
  <c r="AY6" i="1"/>
  <c r="AH6" i="1"/>
  <c r="AG6" i="1"/>
  <c r="AW6" i="1"/>
  <c r="AF6" i="1"/>
  <c r="AV6" i="1"/>
  <c r="AE6" i="1"/>
  <c r="AU6" i="1"/>
  <c r="AD6" i="1"/>
  <c r="AT6" i="1"/>
  <c r="AC6" i="1"/>
  <c r="AS6" i="1"/>
  <c r="AB6" i="1"/>
  <c r="AR6" i="1"/>
  <c r="AA6" i="1"/>
  <c r="AQ6" i="1"/>
  <c r="Z6" i="1"/>
  <c r="AP6" i="1"/>
  <c r="Y6" i="1"/>
  <c r="AO6" i="1"/>
  <c r="D6" i="1"/>
  <c r="AA12" i="2"/>
  <c r="AA14" i="2"/>
  <c r="X26" i="1"/>
  <c r="D12" i="1"/>
  <c r="BB7" i="1"/>
  <c r="BB9" i="1"/>
  <c r="BB10" i="1"/>
  <c r="BB8" i="1"/>
  <c r="BB6" i="1"/>
  <c r="BB12" i="1"/>
</calcChain>
</file>

<file path=xl/sharedStrings.xml><?xml version="1.0" encoding="utf-8"?>
<sst xmlns="http://schemas.openxmlformats.org/spreadsheetml/2006/main" count="346" uniqueCount="98">
  <si>
    <t>Calculating 1.AS Mineralogy</t>
  </si>
  <si>
    <t>Phase Map 1</t>
  </si>
  <si>
    <t>x (um)</t>
  </si>
  <si>
    <t>y (um)</t>
  </si>
  <si>
    <t>Area</t>
  </si>
  <si>
    <t>Phase Map 2</t>
  </si>
  <si>
    <t>Phase Map 3</t>
  </si>
  <si>
    <t>Phase Map 4</t>
  </si>
  <si>
    <t>Phase Map 5</t>
  </si>
  <si>
    <t>Area (um^2)</t>
  </si>
  <si>
    <t>Compositional %</t>
  </si>
  <si>
    <t>Quartz</t>
  </si>
  <si>
    <t>Plagioclase</t>
  </si>
  <si>
    <t>Muscovite</t>
  </si>
  <si>
    <t>Biotite</t>
  </si>
  <si>
    <t>Epidote</t>
  </si>
  <si>
    <t>Fluorapatite</t>
  </si>
  <si>
    <t>Titanite</t>
  </si>
  <si>
    <t>Fe-Oxide</t>
  </si>
  <si>
    <t>Chlorite</t>
  </si>
  <si>
    <t>Apatite</t>
  </si>
  <si>
    <t>Zircon</t>
  </si>
  <si>
    <t>Garnet</t>
  </si>
  <si>
    <t>Ilmenite</t>
  </si>
  <si>
    <t>Compositional Area occupied</t>
  </si>
  <si>
    <t>Compositional Decimal</t>
  </si>
  <si>
    <t xml:space="preserve">Total </t>
  </si>
  <si>
    <t>Total Area</t>
  </si>
  <si>
    <t xml:space="preserve">Unassigned Pixel </t>
  </si>
  <si>
    <t>Using Area:</t>
  </si>
  <si>
    <t>NB - there is measuring uncertainty with this - the measuring device on aztec approximates it to 'appropriate' metric - so when it is mm - I do not get the same precision as with smaller areas which are given in um</t>
  </si>
  <si>
    <t>Using pixels:</t>
  </si>
  <si>
    <t>Pixels</t>
  </si>
  <si>
    <t>Total Pixels:</t>
  </si>
  <si>
    <t>Total All Pixels:</t>
  </si>
  <si>
    <t>%Composition by pixels</t>
  </si>
  <si>
    <t>Total %:</t>
  </si>
  <si>
    <t>Phase</t>
  </si>
  <si>
    <t>%</t>
  </si>
  <si>
    <t>Total</t>
  </si>
  <si>
    <t>1(B)MP 1.1 Area 1</t>
  </si>
  <si>
    <t>1(B)MP1.1 Area 2</t>
  </si>
  <si>
    <t>1(B)MP 1.2 Area 1 (Area 3&amp;4)</t>
  </si>
  <si>
    <t>1(B)MP 1.2 Area 2 (Area 5)</t>
  </si>
  <si>
    <t>1(B)MP 1.2 Area 3</t>
  </si>
  <si>
    <t>1(B)MP 1.2 Area 4</t>
  </si>
  <si>
    <t>Zeolite</t>
  </si>
  <si>
    <t>Monazite</t>
  </si>
  <si>
    <t>Chloritoid - Ottrelite</t>
  </si>
  <si>
    <t>Total:</t>
  </si>
  <si>
    <t>% 1.AS</t>
  </si>
  <si>
    <t>% 1(B)MP</t>
  </si>
  <si>
    <t xml:space="preserve">Reactions </t>
  </si>
  <si>
    <t>Reference</t>
  </si>
  <si>
    <t>Conditions</t>
  </si>
  <si>
    <t>Qtz+plag+Kfsp+H2O=melt</t>
  </si>
  <si>
    <t>640-690*C</t>
  </si>
  <si>
    <t>Stevens and Clements, 1993 - from Lee et al 2023 (Fluid-fluxed partial melting of the Buncheon granitic gneiss in the Yeongnam Massif)</t>
  </si>
  <si>
    <t>Bt+Plag+qtz+fluid=Opx+Kfs+melt</t>
  </si>
  <si>
    <t xml:space="preserve">Rock dominated, sufficient mica need to be present </t>
  </si>
  <si>
    <t>Clemens and Droop (1998) - from Clemens et al 2020 (Conditions during the formation of granitic magmas by crustal melting)</t>
  </si>
  <si>
    <t>jhf</t>
  </si>
  <si>
    <t>Excess H2O, low T</t>
  </si>
  <si>
    <t>Mayne et al., 2019 - denoted 'b' - as within Clemens et al 2020 (Conditions during the formation of granitic magmas by crustal melting)</t>
  </si>
  <si>
    <t>Comments</t>
  </si>
  <si>
    <t>No peritectic minerals as these are congruent melting equilibria. Modelling indicates that partial melting and melt loss would increase relative abundance of bt in the residuum.</t>
  </si>
  <si>
    <t>Qtz+Plag+fluid=melt (Note:this 'wet' solidus rection would also consume a very small amount of bt and/or ms)</t>
  </si>
  <si>
    <t>Phl+Plag(Ab)+qtz+fluid=En+melt</t>
  </si>
  <si>
    <t xml:space="preserve">Higher T, H2O saturated </t>
  </si>
  <si>
    <t>Clemens et al 2020</t>
  </si>
  <si>
    <t>Ms+Plag+Qtz=Als+Kfs+melt (Ms dehydration melting)</t>
  </si>
  <si>
    <t>MP, MT</t>
  </si>
  <si>
    <t>Metapelitic protolith</t>
  </si>
  <si>
    <t>Weinberg and Hasalova - Thompson, 1983; Pëto, 1976; Spear, 199</t>
  </si>
  <si>
    <t>Bt+Plag+Qtz=Opx(+Cpx+Grt)+melt</t>
  </si>
  <si>
    <t>Variable</t>
  </si>
  <si>
    <t>Weinberg and Hasalova - Thompson, 1982; Vielzeuf and Holloway,
1988; Vielzeuf and Montel, 1994; Patiño Douce
and Beard, 1995, 1996</t>
  </si>
  <si>
    <t>Reactions that are relevant for me:</t>
  </si>
  <si>
    <t>No.6</t>
  </si>
  <si>
    <t>Bt+Qtz+Plag+H2O=melt</t>
  </si>
  <si>
    <t>680-690*C/6kbar</t>
  </si>
  <si>
    <t>Weinberg</t>
  </si>
  <si>
    <t>Watkins et al (2007)</t>
  </si>
  <si>
    <t>No.9</t>
  </si>
  <si>
    <t>Ms+Plag+Qtz+H2O=melt</t>
  </si>
  <si>
    <t>~700-900*C/&gt;6kbar</t>
  </si>
  <si>
    <t>Fornelli et al(2002) &amp; Patino Douce and Harris (1998)</t>
  </si>
  <si>
    <t>No.11</t>
  </si>
  <si>
    <t>Ms+Sil+Plag+Qtz+/-Grt+/-Bt+H2O=melt</t>
  </si>
  <si>
    <t>Johnson et al.(2003a)</t>
  </si>
  <si>
    <t>No.39</t>
  </si>
  <si>
    <t>Plag+Qtz+Bt+H2O=Ttn+melt</t>
  </si>
  <si>
    <t>Sawyer (2010)</t>
  </si>
  <si>
    <t>Melting Reactions to consider:</t>
  </si>
  <si>
    <t>Clemens et al 2020 (Conditions during the formation of granitic magmas by crustal melting)</t>
  </si>
  <si>
    <t>Within Reference</t>
  </si>
  <si>
    <t>(Note:this 'wet' solidus rection would also consume a very small amount of bt and/or ms)</t>
  </si>
  <si>
    <t xml:space="preserve">Qtz+Plag+fluid=melt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</si>
</sst>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/>
    <xf numFmtId="0" fontId="0" fillId="3" borderId="0" xfId="0" applyFill="1"/>
    <xf numFmtId="0" fontId="0" fillId="0" borderId="2" xfId="0" applyFont="1" applyBorder="1"/>
    <xf numFmtId="0" fontId="0" fillId="0" borderId="3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0" fillId="3" borderId="0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2" fontId="0" fillId="3" borderId="0" xfId="0" applyNumberForma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21</xdr:col>
      <xdr:colOff>238718</xdr:colOff>
      <xdr:row>52</xdr:row>
      <xdr:rowOff>113257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DFB2B-FE34-0ABA-F6D6-E314E81A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1520" y="1280160"/>
          <a:ext cx="10495238" cy="83428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21</xdr:col>
      <xdr:colOff>86337</xdr:colOff>
      <xdr:row>79</xdr:row>
      <xdr:rowOff>73691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E37C13-0CA5-E7B0-0C62-3BAE17D9B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1520" y="9692640"/>
          <a:ext cx="10342857" cy="48285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80</xdr:row>
      <xdr:rowOff>0</xdr:rowOff>
    </xdr:from>
    <xdr:to>
      <xdr:col>21</xdr:col>
      <xdr:colOff>153004</xdr:colOff>
      <xdr:row>122</xdr:row>
      <xdr:rowOff>42849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22C00D-3CF0-EF6F-82D7-0E774FFA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1520" y="14630400"/>
          <a:ext cx="10409524" cy="772380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123</xdr:row>
      <xdr:rowOff>0</xdr:rowOff>
    </xdr:from>
    <xdr:to>
      <xdr:col>21</xdr:col>
      <xdr:colOff>191099</xdr:colOff>
      <xdr:row>137</xdr:row>
      <xdr:rowOff>58728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CE574A-0378-C0C1-F079-36A91B236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51520" y="22494240"/>
          <a:ext cx="10447619" cy="26190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CC78DF-A533-4E01-873A-4E386E60289E}" name="Table1" displayName="Table1" ref="A38:B52" totalsRowShown="0">
  <autoFilter ref="A38:B52" xr:uid="{60CC78DF-A533-4E01-873A-4E386E60289E}"/>
  <tableColumns count="2">
    <tableColumn id="1" xr3:uid="{89BD30B5-2DB2-4CC3-91A5-1F556283E55B}" name="Phase"/>
    <tableColumn id="2" xr3:uid="{94C59082-DFF2-4DB3-9395-E5FA31CD7FBC}" name="%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D5553D-E89F-42E3-89F2-5B8A927E12D3}" name="Table2" displayName="Table2" ref="A25:B42" totalsRowShown="0">
  <autoFilter ref="A25:B42" xr:uid="{B0D5553D-E89F-42E3-89F2-5B8A927E12D3}"/>
  <tableColumns count="2">
    <tableColumn id="1" xr3:uid="{0B051E30-A7A0-4454-A92E-B932158F8E57}" name="Phase"/>
    <tableColumn id="2" xr3:uid="{8F74CA37-B5F4-4775-81D9-1A7F28E2EB6E}" name="%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D17CC-BF33-4F0E-9991-E6935721C788}" name="Table14" displayName="Table14" ref="A1:B15" totalsRowShown="0">
  <autoFilter ref="A1:B15" xr:uid="{399D17CC-BF33-4F0E-9991-E6935721C788}"/>
  <tableColumns count="2">
    <tableColumn id="1" xr3:uid="{75EE5D31-CF9F-48E6-94D6-17482CCAEDFF}" name="Phase"/>
    <tableColumn id="2" xr3:uid="{FB9C5E8B-3AD9-4E8D-AD51-2E30A5E933B4}" name="% 1.AS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2ABA78-E8C1-4887-8847-19DAE205959D}" name="Table26" displayName="Table26" ref="D1:E18" totalsRowShown="0">
  <autoFilter ref="D1:E18" xr:uid="{B42ABA78-E8C1-4887-8847-19DAE205959D}"/>
  <tableColumns count="2">
    <tableColumn id="1" xr3:uid="{9329C7D7-6E90-42F0-8268-C7FA5841FC55}" name="Phase"/>
    <tableColumn id="2" xr3:uid="{77ED3F84-49EA-4C53-88B5-091F1852BB28}" name="% 1(B)MP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8757407-6FEF-4011-BC7B-D32B99D9C2E3}" name="Table6" displayName="Table6" ref="H1:J18" totalsRowShown="0" headerRowDxfId="4" tableBorderDxfId="3">
  <autoFilter ref="H1:J18" xr:uid="{E8757407-6FEF-4011-BC7B-D32B99D9C2E3}"/>
  <tableColumns count="3">
    <tableColumn id="1" xr3:uid="{3F484C05-DFB2-47AF-A953-53DCC63C8113}" name="Phase" dataDxfId="2"/>
    <tableColumn id="2" xr3:uid="{C8BBECBC-F85C-4EF4-A759-BA5DCE2855A1}" name="% 1.AS" dataDxfId="1"/>
    <tableColumn id="3" xr3:uid="{A63357C4-2058-4E9D-85D6-78CC5FB638E7}" name="% 1(B)MP" dataDxfId="0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40BE620-CA69-4D79-B389-AA801756FF79}" name="Table7" displayName="Table7" ref="W27:AA32" totalsRowShown="0">
  <autoFilter ref="W27:AA32" xr:uid="{140BE620-CA69-4D79-B389-AA801756FF79}"/>
  <tableColumns count="5">
    <tableColumn id="1" xr3:uid="{819B2980-2174-4ACC-A7D2-23FDEC14D03D}" name="Melting Reactions to consider:"/>
    <tableColumn id="2" xr3:uid="{12ED5793-DD40-47E0-A381-323DB7109257}" name="Conditions"/>
    <tableColumn id="3" xr3:uid="{5A55B2C4-6D8C-461A-93A6-3666E0EC772B}" name="Comments"/>
    <tableColumn id="4" xr3:uid="{CCC9B232-A3AD-4704-9519-F8D9F1CB314A}" name="Reference"/>
    <tableColumn id="5" xr3:uid="{C5CAA37D-4FBE-4536-941B-7972B89AA9DE}" name="Within Referenc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9F28-EB33-40EA-B254-BB59657D3B91}">
  <dimension ref="A1:BB52"/>
  <sheetViews>
    <sheetView tabSelected="1" workbookViewId="0">
      <selection activeCell="A38" sqref="A38:B52"/>
    </sheetView>
  </sheetViews>
  <sheetFormatPr defaultRowHeight="14.4" x14ac:dyDescent="0.3"/>
  <cols>
    <col min="1" max="1" width="12.33203125" customWidth="1"/>
    <col min="4" max="5" width="11.44140625" customWidth="1"/>
    <col min="6" max="6" width="16.33203125" customWidth="1"/>
    <col min="7" max="7" width="11.44140625" customWidth="1"/>
    <col min="9" max="9" width="14.109375" customWidth="1"/>
    <col min="23" max="23" width="12.88671875" customWidth="1"/>
    <col min="24" max="24" width="15.109375" customWidth="1"/>
  </cols>
  <sheetData>
    <row r="1" spans="1:54" x14ac:dyDescent="0.3">
      <c r="A1" t="s">
        <v>0</v>
      </c>
    </row>
    <row r="2" spans="1:54" x14ac:dyDescent="0.3">
      <c r="A2" t="s">
        <v>29</v>
      </c>
    </row>
    <row r="5" spans="1:54" x14ac:dyDescent="0.3">
      <c r="A5" t="s">
        <v>4</v>
      </c>
      <c r="B5" t="s">
        <v>2</v>
      </c>
      <c r="C5" t="s">
        <v>3</v>
      </c>
      <c r="D5" t="s">
        <v>9</v>
      </c>
      <c r="F5" t="s">
        <v>28</v>
      </c>
      <c r="G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  <c r="T5" t="s">
        <v>21</v>
      </c>
      <c r="U5" t="s">
        <v>22</v>
      </c>
      <c r="V5" t="s">
        <v>23</v>
      </c>
      <c r="X5" t="s">
        <v>25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  <c r="AI5" t="s">
        <v>21</v>
      </c>
      <c r="AJ5" t="s">
        <v>22</v>
      </c>
      <c r="AK5" t="s">
        <v>23</v>
      </c>
      <c r="AM5" t="s">
        <v>24</v>
      </c>
      <c r="AO5" t="s">
        <v>11</v>
      </c>
      <c r="AP5" t="s">
        <v>12</v>
      </c>
      <c r="AQ5" t="s">
        <v>13</v>
      </c>
      <c r="AR5" t="s">
        <v>14</v>
      </c>
      <c r="AS5" t="s">
        <v>15</v>
      </c>
      <c r="AT5" t="s">
        <v>16</v>
      </c>
      <c r="AU5" t="s">
        <v>17</v>
      </c>
      <c r="AV5" t="s">
        <v>18</v>
      </c>
      <c r="AW5" t="s">
        <v>19</v>
      </c>
      <c r="AX5" t="s">
        <v>20</v>
      </c>
      <c r="AY5" t="s">
        <v>21</v>
      </c>
      <c r="AZ5" t="s">
        <v>22</v>
      </c>
      <c r="BA5" t="s">
        <v>23</v>
      </c>
      <c r="BB5" t="s">
        <v>27</v>
      </c>
    </row>
    <row r="6" spans="1:54" x14ac:dyDescent="0.3">
      <c r="A6" t="s">
        <v>1</v>
      </c>
      <c r="B6">
        <v>870</v>
      </c>
      <c r="C6">
        <v>598</v>
      </c>
      <c r="D6">
        <f>B6*C6</f>
        <v>520260</v>
      </c>
      <c r="J6">
        <v>6.8</v>
      </c>
      <c r="K6">
        <v>34.299999999999997</v>
      </c>
      <c r="L6">
        <v>3.9</v>
      </c>
      <c r="M6">
        <v>45.1</v>
      </c>
      <c r="N6">
        <v>4.9000000000000004</v>
      </c>
      <c r="O6">
        <v>0.9</v>
      </c>
      <c r="P6">
        <v>3.7</v>
      </c>
      <c r="Q6">
        <v>0.1</v>
      </c>
      <c r="R6">
        <v>0</v>
      </c>
      <c r="S6">
        <v>0</v>
      </c>
      <c r="T6">
        <v>0</v>
      </c>
      <c r="U6">
        <v>0</v>
      </c>
      <c r="V6">
        <v>0.2</v>
      </c>
      <c r="Y6">
        <f>J6/100</f>
        <v>6.8000000000000005E-2</v>
      </c>
      <c r="Z6">
        <f t="shared" ref="Z6:AK10" si="0">K6/100</f>
        <v>0.34299999999999997</v>
      </c>
      <c r="AA6">
        <f t="shared" si="0"/>
        <v>3.9E-2</v>
      </c>
      <c r="AB6">
        <f t="shared" si="0"/>
        <v>0.45100000000000001</v>
      </c>
      <c r="AC6">
        <f t="shared" si="0"/>
        <v>4.9000000000000002E-2</v>
      </c>
      <c r="AD6">
        <f t="shared" si="0"/>
        <v>9.0000000000000011E-3</v>
      </c>
      <c r="AE6">
        <f t="shared" si="0"/>
        <v>3.7000000000000005E-2</v>
      </c>
      <c r="AF6">
        <f t="shared" si="0"/>
        <v>1E-3</v>
      </c>
      <c r="AG6">
        <f t="shared" si="0"/>
        <v>0</v>
      </c>
      <c r="AH6">
        <f t="shared" si="0"/>
        <v>0</v>
      </c>
      <c r="AI6">
        <f t="shared" si="0"/>
        <v>0</v>
      </c>
      <c r="AJ6">
        <f t="shared" si="0"/>
        <v>0</v>
      </c>
      <c r="AK6">
        <f t="shared" si="0"/>
        <v>2E-3</v>
      </c>
      <c r="AO6">
        <f>Y6*520260</f>
        <v>35377.68</v>
      </c>
      <c r="AP6">
        <f t="shared" ref="AP6:BA10" si="1">Z6*520260</f>
        <v>178449.18</v>
      </c>
      <c r="AQ6">
        <f t="shared" si="1"/>
        <v>20290.14</v>
      </c>
      <c r="AR6">
        <f t="shared" si="1"/>
        <v>234637.26</v>
      </c>
      <c r="AS6">
        <f t="shared" si="1"/>
        <v>25492.74</v>
      </c>
      <c r="AT6">
        <f t="shared" si="1"/>
        <v>4682.34</v>
      </c>
      <c r="AU6">
        <f t="shared" si="1"/>
        <v>19249.620000000003</v>
      </c>
      <c r="AV6">
        <f t="shared" si="1"/>
        <v>520.26</v>
      </c>
      <c r="AW6">
        <f t="shared" si="1"/>
        <v>0</v>
      </c>
      <c r="AX6">
        <f t="shared" si="1"/>
        <v>0</v>
      </c>
      <c r="AY6">
        <f t="shared" si="1"/>
        <v>0</v>
      </c>
      <c r="AZ6">
        <f t="shared" si="1"/>
        <v>0</v>
      </c>
      <c r="BA6">
        <f t="shared" si="1"/>
        <v>1040.52</v>
      </c>
      <c r="BB6">
        <f>SUM(AO6:BA6)</f>
        <v>519739.74000000005</v>
      </c>
    </row>
    <row r="7" spans="1:54" x14ac:dyDescent="0.3">
      <c r="A7" t="s">
        <v>5</v>
      </c>
      <c r="B7">
        <v>870</v>
      </c>
      <c r="C7">
        <v>598</v>
      </c>
      <c r="D7">
        <f>B7*C7</f>
        <v>520260</v>
      </c>
      <c r="J7">
        <v>35.6</v>
      </c>
      <c r="K7">
        <v>34.4</v>
      </c>
      <c r="L7">
        <v>17.5</v>
      </c>
      <c r="M7">
        <v>7.6</v>
      </c>
      <c r="N7">
        <v>0.2</v>
      </c>
      <c r="O7">
        <v>0</v>
      </c>
      <c r="P7">
        <v>0.2</v>
      </c>
      <c r="Q7">
        <v>0</v>
      </c>
      <c r="R7">
        <v>0</v>
      </c>
      <c r="S7">
        <v>0</v>
      </c>
      <c r="T7">
        <v>0</v>
      </c>
      <c r="U7">
        <v>4.5</v>
      </c>
      <c r="V7">
        <v>0</v>
      </c>
      <c r="Y7">
        <f>J7/100</f>
        <v>0.35600000000000004</v>
      </c>
      <c r="Z7">
        <f t="shared" si="0"/>
        <v>0.34399999999999997</v>
      </c>
      <c r="AA7">
        <f t="shared" si="0"/>
        <v>0.17499999999999999</v>
      </c>
      <c r="AB7">
        <f t="shared" si="0"/>
        <v>7.5999999999999998E-2</v>
      </c>
      <c r="AC7">
        <f t="shared" si="0"/>
        <v>2E-3</v>
      </c>
      <c r="AD7">
        <f t="shared" si="0"/>
        <v>0</v>
      </c>
      <c r="AE7">
        <f t="shared" si="0"/>
        <v>2E-3</v>
      </c>
      <c r="AF7">
        <f t="shared" si="0"/>
        <v>0</v>
      </c>
      <c r="AG7">
        <f t="shared" si="0"/>
        <v>0</v>
      </c>
      <c r="AH7">
        <f t="shared" si="0"/>
        <v>0</v>
      </c>
      <c r="AI7">
        <f t="shared" si="0"/>
        <v>0</v>
      </c>
      <c r="AJ7">
        <f t="shared" si="0"/>
        <v>4.4999999999999998E-2</v>
      </c>
      <c r="AK7">
        <f t="shared" si="0"/>
        <v>0</v>
      </c>
      <c r="AO7">
        <f>Y7*520260</f>
        <v>185212.56000000003</v>
      </c>
      <c r="AP7">
        <f t="shared" si="1"/>
        <v>178969.43999999997</v>
      </c>
      <c r="AQ7">
        <f t="shared" si="1"/>
        <v>91045.5</v>
      </c>
      <c r="AR7">
        <f t="shared" si="1"/>
        <v>39539.760000000002</v>
      </c>
      <c r="AS7">
        <f t="shared" si="1"/>
        <v>1040.52</v>
      </c>
      <c r="AT7">
        <f t="shared" si="1"/>
        <v>0</v>
      </c>
      <c r="AU7">
        <f t="shared" si="1"/>
        <v>1040.52</v>
      </c>
      <c r="AV7">
        <f t="shared" si="1"/>
        <v>0</v>
      </c>
      <c r="AW7">
        <f t="shared" si="1"/>
        <v>0</v>
      </c>
      <c r="AX7">
        <f t="shared" si="1"/>
        <v>0</v>
      </c>
      <c r="AY7">
        <f t="shared" si="1"/>
        <v>0</v>
      </c>
      <c r="AZ7">
        <f t="shared" si="1"/>
        <v>23411.7</v>
      </c>
      <c r="BA7">
        <f t="shared" si="1"/>
        <v>0</v>
      </c>
      <c r="BB7">
        <f>SUM(AO7:BA7)</f>
        <v>520260.00000000006</v>
      </c>
    </row>
    <row r="8" spans="1:54" x14ac:dyDescent="0.3">
      <c r="A8" t="s">
        <v>6</v>
      </c>
      <c r="B8">
        <v>870</v>
      </c>
      <c r="C8">
        <v>598</v>
      </c>
      <c r="D8">
        <f>B8*C8</f>
        <v>520260</v>
      </c>
      <c r="J8">
        <v>14</v>
      </c>
      <c r="K8">
        <v>52.2</v>
      </c>
      <c r="L8">
        <v>14.6</v>
      </c>
      <c r="M8">
        <v>16.5</v>
      </c>
      <c r="N8">
        <v>2.4</v>
      </c>
      <c r="O8">
        <v>0</v>
      </c>
      <c r="P8">
        <v>0.3</v>
      </c>
      <c r="Q8">
        <v>0</v>
      </c>
      <c r="R8">
        <v>0</v>
      </c>
      <c r="S8">
        <v>0.1</v>
      </c>
      <c r="T8">
        <v>0</v>
      </c>
      <c r="U8">
        <v>0</v>
      </c>
      <c r="V8">
        <v>0</v>
      </c>
      <c r="Y8">
        <f>J8/100</f>
        <v>0.14000000000000001</v>
      </c>
      <c r="Z8">
        <f t="shared" si="0"/>
        <v>0.52200000000000002</v>
      </c>
      <c r="AA8">
        <f t="shared" si="0"/>
        <v>0.14599999999999999</v>
      </c>
      <c r="AB8">
        <f t="shared" si="0"/>
        <v>0.16500000000000001</v>
      </c>
      <c r="AC8">
        <f t="shared" si="0"/>
        <v>2.4E-2</v>
      </c>
      <c r="AD8">
        <f t="shared" si="0"/>
        <v>0</v>
      </c>
      <c r="AE8">
        <f t="shared" si="0"/>
        <v>3.0000000000000001E-3</v>
      </c>
      <c r="AF8">
        <f t="shared" si="0"/>
        <v>0</v>
      </c>
      <c r="AG8">
        <f t="shared" si="0"/>
        <v>0</v>
      </c>
      <c r="AH8">
        <f t="shared" si="0"/>
        <v>1E-3</v>
      </c>
      <c r="AI8">
        <f t="shared" si="0"/>
        <v>0</v>
      </c>
      <c r="AJ8">
        <f t="shared" si="0"/>
        <v>0</v>
      </c>
      <c r="AK8">
        <f t="shared" si="0"/>
        <v>0</v>
      </c>
      <c r="AO8">
        <f>Y8*520260</f>
        <v>72836.400000000009</v>
      </c>
      <c r="AP8">
        <f t="shared" si="1"/>
        <v>271575.72000000003</v>
      </c>
      <c r="AQ8">
        <f t="shared" si="1"/>
        <v>75957.959999999992</v>
      </c>
      <c r="AR8">
        <f t="shared" si="1"/>
        <v>85842.900000000009</v>
      </c>
      <c r="AS8">
        <f t="shared" si="1"/>
        <v>12486.24</v>
      </c>
      <c r="AT8">
        <f t="shared" si="1"/>
        <v>0</v>
      </c>
      <c r="AU8">
        <f t="shared" si="1"/>
        <v>1560.78</v>
      </c>
      <c r="AV8">
        <f t="shared" si="1"/>
        <v>0</v>
      </c>
      <c r="AW8">
        <f t="shared" si="1"/>
        <v>0</v>
      </c>
      <c r="AX8">
        <f t="shared" si="1"/>
        <v>520.26</v>
      </c>
      <c r="AY8">
        <f t="shared" si="1"/>
        <v>0</v>
      </c>
      <c r="AZ8">
        <f t="shared" si="1"/>
        <v>0</v>
      </c>
      <c r="BA8">
        <f t="shared" si="1"/>
        <v>0</v>
      </c>
      <c r="BB8">
        <f>SUM(AO8:BA8)</f>
        <v>520780.26000000013</v>
      </c>
    </row>
    <row r="9" spans="1:54" x14ac:dyDescent="0.3">
      <c r="A9" t="s">
        <v>7</v>
      </c>
      <c r="B9">
        <v>870</v>
      </c>
      <c r="C9">
        <v>1660</v>
      </c>
      <c r="D9">
        <f>B9*C9</f>
        <v>1444200</v>
      </c>
      <c r="J9">
        <v>39.9</v>
      </c>
      <c r="K9">
        <v>21.5</v>
      </c>
      <c r="L9">
        <v>20.3</v>
      </c>
      <c r="M9">
        <v>17.5</v>
      </c>
      <c r="N9">
        <v>0.2</v>
      </c>
      <c r="O9">
        <v>0</v>
      </c>
      <c r="P9">
        <v>0.4</v>
      </c>
      <c r="Q9">
        <v>0.2</v>
      </c>
      <c r="R9">
        <v>0</v>
      </c>
      <c r="S9">
        <v>0</v>
      </c>
      <c r="T9">
        <v>0</v>
      </c>
      <c r="U9">
        <v>0</v>
      </c>
      <c r="V9">
        <v>0</v>
      </c>
      <c r="Y9">
        <f>J9/100</f>
        <v>0.39899999999999997</v>
      </c>
      <c r="Z9">
        <f t="shared" si="0"/>
        <v>0.215</v>
      </c>
      <c r="AA9">
        <f t="shared" si="0"/>
        <v>0.20300000000000001</v>
      </c>
      <c r="AB9">
        <f t="shared" si="0"/>
        <v>0.17499999999999999</v>
      </c>
      <c r="AC9">
        <f t="shared" si="0"/>
        <v>2E-3</v>
      </c>
      <c r="AD9">
        <f t="shared" si="0"/>
        <v>0</v>
      </c>
      <c r="AE9">
        <f t="shared" si="0"/>
        <v>4.0000000000000001E-3</v>
      </c>
      <c r="AF9">
        <f t="shared" si="0"/>
        <v>2E-3</v>
      </c>
      <c r="AG9">
        <f t="shared" si="0"/>
        <v>0</v>
      </c>
      <c r="AH9">
        <f t="shared" si="0"/>
        <v>0</v>
      </c>
      <c r="AI9">
        <f t="shared" si="0"/>
        <v>0</v>
      </c>
      <c r="AJ9">
        <f t="shared" si="0"/>
        <v>0</v>
      </c>
      <c r="AK9">
        <f t="shared" si="0"/>
        <v>0</v>
      </c>
      <c r="AO9">
        <f>Y9*520260</f>
        <v>207583.74</v>
      </c>
      <c r="AP9">
        <f t="shared" si="1"/>
        <v>111855.9</v>
      </c>
      <c r="AQ9">
        <f t="shared" si="1"/>
        <v>105612.78000000001</v>
      </c>
      <c r="AR9">
        <f t="shared" si="1"/>
        <v>91045.5</v>
      </c>
      <c r="AS9">
        <f t="shared" si="1"/>
        <v>1040.52</v>
      </c>
      <c r="AT9">
        <f t="shared" si="1"/>
        <v>0</v>
      </c>
      <c r="AU9">
        <f t="shared" si="1"/>
        <v>2081.04</v>
      </c>
      <c r="AV9">
        <f t="shared" si="1"/>
        <v>1040.52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0</v>
      </c>
      <c r="BA9">
        <f t="shared" si="1"/>
        <v>0</v>
      </c>
      <c r="BB9">
        <f>SUM(AO9:BA9)</f>
        <v>520260.00000000006</v>
      </c>
    </row>
    <row r="10" spans="1:54" x14ac:dyDescent="0.3">
      <c r="A10" t="s">
        <v>8</v>
      </c>
      <c r="B10">
        <v>3930</v>
      </c>
      <c r="C10">
        <v>1660</v>
      </c>
      <c r="D10">
        <f>B10*C10</f>
        <v>6523800</v>
      </c>
      <c r="J10">
        <v>42</v>
      </c>
      <c r="K10">
        <v>18.600000000000001</v>
      </c>
      <c r="L10">
        <v>28</v>
      </c>
      <c r="M10">
        <v>10.199999999999999</v>
      </c>
      <c r="N10">
        <v>0.5</v>
      </c>
      <c r="O10">
        <v>0.2</v>
      </c>
      <c r="P10">
        <v>0.2</v>
      </c>
      <c r="Q10">
        <v>0.2</v>
      </c>
      <c r="R10">
        <v>0</v>
      </c>
      <c r="S10">
        <v>0</v>
      </c>
      <c r="T10">
        <v>0</v>
      </c>
      <c r="U10">
        <v>0</v>
      </c>
      <c r="V10">
        <v>0</v>
      </c>
      <c r="Y10">
        <f>J10/100</f>
        <v>0.42</v>
      </c>
      <c r="Z10">
        <f t="shared" si="0"/>
        <v>0.18600000000000003</v>
      </c>
      <c r="AA10">
        <f t="shared" si="0"/>
        <v>0.28000000000000003</v>
      </c>
      <c r="AB10">
        <f t="shared" si="0"/>
        <v>0.10199999999999999</v>
      </c>
      <c r="AC10">
        <f t="shared" si="0"/>
        <v>5.0000000000000001E-3</v>
      </c>
      <c r="AD10">
        <f t="shared" si="0"/>
        <v>2E-3</v>
      </c>
      <c r="AE10">
        <f t="shared" si="0"/>
        <v>2E-3</v>
      </c>
      <c r="AF10">
        <f t="shared" si="0"/>
        <v>2E-3</v>
      </c>
      <c r="AG10">
        <f t="shared" si="0"/>
        <v>0</v>
      </c>
      <c r="AH10">
        <f t="shared" si="0"/>
        <v>0</v>
      </c>
      <c r="AI10">
        <f t="shared" si="0"/>
        <v>0</v>
      </c>
      <c r="AJ10">
        <f t="shared" si="0"/>
        <v>0</v>
      </c>
      <c r="AK10">
        <f t="shared" si="0"/>
        <v>0</v>
      </c>
      <c r="AO10">
        <f>Y10*520260</f>
        <v>218509.19999999998</v>
      </c>
      <c r="AP10">
        <f t="shared" si="1"/>
        <v>96768.360000000015</v>
      </c>
      <c r="AQ10">
        <f t="shared" si="1"/>
        <v>145672.80000000002</v>
      </c>
      <c r="AR10">
        <f t="shared" si="1"/>
        <v>53066.52</v>
      </c>
      <c r="AS10">
        <f t="shared" si="1"/>
        <v>2601.3000000000002</v>
      </c>
      <c r="AT10">
        <f t="shared" si="1"/>
        <v>1040.52</v>
      </c>
      <c r="AU10">
        <f t="shared" si="1"/>
        <v>1040.52</v>
      </c>
      <c r="AV10">
        <f t="shared" si="1"/>
        <v>1040.52</v>
      </c>
      <c r="AW10">
        <f t="shared" si="1"/>
        <v>0</v>
      </c>
      <c r="AX10">
        <f t="shared" si="1"/>
        <v>0</v>
      </c>
      <c r="AY10">
        <f t="shared" si="1"/>
        <v>0</v>
      </c>
      <c r="AZ10">
        <f t="shared" si="1"/>
        <v>0</v>
      </c>
      <c r="BA10">
        <f t="shared" si="1"/>
        <v>0</v>
      </c>
      <c r="BB10">
        <f>SUM(AO10:BA10)</f>
        <v>519739.74000000005</v>
      </c>
    </row>
    <row r="12" spans="1:54" x14ac:dyDescent="0.3">
      <c r="C12" t="s">
        <v>26</v>
      </c>
      <c r="D12">
        <f>SUM(D6:D10)</f>
        <v>9528780</v>
      </c>
      <c r="BA12" t="s">
        <v>27</v>
      </c>
      <c r="BB12">
        <f>SUM(BB6:BB10)</f>
        <v>2600779.7400000002</v>
      </c>
    </row>
    <row r="14" spans="1:54" x14ac:dyDescent="0.3">
      <c r="A14" s="11" t="s">
        <v>30</v>
      </c>
      <c r="B14" s="11"/>
      <c r="C14" s="11"/>
      <c r="D14" s="11"/>
      <c r="E14" s="11"/>
      <c r="F14" s="11"/>
      <c r="G14" s="11"/>
      <c r="H14" s="11"/>
      <c r="I14" s="11"/>
    </row>
    <row r="15" spans="1:54" x14ac:dyDescent="0.3">
      <c r="A15" s="11"/>
      <c r="B15" s="11"/>
      <c r="C15" s="11"/>
      <c r="D15" s="11"/>
      <c r="E15" s="11"/>
      <c r="F15" s="11"/>
      <c r="G15" s="11"/>
      <c r="H15" s="11"/>
      <c r="I15" s="11"/>
    </row>
    <row r="16" spans="1:54" x14ac:dyDescent="0.3">
      <c r="A16" s="11"/>
      <c r="B16" s="11"/>
      <c r="C16" s="11"/>
      <c r="D16" s="11"/>
      <c r="E16" s="11"/>
      <c r="F16" s="11"/>
      <c r="G16" s="11"/>
      <c r="H16" s="11"/>
      <c r="I16" s="11"/>
    </row>
    <row r="18" spans="1:24" x14ac:dyDescent="0.3">
      <c r="A18" t="s">
        <v>31</v>
      </c>
    </row>
    <row r="20" spans="1:24" x14ac:dyDescent="0.3">
      <c r="A20" t="s">
        <v>4</v>
      </c>
      <c r="B20" t="s">
        <v>2</v>
      </c>
      <c r="C20" t="s">
        <v>3</v>
      </c>
      <c r="D20" t="s">
        <v>9</v>
      </c>
      <c r="F20" t="s">
        <v>28</v>
      </c>
      <c r="G20" t="s">
        <v>9</v>
      </c>
      <c r="I20" t="s">
        <v>32</v>
      </c>
      <c r="J20" t="s">
        <v>11</v>
      </c>
      <c r="K20" t="s">
        <v>12</v>
      </c>
      <c r="L20" t="s">
        <v>13</v>
      </c>
      <c r="M20" t="s">
        <v>14</v>
      </c>
      <c r="N20" t="s">
        <v>15</v>
      </c>
      <c r="O20" t="s">
        <v>16</v>
      </c>
      <c r="P20" t="s">
        <v>17</v>
      </c>
      <c r="Q20" t="s">
        <v>18</v>
      </c>
      <c r="R20" t="s">
        <v>19</v>
      </c>
      <c r="S20" t="s">
        <v>20</v>
      </c>
      <c r="T20" t="s">
        <v>21</v>
      </c>
      <c r="U20" t="s">
        <v>22</v>
      </c>
      <c r="V20" t="s">
        <v>23</v>
      </c>
    </row>
    <row r="21" spans="1:24" x14ac:dyDescent="0.3">
      <c r="A21" t="s">
        <v>1</v>
      </c>
      <c r="B21">
        <v>870</v>
      </c>
      <c r="C21">
        <v>598</v>
      </c>
      <c r="D21">
        <f>B21*C21</f>
        <v>520260</v>
      </c>
      <c r="J21">
        <v>10602</v>
      </c>
      <c r="K21">
        <v>53470</v>
      </c>
      <c r="L21">
        <v>6077</v>
      </c>
      <c r="M21">
        <v>70277</v>
      </c>
      <c r="N21">
        <v>7493</v>
      </c>
      <c r="O21">
        <v>1391</v>
      </c>
      <c r="P21">
        <v>5831</v>
      </c>
      <c r="Q21">
        <v>94</v>
      </c>
      <c r="R21">
        <v>0</v>
      </c>
      <c r="S21">
        <v>0</v>
      </c>
      <c r="T21">
        <v>0</v>
      </c>
      <c r="U21">
        <v>0</v>
      </c>
      <c r="V21">
        <v>419</v>
      </c>
    </row>
    <row r="22" spans="1:24" x14ac:dyDescent="0.3">
      <c r="A22" t="s">
        <v>5</v>
      </c>
      <c r="B22">
        <v>870</v>
      </c>
      <c r="C22">
        <v>598</v>
      </c>
      <c r="D22">
        <f>B22*C22</f>
        <v>520260</v>
      </c>
      <c r="J22">
        <v>56704</v>
      </c>
      <c r="K22">
        <v>55030</v>
      </c>
      <c r="L22">
        <v>27926</v>
      </c>
      <c r="M22">
        <v>12031</v>
      </c>
      <c r="N22">
        <v>407</v>
      </c>
      <c r="O22">
        <v>0</v>
      </c>
      <c r="P22">
        <v>399</v>
      </c>
      <c r="Q22">
        <v>0</v>
      </c>
      <c r="R22">
        <v>0</v>
      </c>
      <c r="S22">
        <v>0</v>
      </c>
      <c r="T22">
        <v>67</v>
      </c>
      <c r="U22">
        <v>7290</v>
      </c>
      <c r="V22">
        <v>0</v>
      </c>
    </row>
    <row r="23" spans="1:24" x14ac:dyDescent="0.3">
      <c r="A23" t="s">
        <v>6</v>
      </c>
      <c r="B23">
        <v>870</v>
      </c>
      <c r="C23">
        <v>598</v>
      </c>
      <c r="D23">
        <f>B23*C23</f>
        <v>520260</v>
      </c>
      <c r="J23">
        <v>20162</v>
      </c>
      <c r="K23">
        <v>75275</v>
      </c>
      <c r="L23">
        <v>21096</v>
      </c>
      <c r="M23">
        <v>23841</v>
      </c>
      <c r="N23">
        <v>3405</v>
      </c>
      <c r="O23">
        <v>0</v>
      </c>
      <c r="P23">
        <v>390</v>
      </c>
      <c r="Q23">
        <v>0</v>
      </c>
      <c r="R23">
        <v>0</v>
      </c>
      <c r="S23">
        <v>113</v>
      </c>
      <c r="T23">
        <v>7</v>
      </c>
      <c r="U23">
        <v>0</v>
      </c>
      <c r="V23">
        <v>0</v>
      </c>
    </row>
    <row r="24" spans="1:24" x14ac:dyDescent="0.3">
      <c r="A24" t="s">
        <v>7</v>
      </c>
      <c r="B24">
        <v>870</v>
      </c>
      <c r="C24">
        <v>1660</v>
      </c>
      <c r="D24">
        <f>B24*C24</f>
        <v>1444200</v>
      </c>
      <c r="J24">
        <v>195683</v>
      </c>
      <c r="K24">
        <v>105356</v>
      </c>
      <c r="L24">
        <v>99642</v>
      </c>
      <c r="M24">
        <v>85899</v>
      </c>
      <c r="N24">
        <v>797</v>
      </c>
      <c r="O24">
        <v>0</v>
      </c>
      <c r="P24">
        <v>1962</v>
      </c>
      <c r="Q24">
        <v>1037</v>
      </c>
      <c r="R24">
        <v>0</v>
      </c>
      <c r="S24">
        <v>0</v>
      </c>
      <c r="T24">
        <v>53</v>
      </c>
      <c r="U24">
        <v>0</v>
      </c>
      <c r="V24">
        <v>0</v>
      </c>
    </row>
    <row r="25" spans="1:24" x14ac:dyDescent="0.3">
      <c r="A25" t="s">
        <v>8</v>
      </c>
      <c r="B25">
        <v>3930</v>
      </c>
      <c r="C25">
        <v>1660</v>
      </c>
      <c r="D25">
        <f>B25*C25</f>
        <v>6523800</v>
      </c>
      <c r="J25">
        <v>808178</v>
      </c>
      <c r="K25">
        <v>357996</v>
      </c>
      <c r="L25">
        <v>539095</v>
      </c>
      <c r="M25">
        <v>195447</v>
      </c>
      <c r="N25">
        <v>9318</v>
      </c>
      <c r="O25">
        <v>3516</v>
      </c>
      <c r="P25">
        <v>4311</v>
      </c>
      <c r="Q25">
        <v>4263</v>
      </c>
      <c r="R25">
        <v>926</v>
      </c>
      <c r="S25">
        <v>0</v>
      </c>
      <c r="T25">
        <v>168</v>
      </c>
      <c r="U25">
        <v>0</v>
      </c>
      <c r="V25">
        <v>0</v>
      </c>
    </row>
    <row r="26" spans="1:24" x14ac:dyDescent="0.3">
      <c r="I26" t="s">
        <v>33</v>
      </c>
      <c r="J26">
        <f>SUM(J21:J25)</f>
        <v>1091329</v>
      </c>
      <c r="K26">
        <f t="shared" ref="K26:V26" si="2">SUM(K21:K25)</f>
        <v>647127</v>
      </c>
      <c r="L26">
        <f t="shared" si="2"/>
        <v>693836</v>
      </c>
      <c r="M26">
        <f t="shared" si="2"/>
        <v>387495</v>
      </c>
      <c r="N26">
        <f t="shared" si="2"/>
        <v>21420</v>
      </c>
      <c r="O26">
        <f t="shared" si="2"/>
        <v>4907</v>
      </c>
      <c r="P26">
        <f t="shared" si="2"/>
        <v>12893</v>
      </c>
      <c r="Q26">
        <f t="shared" si="2"/>
        <v>5394</v>
      </c>
      <c r="R26">
        <f t="shared" si="2"/>
        <v>926</v>
      </c>
      <c r="S26">
        <f t="shared" si="2"/>
        <v>113</v>
      </c>
      <c r="T26">
        <f t="shared" si="2"/>
        <v>295</v>
      </c>
      <c r="U26">
        <f t="shared" si="2"/>
        <v>7290</v>
      </c>
      <c r="V26">
        <f t="shared" si="2"/>
        <v>419</v>
      </c>
      <c r="W26" t="s">
        <v>34</v>
      </c>
      <c r="X26">
        <f>SUM(J26:V26)</f>
        <v>2873444</v>
      </c>
    </row>
    <row r="27" spans="1:24" x14ac:dyDescent="0.3">
      <c r="C27" t="s">
        <v>26</v>
      </c>
      <c r="D27">
        <f>SUM(D21:D25)</f>
        <v>9528780</v>
      </c>
      <c r="J27" t="s">
        <v>11</v>
      </c>
      <c r="K27" t="s">
        <v>12</v>
      </c>
      <c r="L27" t="s">
        <v>13</v>
      </c>
      <c r="M27" t="s">
        <v>14</v>
      </c>
      <c r="N27" t="s">
        <v>15</v>
      </c>
      <c r="O27" t="s">
        <v>16</v>
      </c>
      <c r="P27" t="s">
        <v>17</v>
      </c>
      <c r="Q27" t="s">
        <v>18</v>
      </c>
      <c r="R27" t="s">
        <v>19</v>
      </c>
      <c r="S27" t="s">
        <v>20</v>
      </c>
      <c r="T27" t="s">
        <v>21</v>
      </c>
      <c r="U27" t="s">
        <v>22</v>
      </c>
      <c r="V27" t="s">
        <v>23</v>
      </c>
    </row>
    <row r="28" spans="1:24" x14ac:dyDescent="0.3">
      <c r="I28" s="12" t="s">
        <v>35</v>
      </c>
      <c r="J28">
        <f>J26/2873444*100</f>
        <v>37.979824906975743</v>
      </c>
      <c r="K28">
        <f t="shared" ref="K28:V28" si="3">K26/2873444*100</f>
        <v>22.52095394933745</v>
      </c>
      <c r="L28">
        <f t="shared" si="3"/>
        <v>24.146494589767538</v>
      </c>
      <c r="M28">
        <f t="shared" si="3"/>
        <v>13.485385481672862</v>
      </c>
      <c r="N28">
        <f t="shared" si="3"/>
        <v>0.74544692710211158</v>
      </c>
      <c r="O28">
        <f t="shared" si="3"/>
        <v>0.17077068493417655</v>
      </c>
      <c r="P28">
        <f t="shared" si="3"/>
        <v>0.44869501545880136</v>
      </c>
      <c r="Q28">
        <f t="shared" si="3"/>
        <v>0.18771898808537768</v>
      </c>
      <c r="R28">
        <f t="shared" si="3"/>
        <v>3.222613699797177E-2</v>
      </c>
      <c r="S28">
        <f t="shared" si="3"/>
        <v>3.9325631541801409E-3</v>
      </c>
      <c r="T28">
        <f t="shared" si="3"/>
        <v>1.0266425933479128E-2</v>
      </c>
      <c r="U28">
        <f t="shared" si="3"/>
        <v>0.25370252561038253</v>
      </c>
      <c r="V28">
        <f t="shared" si="3"/>
        <v>1.4581804969924592E-2</v>
      </c>
      <c r="W28" t="s">
        <v>36</v>
      </c>
      <c r="X28">
        <f>SUM(J28:V28)</f>
        <v>100</v>
      </c>
    </row>
    <row r="29" spans="1:24" x14ac:dyDescent="0.3">
      <c r="I29" s="12"/>
    </row>
    <row r="30" spans="1:24" x14ac:dyDescent="0.3">
      <c r="I30" s="12"/>
    </row>
    <row r="35" spans="1:13" x14ac:dyDescent="0.3">
      <c r="A35" t="s">
        <v>11</v>
      </c>
      <c r="B35" t="s">
        <v>12</v>
      </c>
      <c r="C35" t="s">
        <v>13</v>
      </c>
      <c r="D35" t="s">
        <v>14</v>
      </c>
      <c r="E35" t="s">
        <v>15</v>
      </c>
      <c r="F35" t="s">
        <v>16</v>
      </c>
      <c r="G35" t="s">
        <v>17</v>
      </c>
      <c r="H35" t="s">
        <v>18</v>
      </c>
      <c r="I35" t="s">
        <v>19</v>
      </c>
      <c r="J35" t="s">
        <v>20</v>
      </c>
      <c r="K35" t="s">
        <v>21</v>
      </c>
      <c r="L35" t="s">
        <v>22</v>
      </c>
      <c r="M35" t="s">
        <v>23</v>
      </c>
    </row>
    <row r="36" spans="1:13" x14ac:dyDescent="0.3">
      <c r="A36">
        <v>37.979824906975743</v>
      </c>
      <c r="B36">
        <v>22.52095394933745</v>
      </c>
      <c r="C36">
        <v>24.146494589767538</v>
      </c>
      <c r="D36">
        <v>13.485385481672862</v>
      </c>
      <c r="E36">
        <v>0.74544692710211158</v>
      </c>
      <c r="F36">
        <v>0.17077068493417655</v>
      </c>
      <c r="G36">
        <v>0.44869501545880136</v>
      </c>
      <c r="H36">
        <v>0.18771898808537768</v>
      </c>
      <c r="I36">
        <v>3.222613699797177E-2</v>
      </c>
      <c r="J36">
        <v>3.9325631541801409E-3</v>
      </c>
      <c r="K36">
        <v>1.0266425933479128E-2</v>
      </c>
      <c r="L36">
        <v>0.25370252561038253</v>
      </c>
      <c r="M36">
        <v>1.4581804969924592E-2</v>
      </c>
    </row>
    <row r="38" spans="1:13" x14ac:dyDescent="0.3">
      <c r="A38" t="s">
        <v>37</v>
      </c>
      <c r="B38" t="s">
        <v>38</v>
      </c>
    </row>
    <row r="39" spans="1:13" x14ac:dyDescent="0.3">
      <c r="A39" t="s">
        <v>11</v>
      </c>
      <c r="B39">
        <v>37.979824906975743</v>
      </c>
    </row>
    <row r="40" spans="1:13" x14ac:dyDescent="0.3">
      <c r="A40" t="s">
        <v>12</v>
      </c>
      <c r="B40">
        <v>22.52095394933745</v>
      </c>
    </row>
    <row r="41" spans="1:13" x14ac:dyDescent="0.3">
      <c r="A41" t="s">
        <v>13</v>
      </c>
      <c r="B41">
        <v>24.146494589767538</v>
      </c>
    </row>
    <row r="42" spans="1:13" x14ac:dyDescent="0.3">
      <c r="A42" t="s">
        <v>14</v>
      </c>
      <c r="B42">
        <v>13.485385481672862</v>
      </c>
    </row>
    <row r="43" spans="1:13" x14ac:dyDescent="0.3">
      <c r="A43" t="s">
        <v>15</v>
      </c>
      <c r="B43">
        <v>0.74544692710211158</v>
      </c>
    </row>
    <row r="44" spans="1:13" x14ac:dyDescent="0.3">
      <c r="A44" t="s">
        <v>16</v>
      </c>
      <c r="B44">
        <v>0.17077068493417655</v>
      </c>
    </row>
    <row r="45" spans="1:13" x14ac:dyDescent="0.3">
      <c r="A45" t="s">
        <v>17</v>
      </c>
      <c r="B45">
        <v>0.44869501545880136</v>
      </c>
    </row>
    <row r="46" spans="1:13" x14ac:dyDescent="0.3">
      <c r="A46" t="s">
        <v>18</v>
      </c>
      <c r="B46">
        <v>0.18771898808537768</v>
      </c>
    </row>
    <row r="47" spans="1:13" x14ac:dyDescent="0.3">
      <c r="A47" t="s">
        <v>19</v>
      </c>
      <c r="B47">
        <v>3.222613699797177E-2</v>
      </c>
    </row>
    <row r="48" spans="1:13" x14ac:dyDescent="0.3">
      <c r="A48" t="s">
        <v>20</v>
      </c>
      <c r="B48">
        <v>3.9325631541801409E-3</v>
      </c>
    </row>
    <row r="49" spans="1:2" x14ac:dyDescent="0.3">
      <c r="A49" t="s">
        <v>21</v>
      </c>
      <c r="B49">
        <v>1.0266425933479128E-2</v>
      </c>
    </row>
    <row r="50" spans="1:2" x14ac:dyDescent="0.3">
      <c r="A50" t="s">
        <v>22</v>
      </c>
      <c r="B50">
        <v>0.25370252561038253</v>
      </c>
    </row>
    <row r="51" spans="1:2" x14ac:dyDescent="0.3">
      <c r="A51" t="s">
        <v>23</v>
      </c>
      <c r="B51">
        <v>1.4581804969924592E-2</v>
      </c>
    </row>
    <row r="52" spans="1:2" x14ac:dyDescent="0.3">
      <c r="A52" s="2" t="s">
        <v>39</v>
      </c>
      <c r="B52" s="2">
        <f>SUM(B39:B51)</f>
        <v>100</v>
      </c>
    </row>
  </sheetData>
  <mergeCells count="2">
    <mergeCell ref="A14:I16"/>
    <mergeCell ref="I28:I30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F423-F54C-440E-BADF-296D44429999}">
  <dimension ref="A3:AA42"/>
  <sheetViews>
    <sheetView workbookViewId="0">
      <selection activeCell="I37" sqref="I37"/>
    </sheetView>
  </sheetViews>
  <sheetFormatPr defaultRowHeight="14.4" x14ac:dyDescent="0.3"/>
  <cols>
    <col min="1" max="1" width="24.44140625" customWidth="1"/>
    <col min="11" max="11" width="13.44140625" customWidth="1"/>
  </cols>
  <sheetData>
    <row r="3" spans="1:27" x14ac:dyDescent="0.3">
      <c r="A3" t="s">
        <v>31</v>
      </c>
    </row>
    <row r="5" spans="1:27" x14ac:dyDescent="0.3">
      <c r="A5" t="s">
        <v>4</v>
      </c>
      <c r="B5" t="s">
        <v>2</v>
      </c>
      <c r="C5" t="s">
        <v>3</v>
      </c>
      <c r="D5" t="s">
        <v>9</v>
      </c>
      <c r="F5" t="s">
        <v>28</v>
      </c>
      <c r="G5" t="s">
        <v>9</v>
      </c>
      <c r="I5" t="s">
        <v>32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  <c r="T5" t="s">
        <v>21</v>
      </c>
      <c r="U5" t="s">
        <v>22</v>
      </c>
      <c r="V5" t="s">
        <v>23</v>
      </c>
      <c r="W5" t="s">
        <v>46</v>
      </c>
      <c r="X5" t="s">
        <v>47</v>
      </c>
      <c r="Y5" t="s">
        <v>48</v>
      </c>
    </row>
    <row r="6" spans="1:27" x14ac:dyDescent="0.3">
      <c r="A6" t="s">
        <v>40</v>
      </c>
      <c r="J6">
        <v>798555</v>
      </c>
      <c r="K6">
        <v>2721464</v>
      </c>
      <c r="L6">
        <v>324163</v>
      </c>
      <c r="M6">
        <v>2193</v>
      </c>
      <c r="N6">
        <v>5519</v>
      </c>
      <c r="O6">
        <v>0</v>
      </c>
      <c r="P6">
        <v>105</v>
      </c>
      <c r="Q6">
        <v>0</v>
      </c>
      <c r="R6">
        <v>0</v>
      </c>
      <c r="S6">
        <v>88</v>
      </c>
      <c r="T6">
        <v>0</v>
      </c>
      <c r="U6">
        <v>0</v>
      </c>
      <c r="V6">
        <v>0</v>
      </c>
      <c r="W6">
        <v>0</v>
      </c>
      <c r="X6">
        <v>0</v>
      </c>
      <c r="Y6">
        <v>99</v>
      </c>
    </row>
    <row r="7" spans="1:27" x14ac:dyDescent="0.3">
      <c r="A7" t="s">
        <v>41</v>
      </c>
      <c r="J7">
        <v>166757</v>
      </c>
      <c r="K7">
        <v>281144</v>
      </c>
      <c r="L7">
        <v>17947</v>
      </c>
      <c r="M7">
        <v>37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168</v>
      </c>
      <c r="U7">
        <v>0</v>
      </c>
      <c r="V7">
        <v>0</v>
      </c>
      <c r="W7">
        <v>60</v>
      </c>
      <c r="X7">
        <v>0</v>
      </c>
      <c r="Y7">
        <v>0</v>
      </c>
    </row>
    <row r="8" spans="1:27" x14ac:dyDescent="0.3">
      <c r="A8" t="s">
        <v>42</v>
      </c>
      <c r="J8">
        <v>1567169</v>
      </c>
      <c r="K8">
        <v>825325</v>
      </c>
      <c r="L8">
        <v>2181939</v>
      </c>
      <c r="M8">
        <v>3855</v>
      </c>
      <c r="N8">
        <v>7483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1348</v>
      </c>
      <c r="Y8">
        <v>0</v>
      </c>
    </row>
    <row r="9" spans="1:27" x14ac:dyDescent="0.3">
      <c r="A9" t="s">
        <v>43</v>
      </c>
      <c r="J9">
        <v>472060</v>
      </c>
      <c r="K9">
        <v>872341</v>
      </c>
      <c r="L9">
        <v>227913</v>
      </c>
      <c r="M9">
        <v>14326</v>
      </c>
      <c r="N9">
        <v>867</v>
      </c>
      <c r="O9">
        <v>4494</v>
      </c>
      <c r="P9">
        <v>470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7" x14ac:dyDescent="0.3">
      <c r="A10" t="s">
        <v>44</v>
      </c>
      <c r="J10">
        <v>3517161</v>
      </c>
      <c r="K10">
        <v>531710</v>
      </c>
      <c r="L10">
        <v>826544</v>
      </c>
      <c r="M10">
        <v>1542072</v>
      </c>
      <c r="N10">
        <v>959</v>
      </c>
      <c r="P10">
        <v>1632</v>
      </c>
      <c r="R10">
        <v>240</v>
      </c>
      <c r="S10">
        <v>36</v>
      </c>
      <c r="T10">
        <v>55</v>
      </c>
      <c r="V10">
        <v>357</v>
      </c>
      <c r="Y10">
        <v>0</v>
      </c>
    </row>
    <row r="11" spans="1:27" x14ac:dyDescent="0.3">
      <c r="A11" t="s">
        <v>45</v>
      </c>
      <c r="J11">
        <v>1700752</v>
      </c>
      <c r="K11">
        <v>1805459</v>
      </c>
      <c r="L11">
        <v>498658</v>
      </c>
      <c r="M11">
        <v>29634</v>
      </c>
      <c r="N11">
        <v>18772</v>
      </c>
      <c r="O11">
        <v>4320</v>
      </c>
      <c r="P11">
        <v>752</v>
      </c>
      <c r="Q11">
        <v>0</v>
      </c>
      <c r="R11">
        <v>28272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7" x14ac:dyDescent="0.3">
      <c r="C12" t="s">
        <v>26</v>
      </c>
      <c r="D12">
        <f>SUM(D6:D10)</f>
        <v>0</v>
      </c>
      <c r="I12" t="s">
        <v>33</v>
      </c>
      <c r="J12">
        <f>SUM(J6:J11)</f>
        <v>8222454</v>
      </c>
      <c r="K12">
        <f t="shared" ref="K12:Y12" si="0">SUM(K6:K11)</f>
        <v>7037443</v>
      </c>
      <c r="L12">
        <f t="shared" si="0"/>
        <v>4077164</v>
      </c>
      <c r="M12">
        <f t="shared" si="0"/>
        <v>1592117</v>
      </c>
      <c r="N12">
        <f t="shared" si="0"/>
        <v>33600</v>
      </c>
      <c r="O12">
        <f t="shared" si="0"/>
        <v>8814</v>
      </c>
      <c r="P12">
        <f t="shared" si="0"/>
        <v>2959</v>
      </c>
      <c r="Q12">
        <f t="shared" si="0"/>
        <v>0</v>
      </c>
      <c r="R12">
        <f t="shared" si="0"/>
        <v>28512</v>
      </c>
      <c r="S12">
        <f t="shared" si="0"/>
        <v>124</v>
      </c>
      <c r="T12">
        <f t="shared" si="0"/>
        <v>223</v>
      </c>
      <c r="U12">
        <f t="shared" si="0"/>
        <v>0</v>
      </c>
      <c r="V12">
        <f t="shared" si="0"/>
        <v>357</v>
      </c>
      <c r="W12">
        <f t="shared" si="0"/>
        <v>60</v>
      </c>
      <c r="X12">
        <f t="shared" si="0"/>
        <v>1348</v>
      </c>
      <c r="Y12">
        <f t="shared" si="0"/>
        <v>99</v>
      </c>
      <c r="Z12" t="s">
        <v>34</v>
      </c>
      <c r="AA12">
        <f>SUM(J12:Y12)</f>
        <v>21005274</v>
      </c>
    </row>
    <row r="13" spans="1:27" x14ac:dyDescent="0.3">
      <c r="J13" t="s">
        <v>11</v>
      </c>
      <c r="K13" t="s">
        <v>12</v>
      </c>
      <c r="L13" t="s">
        <v>13</v>
      </c>
      <c r="M13" t="s">
        <v>14</v>
      </c>
      <c r="N13" t="s">
        <v>15</v>
      </c>
      <c r="O13" t="s">
        <v>16</v>
      </c>
      <c r="P13" t="s">
        <v>17</v>
      </c>
      <c r="Q13" t="s">
        <v>18</v>
      </c>
      <c r="R13" t="s">
        <v>19</v>
      </c>
      <c r="S13" t="s">
        <v>20</v>
      </c>
      <c r="T13" t="s">
        <v>21</v>
      </c>
      <c r="U13" t="s">
        <v>22</v>
      </c>
      <c r="V13" t="s">
        <v>23</v>
      </c>
      <c r="W13" t="s">
        <v>46</v>
      </c>
      <c r="X13" t="s">
        <v>47</v>
      </c>
      <c r="Y13" t="s">
        <v>48</v>
      </c>
    </row>
    <row r="14" spans="1:27" x14ac:dyDescent="0.3">
      <c r="I14" s="12" t="s">
        <v>35</v>
      </c>
      <c r="J14">
        <f>J12/21005274*100</f>
        <v>39.144711942343626</v>
      </c>
      <c r="K14">
        <f t="shared" ref="K14:Y14" si="1">K12/21005274*100</f>
        <v>33.503219239130132</v>
      </c>
      <c r="L14">
        <f t="shared" si="1"/>
        <v>19.410191935606267</v>
      </c>
      <c r="M14">
        <f t="shared" si="1"/>
        <v>7.5796059599127341</v>
      </c>
      <c r="N14">
        <f t="shared" si="1"/>
        <v>0.15995982723196089</v>
      </c>
      <c r="O14">
        <f t="shared" si="1"/>
        <v>4.1960890393526885E-2</v>
      </c>
      <c r="P14">
        <f t="shared" si="1"/>
        <v>1.4086938356528937E-2</v>
      </c>
      <c r="Q14">
        <f t="shared" si="1"/>
        <v>0</v>
      </c>
      <c r="R14">
        <f t="shared" si="1"/>
        <v>0.13573733910826397</v>
      </c>
      <c r="S14">
        <f t="shared" si="1"/>
        <v>5.9032793383223666E-4</v>
      </c>
      <c r="T14">
        <f t="shared" si="1"/>
        <v>1.0616381390692643E-3</v>
      </c>
      <c r="U14">
        <f t="shared" si="1"/>
        <v>0</v>
      </c>
      <c r="V14">
        <f t="shared" si="1"/>
        <v>1.6995731643395845E-3</v>
      </c>
      <c r="W14">
        <f t="shared" si="1"/>
        <v>2.8564254862850158E-4</v>
      </c>
      <c r="X14">
        <f t="shared" si="1"/>
        <v>6.417435925853668E-3</v>
      </c>
      <c r="Y14">
        <f t="shared" si="1"/>
        <v>4.7131020523702763E-4</v>
      </c>
      <c r="Z14" t="s">
        <v>36</v>
      </c>
      <c r="AA14">
        <f>SUM(J14:Y14)</f>
        <v>100</v>
      </c>
    </row>
    <row r="15" spans="1:27" x14ac:dyDescent="0.3">
      <c r="I15" s="12"/>
    </row>
    <row r="16" spans="1:27" x14ac:dyDescent="0.3">
      <c r="I16" s="12"/>
    </row>
    <row r="22" spans="1:18" x14ac:dyDescent="0.3">
      <c r="A22" t="s">
        <v>11</v>
      </c>
      <c r="B22" t="s">
        <v>12</v>
      </c>
      <c r="C22" t="s">
        <v>13</v>
      </c>
      <c r="D22" t="s">
        <v>14</v>
      </c>
      <c r="E22" t="s">
        <v>15</v>
      </c>
      <c r="F22" t="s">
        <v>16</v>
      </c>
      <c r="G22" t="s">
        <v>17</v>
      </c>
      <c r="H22" t="s">
        <v>18</v>
      </c>
      <c r="I22" t="s">
        <v>19</v>
      </c>
      <c r="J22" t="s">
        <v>20</v>
      </c>
      <c r="K22" t="s">
        <v>21</v>
      </c>
      <c r="L22" t="s">
        <v>22</v>
      </c>
      <c r="M22" t="s">
        <v>23</v>
      </c>
      <c r="N22" t="s">
        <v>46</v>
      </c>
      <c r="O22" t="s">
        <v>47</v>
      </c>
      <c r="P22" t="s">
        <v>48</v>
      </c>
    </row>
    <row r="23" spans="1:18" x14ac:dyDescent="0.3">
      <c r="A23">
        <v>39.144711942343626</v>
      </c>
      <c r="B23">
        <v>33.503219239130132</v>
      </c>
      <c r="C23">
        <v>19.410191935606267</v>
      </c>
      <c r="D23">
        <v>7.5796059599127341</v>
      </c>
      <c r="E23">
        <v>0.15995982723196089</v>
      </c>
      <c r="F23">
        <v>4.1960890393526885E-2</v>
      </c>
      <c r="G23">
        <v>1.4086938356528937E-2</v>
      </c>
      <c r="H23">
        <v>0</v>
      </c>
      <c r="I23">
        <v>0.13573733910826397</v>
      </c>
      <c r="J23">
        <v>5.9032793383223666E-4</v>
      </c>
      <c r="K23">
        <v>1.0616381390692643E-3</v>
      </c>
      <c r="L23">
        <v>0</v>
      </c>
      <c r="M23">
        <v>1.6995731643395845E-3</v>
      </c>
      <c r="N23">
        <v>2.8564254862850158E-4</v>
      </c>
      <c r="O23">
        <v>6.417435925853668E-3</v>
      </c>
      <c r="P23">
        <v>4.7131020523702763E-4</v>
      </c>
      <c r="Q23" t="s">
        <v>36</v>
      </c>
      <c r="R23">
        <v>100</v>
      </c>
    </row>
    <row r="25" spans="1:18" x14ac:dyDescent="0.3">
      <c r="A25" t="s">
        <v>37</v>
      </c>
      <c r="B25" t="s">
        <v>38</v>
      </c>
    </row>
    <row r="26" spans="1:18" x14ac:dyDescent="0.3">
      <c r="A26" t="s">
        <v>11</v>
      </c>
      <c r="B26">
        <v>39.144711942343626</v>
      </c>
    </row>
    <row r="27" spans="1:18" x14ac:dyDescent="0.3">
      <c r="A27" t="s">
        <v>12</v>
      </c>
      <c r="B27">
        <v>33.503219239130132</v>
      </c>
    </row>
    <row r="28" spans="1:18" x14ac:dyDescent="0.3">
      <c r="A28" t="s">
        <v>13</v>
      </c>
      <c r="B28">
        <v>19.410191935606267</v>
      </c>
    </row>
    <row r="29" spans="1:18" x14ac:dyDescent="0.3">
      <c r="A29" t="s">
        <v>14</v>
      </c>
      <c r="B29">
        <v>7.5796059599127341</v>
      </c>
    </row>
    <row r="30" spans="1:18" x14ac:dyDescent="0.3">
      <c r="A30" t="s">
        <v>15</v>
      </c>
      <c r="B30">
        <v>0.15995982723196089</v>
      </c>
    </row>
    <row r="31" spans="1:18" x14ac:dyDescent="0.3">
      <c r="A31" t="s">
        <v>16</v>
      </c>
      <c r="B31">
        <v>4.1960890393526885E-2</v>
      </c>
    </row>
    <row r="32" spans="1:18" x14ac:dyDescent="0.3">
      <c r="A32" t="s">
        <v>17</v>
      </c>
      <c r="B32">
        <v>1.4086938356528937E-2</v>
      </c>
    </row>
    <row r="33" spans="1:2" x14ac:dyDescent="0.3">
      <c r="A33" t="s">
        <v>18</v>
      </c>
      <c r="B33">
        <v>0</v>
      </c>
    </row>
    <row r="34" spans="1:2" x14ac:dyDescent="0.3">
      <c r="A34" t="s">
        <v>19</v>
      </c>
      <c r="B34">
        <v>0.13573733910826397</v>
      </c>
    </row>
    <row r="35" spans="1:2" x14ac:dyDescent="0.3">
      <c r="A35" t="s">
        <v>20</v>
      </c>
      <c r="B35">
        <v>5.9032793383223666E-4</v>
      </c>
    </row>
    <row r="36" spans="1:2" x14ac:dyDescent="0.3">
      <c r="A36" t="s">
        <v>21</v>
      </c>
      <c r="B36">
        <v>1.0616381390692643E-3</v>
      </c>
    </row>
    <row r="37" spans="1:2" x14ac:dyDescent="0.3">
      <c r="A37" t="s">
        <v>22</v>
      </c>
      <c r="B37">
        <v>0</v>
      </c>
    </row>
    <row r="38" spans="1:2" x14ac:dyDescent="0.3">
      <c r="A38" t="s">
        <v>23</v>
      </c>
      <c r="B38">
        <v>1.6995731643395845E-3</v>
      </c>
    </row>
    <row r="39" spans="1:2" x14ac:dyDescent="0.3">
      <c r="A39" t="s">
        <v>46</v>
      </c>
      <c r="B39">
        <v>2.8564254862850158E-4</v>
      </c>
    </row>
    <row r="40" spans="1:2" x14ac:dyDescent="0.3">
      <c r="A40" t="s">
        <v>47</v>
      </c>
      <c r="B40">
        <v>6.417435925853668E-3</v>
      </c>
    </row>
    <row r="41" spans="1:2" x14ac:dyDescent="0.3">
      <c r="A41" t="s">
        <v>48</v>
      </c>
      <c r="B41">
        <v>4.7131020523702763E-4</v>
      </c>
    </row>
    <row r="42" spans="1:2" x14ac:dyDescent="0.3">
      <c r="A42" s="2" t="s">
        <v>49</v>
      </c>
      <c r="B42" s="2">
        <v>100</v>
      </c>
    </row>
  </sheetData>
  <mergeCells count="1">
    <mergeCell ref="I14:I16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75F6-F2A5-49E3-B057-B404B85685E9}">
  <dimension ref="A1:BQ32"/>
  <sheetViews>
    <sheetView zoomScale="70" zoomScaleNormal="70" workbookViewId="0">
      <selection activeCell="H32" sqref="H32"/>
    </sheetView>
  </sheetViews>
  <sheetFormatPr defaultRowHeight="14.4" x14ac:dyDescent="0.3"/>
  <cols>
    <col min="8" max="8" width="19.5546875" customWidth="1"/>
    <col min="9" max="9" width="11" customWidth="1"/>
    <col min="10" max="10" width="11.33203125" customWidth="1"/>
    <col min="19" max="19" width="44.109375" customWidth="1"/>
    <col min="21" max="21" width="43.33203125" customWidth="1"/>
    <col min="22" max="22" width="141.88671875" customWidth="1"/>
    <col min="23" max="23" width="29.5546875" customWidth="1"/>
    <col min="24" max="24" width="12.5546875" customWidth="1"/>
    <col min="25" max="25" width="10.6640625" customWidth="1"/>
    <col min="26" max="26" width="11.44140625" customWidth="1"/>
    <col min="27" max="27" width="17.88671875" customWidth="1"/>
    <col min="36" max="36" width="12.109375" customWidth="1"/>
  </cols>
  <sheetData>
    <row r="1" spans="1:69" x14ac:dyDescent="0.3">
      <c r="A1" t="s">
        <v>37</v>
      </c>
      <c r="B1" t="s">
        <v>50</v>
      </c>
      <c r="D1" t="s">
        <v>37</v>
      </c>
      <c r="E1" t="s">
        <v>51</v>
      </c>
      <c r="H1" s="5" t="s">
        <v>37</v>
      </c>
      <c r="I1" s="6" t="s">
        <v>50</v>
      </c>
      <c r="J1" s="6" t="s">
        <v>51</v>
      </c>
      <c r="M1" s="13" t="s">
        <v>52</v>
      </c>
      <c r="N1" s="13"/>
      <c r="O1" s="13"/>
      <c r="P1" s="13"/>
      <c r="Q1" s="13"/>
      <c r="R1" s="13"/>
      <c r="S1" s="13"/>
      <c r="T1" t="s">
        <v>54</v>
      </c>
      <c r="V1" t="s">
        <v>64</v>
      </c>
      <c r="W1" t="s">
        <v>53</v>
      </c>
    </row>
    <row r="2" spans="1:69" x14ac:dyDescent="0.3">
      <c r="A2" t="s">
        <v>11</v>
      </c>
      <c r="B2">
        <v>37.979824906975743</v>
      </c>
      <c r="D2" t="s">
        <v>11</v>
      </c>
      <c r="E2">
        <v>39.144711942343626</v>
      </c>
      <c r="H2" s="3" t="s">
        <v>11</v>
      </c>
      <c r="I2" s="1">
        <v>37.979824906975743</v>
      </c>
      <c r="J2" s="1">
        <v>39.144711942343626</v>
      </c>
      <c r="M2" s="13" t="s">
        <v>55</v>
      </c>
      <c r="N2" s="13"/>
      <c r="O2" s="13"/>
      <c r="P2" s="13"/>
      <c r="Q2" s="13"/>
      <c r="R2" s="13"/>
      <c r="S2" s="13"/>
      <c r="T2" t="s">
        <v>56</v>
      </c>
      <c r="W2" t="s">
        <v>57</v>
      </c>
    </row>
    <row r="3" spans="1:69" x14ac:dyDescent="0.3">
      <c r="A3" t="s">
        <v>12</v>
      </c>
      <c r="B3">
        <v>22.52095394933745</v>
      </c>
      <c r="D3" t="s">
        <v>12</v>
      </c>
      <c r="E3">
        <v>33.503219239130132</v>
      </c>
      <c r="H3" s="3" t="s">
        <v>12</v>
      </c>
      <c r="I3" s="1">
        <v>22.52095394933745</v>
      </c>
      <c r="J3" s="1">
        <v>33.503219239130132</v>
      </c>
      <c r="M3" s="13" t="s">
        <v>58</v>
      </c>
      <c r="N3" s="13"/>
      <c r="O3" s="13"/>
      <c r="P3" s="13"/>
      <c r="Q3" s="13"/>
      <c r="R3" s="13"/>
      <c r="S3" s="13"/>
      <c r="T3" t="s">
        <v>59</v>
      </c>
      <c r="W3" t="s">
        <v>60</v>
      </c>
    </row>
    <row r="4" spans="1:69" x14ac:dyDescent="0.3">
      <c r="A4" t="s">
        <v>13</v>
      </c>
      <c r="B4">
        <v>24.146494589767538</v>
      </c>
      <c r="D4" t="s">
        <v>13</v>
      </c>
      <c r="E4">
        <v>19.410191935606267</v>
      </c>
      <c r="H4" s="3" t="s">
        <v>13</v>
      </c>
      <c r="I4" s="1">
        <v>24.146494589767538</v>
      </c>
      <c r="J4" s="1">
        <v>19.410191935606267</v>
      </c>
      <c r="M4" s="13" t="s">
        <v>66</v>
      </c>
      <c r="N4" s="13"/>
      <c r="O4" s="13"/>
      <c r="P4" s="13"/>
      <c r="Q4" s="13"/>
      <c r="R4" s="13"/>
      <c r="S4" s="13"/>
      <c r="T4" t="s">
        <v>62</v>
      </c>
      <c r="V4" t="s">
        <v>65</v>
      </c>
      <c r="W4" t="s">
        <v>63</v>
      </c>
    </row>
    <row r="5" spans="1:69" x14ac:dyDescent="0.3">
      <c r="A5" t="s">
        <v>14</v>
      </c>
      <c r="B5">
        <v>13.485385481672862</v>
      </c>
      <c r="D5" t="s">
        <v>14</v>
      </c>
      <c r="E5">
        <v>7.5796059599127341</v>
      </c>
      <c r="H5" s="3" t="s">
        <v>14</v>
      </c>
      <c r="I5" s="1">
        <v>13.485385481672862</v>
      </c>
      <c r="J5" s="1">
        <v>7.5796059599127341</v>
      </c>
      <c r="M5" s="13" t="s">
        <v>67</v>
      </c>
      <c r="N5" s="13"/>
      <c r="O5" s="13"/>
      <c r="P5" s="13"/>
      <c r="Q5" s="13"/>
      <c r="R5" s="13"/>
      <c r="S5" s="13"/>
      <c r="T5" t="s">
        <v>68</v>
      </c>
      <c r="W5" t="s">
        <v>69</v>
      </c>
    </row>
    <row r="6" spans="1:69" x14ac:dyDescent="0.3">
      <c r="A6" t="s">
        <v>15</v>
      </c>
      <c r="B6">
        <v>0.74544692710211158</v>
      </c>
      <c r="D6" t="s">
        <v>15</v>
      </c>
      <c r="E6">
        <v>0.15995982723196089</v>
      </c>
      <c r="H6" s="3" t="s">
        <v>15</v>
      </c>
      <c r="I6" s="1">
        <v>0.74544692710211158</v>
      </c>
      <c r="J6" s="1">
        <v>0.15995982723196089</v>
      </c>
      <c r="M6" s="13" t="s">
        <v>70</v>
      </c>
      <c r="N6" s="13"/>
      <c r="O6" s="13"/>
      <c r="P6" s="13"/>
      <c r="Q6" s="13"/>
      <c r="R6" s="13"/>
      <c r="S6" s="13"/>
      <c r="T6" t="s">
        <v>71</v>
      </c>
      <c r="V6" t="s">
        <v>72</v>
      </c>
      <c r="W6" t="s">
        <v>73</v>
      </c>
    </row>
    <row r="7" spans="1:69" x14ac:dyDescent="0.3">
      <c r="A7" t="s">
        <v>16</v>
      </c>
      <c r="B7">
        <v>0.17077068493417655</v>
      </c>
      <c r="D7" t="s">
        <v>16</v>
      </c>
      <c r="E7">
        <v>4.1960890393526885E-2</v>
      </c>
      <c r="H7" s="3" t="s">
        <v>16</v>
      </c>
      <c r="I7" s="1">
        <v>0.17077068493417655</v>
      </c>
      <c r="J7" s="1">
        <v>4.1960890393526885E-2</v>
      </c>
      <c r="M7" s="13" t="s">
        <v>74</v>
      </c>
      <c r="N7" s="13"/>
      <c r="O7" s="13"/>
      <c r="P7" s="13"/>
      <c r="Q7" s="13"/>
      <c r="R7" s="13"/>
      <c r="S7" s="13"/>
      <c r="T7" t="s">
        <v>75</v>
      </c>
      <c r="W7" s="9" t="s">
        <v>76</v>
      </c>
    </row>
    <row r="8" spans="1:69" x14ac:dyDescent="0.3">
      <c r="A8" t="s">
        <v>17</v>
      </c>
      <c r="B8">
        <v>0.44869501545880136</v>
      </c>
      <c r="D8" t="s">
        <v>17</v>
      </c>
      <c r="E8">
        <v>1.4086938356528937E-2</v>
      </c>
      <c r="H8" s="3" t="s">
        <v>17</v>
      </c>
      <c r="I8" s="1">
        <v>0.44869501545880136</v>
      </c>
      <c r="J8" s="1">
        <v>1.4086938356528937E-2</v>
      </c>
      <c r="M8" s="13"/>
      <c r="N8" s="13"/>
      <c r="O8" s="13"/>
      <c r="P8" s="13"/>
      <c r="Q8" s="13"/>
      <c r="R8" s="13"/>
      <c r="S8" s="13"/>
    </row>
    <row r="9" spans="1:69" x14ac:dyDescent="0.3">
      <c r="A9" t="s">
        <v>18</v>
      </c>
      <c r="B9">
        <v>0.18771898808537768</v>
      </c>
      <c r="D9" t="s">
        <v>18</v>
      </c>
      <c r="E9">
        <v>0</v>
      </c>
      <c r="H9" s="3" t="s">
        <v>18</v>
      </c>
      <c r="I9" s="1">
        <v>0.18771898808537768</v>
      </c>
      <c r="J9" s="1">
        <v>0</v>
      </c>
      <c r="M9" s="13"/>
      <c r="N9" s="13"/>
      <c r="O9" s="13"/>
      <c r="P9" s="13"/>
      <c r="Q9" s="13"/>
      <c r="R9" s="13"/>
      <c r="S9" s="13"/>
    </row>
    <row r="10" spans="1:69" x14ac:dyDescent="0.3">
      <c r="A10" t="s">
        <v>19</v>
      </c>
      <c r="B10">
        <v>3.222613699797177E-2</v>
      </c>
      <c r="D10" t="s">
        <v>19</v>
      </c>
      <c r="E10">
        <v>0.13573733910826397</v>
      </c>
      <c r="H10" s="3" t="s">
        <v>19</v>
      </c>
      <c r="I10" s="1">
        <v>3.222613699797177E-2</v>
      </c>
      <c r="J10" s="1">
        <v>0.13573733910826397</v>
      </c>
      <c r="M10" s="13"/>
      <c r="N10" s="13"/>
      <c r="O10" s="13"/>
      <c r="P10" s="13"/>
      <c r="Q10" s="13"/>
      <c r="R10" s="13"/>
      <c r="S10" s="13"/>
    </row>
    <row r="11" spans="1:69" x14ac:dyDescent="0.3">
      <c r="A11" t="s">
        <v>20</v>
      </c>
      <c r="B11">
        <v>3.9325631541801409E-3</v>
      </c>
      <c r="D11" t="s">
        <v>20</v>
      </c>
      <c r="E11">
        <v>5.9032793383223666E-4</v>
      </c>
      <c r="H11" s="3" t="s">
        <v>20</v>
      </c>
      <c r="I11" s="1">
        <v>3.9325631541801409E-3</v>
      </c>
      <c r="J11" s="1">
        <v>5.9032793383223666E-4</v>
      </c>
      <c r="M11" s="13"/>
      <c r="N11" s="13"/>
      <c r="O11" s="13"/>
      <c r="P11" s="13"/>
      <c r="Q11" s="13"/>
      <c r="R11" s="13"/>
      <c r="S11" s="13"/>
    </row>
    <row r="12" spans="1:69" x14ac:dyDescent="0.3">
      <c r="A12" t="s">
        <v>21</v>
      </c>
      <c r="B12">
        <v>1.0266425933479128E-2</v>
      </c>
      <c r="D12" t="s">
        <v>21</v>
      </c>
      <c r="E12">
        <v>1.0616381390692643E-3</v>
      </c>
      <c r="H12" s="3" t="s">
        <v>21</v>
      </c>
      <c r="I12" s="1">
        <v>1.0266425933479128E-2</v>
      </c>
      <c r="J12" s="1">
        <v>1.0616381390692643E-3</v>
      </c>
      <c r="M12" s="13"/>
      <c r="N12" s="13"/>
      <c r="O12" s="13"/>
      <c r="P12" s="13"/>
      <c r="Q12" s="13"/>
      <c r="R12" s="13"/>
      <c r="S12" s="13"/>
    </row>
    <row r="13" spans="1:69" x14ac:dyDescent="0.3">
      <c r="A13" t="s">
        <v>22</v>
      </c>
      <c r="B13">
        <v>0.25370252561038253</v>
      </c>
      <c r="D13" t="s">
        <v>22</v>
      </c>
      <c r="E13">
        <v>0</v>
      </c>
      <c r="H13" s="3" t="s">
        <v>22</v>
      </c>
      <c r="I13" s="1">
        <v>0.25370252561038253</v>
      </c>
      <c r="J13" s="1">
        <v>0</v>
      </c>
      <c r="M13" s="13"/>
      <c r="N13" s="13"/>
      <c r="O13" s="13"/>
      <c r="P13" s="13"/>
      <c r="Q13" s="13"/>
      <c r="R13" s="13"/>
      <c r="S13" s="13"/>
      <c r="BQ13" t="s">
        <v>61</v>
      </c>
    </row>
    <row r="14" spans="1:69" x14ac:dyDescent="0.3">
      <c r="A14" t="s">
        <v>23</v>
      </c>
      <c r="B14">
        <v>1.4581804969924592E-2</v>
      </c>
      <c r="D14" t="s">
        <v>23</v>
      </c>
      <c r="E14">
        <v>1.6995731643395845E-3</v>
      </c>
      <c r="H14" s="3" t="s">
        <v>23</v>
      </c>
      <c r="I14" s="1">
        <v>1.4581804969924592E-2</v>
      </c>
      <c r="J14" s="1">
        <v>1.6995731643395845E-3</v>
      </c>
      <c r="M14" s="13"/>
      <c r="N14" s="13"/>
      <c r="O14" s="13"/>
      <c r="P14" s="13"/>
      <c r="Q14" s="13"/>
      <c r="R14" s="13"/>
      <c r="S14" s="13"/>
    </row>
    <row r="15" spans="1:69" x14ac:dyDescent="0.3">
      <c r="A15" s="2" t="s">
        <v>39</v>
      </c>
      <c r="B15" s="2">
        <f>SUM(B2:B14)</f>
        <v>100</v>
      </c>
      <c r="D15" t="s">
        <v>46</v>
      </c>
      <c r="E15">
        <v>2.8564254862850158E-4</v>
      </c>
      <c r="H15" s="3" t="s">
        <v>46</v>
      </c>
      <c r="I15" s="4">
        <v>0</v>
      </c>
      <c r="J15" s="1">
        <v>2.8564254862850158E-4</v>
      </c>
      <c r="M15" s="13"/>
      <c r="N15" s="13"/>
      <c r="O15" s="13"/>
      <c r="P15" s="13"/>
      <c r="Q15" s="13"/>
      <c r="R15" s="13"/>
      <c r="S15" s="13"/>
    </row>
    <row r="16" spans="1:69" x14ac:dyDescent="0.3">
      <c r="D16" t="s">
        <v>47</v>
      </c>
      <c r="E16">
        <v>6.417435925853668E-3</v>
      </c>
      <c r="H16" s="3" t="s">
        <v>47</v>
      </c>
      <c r="I16" s="4">
        <v>0</v>
      </c>
      <c r="J16" s="1">
        <v>6.417435925853668E-3</v>
      </c>
      <c r="M16" s="13"/>
      <c r="N16" s="13"/>
      <c r="O16" s="13"/>
      <c r="P16" s="13"/>
      <c r="Q16" s="13"/>
      <c r="R16" s="13"/>
      <c r="S16" s="13"/>
    </row>
    <row r="17" spans="4:37" x14ac:dyDescent="0.3">
      <c r="D17" t="s">
        <v>48</v>
      </c>
      <c r="E17">
        <v>4.7131020523702763E-4</v>
      </c>
      <c r="H17" s="3" t="s">
        <v>48</v>
      </c>
      <c r="I17" s="4">
        <v>0</v>
      </c>
      <c r="J17" s="1">
        <v>4.7131020523702763E-4</v>
      </c>
      <c r="M17" s="13"/>
      <c r="N17" s="13"/>
      <c r="O17" s="13"/>
      <c r="P17" s="13"/>
      <c r="Q17" s="13"/>
      <c r="R17" s="13"/>
      <c r="S17" s="13"/>
      <c r="W17" t="s">
        <v>77</v>
      </c>
    </row>
    <row r="18" spans="4:37" x14ac:dyDescent="0.3">
      <c r="D18" s="2" t="s">
        <v>49</v>
      </c>
      <c r="E18" s="2">
        <v>100</v>
      </c>
      <c r="H18" s="7" t="s">
        <v>49</v>
      </c>
      <c r="I18" s="10">
        <f>SUM(I2:I17)</f>
        <v>100</v>
      </c>
      <c r="J18" s="2">
        <f>SUM(J2:J17)</f>
        <v>100</v>
      </c>
      <c r="M18" s="13"/>
      <c r="N18" s="13"/>
      <c r="O18" s="13"/>
      <c r="P18" s="13"/>
      <c r="Q18" s="13"/>
      <c r="R18" s="13"/>
      <c r="S18" s="13"/>
      <c r="W18" t="s">
        <v>78</v>
      </c>
      <c r="X18" t="s">
        <v>79</v>
      </c>
      <c r="AF18" t="s">
        <v>80</v>
      </c>
      <c r="AJ18" t="s">
        <v>81</v>
      </c>
      <c r="AK18" t="s">
        <v>82</v>
      </c>
    </row>
    <row r="19" spans="4:37" x14ac:dyDescent="0.3">
      <c r="W19" t="s">
        <v>83</v>
      </c>
      <c r="X19" t="s">
        <v>84</v>
      </c>
      <c r="AF19" t="s">
        <v>85</v>
      </c>
      <c r="AJ19" t="s">
        <v>81</v>
      </c>
      <c r="AK19" t="s">
        <v>86</v>
      </c>
    </row>
    <row r="20" spans="4:37" x14ac:dyDescent="0.3">
      <c r="W20" t="s">
        <v>87</v>
      </c>
      <c r="X20" t="s">
        <v>88</v>
      </c>
      <c r="AJ20" t="s">
        <v>81</v>
      </c>
      <c r="AK20" t="s">
        <v>89</v>
      </c>
    </row>
    <row r="21" spans="4:37" x14ac:dyDescent="0.3">
      <c r="W21" t="s">
        <v>90</v>
      </c>
      <c r="X21" t="s">
        <v>91</v>
      </c>
      <c r="AJ21" t="s">
        <v>81</v>
      </c>
      <c r="AK21" t="s">
        <v>92</v>
      </c>
    </row>
    <row r="22" spans="4:37" x14ac:dyDescent="0.3">
      <c r="X22" s="9" t="s">
        <v>66</v>
      </c>
      <c r="Y22" s="9"/>
      <c r="Z22" s="9"/>
      <c r="AA22" s="9"/>
      <c r="AB22" s="9"/>
      <c r="AC22" s="9"/>
      <c r="AD22" s="9"/>
      <c r="AE22" s="9"/>
      <c r="AF22" t="s">
        <v>62</v>
      </c>
      <c r="AH22" t="s">
        <v>65</v>
      </c>
      <c r="AK22" t="s">
        <v>63</v>
      </c>
    </row>
    <row r="27" spans="4:37" x14ac:dyDescent="0.3">
      <c r="W27" t="s">
        <v>93</v>
      </c>
      <c r="X27" t="s">
        <v>54</v>
      </c>
      <c r="Y27" t="s">
        <v>64</v>
      </c>
      <c r="Z27" t="s">
        <v>53</v>
      </c>
      <c r="AA27" t="s">
        <v>95</v>
      </c>
    </row>
    <row r="28" spans="4:37" x14ac:dyDescent="0.3">
      <c r="W28" t="s">
        <v>79</v>
      </c>
      <c r="X28" t="s">
        <v>80</v>
      </c>
      <c r="Z28" t="s">
        <v>82</v>
      </c>
      <c r="AA28" t="s">
        <v>81</v>
      </c>
    </row>
    <row r="29" spans="4:37" x14ac:dyDescent="0.3">
      <c r="W29" t="s">
        <v>84</v>
      </c>
      <c r="X29" t="s">
        <v>85</v>
      </c>
      <c r="Z29" t="s">
        <v>86</v>
      </c>
      <c r="AA29" t="s">
        <v>81</v>
      </c>
    </row>
    <row r="30" spans="4:37" x14ac:dyDescent="0.3">
      <c r="W30" t="s">
        <v>88</v>
      </c>
      <c r="Z30" t="s">
        <v>89</v>
      </c>
      <c r="AA30" t="s">
        <v>81</v>
      </c>
    </row>
    <row r="31" spans="4:37" x14ac:dyDescent="0.3">
      <c r="W31" t="s">
        <v>91</v>
      </c>
      <c r="Z31" t="s">
        <v>92</v>
      </c>
      <c r="AA31" t="s">
        <v>81</v>
      </c>
    </row>
    <row r="32" spans="4:37" x14ac:dyDescent="0.3">
      <c r="W32" s="8" t="s">
        <v>97</v>
      </c>
      <c r="X32" t="s">
        <v>62</v>
      </c>
      <c r="Y32" t="s">
        <v>96</v>
      </c>
      <c r="Z32" t="s">
        <v>63</v>
      </c>
      <c r="AA32" t="s">
        <v>94</v>
      </c>
    </row>
  </sheetData>
  <mergeCells count="18">
    <mergeCell ref="M18:S18"/>
    <mergeCell ref="M7:S7"/>
    <mergeCell ref="M8:S8"/>
    <mergeCell ref="M9:S9"/>
    <mergeCell ref="M10:S10"/>
    <mergeCell ref="M11:S11"/>
    <mergeCell ref="M12:S12"/>
    <mergeCell ref="M13:S13"/>
    <mergeCell ref="M14:S14"/>
    <mergeCell ref="M15:S15"/>
    <mergeCell ref="M16:S16"/>
    <mergeCell ref="M17:S17"/>
    <mergeCell ref="M6:S6"/>
    <mergeCell ref="M1:S1"/>
    <mergeCell ref="M2:S2"/>
    <mergeCell ref="M3:S3"/>
    <mergeCell ref="M4:S4"/>
    <mergeCell ref="M5:S5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1.AS</vt:lpstr>
      <vt:lpstr>1(B)MP</vt:lpstr>
      <vt:lpstr>1.AS v 1(B)MP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Nicholson</dc:creator>
  <cp:lastModifiedBy>Will Nicholson</cp:lastModifiedBy>
  <dcterms:created xsi:type="dcterms:W3CDTF">2024-08-29T07:01:12Z</dcterms:created>
  <dcterms:modified xsi:type="dcterms:W3CDTF">2025-05-30T16:00:13Z</dcterms:modified>
</cp:coreProperties>
</file>