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omeblue01\nspv44\DUDE\Desktop\Thesis20210425\ThesisSubmission\"/>
    </mc:Choice>
  </mc:AlternateContent>
  <bookViews>
    <workbookView xWindow="0" yWindow="0" windowWidth="19200" windowHeight="6760" firstSheet="1" activeTab="5"/>
  </bookViews>
  <sheets>
    <sheet name="ReferenceData" sheetId="1" r:id="rId1"/>
    <sheet name="Solids_Conc_ThisStudy" sheetId="3" r:id="rId2"/>
    <sheet name="tau_CZMW8" sheetId="4" r:id="rId3"/>
    <sheet name="tau_CZMW2_10" sheetId="5" r:id="rId4"/>
    <sheet name="tau_soil" sheetId="6" r:id="rId5"/>
    <sheet name="WaterChem_ThisStudy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6" l="1"/>
  <c r="H5" i="6"/>
  <c r="H6" i="6"/>
  <c r="H3" i="6"/>
  <c r="E8" i="6"/>
  <c r="D8" i="6"/>
  <c r="J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3" i="5"/>
  <c r="K4" i="5"/>
  <c r="K5" i="5"/>
  <c r="K6" i="5"/>
  <c r="K7" i="5"/>
  <c r="K8" i="5"/>
  <c r="K9" i="5"/>
  <c r="K10" i="5"/>
  <c r="K11" i="5"/>
  <c r="K12" i="5"/>
  <c r="K13" i="5"/>
  <c r="K14" i="5"/>
  <c r="K16" i="5"/>
  <c r="K17" i="5"/>
  <c r="K18" i="5"/>
  <c r="K19" i="5"/>
  <c r="K3" i="5"/>
  <c r="J4" i="5" l="1"/>
  <c r="J5" i="5"/>
  <c r="J6" i="5"/>
  <c r="J7" i="5"/>
  <c r="J8" i="5"/>
  <c r="J9" i="5"/>
  <c r="J10" i="5"/>
  <c r="J11" i="5"/>
  <c r="J12" i="5"/>
  <c r="J13" i="5"/>
  <c r="S17" i="4"/>
  <c r="S6" i="4"/>
  <c r="S4" i="4"/>
  <c r="S5" i="4"/>
  <c r="S7" i="4"/>
  <c r="S8" i="4"/>
  <c r="S9" i="4"/>
  <c r="S10" i="4"/>
  <c r="S11" i="4"/>
  <c r="S12" i="4"/>
  <c r="S13" i="4"/>
  <c r="S14" i="4"/>
  <c r="S15" i="4"/>
  <c r="S16" i="4"/>
  <c r="S18" i="4"/>
  <c r="S19" i="4"/>
  <c r="S3" i="4"/>
  <c r="R4" i="4"/>
  <c r="R5" i="4"/>
  <c r="R9" i="4"/>
  <c r="R14" i="4"/>
  <c r="R15" i="4"/>
  <c r="R16" i="4"/>
  <c r="R19" i="4"/>
  <c r="R3" i="4"/>
  <c r="Q4" i="4"/>
  <c r="Q5" i="4"/>
  <c r="Q8" i="4"/>
  <c r="Q9" i="4"/>
  <c r="Q14" i="4"/>
  <c r="Q15" i="4"/>
  <c r="Q16" i="4"/>
  <c r="Q19" i="4"/>
  <c r="Q3" i="4"/>
  <c r="N4" i="4"/>
  <c r="N5" i="4"/>
  <c r="N8" i="4"/>
  <c r="N9" i="4"/>
  <c r="N14" i="4"/>
  <c r="N15" i="4"/>
  <c r="N16" i="4"/>
  <c r="N19" i="4"/>
  <c r="O9" i="4"/>
  <c r="P9" i="4"/>
  <c r="P4" i="4"/>
  <c r="P5" i="4"/>
  <c r="P8" i="4"/>
  <c r="P14" i="4"/>
  <c r="P15" i="4"/>
  <c r="P16" i="4"/>
  <c r="P19" i="4"/>
  <c r="P3" i="4"/>
  <c r="O4" i="4"/>
  <c r="O5" i="4"/>
  <c r="O8" i="4"/>
  <c r="O14" i="4"/>
  <c r="O15" i="4"/>
  <c r="O16" i="4"/>
  <c r="O19" i="4"/>
  <c r="O3" i="4"/>
  <c r="N3" i="4"/>
  <c r="C19" i="4"/>
  <c r="C16" i="4"/>
  <c r="Y11" i="3"/>
  <c r="Y10" i="3"/>
  <c r="Y9" i="3"/>
  <c r="Y8" i="3"/>
  <c r="Y7" i="3"/>
  <c r="Y6" i="3"/>
  <c r="Y5" i="3"/>
  <c r="Y4" i="3"/>
  <c r="Y3" i="3"/>
  <c r="O4" i="3"/>
  <c r="O5" i="3"/>
  <c r="O7" i="3"/>
  <c r="O9" i="3"/>
  <c r="O10" i="3"/>
  <c r="O11" i="3"/>
  <c r="O3" i="3"/>
  <c r="O23" i="3" l="1"/>
  <c r="O22" i="3"/>
  <c r="O21" i="3"/>
  <c r="O20" i="3"/>
  <c r="O19" i="3"/>
  <c r="O18" i="3"/>
  <c r="O17" i="3"/>
  <c r="O16" i="3"/>
  <c r="O15" i="3"/>
  <c r="O13" i="3"/>
  <c r="H11" i="3"/>
  <c r="H10" i="3"/>
</calcChain>
</file>

<file path=xl/comments1.xml><?xml version="1.0" encoding="utf-8"?>
<comments xmlns="http://schemas.openxmlformats.org/spreadsheetml/2006/main">
  <authors>
    <author>nspv44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nspv44:</t>
        </r>
        <r>
          <rPr>
            <sz val="9"/>
            <color indexed="81"/>
            <rFont val="Tahoma"/>
            <family val="2"/>
          </rPr>
          <t xml:space="preserve">
Gran titration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nspv44:</t>
        </r>
        <r>
          <rPr>
            <sz val="9"/>
            <color indexed="81"/>
            <rFont val="Tahoma"/>
            <family val="2"/>
          </rPr>
          <t xml:space="preserve">
Charge balance</t>
        </r>
      </text>
    </comment>
  </commentList>
</comments>
</file>

<file path=xl/sharedStrings.xml><?xml version="1.0" encoding="utf-8"?>
<sst xmlns="http://schemas.openxmlformats.org/spreadsheetml/2006/main" count="836" uniqueCount="281">
  <si>
    <t>Sample number</t>
  </si>
  <si>
    <t>Depth (m)</t>
  </si>
  <si>
    <t>Depth (cm)</t>
  </si>
  <si>
    <t>Depth_interval (cm)</t>
  </si>
  <si>
    <t>LOI (%)</t>
  </si>
  <si>
    <t>total carbon (wt%)</t>
  </si>
  <si>
    <t>Inorganic carbon (wt%)</t>
  </si>
  <si>
    <t>Al (%)</t>
  </si>
  <si>
    <t>Ca (%)</t>
  </si>
  <si>
    <t>Fe (%)</t>
  </si>
  <si>
    <t>K (%)</t>
  </si>
  <si>
    <t>Mg (%)</t>
  </si>
  <si>
    <t>Mn (%)</t>
  </si>
  <si>
    <t>Na (%)</t>
  </si>
  <si>
    <t>P (%)</t>
  </si>
  <si>
    <t>Si (%)</t>
  </si>
  <si>
    <t>Ti (%)</t>
  </si>
  <si>
    <t>Zr (ppm)</t>
  </si>
  <si>
    <t>S (%)</t>
  </si>
  <si>
    <t>Fe2+ by titration (%)</t>
  </si>
  <si>
    <t>C-V</t>
  </si>
  <si>
    <t>CZMW2 0-1</t>
  </si>
  <si>
    <t>NaN</t>
  </si>
  <si>
    <t>CZMW2 1-2</t>
  </si>
  <si>
    <t>CZMW2 2-3</t>
  </si>
  <si>
    <t>CZMW2 3-4</t>
  </si>
  <si>
    <t>CZMW2 4-5</t>
  </si>
  <si>
    <t>CZMW2 5-6</t>
  </si>
  <si>
    <t>CZMW2 7-8</t>
  </si>
  <si>
    <t>CZMW2 8-9</t>
  </si>
  <si>
    <t>CZMW2 12-13</t>
  </si>
  <si>
    <t>CZMW2 21-22</t>
  </si>
  <si>
    <t>CZMW2 22-23</t>
  </si>
  <si>
    <t>CZMW2 27-28</t>
  </si>
  <si>
    <t>CZMW2 32-33</t>
  </si>
  <si>
    <t>CZMW2 37-38</t>
  </si>
  <si>
    <t>CZMW2 42-43</t>
  </si>
  <si>
    <t>CZMW2 47-48</t>
  </si>
  <si>
    <t>CZMW2 52-53</t>
  </si>
  <si>
    <t>CZMW8-0-1.75</t>
  </si>
  <si>
    <t>CZMW8-1.75-4.5</t>
  </si>
  <si>
    <t>CZMW8-19-20</t>
  </si>
  <si>
    <t>CZMW8 27-28 ft</t>
  </si>
  <si>
    <t>CZMW8-30.1</t>
  </si>
  <si>
    <t>CZMW8-39-40</t>
  </si>
  <si>
    <t>CZMW8-50.4</t>
  </si>
  <si>
    <t>CZMW8-51.0</t>
  </si>
  <si>
    <t>CZMW8-51.9</t>
  </si>
  <si>
    <t>CZMW8-52.1</t>
  </si>
  <si>
    <t>CZMW8-52.5</t>
  </si>
  <si>
    <t>CZMW8-53.8</t>
  </si>
  <si>
    <t>CZMW8-61-62</t>
  </si>
  <si>
    <t>CZMW8-70-71</t>
  </si>
  <si>
    <t>CZMW8 vertical fracture 85.0-85.2 ft</t>
  </si>
  <si>
    <t>CZMW8-95.0</t>
  </si>
  <si>
    <t>CZMW8-100-101</t>
  </si>
  <si>
    <t>CZMW10_5-15cm</t>
  </si>
  <si>
    <t>CZMW10_15-30cm</t>
  </si>
  <si>
    <t>CZMW10_30-50cm</t>
  </si>
  <si>
    <t>CZMW10_50-70cm</t>
  </si>
  <si>
    <t>CZMW10_90-122cm</t>
  </si>
  <si>
    <t>CZMW10_142-162cm</t>
  </si>
  <si>
    <t>CZMW10_182-202cm</t>
  </si>
  <si>
    <t>CZMW10_222-244cm</t>
  </si>
  <si>
    <t>CZMW10_264-284cm</t>
  </si>
  <si>
    <t>CZMW10_284-305cm</t>
  </si>
  <si>
    <t>CZMW10_10-14ft</t>
  </si>
  <si>
    <t>CZMW10_14-16ft</t>
  </si>
  <si>
    <t>CZMW10_16-19ft</t>
  </si>
  <si>
    <t>CZMW10_19-21ft</t>
  </si>
  <si>
    <t>CZMW10_21-24ft</t>
  </si>
  <si>
    <t>CZMW10_24-26ft</t>
  </si>
  <si>
    <t>CZMW10_26-29ft</t>
  </si>
  <si>
    <t>CZMW10_29-31ft</t>
  </si>
  <si>
    <t>CZMW10_31-34ft</t>
  </si>
  <si>
    <t>CZMW10_34-36ft</t>
  </si>
  <si>
    <t>CZMW10_36-39ft</t>
  </si>
  <si>
    <t>CZMW10_42-43ft</t>
  </si>
  <si>
    <t>CZMW10_44-45ft</t>
  </si>
  <si>
    <t>CZMW10_46-47ft</t>
  </si>
  <si>
    <t>CZMW10_49-50ft</t>
  </si>
  <si>
    <t>CZMW10_51-52ft</t>
  </si>
  <si>
    <t>CZMW10_54-55ft</t>
  </si>
  <si>
    <t>CZMW10_55.5-56.5ft</t>
  </si>
  <si>
    <t>CZMW10_59-60ft</t>
  </si>
  <si>
    <t>CZMW10_61-62ft</t>
  </si>
  <si>
    <t>CZMW10_66-67ft</t>
  </si>
  <si>
    <t>CZMW10_69-70ft</t>
  </si>
  <si>
    <t>CZMW10_71-72ft</t>
  </si>
  <si>
    <t>CZMW10_74-75ft</t>
  </si>
  <si>
    <t>CZMW10_76-77ft</t>
  </si>
  <si>
    <t>CZMW10_79-80ft</t>
  </si>
  <si>
    <t>CZMW10_81-82ft</t>
  </si>
  <si>
    <t>CZMW10_84-85ft</t>
  </si>
  <si>
    <t>CZMW10_86-87ft</t>
  </si>
  <si>
    <t>CZMW10_91-92ft</t>
  </si>
  <si>
    <t>CZMW10_94-95ft</t>
  </si>
  <si>
    <t>CZMW10_96-97ft</t>
  </si>
  <si>
    <t>CZMW10_99-100ft</t>
  </si>
  <si>
    <t>CZMW10_101-102ft</t>
  </si>
  <si>
    <t>CZMW10_104-105ft</t>
  </si>
  <si>
    <t>CZMW10_109-110ft</t>
  </si>
  <si>
    <t>CZMW10_111-112ft</t>
  </si>
  <si>
    <t>CZMW10_114-115ft</t>
  </si>
  <si>
    <t>Parent (DC1)</t>
  </si>
  <si>
    <t>Parent (DC1+CZMW8)</t>
  </si>
  <si>
    <t>STD Parent (DC1+CZMW8)</t>
  </si>
  <si>
    <t>Parent (CZMW2)</t>
  </si>
  <si>
    <t>Parent_CZMW10</t>
  </si>
  <si>
    <t>STD Parent_CZMW10</t>
  </si>
  <si>
    <t>Parent_all</t>
  </si>
  <si>
    <t>Reference</t>
  </si>
  <si>
    <t>Sullivan et al., 2016</t>
  </si>
  <si>
    <t>SSHCZO database</t>
  </si>
  <si>
    <t>General INFO</t>
  </si>
  <si>
    <t>N</t>
  </si>
  <si>
    <t>E</t>
  </si>
  <si>
    <t>Elevation (m)</t>
  </si>
  <si>
    <t>Borehole depth (m)</t>
  </si>
  <si>
    <t>IGSN</t>
  </si>
  <si>
    <t>d13C - Elemtex</t>
  </si>
  <si>
    <t>g/g</t>
  </si>
  <si>
    <t>CZMW8</t>
  </si>
  <si>
    <t>586800.2659 </t>
  </si>
  <si>
    <t>SSH0001SI</t>
  </si>
  <si>
    <t>SSH0001SJ</t>
  </si>
  <si>
    <t>SSH0001SL</t>
  </si>
  <si>
    <t>SSH0001T5</t>
  </si>
  <si>
    <t>SSH0001TH</t>
  </si>
  <si>
    <t>SSH0001TP</t>
  </si>
  <si>
    <t>SSH0001TX</t>
  </si>
  <si>
    <t>SSH0001O7</t>
  </si>
  <si>
    <t>SSH0001V4</t>
  </si>
  <si>
    <t>CZMW2</t>
  </si>
  <si>
    <t> 586724.792448 </t>
  </si>
  <si>
    <t>SSH000SWY</t>
  </si>
  <si>
    <t>DC03 1-2 (CZMW2)</t>
  </si>
  <si>
    <t>SSH000SX0</t>
  </si>
  <si>
    <t>DC03 3-4 (CZMW2)</t>
  </si>
  <si>
    <t>SSH0001KN</t>
  </si>
  <si>
    <t>DC03 7-8 (CZMW2)</t>
  </si>
  <si>
    <t>SSH000SX5</t>
  </si>
  <si>
    <t>DC03 12-13 (CZMW2)</t>
  </si>
  <si>
    <t>SSH000SX6</t>
  </si>
  <si>
    <t>DC03 21-22 (CZMW2)</t>
  </si>
  <si>
    <t>SSH000SX8</t>
  </si>
  <si>
    <t>DC03 27-28 (CZMW2)</t>
  </si>
  <si>
    <t>SSH000SX9</t>
  </si>
  <si>
    <t>DC03 32-33 (CZMW2)</t>
  </si>
  <si>
    <t>SSH000SXA</t>
  </si>
  <si>
    <t>DC03 37-38 (CZMW2)</t>
  </si>
  <si>
    <t>SSH000SXB</t>
  </si>
  <si>
    <t>DC03 42-43 (CZMW2)</t>
  </si>
  <si>
    <t>SSH000SXC</t>
  </si>
  <si>
    <t>DC03 47-48 (CZMW2)</t>
  </si>
  <si>
    <t>SSH000SXD</t>
  </si>
  <si>
    <t>DC03 52-53 (CZMW2)</t>
  </si>
  <si>
    <t>CZMW10</t>
  </si>
  <si>
    <t>SSH0003DG</t>
  </si>
  <si>
    <t>SSH0003DT</t>
  </si>
  <si>
    <t>SSH0003DV</t>
  </si>
  <si>
    <t>SSH0003EO</t>
  </si>
  <si>
    <t>SSH0003E5</t>
  </si>
  <si>
    <t>SSH0003EC</t>
  </si>
  <si>
    <t>Soils</t>
  </si>
  <si>
    <t>Shale Hills Ridge top soil G2 S3</t>
  </si>
  <si>
    <t>SSH0001Y3</t>
  </si>
  <si>
    <t>SSH0001Y5</t>
  </si>
  <si>
    <t>SSH0001Y7</t>
  </si>
  <si>
    <t>SSH0001Y9</t>
  </si>
  <si>
    <t>Borehole/SoilProfile ID</t>
  </si>
  <si>
    <t>Sample ID</t>
  </si>
  <si>
    <t>0-5cm</t>
  </si>
  <si>
    <t>10-15cm</t>
  </si>
  <si>
    <t>20-25cm</t>
  </si>
  <si>
    <t>40-50cm</t>
  </si>
  <si>
    <t>‰</t>
  </si>
  <si>
    <t>%</t>
  </si>
  <si>
    <t xml:space="preserve">Re </t>
  </si>
  <si>
    <t>ppb</t>
  </si>
  <si>
    <t>TOC  - Elemtex</t>
  </si>
  <si>
    <t>TOC  - Nosams</t>
  </si>
  <si>
    <t xml:space="preserve">Re/TOC </t>
  </si>
  <si>
    <t>OCpetro</t>
  </si>
  <si>
    <t>OCpetro_median</t>
  </si>
  <si>
    <t>Radiocarbon analysis</t>
  </si>
  <si>
    <t>fm</t>
  </si>
  <si>
    <t>fm_err</t>
  </si>
  <si>
    <t>age</t>
  </si>
  <si>
    <t>age_err</t>
  </si>
  <si>
    <t>Blank Corrected Fm</t>
  </si>
  <si>
    <t>Blank Corrected age</t>
  </si>
  <si>
    <t>NOSAMS -&gt;</t>
  </si>
  <si>
    <t>d13C</t>
  </si>
  <si>
    <t xml:space="preserve">TOC  </t>
  </si>
  <si>
    <t>OCpetro +1sigma</t>
  </si>
  <si>
    <t>OCpetro -1sigma</t>
  </si>
  <si>
    <t>-</t>
  </si>
  <si>
    <t>S</t>
  </si>
  <si>
    <t>Brantley et al., 2013</t>
  </si>
  <si>
    <t>SSHCZO Database</t>
  </si>
  <si>
    <t>Ti</t>
  </si>
  <si>
    <t>Ref. (Ti, S)</t>
  </si>
  <si>
    <t>Monte Carlo Similation Output-&gt;</t>
  </si>
  <si>
    <t>TOC</t>
  </si>
  <si>
    <t>Average depth (m)</t>
  </si>
  <si>
    <t>Re</t>
  </si>
  <si>
    <t xml:space="preserve">S </t>
  </si>
  <si>
    <t xml:space="preserve">Ti </t>
  </si>
  <si>
    <t>Sullivan et al., 2017</t>
  </si>
  <si>
    <t>Sullivan et al., 2018</t>
  </si>
  <si>
    <t>Sullivan et al., 2019</t>
  </si>
  <si>
    <t>Sullivan et al., 2020</t>
  </si>
  <si>
    <t>Sullivan et al., 2021</t>
  </si>
  <si>
    <t>Sullivan et al., 2022</t>
  </si>
  <si>
    <t>Sullivan et al., 2023</t>
  </si>
  <si>
    <t>Sullivan et al., 2024</t>
  </si>
  <si>
    <t>Tau calculation-&gt;</t>
  </si>
  <si>
    <t>Herndon et al., 2011</t>
  </si>
  <si>
    <t>G2S3_218</t>
  </si>
  <si>
    <t>SSH0001Y4</t>
  </si>
  <si>
    <t>SSH0001Y6</t>
  </si>
  <si>
    <t>SSH0001Y8</t>
  </si>
  <si>
    <t>Soil Profile</t>
  </si>
  <si>
    <t>Ref. (Ti)</t>
  </si>
  <si>
    <t>Parent (CZMW8)</t>
  </si>
  <si>
    <t>This study</t>
  </si>
  <si>
    <t>Location</t>
  </si>
  <si>
    <t>Sample type</t>
  </si>
  <si>
    <t xml:space="preserve">Cl μM       </t>
  </si>
  <si>
    <t>Na μM</t>
  </si>
  <si>
    <t>K   μM</t>
  </si>
  <si>
    <t>Mg  μM</t>
  </si>
  <si>
    <t>Ca μM</t>
  </si>
  <si>
    <t>HCO3 _CB μM</t>
  </si>
  <si>
    <t>Well nr. 11</t>
  </si>
  <si>
    <t>Groundwater</t>
  </si>
  <si>
    <t>SH18-02</t>
  </si>
  <si>
    <t>SH18-05</t>
  </si>
  <si>
    <t xml:space="preserve">Well nr. 09 </t>
  </si>
  <si>
    <t>SH18-10</t>
  </si>
  <si>
    <t>SH18-11</t>
  </si>
  <si>
    <t>Well nr. 12</t>
  </si>
  <si>
    <t>SH18-12</t>
  </si>
  <si>
    <t>SH18-13</t>
  </si>
  <si>
    <t>SH Rain 10/07/13</t>
  </si>
  <si>
    <t>Rain</t>
  </si>
  <si>
    <t>SH Rain 2014/10/23</t>
  </si>
  <si>
    <t>01/07/1013</t>
  </si>
  <si>
    <t>SSHCO Rain 7/1/13</t>
  </si>
  <si>
    <t>SH Snow 02/07/14</t>
  </si>
  <si>
    <t>Snow</t>
  </si>
  <si>
    <t>Stream water</t>
  </si>
  <si>
    <t>SH18-01</t>
  </si>
  <si>
    <t>SH18-03</t>
  </si>
  <si>
    <t>SH18-04</t>
  </si>
  <si>
    <t xml:space="preserve">Gauging station </t>
  </si>
  <si>
    <t>SH 20-06-18</t>
  </si>
  <si>
    <t>SH 03-08-18</t>
  </si>
  <si>
    <t>S19-1</t>
  </si>
  <si>
    <t>S19-2</t>
  </si>
  <si>
    <t>S19-3</t>
  </si>
  <si>
    <t>S19-4</t>
  </si>
  <si>
    <t>S19-5</t>
  </si>
  <si>
    <t>S19-6</t>
  </si>
  <si>
    <t>S19-7</t>
  </si>
  <si>
    <t>S19-8</t>
  </si>
  <si>
    <t>Sampling date</t>
  </si>
  <si>
    <t>Sampling time</t>
  </si>
  <si>
    <r>
      <t>Average discharge m</t>
    </r>
    <r>
      <rPr>
        <b/>
        <vertAlign val="superscript"/>
        <sz val="10"/>
        <color theme="1"/>
        <rFont val="Cambria"/>
        <family val="1"/>
      </rPr>
      <t xml:space="preserve">3 </t>
    </r>
    <r>
      <rPr>
        <b/>
        <sz val="10"/>
        <color theme="1"/>
        <rFont val="Cambria"/>
        <family val="1"/>
      </rPr>
      <t>day</t>
    </r>
    <r>
      <rPr>
        <b/>
        <vertAlign val="superscript"/>
        <sz val="10"/>
        <color theme="1"/>
        <rFont val="Cambria"/>
        <family val="1"/>
      </rPr>
      <t>-1</t>
    </r>
  </si>
  <si>
    <t>Upstream</t>
  </si>
  <si>
    <t>Midstream</t>
  </si>
  <si>
    <t>Rain 10/07/13</t>
  </si>
  <si>
    <t>Rain 2014/10/23</t>
  </si>
  <si>
    <t>Rain 7/1/13</t>
  </si>
  <si>
    <t>Snow 02/07/14</t>
  </si>
  <si>
    <t xml:space="preserve">CZMW2 </t>
  </si>
  <si>
    <t>CZMW6</t>
  </si>
  <si>
    <r>
      <t>SO</t>
    </r>
    <r>
      <rPr>
        <b/>
        <vertAlign val="subscript"/>
        <sz val="10"/>
        <rFont val="Cambria"/>
        <family val="1"/>
      </rPr>
      <t>4</t>
    </r>
    <r>
      <rPr>
        <b/>
        <sz val="10"/>
        <rFont val="Cambria"/>
        <family val="1"/>
      </rPr>
      <t xml:space="preserve"> μM</t>
    </r>
  </si>
  <si>
    <r>
      <t>HCO</t>
    </r>
    <r>
      <rPr>
        <b/>
        <vertAlign val="subscript"/>
        <sz val="10"/>
        <rFont val="Cambria"/>
        <family val="1"/>
      </rPr>
      <t>3</t>
    </r>
    <r>
      <rPr>
        <b/>
        <sz val="10"/>
        <rFont val="Cambria"/>
        <family val="1"/>
      </rPr>
      <t xml:space="preserve"> _GT μM</t>
    </r>
  </si>
  <si>
    <t>Re 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</si>
</sst>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0"/>
    <numFmt numFmtId="166" formatCode="0.0000"/>
    <numFmt numFmtId="167" formatCode="0.000"/>
  </numFmts>
  <fonts count="2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0"/>
      <color indexed="8"/>
      <name val="Cambria"/>
      <family val="1"/>
    </font>
    <font>
      <b/>
      <sz val="10"/>
      <name val="Cambria"/>
      <family val="1"/>
    </font>
    <font>
      <sz val="10"/>
      <color rgb="FF333333"/>
      <name val="Cambria"/>
      <family val="1"/>
    </font>
    <font>
      <sz val="10"/>
      <color rgb="FF000000"/>
      <name val="Cambria"/>
      <family val="1"/>
    </font>
    <font>
      <sz val="10"/>
      <name val="Cambria"/>
      <family val="1"/>
    </font>
    <font>
      <sz val="10"/>
      <color rgb="FFFF0000"/>
      <name val="Cambria"/>
      <family val="1"/>
    </font>
    <font>
      <i/>
      <sz val="10"/>
      <color theme="1"/>
      <name val="Cambria"/>
      <family val="1"/>
    </font>
    <font>
      <sz val="12"/>
      <color theme="1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sz val="10"/>
      <name val="Arial"/>
      <family val="2"/>
    </font>
    <font>
      <b/>
      <vertAlign val="subscript"/>
      <sz val="10"/>
      <name val="Cambria"/>
      <family val="1"/>
    </font>
    <font>
      <b/>
      <vertAlign val="superscript"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20" fillId="0" borderId="0"/>
    <xf numFmtId="0" fontId="20" fillId="0" borderId="0"/>
  </cellStyleXfs>
  <cellXfs count="143">
    <xf numFmtId="0" fontId="0" fillId="0" borderId="0" xfId="0"/>
    <xf numFmtId="0" fontId="5" fillId="0" borderId="0" xfId="0" applyFont="1"/>
    <xf numFmtId="2" fontId="5" fillId="0" borderId="0" xfId="0" applyNumberFormat="1" applyFont="1"/>
    <xf numFmtId="0" fontId="6" fillId="0" borderId="0" xfId="0" applyFont="1"/>
    <xf numFmtId="164" fontId="6" fillId="0" borderId="0" xfId="0" applyNumberFormat="1" applyFont="1"/>
    <xf numFmtId="2" fontId="6" fillId="0" borderId="0" xfId="0" applyNumberFormat="1" applyFont="1"/>
    <xf numFmtId="1" fontId="6" fillId="0" borderId="0" xfId="0" applyNumberFormat="1" applyFont="1"/>
    <xf numFmtId="0" fontId="7" fillId="0" borderId="0" xfId="0" applyFont="1"/>
    <xf numFmtId="2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left"/>
    </xf>
    <xf numFmtId="166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0" xfId="0" applyFont="1" applyFill="1" applyAlignment="1"/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165" fontId="6" fillId="0" borderId="0" xfId="0" applyNumberFormat="1" applyFont="1" applyFill="1"/>
    <xf numFmtId="2" fontId="6" fillId="0" borderId="0" xfId="0" applyNumberFormat="1" applyFont="1" applyFill="1" applyAlignment="1">
      <alignment horizontal="right"/>
    </xf>
    <xf numFmtId="2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Alignment="1">
      <alignment horizontal="center"/>
    </xf>
    <xf numFmtId="11" fontId="6" fillId="0" borderId="0" xfId="0" applyNumberFormat="1" applyFont="1" applyFill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Fill="1"/>
    <xf numFmtId="2" fontId="6" fillId="0" borderId="0" xfId="0" applyNumberFormat="1" applyFont="1" applyFill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11" fontId="15" fillId="0" borderId="0" xfId="0" applyNumberFormat="1" applyFont="1" applyFill="1" applyAlignment="1">
      <alignment horizontal="center"/>
    </xf>
    <xf numFmtId="2" fontId="6" fillId="0" borderId="0" xfId="0" applyNumberFormat="1" applyFont="1" applyFill="1" applyBorder="1" applyAlignment="1">
      <alignment vertical="center" wrapText="1"/>
    </xf>
    <xf numFmtId="166" fontId="6" fillId="0" borderId="0" xfId="0" applyNumberFormat="1" applyFont="1"/>
    <xf numFmtId="2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11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164" fontId="6" fillId="0" borderId="0" xfId="0" applyNumberFormat="1" applyFont="1" applyFill="1"/>
    <xf numFmtId="0" fontId="6" fillId="0" borderId="0" xfId="0" applyFont="1" applyAlignment="1">
      <alignment horizontal="center"/>
    </xf>
    <xf numFmtId="11" fontId="6" fillId="0" borderId="0" xfId="0" applyNumberFormat="1" applyFont="1" applyFill="1" applyAlignment="1">
      <alignment horizontal="center" vertical="center"/>
    </xf>
    <xf numFmtId="0" fontId="16" fillId="0" borderId="0" xfId="0" applyFont="1" applyFill="1"/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2" fontId="15" fillId="0" borderId="0" xfId="0" applyNumberFormat="1" applyFont="1" applyFill="1"/>
    <xf numFmtId="0" fontId="8" fillId="0" borderId="0" xfId="0" applyFont="1"/>
    <xf numFmtId="0" fontId="8" fillId="0" borderId="0" xfId="0" applyFont="1" applyAlignment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165" fontId="5" fillId="0" borderId="0" xfId="0" applyNumberFormat="1" applyFont="1"/>
    <xf numFmtId="2" fontId="9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11" fontId="5" fillId="0" borderId="0" xfId="0" applyNumberFormat="1" applyFont="1"/>
    <xf numFmtId="2" fontId="17" fillId="0" borderId="0" xfId="0" applyNumberFormat="1" applyFont="1" applyFill="1" applyBorder="1" applyAlignment="1">
      <alignment horizontal="center"/>
    </xf>
    <xf numFmtId="0" fontId="18" fillId="0" borderId="0" xfId="2" applyFont="1" applyFill="1" applyBorder="1" applyAlignment="1">
      <alignment horizontal="right" wrapText="1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NumberFormat="1" applyFont="1"/>
    <xf numFmtId="2" fontId="8" fillId="0" borderId="0" xfId="0" applyNumberFormat="1" applyFont="1" applyAlignment="1">
      <alignment horizontal="center"/>
    </xf>
    <xf numFmtId="11" fontId="8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wrapText="1"/>
    </xf>
    <xf numFmtId="0" fontId="19" fillId="0" borderId="0" xfId="2" applyFont="1" applyFill="1" applyBorder="1" applyAlignment="1">
      <alignment horizontal="right" wrapText="1"/>
    </xf>
    <xf numFmtId="0" fontId="6" fillId="0" borderId="0" xfId="0" applyNumberFormat="1" applyFont="1" applyAlignment="1">
      <alignment horizontal="right"/>
    </xf>
    <xf numFmtId="0" fontId="19" fillId="0" borderId="0" xfId="2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2" fontId="19" fillId="0" borderId="0" xfId="2" applyNumberFormat="1" applyFont="1" applyFill="1" applyBorder="1" applyAlignment="1">
      <alignment horizontal="center" wrapText="1"/>
    </xf>
    <xf numFmtId="166" fontId="6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166" fontId="12" fillId="0" borderId="0" xfId="0" applyNumberFormat="1" applyFont="1" applyFill="1" applyAlignment="1">
      <alignment horizontal="center" vertical="center" wrapText="1"/>
    </xf>
    <xf numFmtId="166" fontId="7" fillId="0" borderId="0" xfId="0" applyNumberFormat="1" applyFont="1" applyFill="1" applyAlignment="1">
      <alignment horizontal="center"/>
    </xf>
    <xf numFmtId="11" fontId="6" fillId="0" borderId="0" xfId="0" quotePrefix="1" applyNumberFormat="1" applyFont="1" applyFill="1" applyAlignment="1">
      <alignment horizontal="center"/>
    </xf>
    <xf numFmtId="2" fontId="6" fillId="0" borderId="0" xfId="0" applyNumberFormat="1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2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20" fontId="6" fillId="0" borderId="0" xfId="0" applyNumberFormat="1" applyFont="1" applyFill="1" applyBorder="1"/>
    <xf numFmtId="14" fontId="6" fillId="0" borderId="0" xfId="0" applyNumberFormat="1" applyFont="1" applyBorder="1"/>
    <xf numFmtId="167" fontId="13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/>
    <xf numFmtId="2" fontId="14" fillId="0" borderId="0" xfId="1" applyNumberFormat="1" applyFont="1" applyFill="1" applyBorder="1" applyAlignment="1">
      <alignment horizontal="center" vertical="center"/>
    </xf>
    <xf numFmtId="167" fontId="6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Border="1"/>
    <xf numFmtId="164" fontId="14" fillId="0" borderId="0" xfId="0" applyNumberFormat="1" applyFont="1" applyBorder="1" applyAlignment="1">
      <alignment horizontal="center"/>
    </xf>
    <xf numFmtId="1" fontId="14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center" vertical="center"/>
    </xf>
    <xf numFmtId="20" fontId="14" fillId="0" borderId="0" xfId="0" applyNumberFormat="1" applyFont="1" applyFill="1" applyBorder="1"/>
    <xf numFmtId="20" fontId="14" fillId="0" borderId="0" xfId="4" applyNumberFormat="1" applyFont="1" applyFill="1" applyBorder="1"/>
    <xf numFmtId="0" fontId="14" fillId="0" borderId="0" xfId="4" applyFont="1" applyFill="1" applyBorder="1"/>
    <xf numFmtId="14" fontId="6" fillId="0" borderId="0" xfId="0" applyNumberFormat="1" applyFont="1" applyBorder="1" applyAlignment="1">
      <alignment horizontal="center"/>
    </xf>
    <xf numFmtId="20" fontId="6" fillId="0" borderId="0" xfId="0" applyNumberFormat="1" applyFont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20" fontId="6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20" fontId="6" fillId="0" borderId="0" xfId="4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5">
    <cellStyle name="Bad" xfId="1" builtinId="27"/>
    <cellStyle name="Normal" xfId="0" builtinId="0"/>
    <cellStyle name="Normal 2" xfId="4"/>
    <cellStyle name="Normal 3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87" sqref="A87"/>
    </sheetView>
  </sheetViews>
  <sheetFormatPr defaultRowHeight="12.5" x14ac:dyDescent="0.25"/>
  <cols>
    <col min="1" max="1" width="17.36328125" style="3" bestFit="1" customWidth="1"/>
    <col min="2" max="2" width="29.54296875" style="3" bestFit="1" customWidth="1"/>
    <col min="3" max="3" width="9" style="3" bestFit="1" customWidth="1"/>
    <col min="4" max="4" width="13.6328125" style="3" bestFit="1" customWidth="1"/>
    <col min="5" max="5" width="17.54296875" style="3" bestFit="1" customWidth="1"/>
    <col min="6" max="6" width="8.7265625" style="3"/>
    <col min="7" max="7" width="16.1796875" style="3" bestFit="1" customWidth="1"/>
    <col min="8" max="8" width="20" style="3" bestFit="1" customWidth="1"/>
    <col min="9" max="9" width="8.7265625" style="3"/>
    <col min="10" max="18" width="9" style="3" bestFit="1" customWidth="1"/>
    <col min="19" max="19" width="9.54296875" style="3" bestFit="1" customWidth="1"/>
    <col min="20" max="22" width="9" style="3" bestFit="1" customWidth="1"/>
    <col min="23" max="16384" width="8.7265625" style="3"/>
  </cols>
  <sheetData>
    <row r="1" spans="1:22" s="7" customFormat="1" x14ac:dyDescent="0.25">
      <c r="A1" s="7" t="s">
        <v>111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</row>
    <row r="2" spans="1:22" x14ac:dyDescent="0.25">
      <c r="A2" s="3" t="s">
        <v>199</v>
      </c>
      <c r="B2" s="3" t="s">
        <v>21</v>
      </c>
      <c r="C2" s="3">
        <v>-0.15</v>
      </c>
      <c r="D2" s="3">
        <v>15</v>
      </c>
      <c r="E2" s="3">
        <v>15</v>
      </c>
      <c r="F2" s="3">
        <v>9.8000000000000007</v>
      </c>
      <c r="G2" s="4">
        <v>1.87</v>
      </c>
      <c r="H2" s="3" t="s">
        <v>22</v>
      </c>
      <c r="I2" s="3">
        <v>8.3000000000000007</v>
      </c>
      <c r="J2" s="3">
        <v>0.52</v>
      </c>
      <c r="K2" s="3">
        <v>4.1900000000000004</v>
      </c>
      <c r="L2" s="3">
        <v>2.16</v>
      </c>
      <c r="M2" s="3">
        <v>0.54</v>
      </c>
      <c r="N2" s="3">
        <v>0.155</v>
      </c>
      <c r="O2" s="3">
        <v>0.34</v>
      </c>
      <c r="P2" s="3">
        <v>0.03</v>
      </c>
      <c r="Q2" s="3">
        <v>29.2</v>
      </c>
      <c r="R2" s="3">
        <v>0.55000000000000004</v>
      </c>
      <c r="S2" s="3">
        <v>280</v>
      </c>
      <c r="U2" s="3" t="s">
        <v>22</v>
      </c>
    </row>
    <row r="3" spans="1:22" x14ac:dyDescent="0.25">
      <c r="A3" s="3" t="s">
        <v>199</v>
      </c>
      <c r="B3" s="3" t="s">
        <v>23</v>
      </c>
      <c r="C3" s="3">
        <v>-0.46</v>
      </c>
      <c r="D3" s="3">
        <v>46</v>
      </c>
      <c r="E3" s="3">
        <v>15</v>
      </c>
      <c r="F3" s="3">
        <v>6.5</v>
      </c>
      <c r="G3" s="4">
        <v>0.44</v>
      </c>
      <c r="H3" s="3" t="s">
        <v>22</v>
      </c>
      <c r="I3" s="3">
        <v>10.199999999999999</v>
      </c>
      <c r="J3" s="3">
        <v>0.39</v>
      </c>
      <c r="K3" s="3">
        <v>6.2</v>
      </c>
      <c r="L3" s="3">
        <v>3.33</v>
      </c>
      <c r="M3" s="3">
        <v>0.74</v>
      </c>
      <c r="N3" s="3">
        <v>3.1E-2</v>
      </c>
      <c r="O3" s="3">
        <v>0.26</v>
      </c>
      <c r="P3" s="3">
        <v>0.03</v>
      </c>
      <c r="Q3" s="3">
        <v>27.1</v>
      </c>
      <c r="R3" s="3">
        <v>0.55000000000000004</v>
      </c>
      <c r="S3" s="3">
        <v>225</v>
      </c>
      <c r="T3" s="3">
        <v>6.3E-3</v>
      </c>
      <c r="U3" s="3">
        <v>0.97</v>
      </c>
    </row>
    <row r="4" spans="1:22" x14ac:dyDescent="0.25">
      <c r="A4" s="3" t="s">
        <v>199</v>
      </c>
      <c r="B4" s="3" t="s">
        <v>24</v>
      </c>
      <c r="C4" s="3">
        <v>-0.76</v>
      </c>
      <c r="D4" s="3">
        <v>76</v>
      </c>
      <c r="E4" s="3">
        <v>15</v>
      </c>
      <c r="F4" s="3">
        <v>4.9000000000000004</v>
      </c>
      <c r="G4" s="4">
        <v>0.22</v>
      </c>
      <c r="H4" s="3" t="s">
        <v>22</v>
      </c>
      <c r="I4" s="3">
        <v>9.6999999999999993</v>
      </c>
      <c r="J4" s="3">
        <v>0.35</v>
      </c>
      <c r="K4" s="3">
        <v>5.25</v>
      </c>
      <c r="L4" s="3">
        <v>3.32</v>
      </c>
      <c r="M4" s="3">
        <v>0.73</v>
      </c>
      <c r="N4" s="3">
        <v>0.10100000000000001</v>
      </c>
      <c r="O4" s="3">
        <v>0.31</v>
      </c>
      <c r="P4" s="3">
        <v>0.03</v>
      </c>
      <c r="Q4" s="3">
        <v>28.9</v>
      </c>
      <c r="R4" s="3">
        <v>0.57999999999999996</v>
      </c>
      <c r="S4" s="3">
        <v>290</v>
      </c>
      <c r="U4" s="3">
        <v>0.97</v>
      </c>
    </row>
    <row r="5" spans="1:22" x14ac:dyDescent="0.25">
      <c r="A5" s="3" t="s">
        <v>199</v>
      </c>
      <c r="B5" s="3" t="s">
        <v>25</v>
      </c>
      <c r="C5" s="3">
        <v>-1.07</v>
      </c>
      <c r="D5" s="3">
        <v>107</v>
      </c>
      <c r="E5" s="3">
        <v>15</v>
      </c>
      <c r="F5" s="3">
        <v>6.3</v>
      </c>
      <c r="G5" s="4">
        <v>0.26</v>
      </c>
      <c r="H5" s="3" t="s">
        <v>22</v>
      </c>
      <c r="I5" s="3">
        <v>10.5</v>
      </c>
      <c r="J5" s="3">
        <v>0.32</v>
      </c>
      <c r="K5" s="3">
        <v>5.58</v>
      </c>
      <c r="L5" s="3">
        <v>3.64</v>
      </c>
      <c r="M5" s="3">
        <v>0.78</v>
      </c>
      <c r="N5" s="3">
        <v>0.13200000000000001</v>
      </c>
      <c r="O5" s="3">
        <v>0.26</v>
      </c>
      <c r="P5" s="3">
        <v>0.05</v>
      </c>
      <c r="Q5" s="3">
        <v>27.1</v>
      </c>
      <c r="R5" s="3">
        <v>0.57999999999999996</v>
      </c>
      <c r="S5" s="3">
        <v>230</v>
      </c>
      <c r="T5" s="3">
        <v>5.7999999999999996E-3</v>
      </c>
      <c r="U5" s="3">
        <v>1.1499999999999999</v>
      </c>
      <c r="V5" s="5">
        <v>0.5670056497175141</v>
      </c>
    </row>
    <row r="6" spans="1:22" x14ac:dyDescent="0.25">
      <c r="A6" s="3" t="s">
        <v>199</v>
      </c>
      <c r="B6" s="3" t="s">
        <v>26</v>
      </c>
      <c r="C6" s="3">
        <v>-1.37</v>
      </c>
      <c r="D6" s="3">
        <v>137</v>
      </c>
      <c r="E6" s="3">
        <v>15</v>
      </c>
      <c r="F6" s="3">
        <v>6</v>
      </c>
      <c r="G6" s="4">
        <v>0.22</v>
      </c>
      <c r="H6" s="3" t="s">
        <v>22</v>
      </c>
      <c r="I6" s="3">
        <v>10.6</v>
      </c>
      <c r="J6" s="3">
        <v>0.28999999999999998</v>
      </c>
      <c r="K6" s="3">
        <v>5.71</v>
      </c>
      <c r="L6" s="3">
        <v>3.74</v>
      </c>
      <c r="M6" s="3">
        <v>0.8</v>
      </c>
      <c r="N6" s="3">
        <v>8.5000000000000006E-2</v>
      </c>
      <c r="O6" s="3">
        <v>0.24</v>
      </c>
      <c r="P6" s="3">
        <v>0.06</v>
      </c>
      <c r="Q6" s="3">
        <v>27</v>
      </c>
      <c r="R6" s="3">
        <v>0.59</v>
      </c>
      <c r="S6" s="3">
        <v>225</v>
      </c>
      <c r="U6" s="3">
        <v>1.1499999999999999</v>
      </c>
      <c r="V6" s="5"/>
    </row>
    <row r="7" spans="1:22" x14ac:dyDescent="0.25">
      <c r="A7" s="3" t="s">
        <v>199</v>
      </c>
      <c r="B7" s="3" t="s">
        <v>27</v>
      </c>
      <c r="C7" s="3">
        <v>-1.68</v>
      </c>
      <c r="D7" s="3">
        <v>168</v>
      </c>
      <c r="E7" s="3">
        <v>15</v>
      </c>
      <c r="F7" s="3">
        <v>4.5</v>
      </c>
      <c r="G7" s="4">
        <v>0.13</v>
      </c>
      <c r="H7" s="3" t="s">
        <v>22</v>
      </c>
      <c r="I7" s="3">
        <v>10.6</v>
      </c>
      <c r="J7" s="3">
        <v>0.27</v>
      </c>
      <c r="K7" s="3">
        <v>5.78</v>
      </c>
      <c r="L7" s="3">
        <v>3.67</v>
      </c>
      <c r="M7" s="3">
        <v>0.82</v>
      </c>
      <c r="N7" s="3">
        <v>8.5000000000000006E-2</v>
      </c>
      <c r="O7" s="3">
        <v>0.24</v>
      </c>
      <c r="P7" s="3">
        <v>0.04</v>
      </c>
      <c r="Q7" s="3">
        <v>27.8</v>
      </c>
      <c r="R7" s="3">
        <v>0.59</v>
      </c>
      <c r="S7" s="3">
        <v>230</v>
      </c>
      <c r="U7" s="3" t="s">
        <v>22</v>
      </c>
      <c r="V7" s="5"/>
    </row>
    <row r="8" spans="1:22" x14ac:dyDescent="0.25">
      <c r="A8" s="3" t="s">
        <v>199</v>
      </c>
      <c r="B8" s="3" t="s">
        <v>28</v>
      </c>
      <c r="C8" s="3">
        <v>-2.29</v>
      </c>
      <c r="D8" s="3">
        <v>229</v>
      </c>
      <c r="E8" s="3">
        <v>15</v>
      </c>
      <c r="F8" s="3">
        <v>8.9</v>
      </c>
      <c r="G8" s="4">
        <v>0.57999999999999996</v>
      </c>
      <c r="H8" s="3" t="s">
        <v>22</v>
      </c>
      <c r="I8" s="3">
        <v>9.9</v>
      </c>
      <c r="J8" s="3">
        <v>1.84</v>
      </c>
      <c r="K8" s="3">
        <v>7.98</v>
      </c>
      <c r="L8" s="3">
        <v>3.18</v>
      </c>
      <c r="M8" s="3">
        <v>0.88</v>
      </c>
      <c r="N8" s="3">
        <v>0.34899999999999998</v>
      </c>
      <c r="O8" s="3">
        <v>0.22</v>
      </c>
      <c r="P8" s="3">
        <v>0.14000000000000001</v>
      </c>
      <c r="Q8" s="3">
        <v>23.8</v>
      </c>
      <c r="R8" s="3">
        <v>0.53</v>
      </c>
      <c r="S8" s="3">
        <v>175</v>
      </c>
      <c r="T8" s="3">
        <v>6.8999999999999999E-3</v>
      </c>
      <c r="U8" s="3">
        <v>1.42</v>
      </c>
      <c r="V8" s="5">
        <v>1.1604545454545454</v>
      </c>
    </row>
    <row r="9" spans="1:22" x14ac:dyDescent="0.25">
      <c r="A9" s="3" t="s">
        <v>199</v>
      </c>
      <c r="B9" s="3" t="s">
        <v>29</v>
      </c>
      <c r="C9" s="3">
        <v>-2.59</v>
      </c>
      <c r="D9" s="3">
        <v>259</v>
      </c>
      <c r="E9" s="3">
        <v>15</v>
      </c>
      <c r="F9" s="3">
        <v>8.5</v>
      </c>
      <c r="G9" s="4">
        <v>0.45</v>
      </c>
      <c r="H9" s="3" t="s">
        <v>22</v>
      </c>
      <c r="I9" s="3">
        <v>10.7</v>
      </c>
      <c r="J9" s="3">
        <v>1.21</v>
      </c>
      <c r="K9" s="3">
        <v>6.63</v>
      </c>
      <c r="L9" s="3">
        <v>3.59</v>
      </c>
      <c r="M9" s="3">
        <v>0.88</v>
      </c>
      <c r="N9" s="3">
        <v>0.19400000000000001</v>
      </c>
      <c r="O9" s="3">
        <v>0.27</v>
      </c>
      <c r="P9" s="3">
        <v>0.1</v>
      </c>
      <c r="Q9" s="3">
        <v>24.5</v>
      </c>
      <c r="R9" s="3">
        <v>0.56000000000000005</v>
      </c>
      <c r="S9" s="3">
        <v>175</v>
      </c>
      <c r="U9" s="3" t="s">
        <v>22</v>
      </c>
      <c r="V9" s="5"/>
    </row>
    <row r="10" spans="1:22" x14ac:dyDescent="0.25">
      <c r="A10" s="3" t="s">
        <v>199</v>
      </c>
      <c r="B10" s="3" t="s">
        <v>30</v>
      </c>
      <c r="C10" s="3">
        <v>-3.81</v>
      </c>
      <c r="D10" s="3">
        <v>381</v>
      </c>
      <c r="E10" s="3">
        <v>15</v>
      </c>
      <c r="F10" s="3">
        <v>6.4</v>
      </c>
      <c r="G10" s="4">
        <v>0.26</v>
      </c>
      <c r="H10" s="3" t="s">
        <v>22</v>
      </c>
      <c r="I10" s="3">
        <v>10.3</v>
      </c>
      <c r="J10" s="3">
        <v>0.57999999999999996</v>
      </c>
      <c r="K10" s="3">
        <v>5.56</v>
      </c>
      <c r="L10" s="3">
        <v>3.52</v>
      </c>
      <c r="M10" s="3">
        <v>0.86</v>
      </c>
      <c r="N10" s="3">
        <v>0.14699999999999999</v>
      </c>
      <c r="O10" s="3">
        <v>0.27</v>
      </c>
      <c r="P10" s="3">
        <v>7.0000000000000007E-2</v>
      </c>
      <c r="Q10" s="3">
        <v>27.1</v>
      </c>
      <c r="R10" s="3">
        <v>0.57999999999999996</v>
      </c>
      <c r="S10" s="3">
        <v>245</v>
      </c>
      <c r="T10" s="3">
        <v>5.5999999999999999E-3</v>
      </c>
      <c r="U10" s="3">
        <v>2.19</v>
      </c>
      <c r="V10" s="5">
        <v>1.1287863590772318</v>
      </c>
    </row>
    <row r="11" spans="1:22" x14ac:dyDescent="0.25">
      <c r="A11" s="3" t="s">
        <v>199</v>
      </c>
      <c r="B11" s="3" t="s">
        <v>31</v>
      </c>
      <c r="C11" s="3">
        <v>-6.55</v>
      </c>
      <c r="D11" s="3">
        <v>655</v>
      </c>
      <c r="E11" s="3">
        <v>15</v>
      </c>
      <c r="F11" s="3">
        <v>13</v>
      </c>
      <c r="G11" s="4">
        <v>2.25</v>
      </c>
      <c r="H11" s="3" t="s">
        <v>22</v>
      </c>
      <c r="I11" s="3">
        <v>8.6</v>
      </c>
      <c r="J11" s="3">
        <v>6.98</v>
      </c>
      <c r="K11" s="3">
        <v>6.27</v>
      </c>
      <c r="L11" s="3">
        <v>2.88</v>
      </c>
      <c r="M11" s="3">
        <v>0.91</v>
      </c>
      <c r="N11" s="3">
        <v>0.17</v>
      </c>
      <c r="O11" s="3">
        <v>0.22</v>
      </c>
      <c r="P11" s="3">
        <v>7.0000000000000007E-2</v>
      </c>
      <c r="Q11" s="3">
        <v>21.2</v>
      </c>
      <c r="R11" s="3">
        <v>0.47</v>
      </c>
      <c r="S11" s="3">
        <v>185</v>
      </c>
      <c r="T11" s="3">
        <v>6.7999999999999996E-3</v>
      </c>
      <c r="U11" s="3">
        <v>3.52</v>
      </c>
      <c r="V11" s="5">
        <v>4.5000000000000009</v>
      </c>
    </row>
    <row r="12" spans="1:22" x14ac:dyDescent="0.25">
      <c r="A12" s="3" t="s">
        <v>199</v>
      </c>
      <c r="B12" s="3" t="s">
        <v>32</v>
      </c>
      <c r="C12" s="3">
        <v>-6.86</v>
      </c>
      <c r="D12" s="3">
        <v>686</v>
      </c>
      <c r="E12" s="3">
        <v>15</v>
      </c>
      <c r="F12" s="3">
        <v>7</v>
      </c>
      <c r="G12" s="4">
        <v>0.62</v>
      </c>
      <c r="H12" s="3" t="s">
        <v>22</v>
      </c>
      <c r="I12" s="3">
        <v>10.5</v>
      </c>
      <c r="J12" s="3">
        <v>1.69</v>
      </c>
      <c r="K12" s="3">
        <v>5.66</v>
      </c>
      <c r="L12" s="3">
        <v>3.72</v>
      </c>
      <c r="M12" s="3">
        <v>0.92</v>
      </c>
      <c r="N12" s="3">
        <v>8.5000000000000006E-2</v>
      </c>
      <c r="O12" s="3">
        <v>0.27</v>
      </c>
      <c r="P12" s="3">
        <v>6.5000000000000002E-2</v>
      </c>
      <c r="Q12" s="3">
        <v>25.7</v>
      </c>
      <c r="R12" s="3">
        <v>0.56999999999999995</v>
      </c>
      <c r="S12" s="3">
        <v>195</v>
      </c>
      <c r="T12" s="50">
        <v>2.9736212899197038E-2</v>
      </c>
      <c r="U12" s="3">
        <v>2.87</v>
      </c>
      <c r="V12" s="5">
        <v>4.458333333333333</v>
      </c>
    </row>
    <row r="13" spans="1:22" x14ac:dyDescent="0.25">
      <c r="A13" s="3" t="s">
        <v>199</v>
      </c>
      <c r="B13" s="3" t="s">
        <v>33</v>
      </c>
      <c r="C13" s="3">
        <v>-8.3800000000000008</v>
      </c>
      <c r="D13" s="3">
        <v>838.00000000000011</v>
      </c>
      <c r="E13" s="3">
        <v>15</v>
      </c>
      <c r="F13" s="3">
        <v>4.4000000000000004</v>
      </c>
      <c r="G13" s="4">
        <v>0.61</v>
      </c>
      <c r="H13" s="3" t="s">
        <v>22</v>
      </c>
      <c r="I13" s="3">
        <v>11.4</v>
      </c>
      <c r="J13" s="3">
        <v>1.29</v>
      </c>
      <c r="K13" s="3">
        <v>5.4</v>
      </c>
      <c r="L13" s="3">
        <v>4.0999999999999996</v>
      </c>
      <c r="M13" s="3">
        <v>1.1599999999999999</v>
      </c>
      <c r="N13" s="3">
        <v>7.0000000000000007E-2</v>
      </c>
      <c r="O13" s="3">
        <v>0.3</v>
      </c>
      <c r="P13" s="3">
        <v>6.0999999999999999E-2</v>
      </c>
      <c r="Q13" s="3">
        <v>26.2</v>
      </c>
      <c r="R13" s="3">
        <v>0.57999999999999996</v>
      </c>
      <c r="S13" s="3">
        <v>160</v>
      </c>
      <c r="T13" s="3">
        <v>9.06E-2</v>
      </c>
      <c r="U13" s="3">
        <v>4.9400000000000004</v>
      </c>
      <c r="V13" s="5"/>
    </row>
    <row r="14" spans="1:22" x14ac:dyDescent="0.25">
      <c r="A14" s="3" t="s">
        <v>199</v>
      </c>
      <c r="B14" s="3" t="s">
        <v>34</v>
      </c>
      <c r="C14" s="3">
        <v>-9.91</v>
      </c>
      <c r="D14" s="3">
        <v>991</v>
      </c>
      <c r="E14" s="3">
        <v>15</v>
      </c>
      <c r="F14" s="3">
        <v>5</v>
      </c>
      <c r="G14" s="4">
        <v>0.65</v>
      </c>
      <c r="H14" s="3" t="s">
        <v>22</v>
      </c>
      <c r="I14" s="3">
        <v>11.2</v>
      </c>
      <c r="J14" s="3">
        <v>1.51</v>
      </c>
      <c r="K14" s="3">
        <v>5.36</v>
      </c>
      <c r="L14" s="3">
        <v>4.01</v>
      </c>
      <c r="M14" s="3">
        <v>1.1200000000000001</v>
      </c>
      <c r="N14" s="3">
        <v>6.2E-2</v>
      </c>
      <c r="O14" s="3">
        <v>0.32</v>
      </c>
      <c r="P14" s="3">
        <v>2.1999999999999999E-2</v>
      </c>
      <c r="Q14" s="3">
        <v>26</v>
      </c>
      <c r="R14" s="3">
        <v>0.57999999999999996</v>
      </c>
      <c r="S14" s="3">
        <v>165</v>
      </c>
      <c r="T14" s="3">
        <v>9.8100000000000007E-2</v>
      </c>
      <c r="U14" s="3">
        <v>4.74</v>
      </c>
      <c r="V14" s="5">
        <v>4.8993948562783665</v>
      </c>
    </row>
    <row r="15" spans="1:22" x14ac:dyDescent="0.25">
      <c r="A15" s="3" t="s">
        <v>199</v>
      </c>
      <c r="B15" s="3" t="s">
        <v>35</v>
      </c>
      <c r="C15" s="3">
        <v>-11.43</v>
      </c>
      <c r="D15" s="3">
        <v>1143</v>
      </c>
      <c r="E15" s="3">
        <v>15</v>
      </c>
      <c r="F15" s="3">
        <v>5.8</v>
      </c>
      <c r="G15" s="4">
        <v>0.54</v>
      </c>
      <c r="H15" s="3" t="s">
        <v>22</v>
      </c>
      <c r="I15" s="3">
        <v>11.2</v>
      </c>
      <c r="J15" s="3">
        <v>1.1299999999999999</v>
      </c>
      <c r="K15" s="3">
        <v>5.41</v>
      </c>
      <c r="L15" s="3">
        <v>4.0999999999999996</v>
      </c>
      <c r="M15" s="3">
        <v>1.1599999999999999</v>
      </c>
      <c r="N15" s="3">
        <v>6.2E-2</v>
      </c>
      <c r="O15" s="3">
        <v>0.3</v>
      </c>
      <c r="P15" s="3">
        <v>5.7000000000000002E-2</v>
      </c>
      <c r="Q15" s="3">
        <v>25.8</v>
      </c>
      <c r="R15" s="3">
        <v>0.57999999999999996</v>
      </c>
      <c r="S15" s="3">
        <v>140</v>
      </c>
      <c r="T15" s="50">
        <v>0.114</v>
      </c>
      <c r="U15" s="3">
        <v>4.66</v>
      </c>
      <c r="V15" s="5"/>
    </row>
    <row r="16" spans="1:22" x14ac:dyDescent="0.25">
      <c r="A16" s="3" t="s">
        <v>199</v>
      </c>
      <c r="B16" s="3" t="s">
        <v>36</v>
      </c>
      <c r="C16" s="3">
        <v>-12.96</v>
      </c>
      <c r="D16" s="3">
        <v>1296</v>
      </c>
      <c r="E16" s="3">
        <v>15</v>
      </c>
      <c r="F16" s="3">
        <v>5.5</v>
      </c>
      <c r="G16" s="4">
        <v>0.7</v>
      </c>
      <c r="H16" s="3" t="s">
        <v>22</v>
      </c>
      <c r="I16" s="3">
        <v>10.6</v>
      </c>
      <c r="J16" s="3">
        <v>1.49</v>
      </c>
      <c r="K16" s="3">
        <v>5.7</v>
      </c>
      <c r="L16" s="3">
        <v>3.79</v>
      </c>
      <c r="M16" s="3">
        <v>1.22</v>
      </c>
      <c r="N16" s="3">
        <v>7.0000000000000007E-2</v>
      </c>
      <c r="O16" s="3">
        <v>0.27</v>
      </c>
      <c r="P16" s="3">
        <v>3.5000000000000003E-2</v>
      </c>
      <c r="Q16" s="3">
        <v>26.1</v>
      </c>
      <c r="R16" s="3">
        <v>0.56999999999999995</v>
      </c>
      <c r="S16" s="3">
        <v>175</v>
      </c>
      <c r="T16" s="3">
        <v>0.1101</v>
      </c>
      <c r="U16" s="3">
        <v>5.44</v>
      </c>
      <c r="V16" s="5">
        <v>4.580578512396694</v>
      </c>
    </row>
    <row r="17" spans="1:22" x14ac:dyDescent="0.25">
      <c r="A17" s="3" t="s">
        <v>199</v>
      </c>
      <c r="B17" s="3" t="s">
        <v>37</v>
      </c>
      <c r="C17" s="3">
        <v>-14.48</v>
      </c>
      <c r="D17" s="3">
        <v>1448</v>
      </c>
      <c r="E17" s="3">
        <v>15</v>
      </c>
      <c r="F17" s="3">
        <v>5.6</v>
      </c>
      <c r="G17" s="4">
        <v>0.59</v>
      </c>
      <c r="H17" s="3" t="s">
        <v>22</v>
      </c>
      <c r="I17" s="3">
        <v>11.2</v>
      </c>
      <c r="J17" s="3">
        <v>1.1599999999999999</v>
      </c>
      <c r="K17" s="3">
        <v>5.54</v>
      </c>
      <c r="L17" s="3">
        <v>3.96</v>
      </c>
      <c r="M17" s="3">
        <v>1.1599999999999999</v>
      </c>
      <c r="N17" s="3">
        <v>6.2E-2</v>
      </c>
      <c r="O17" s="3">
        <v>0.28000000000000003</v>
      </c>
      <c r="P17" s="3">
        <v>5.1999999999999998E-2</v>
      </c>
      <c r="Q17" s="3">
        <v>25.8</v>
      </c>
      <c r="R17" s="3">
        <v>0.59</v>
      </c>
      <c r="S17" s="3">
        <v>165</v>
      </c>
      <c r="T17" s="3">
        <v>8.2199999999999995E-2</v>
      </c>
      <c r="U17" s="3">
        <v>4.9000000000000004</v>
      </c>
      <c r="V17" s="5">
        <v>3.6662550169805499</v>
      </c>
    </row>
    <row r="18" spans="1:22" x14ac:dyDescent="0.25">
      <c r="A18" s="3" t="s">
        <v>199</v>
      </c>
      <c r="B18" s="3" t="s">
        <v>38</v>
      </c>
      <c r="C18" s="3">
        <v>-16.010000000000002</v>
      </c>
      <c r="D18" s="3">
        <v>1601.0000000000002</v>
      </c>
      <c r="E18" s="3">
        <v>15</v>
      </c>
      <c r="F18" s="3">
        <v>3.4</v>
      </c>
      <c r="G18" s="4">
        <v>0.28000000000000003</v>
      </c>
      <c r="H18" s="3" t="s">
        <v>22</v>
      </c>
      <c r="I18" s="3">
        <v>10.6</v>
      </c>
      <c r="J18" s="3">
        <v>0.51</v>
      </c>
      <c r="K18" s="3">
        <v>5.69</v>
      </c>
      <c r="L18" s="3">
        <v>3.7</v>
      </c>
      <c r="M18" s="3">
        <v>0.97</v>
      </c>
      <c r="N18" s="3">
        <v>0.10100000000000001</v>
      </c>
      <c r="O18" s="3">
        <v>0.33</v>
      </c>
      <c r="P18" s="3">
        <v>3.9E-2</v>
      </c>
      <c r="Q18" s="3">
        <v>27.9</v>
      </c>
      <c r="R18" s="3">
        <v>0.64</v>
      </c>
      <c r="S18" s="3">
        <v>315</v>
      </c>
      <c r="T18" s="3">
        <v>8.9099999999999999E-2</v>
      </c>
      <c r="U18" s="3">
        <v>3.79</v>
      </c>
    </row>
    <row r="19" spans="1:22" x14ac:dyDescent="0.25">
      <c r="G19" s="4"/>
    </row>
    <row r="20" spans="1:22" x14ac:dyDescent="0.25">
      <c r="A20" s="3" t="s">
        <v>112</v>
      </c>
      <c r="B20" s="3" t="s">
        <v>39</v>
      </c>
      <c r="C20" s="5">
        <v>-0.26669999999999999</v>
      </c>
      <c r="D20" s="6">
        <v>26.669999999999998</v>
      </c>
      <c r="E20" s="6">
        <v>26.67</v>
      </c>
      <c r="F20" s="4">
        <v>7.3736027074145687</v>
      </c>
      <c r="G20" s="4">
        <v>0.53</v>
      </c>
      <c r="H20" s="3" t="s">
        <v>22</v>
      </c>
      <c r="I20" s="4">
        <v>10.084600891259937</v>
      </c>
      <c r="J20" s="5">
        <v>0.119782044</v>
      </c>
      <c r="K20" s="5">
        <v>5.0126947045945744</v>
      </c>
      <c r="L20" s="5">
        <v>3.6116322701688559</v>
      </c>
      <c r="M20" s="5">
        <v>0.86857008449582951</v>
      </c>
      <c r="N20" s="5">
        <v>8.4029057790306838E-2</v>
      </c>
      <c r="O20" s="5">
        <v>0.20378791812874175</v>
      </c>
      <c r="P20" s="5">
        <v>4.8835626003770685E-2</v>
      </c>
      <c r="Q20" s="5">
        <v>28.478080840000004</v>
      </c>
      <c r="R20" s="5">
        <v>0.61832308190352869</v>
      </c>
      <c r="S20" s="5">
        <v>186.91635000000002</v>
      </c>
      <c r="T20" s="50">
        <v>6.0000000000000001E-3</v>
      </c>
      <c r="U20" s="5">
        <v>1.3997662185856221</v>
      </c>
      <c r="V20" s="5">
        <v>0.73081558858979512</v>
      </c>
    </row>
    <row r="21" spans="1:22" x14ac:dyDescent="0.25">
      <c r="A21" s="3" t="s">
        <v>112</v>
      </c>
      <c r="B21" s="3" t="s">
        <v>40</v>
      </c>
      <c r="C21" s="5">
        <v>-0.87630000000000008</v>
      </c>
      <c r="D21" s="6">
        <v>87.63000000000001</v>
      </c>
      <c r="E21" s="6">
        <v>41.910000000000004</v>
      </c>
      <c r="F21" s="4">
        <v>6.555733761026497</v>
      </c>
      <c r="G21" s="4" t="s">
        <v>22</v>
      </c>
      <c r="H21" s="3" t="s">
        <v>22</v>
      </c>
      <c r="I21" s="4">
        <v>10.305695807267686</v>
      </c>
      <c r="J21" s="5">
        <v>7.132606200000001E-2</v>
      </c>
      <c r="K21" s="5">
        <v>5.0767277737754686</v>
      </c>
      <c r="L21" s="5">
        <v>3.8178037158179623</v>
      </c>
      <c r="M21" s="5">
        <v>0.86917319534157178</v>
      </c>
      <c r="N21" s="5">
        <v>5.2973157169188829E-2</v>
      </c>
      <c r="O21" s="5">
        <v>0.19310518780091546</v>
      </c>
      <c r="P21" s="5">
        <v>3.0462258222191188E-2</v>
      </c>
      <c r="Q21" s="5">
        <v>27.653423192000002</v>
      </c>
      <c r="R21" s="5">
        <v>0.58915746435979521</v>
      </c>
      <c r="S21" s="5">
        <v>158.70179999999999</v>
      </c>
      <c r="T21" s="50">
        <v>7.0000000000000001E-3</v>
      </c>
      <c r="U21" s="5" t="s">
        <v>22</v>
      </c>
      <c r="V21" s="5">
        <v>0.42979737783075095</v>
      </c>
    </row>
    <row r="22" spans="1:22" x14ac:dyDescent="0.25">
      <c r="A22" s="3" t="s">
        <v>112</v>
      </c>
      <c r="B22" s="3" t="s">
        <v>41</v>
      </c>
      <c r="C22" s="5">
        <v>-5.9436</v>
      </c>
      <c r="D22" s="6">
        <v>594.36</v>
      </c>
      <c r="E22" s="6">
        <v>15.24</v>
      </c>
      <c r="F22" s="4">
        <v>6.4154498351389035</v>
      </c>
      <c r="G22" s="4">
        <v>0.06</v>
      </c>
      <c r="H22" s="3">
        <v>2E-3</v>
      </c>
      <c r="I22" s="4">
        <v>11.217067310236789</v>
      </c>
      <c r="J22" s="5">
        <v>8.7978339000000003E-2</v>
      </c>
      <c r="K22" s="5">
        <v>5.2461303882551258</v>
      </c>
      <c r="L22" s="5">
        <v>4.2417689153065803</v>
      </c>
      <c r="M22" s="5">
        <v>1.0608719776607742</v>
      </c>
      <c r="N22" s="5">
        <v>1.5373058038134477E-2</v>
      </c>
      <c r="O22" s="5">
        <v>0.23175589961200918</v>
      </c>
      <c r="P22" s="5">
        <v>4.4667795545003837E-2</v>
      </c>
      <c r="Q22" s="5">
        <v>27.999469024000003</v>
      </c>
      <c r="R22" s="5">
        <v>0.61697420956080717</v>
      </c>
      <c r="S22" s="5">
        <v>163.40039999999999</v>
      </c>
      <c r="T22" s="50">
        <v>1E-3</v>
      </c>
      <c r="U22" s="5">
        <v>1.8606573705179279</v>
      </c>
      <c r="V22" s="5">
        <v>0.66641045349730976</v>
      </c>
    </row>
    <row r="23" spans="1:22" x14ac:dyDescent="0.25">
      <c r="A23" s="3" t="s">
        <v>112</v>
      </c>
      <c r="B23" s="3" t="s">
        <v>42</v>
      </c>
      <c r="C23" s="5">
        <v>-8.3819999999999997</v>
      </c>
      <c r="D23" s="6">
        <v>838.19999999999993</v>
      </c>
      <c r="E23" s="6">
        <v>3</v>
      </c>
      <c r="F23" s="4"/>
      <c r="G23" s="4">
        <v>4.4747084652690367E-2</v>
      </c>
      <c r="H23" s="3" t="s">
        <v>22</v>
      </c>
      <c r="I23" s="4">
        <v>10.845431482777187</v>
      </c>
      <c r="J23" s="5">
        <v>4.3882013074785925E-2</v>
      </c>
      <c r="K23" s="5">
        <v>5.183477392193037</v>
      </c>
      <c r="L23" s="5">
        <v>4.0958246094313981</v>
      </c>
      <c r="M23" s="5">
        <v>1.0544082655987932</v>
      </c>
      <c r="N23" s="5">
        <v>1.3049611858702544E-2</v>
      </c>
      <c r="O23" s="5">
        <v>0.17155453597625259</v>
      </c>
      <c r="P23" s="5">
        <v>3.6768447505891387E-2</v>
      </c>
      <c r="Q23" s="5">
        <v>27.096664797209922</v>
      </c>
      <c r="R23" s="5">
        <v>0.59301983014005988</v>
      </c>
      <c r="S23" s="5">
        <v>149.0684</v>
      </c>
      <c r="T23" s="50">
        <v>0</v>
      </c>
      <c r="U23" s="5" t="s">
        <v>22</v>
      </c>
      <c r="V23" s="5">
        <v>0.53283340089177134</v>
      </c>
    </row>
    <row r="24" spans="1:22" x14ac:dyDescent="0.25">
      <c r="A24" s="3" t="s">
        <v>112</v>
      </c>
      <c r="B24" s="3" t="s">
        <v>43</v>
      </c>
      <c r="C24" s="5">
        <v>-9.1744800000000009</v>
      </c>
      <c r="D24" s="6">
        <v>917.44800000000009</v>
      </c>
      <c r="E24" s="6">
        <v>5</v>
      </c>
      <c r="F24" s="4">
        <v>6.2265566391596154</v>
      </c>
      <c r="G24" s="4" t="s">
        <v>22</v>
      </c>
      <c r="H24" s="3" t="s">
        <v>22</v>
      </c>
      <c r="I24" s="4">
        <v>11.18200438220444</v>
      </c>
      <c r="J24" s="5">
        <v>5.2208104500000005E-2</v>
      </c>
      <c r="K24" s="5">
        <v>5.3079602442419205</v>
      </c>
      <c r="L24" s="5">
        <v>4.2431801955868442</v>
      </c>
      <c r="M24" s="5">
        <v>1.1425030306319999</v>
      </c>
      <c r="N24" s="5">
        <v>1.3553073837146266E-2</v>
      </c>
      <c r="O24" s="5">
        <v>0.24648174662640862</v>
      </c>
      <c r="P24" s="5">
        <v>3.50883318204036E-2</v>
      </c>
      <c r="Q24" s="5">
        <v>27.859400628</v>
      </c>
      <c r="R24" s="5">
        <v>0.61919235519106031</v>
      </c>
      <c r="S24" s="5">
        <v>147.2276</v>
      </c>
      <c r="T24" s="50">
        <v>4.0000000000000001E-3</v>
      </c>
      <c r="U24" s="5" t="s">
        <v>22</v>
      </c>
      <c r="V24" s="5">
        <v>0.79020979020979032</v>
      </c>
    </row>
    <row r="25" spans="1:22" x14ac:dyDescent="0.25">
      <c r="A25" s="3" t="s">
        <v>112</v>
      </c>
      <c r="B25" s="3" t="s">
        <v>44</v>
      </c>
      <c r="C25" s="5">
        <v>-12.0396</v>
      </c>
      <c r="D25" s="6">
        <v>1203.96</v>
      </c>
      <c r="E25" s="6">
        <v>15.24</v>
      </c>
      <c r="F25" s="4">
        <v>6.270563189471642</v>
      </c>
      <c r="G25" s="4">
        <v>0.05</v>
      </c>
      <c r="H25" s="3">
        <v>1E-3</v>
      </c>
      <c r="I25" s="4">
        <v>10.777761900225462</v>
      </c>
      <c r="J25" s="5">
        <v>8.7478056000000012E-2</v>
      </c>
      <c r="K25" s="5">
        <v>5.5703524441677805</v>
      </c>
      <c r="L25" s="5">
        <v>3.9374719819356128</v>
      </c>
      <c r="M25" s="5">
        <v>1.1520321819947288</v>
      </c>
      <c r="N25" s="5">
        <v>0.10253868434503802</v>
      </c>
      <c r="O25" s="5">
        <v>0.21999747768867259</v>
      </c>
      <c r="P25" s="5">
        <v>6.6270686404580684E-2</v>
      </c>
      <c r="Q25" s="5">
        <v>27.124888783999999</v>
      </c>
      <c r="R25" s="5">
        <v>0.59320408138795966</v>
      </c>
      <c r="S25" s="5">
        <v>152.81754999999998</v>
      </c>
      <c r="T25" s="50">
        <v>5.0000000000000001E-3</v>
      </c>
      <c r="U25" s="5" t="s">
        <v>22</v>
      </c>
      <c r="V25" s="5">
        <v>0.79590692458648715</v>
      </c>
    </row>
    <row r="26" spans="1:22" x14ac:dyDescent="0.25">
      <c r="A26" s="3" t="s">
        <v>112</v>
      </c>
      <c r="B26" s="3" t="s">
        <v>45</v>
      </c>
      <c r="C26" s="5">
        <v>-15.36192</v>
      </c>
      <c r="D26" s="6">
        <v>1536.192</v>
      </c>
      <c r="E26" s="6">
        <v>5</v>
      </c>
      <c r="F26" s="4">
        <v>5.8568799393742585</v>
      </c>
      <c r="G26" s="4">
        <v>0.03</v>
      </c>
      <c r="H26" s="3">
        <v>3.0000000000000001E-3</v>
      </c>
      <c r="I26" s="4">
        <v>10.532242016237443</v>
      </c>
      <c r="J26" s="5">
        <v>0.10806112800000001</v>
      </c>
      <c r="K26" s="5">
        <v>5.2163345526777789</v>
      </c>
      <c r="L26" s="5">
        <v>4.0381294725132415</v>
      </c>
      <c r="M26" s="5">
        <v>1.2192488857527126</v>
      </c>
      <c r="N26" s="5">
        <v>2.4589148247393937E-2</v>
      </c>
      <c r="O26" s="5">
        <v>0.25186020460396008</v>
      </c>
      <c r="P26" s="5">
        <v>5.6713043781858812E-2</v>
      </c>
      <c r="Q26" s="5">
        <v>28.196752076000003</v>
      </c>
      <c r="R26" s="5">
        <v>0.58765871731232688</v>
      </c>
      <c r="S26" s="5">
        <v>141.33005</v>
      </c>
      <c r="T26" s="50">
        <v>2E-3</v>
      </c>
      <c r="U26" s="5">
        <v>2.749362244897958</v>
      </c>
      <c r="V26" s="5">
        <v>1.5042205965109736</v>
      </c>
    </row>
    <row r="27" spans="1:22" x14ac:dyDescent="0.25">
      <c r="A27" s="3" t="s">
        <v>112</v>
      </c>
      <c r="B27" s="3" t="s">
        <v>46</v>
      </c>
      <c r="C27" s="5">
        <v>-15.5448</v>
      </c>
      <c r="D27" s="6">
        <v>1554.48</v>
      </c>
      <c r="E27" s="6">
        <v>3</v>
      </c>
      <c r="F27" s="4">
        <v>5.9338862282444396</v>
      </c>
      <c r="G27" s="4">
        <v>0.08</v>
      </c>
      <c r="H27" s="3" t="s">
        <v>22</v>
      </c>
      <c r="I27" s="4">
        <v>10.71417230319774</v>
      </c>
      <c r="J27" s="5">
        <v>6.0141163500000004E-2</v>
      </c>
      <c r="K27" s="5">
        <v>5.302015065781652</v>
      </c>
      <c r="L27" s="5">
        <v>3.9512527187899518</v>
      </c>
      <c r="M27" s="5">
        <v>1.1839065901922114</v>
      </c>
      <c r="N27" s="5">
        <v>1.8587072690943448E-2</v>
      </c>
      <c r="O27" s="5">
        <v>0.25349228840404464</v>
      </c>
      <c r="P27" s="5">
        <v>3.1029606871028556E-2</v>
      </c>
      <c r="Q27" s="5">
        <v>28.255088588</v>
      </c>
      <c r="R27" s="5">
        <v>0.60165701473568101</v>
      </c>
      <c r="S27" s="5">
        <v>152.39659999999998</v>
      </c>
      <c r="T27" s="50">
        <v>5.5E-2</v>
      </c>
      <c r="U27" s="5" t="s">
        <v>22</v>
      </c>
      <c r="V27" s="5"/>
    </row>
    <row r="28" spans="1:22" x14ac:dyDescent="0.25">
      <c r="A28" s="3" t="s">
        <v>112</v>
      </c>
      <c r="B28" s="3" t="s">
        <v>47</v>
      </c>
      <c r="C28" s="5">
        <v>-15.81912</v>
      </c>
      <c r="D28" s="6">
        <v>1581.912</v>
      </c>
      <c r="E28" s="6">
        <v>2</v>
      </c>
      <c r="F28" s="4">
        <v>6.2437283978145981</v>
      </c>
      <c r="G28" s="4">
        <v>0.03</v>
      </c>
      <c r="H28" s="3" t="s">
        <v>22</v>
      </c>
      <c r="I28" s="4">
        <v>11.346178273157411</v>
      </c>
      <c r="J28" s="5">
        <v>0.1404723195</v>
      </c>
      <c r="K28" s="5">
        <v>5.5592664349212786</v>
      </c>
      <c r="L28" s="5">
        <v>4.3531355327167978</v>
      </c>
      <c r="M28" s="5">
        <v>1.286495745052983</v>
      </c>
      <c r="N28" s="5">
        <v>3.7909883675903408E-2</v>
      </c>
      <c r="O28" s="5">
        <v>0.23131078584834974</v>
      </c>
      <c r="P28" s="5">
        <v>7.7203058445639267E-2</v>
      </c>
      <c r="Q28" s="5">
        <v>26.839516664000001</v>
      </c>
      <c r="R28" s="5">
        <v>0.57959545819694736</v>
      </c>
      <c r="S28" s="5">
        <v>132.2253</v>
      </c>
      <c r="T28" s="50">
        <v>1.0999999999999999E-2</v>
      </c>
      <c r="U28" s="5" t="s">
        <v>22</v>
      </c>
      <c r="V28" s="5"/>
    </row>
    <row r="29" spans="1:22" x14ac:dyDescent="0.25">
      <c r="A29" s="3" t="s">
        <v>112</v>
      </c>
      <c r="B29" s="3" t="s">
        <v>48</v>
      </c>
      <c r="C29" s="5">
        <v>-15.880080000000001</v>
      </c>
      <c r="D29" s="6">
        <v>1588.008</v>
      </c>
      <c r="E29" s="6">
        <v>2</v>
      </c>
      <c r="F29" s="4">
        <v>4.4543429844097382</v>
      </c>
      <c r="G29" s="4">
        <v>8.8999999999999996E-2</v>
      </c>
      <c r="H29" s="3">
        <v>1E-3</v>
      </c>
      <c r="I29" s="4">
        <v>9.2508706191186896</v>
      </c>
      <c r="J29" s="5">
        <v>7.7543865000000003E-2</v>
      </c>
      <c r="K29" s="5">
        <v>5.1791247298440961</v>
      </c>
      <c r="L29" s="5">
        <v>3.1322120573145824</v>
      </c>
      <c r="M29" s="5">
        <v>1.2428908309058122</v>
      </c>
      <c r="N29" s="5">
        <v>1.932281098495996E-2</v>
      </c>
      <c r="O29" s="5">
        <v>0.31261823334347205</v>
      </c>
      <c r="P29" s="5">
        <v>4.6282557084002515E-2</v>
      </c>
      <c r="Q29" s="5">
        <v>30.600655763999999</v>
      </c>
      <c r="R29" s="5">
        <v>0.5670659328801122</v>
      </c>
      <c r="S29" s="5">
        <v>208.92574999999999</v>
      </c>
      <c r="T29" s="50">
        <v>9.4E-2</v>
      </c>
      <c r="U29" s="5">
        <v>4.7861900974348766</v>
      </c>
      <c r="V29" s="5"/>
    </row>
    <row r="30" spans="1:22" x14ac:dyDescent="0.25">
      <c r="A30" s="3" t="s">
        <v>112</v>
      </c>
      <c r="B30" s="3" t="s">
        <v>49</v>
      </c>
      <c r="C30" s="5">
        <v>-16.002000000000002</v>
      </c>
      <c r="D30" s="6">
        <v>1600.2000000000003</v>
      </c>
      <c r="E30" s="6">
        <v>2</v>
      </c>
      <c r="F30" s="4">
        <v>5.2542033626899949</v>
      </c>
      <c r="G30" s="4">
        <v>0.01</v>
      </c>
      <c r="H30" s="3" t="s">
        <v>22</v>
      </c>
      <c r="I30" s="4">
        <v>10.670853047960794</v>
      </c>
      <c r="J30" s="5">
        <v>6.5001055500000002E-2</v>
      </c>
      <c r="K30" s="5">
        <v>5.2364082728906851</v>
      </c>
      <c r="L30" s="5">
        <v>3.9863271845788577</v>
      </c>
      <c r="M30" s="5">
        <v>1.2493742724975425</v>
      </c>
      <c r="N30" s="5">
        <v>2.3233840863679311E-2</v>
      </c>
      <c r="O30" s="5">
        <v>0.2780106382189515</v>
      </c>
      <c r="P30" s="5">
        <v>3.026586830528594E-2</v>
      </c>
      <c r="Q30" s="5">
        <v>27.724193608</v>
      </c>
      <c r="R30" s="5">
        <v>0.60048799203865566</v>
      </c>
      <c r="S30" s="5">
        <v>149.21870000000001</v>
      </c>
      <c r="T30" s="50">
        <v>1E-3</v>
      </c>
      <c r="U30" s="5" t="s">
        <v>22</v>
      </c>
      <c r="V30" s="5"/>
    </row>
    <row r="31" spans="1:22" x14ac:dyDescent="0.25">
      <c r="A31" s="3" t="s">
        <v>112</v>
      </c>
      <c r="B31" s="3" t="s">
        <v>50</v>
      </c>
      <c r="C31" s="5">
        <v>-16.398240000000001</v>
      </c>
      <c r="D31" s="6">
        <v>1639.8240000000001</v>
      </c>
      <c r="E31" s="6">
        <v>5</v>
      </c>
      <c r="F31" s="4">
        <v>5.2823477100933882</v>
      </c>
      <c r="G31" s="4">
        <v>3.5999999999999997E-2</v>
      </c>
      <c r="H31" s="3" t="s">
        <v>22</v>
      </c>
      <c r="I31" s="4">
        <v>11.623982513522382</v>
      </c>
      <c r="J31" s="5">
        <v>6.2928454500000008E-2</v>
      </c>
      <c r="K31" s="5">
        <v>5.1541899519489691</v>
      </c>
      <c r="L31" s="5">
        <v>4.4654153314848326</v>
      </c>
      <c r="M31" s="5">
        <v>1.3557027146019167</v>
      </c>
      <c r="N31" s="5">
        <v>1.9864933938445812E-2</v>
      </c>
      <c r="O31" s="5">
        <v>0.28342618901014122</v>
      </c>
      <c r="P31" s="5">
        <v>4.0085364150548149E-2</v>
      </c>
      <c r="Q31" s="5">
        <v>27.754577208000001</v>
      </c>
      <c r="R31" s="5">
        <v>0.62830473723966762</v>
      </c>
      <c r="S31" s="5">
        <v>145.28280000000001</v>
      </c>
      <c r="T31" s="50">
        <v>0.14199999999999999</v>
      </c>
      <c r="U31" s="5" t="s">
        <v>22</v>
      </c>
      <c r="V31" s="5">
        <v>3.5281941470378304</v>
      </c>
    </row>
    <row r="32" spans="1:22" x14ac:dyDescent="0.25">
      <c r="A32" s="3" t="s">
        <v>112</v>
      </c>
      <c r="B32" s="3" t="s">
        <v>51</v>
      </c>
      <c r="C32" s="5">
        <v>-18.745200000000001</v>
      </c>
      <c r="D32" s="6">
        <v>1874.52</v>
      </c>
      <c r="E32" s="6">
        <v>15.24</v>
      </c>
      <c r="F32" s="4">
        <v>5.092041395732223</v>
      </c>
      <c r="G32" s="4">
        <v>0.08</v>
      </c>
      <c r="H32" s="3">
        <v>2.3E-2</v>
      </c>
      <c r="I32" s="4">
        <v>10.396356630995102</v>
      </c>
      <c r="J32" s="5">
        <v>0.131717367</v>
      </c>
      <c r="K32" s="5">
        <v>5.0753638798934064</v>
      </c>
      <c r="L32" s="5">
        <v>3.9038087964269703</v>
      </c>
      <c r="M32" s="5">
        <v>1.2565512915618762</v>
      </c>
      <c r="N32" s="5">
        <v>3.0629946871950562E-2</v>
      </c>
      <c r="O32" s="5">
        <v>0.27912342262810003</v>
      </c>
      <c r="P32" s="5">
        <v>3.7292263110118004E-2</v>
      </c>
      <c r="Q32" s="5">
        <v>27.069286796</v>
      </c>
      <c r="R32" s="5">
        <v>0.58169370406340293</v>
      </c>
      <c r="S32" s="5">
        <v>149.35050000000001</v>
      </c>
      <c r="T32" s="50">
        <v>0.151</v>
      </c>
      <c r="U32" s="5">
        <v>4.5058232132191929</v>
      </c>
      <c r="V32" s="5">
        <v>3.7256825938566549</v>
      </c>
    </row>
    <row r="33" spans="1:22" x14ac:dyDescent="0.25">
      <c r="A33" s="3" t="s">
        <v>112</v>
      </c>
      <c r="B33" s="3" t="s">
        <v>52</v>
      </c>
      <c r="C33" s="5">
        <v>-21.488400000000002</v>
      </c>
      <c r="D33" s="6">
        <v>2148.84</v>
      </c>
      <c r="E33" s="6">
        <v>15.24</v>
      </c>
      <c r="F33" s="4">
        <v>5.4221609919306735</v>
      </c>
      <c r="G33" s="4">
        <v>1.3959248515495598E-2</v>
      </c>
      <c r="H33" s="3">
        <v>4.0000000000000001E-3</v>
      </c>
      <c r="I33" s="4">
        <v>11.006716204629896</v>
      </c>
      <c r="J33" s="5">
        <v>0.10245081149999999</v>
      </c>
      <c r="K33" s="5">
        <v>5.1338714302700508</v>
      </c>
      <c r="L33" s="5">
        <v>4.2557156851350681</v>
      </c>
      <c r="M33" s="5">
        <v>1.2492536503283937</v>
      </c>
      <c r="N33" s="5">
        <v>2.4860209724136866E-2</v>
      </c>
      <c r="O33" s="5">
        <v>0.2322381061893069</v>
      </c>
      <c r="P33" s="5">
        <v>4.7417254381677258E-2</v>
      </c>
      <c r="Q33" s="5">
        <v>27.441158688000002</v>
      </c>
      <c r="R33" s="5">
        <v>0.6097502487920099</v>
      </c>
      <c r="S33" s="5">
        <v>142.77205000000001</v>
      </c>
      <c r="T33" s="50">
        <v>0.1001372544054978</v>
      </c>
      <c r="U33" s="5" t="s">
        <v>22</v>
      </c>
      <c r="V33" s="5">
        <v>2.9516493447808405</v>
      </c>
    </row>
    <row r="34" spans="1:22" x14ac:dyDescent="0.25">
      <c r="A34" s="3" t="s">
        <v>112</v>
      </c>
      <c r="B34" s="3" t="s">
        <v>53</v>
      </c>
      <c r="C34" s="5">
        <v>-25.938479999999998</v>
      </c>
      <c r="D34" s="6">
        <v>2593.848</v>
      </c>
      <c r="E34" s="6">
        <v>4.8125633232016582</v>
      </c>
      <c r="F34" s="4"/>
      <c r="G34" s="4">
        <v>2.0468367074192573E-2</v>
      </c>
      <c r="H34" s="3" t="s">
        <v>22</v>
      </c>
      <c r="I34" s="4">
        <v>10.863214305765677</v>
      </c>
      <c r="J34" s="5">
        <v>0.10555982624016093</v>
      </c>
      <c r="K34" s="5">
        <v>4.8957337392493621</v>
      </c>
      <c r="L34" s="5">
        <v>4.2154904114824401</v>
      </c>
      <c r="M34" s="5">
        <v>1.2217205751729339</v>
      </c>
      <c r="N34" s="5">
        <v>2.0794188629445889E-2</v>
      </c>
      <c r="O34" s="5">
        <v>0.32248543476271135</v>
      </c>
      <c r="P34" s="5">
        <v>2.555243443881235E-2</v>
      </c>
      <c r="Q34" s="5">
        <v>26.748869844535097</v>
      </c>
      <c r="R34" s="5">
        <v>0.62040980056544859</v>
      </c>
      <c r="S34" s="5">
        <v>172</v>
      </c>
      <c r="T34" s="50">
        <v>0.17478660591558265</v>
      </c>
      <c r="U34" s="5" t="s">
        <v>22</v>
      </c>
      <c r="V34" s="5"/>
    </row>
    <row r="35" spans="1:22" x14ac:dyDescent="0.25">
      <c r="A35" s="3" t="s">
        <v>112</v>
      </c>
      <c r="B35" s="3" t="s">
        <v>54</v>
      </c>
      <c r="C35" s="5">
        <v>-28.956000000000003</v>
      </c>
      <c r="D35" s="6">
        <v>2895.6000000000004</v>
      </c>
      <c r="E35" s="6">
        <v>15.24</v>
      </c>
      <c r="F35" s="4">
        <v>4.8786437370412123</v>
      </c>
      <c r="G35" s="4" t="s">
        <v>22</v>
      </c>
      <c r="H35" s="3" t="s">
        <v>22</v>
      </c>
      <c r="I35" s="4">
        <v>10.566881542874684</v>
      </c>
      <c r="J35" s="5">
        <v>0.1091688975</v>
      </c>
      <c r="K35" s="5">
        <v>5.1837060144223033</v>
      </c>
      <c r="L35" s="5">
        <v>3.9382606385628187</v>
      </c>
      <c r="M35" s="5">
        <v>1.314027755161121</v>
      </c>
      <c r="N35" s="5">
        <v>2.745465528724772E-2</v>
      </c>
      <c r="O35" s="5">
        <v>0.32419119119861722</v>
      </c>
      <c r="P35" s="5">
        <v>2.8607464562530549E-2</v>
      </c>
      <c r="Q35" s="5">
        <v>29.101762660000002</v>
      </c>
      <c r="R35" s="5">
        <v>0.62815486253492081</v>
      </c>
      <c r="S35" s="5">
        <v>166.75855000000001</v>
      </c>
      <c r="T35" s="50">
        <v>0.13800000000000001</v>
      </c>
      <c r="U35" s="5" t="s">
        <v>22</v>
      </c>
      <c r="V35" s="5">
        <v>3.8323917137476458</v>
      </c>
    </row>
    <row r="36" spans="1:22" x14ac:dyDescent="0.25">
      <c r="A36" s="3" t="s">
        <v>112</v>
      </c>
      <c r="B36" s="3" t="s">
        <v>55</v>
      </c>
      <c r="C36" s="5">
        <v>-30.632400000000001</v>
      </c>
      <c r="D36" s="6">
        <v>3063.2400000000002</v>
      </c>
      <c r="E36" s="6">
        <v>15.24</v>
      </c>
      <c r="F36" s="4">
        <v>5.191385309884252</v>
      </c>
      <c r="G36" s="4">
        <v>0.12</v>
      </c>
      <c r="H36" s="3">
        <v>2.1000000000000001E-2</v>
      </c>
      <c r="I36" s="4">
        <v>11.411011611783263</v>
      </c>
      <c r="J36" s="5">
        <v>0.16266344399999999</v>
      </c>
      <c r="K36" s="5">
        <v>5.7007966539136765</v>
      </c>
      <c r="L36" s="5">
        <v>4.2917448405253289</v>
      </c>
      <c r="M36" s="5">
        <v>1.3891753665406166</v>
      </c>
      <c r="N36" s="5">
        <v>2.9197193352023667E-2</v>
      </c>
      <c r="O36" s="5">
        <v>0.26584419534559373</v>
      </c>
      <c r="P36" s="5">
        <v>4.7220864464772007E-2</v>
      </c>
      <c r="Q36" s="5">
        <v>27.401426288</v>
      </c>
      <c r="R36" s="5">
        <v>0.61265781806409836</v>
      </c>
      <c r="S36" s="5">
        <v>138.46780000000001</v>
      </c>
      <c r="T36" s="50">
        <v>0.17199999999999999</v>
      </c>
      <c r="U36" s="5">
        <v>4.3723563447725473</v>
      </c>
      <c r="V36" s="5">
        <v>3.4848484848484849</v>
      </c>
    </row>
    <row r="37" spans="1:22" x14ac:dyDescent="0.25">
      <c r="F37" s="4"/>
      <c r="G37" s="4"/>
      <c r="I37" s="4"/>
      <c r="J37" s="5"/>
      <c r="K37" s="5"/>
      <c r="L37" s="5"/>
      <c r="M37" s="5"/>
      <c r="N37" s="5"/>
      <c r="O37" s="5"/>
      <c r="P37" s="5"/>
      <c r="Q37" s="5"/>
      <c r="R37" s="5"/>
      <c r="S37" s="5"/>
      <c r="T37" s="50"/>
      <c r="U37" s="5"/>
      <c r="V37" s="5"/>
    </row>
    <row r="38" spans="1:22" x14ac:dyDescent="0.25">
      <c r="A38" s="3" t="s">
        <v>113</v>
      </c>
      <c r="B38" s="3" t="s">
        <v>56</v>
      </c>
      <c r="C38" s="5">
        <v>0.1</v>
      </c>
      <c r="D38" s="6">
        <v>10</v>
      </c>
      <c r="E38" s="6">
        <v>5</v>
      </c>
      <c r="F38" s="4" t="s">
        <v>22</v>
      </c>
      <c r="G38" s="4">
        <v>1.1321510884960742</v>
      </c>
      <c r="I38" s="4">
        <v>5.5881258157795424</v>
      </c>
      <c r="J38" s="5">
        <v>0.189393053172936</v>
      </c>
      <c r="K38" s="5">
        <v>2.5758209707154354</v>
      </c>
      <c r="L38" s="5">
        <v>1.6803625365408912</v>
      </c>
      <c r="M38" s="5">
        <v>0.29487714717500541</v>
      </c>
      <c r="N38" s="5">
        <v>0.15950047412163967</v>
      </c>
      <c r="O38" s="5">
        <v>0.4272508982001485</v>
      </c>
      <c r="P38" s="5">
        <v>2.6069430763816737E-2</v>
      </c>
      <c r="Q38" s="5">
        <v>33.520058477895638</v>
      </c>
      <c r="R38" s="5">
        <v>0.61251166474621899</v>
      </c>
      <c r="S38" s="5">
        <v>385.64577646195221</v>
      </c>
      <c r="T38" s="50">
        <v>8.3147437902543996E-3</v>
      </c>
      <c r="U38" s="5"/>
      <c r="V38" s="5">
        <v>0.63326766113143818</v>
      </c>
    </row>
    <row r="39" spans="1:22" x14ac:dyDescent="0.25">
      <c r="A39" s="3" t="s">
        <v>113</v>
      </c>
      <c r="B39" s="3" t="s">
        <v>57</v>
      </c>
      <c r="C39" s="5">
        <v>0.22500000000000001</v>
      </c>
      <c r="D39" s="6">
        <v>22.5</v>
      </c>
      <c r="E39" s="6">
        <v>7.5</v>
      </c>
      <c r="F39" s="4" t="s">
        <v>22</v>
      </c>
      <c r="G39" s="4">
        <v>0.74133296130030213</v>
      </c>
      <c r="I39" s="4">
        <v>7.3237604547778483</v>
      </c>
      <c r="J39" s="5">
        <v>0.36091883717861384</v>
      </c>
      <c r="K39" s="5">
        <v>3.4959965626590148</v>
      </c>
      <c r="L39" s="5">
        <v>1.9654101976163183</v>
      </c>
      <c r="M39" s="5">
        <v>0.45615318201258093</v>
      </c>
      <c r="N39" s="5">
        <v>0.13078718010461413</v>
      </c>
      <c r="O39" s="5">
        <v>0.42514225148345869</v>
      </c>
      <c r="P39" s="5">
        <v>2.3690322175378496E-2</v>
      </c>
      <c r="Q39" s="5">
        <v>30.941516824539384</v>
      </c>
      <c r="R39" s="5">
        <v>0.54014878170931224</v>
      </c>
      <c r="S39" s="5">
        <v>300.80826880189863</v>
      </c>
      <c r="T39" s="50">
        <v>7.1059029814191715E-3</v>
      </c>
      <c r="U39" s="5"/>
      <c r="V39" s="5" t="s">
        <v>22</v>
      </c>
    </row>
    <row r="40" spans="1:22" x14ac:dyDescent="0.25">
      <c r="A40" s="3" t="s">
        <v>113</v>
      </c>
      <c r="B40" s="3" t="s">
        <v>58</v>
      </c>
      <c r="C40" s="5">
        <v>0.4</v>
      </c>
      <c r="D40" s="6">
        <v>40</v>
      </c>
      <c r="E40" s="6">
        <v>10</v>
      </c>
      <c r="F40" s="4" t="s">
        <v>22</v>
      </c>
      <c r="G40" s="4">
        <v>0.43011305673719846</v>
      </c>
      <c r="I40" s="4">
        <v>8.4972202092007887</v>
      </c>
      <c r="J40" s="5">
        <v>0.46812245218216259</v>
      </c>
      <c r="K40" s="5">
        <v>5.1459091936535177</v>
      </c>
      <c r="L40" s="5">
        <v>2.3607340911299528</v>
      </c>
      <c r="M40" s="5">
        <v>0.58970937106195853</v>
      </c>
      <c r="N40" s="5">
        <v>7.8346520923452512E-2</v>
      </c>
      <c r="O40" s="5">
        <v>0.38660149438354346</v>
      </c>
      <c r="P40" s="5">
        <v>2.6032276428622561E-2</v>
      </c>
      <c r="Q40" s="5">
        <v>28.447401984149455</v>
      </c>
      <c r="R40" s="5">
        <v>0.5109554205181599</v>
      </c>
      <c r="S40" s="5">
        <v>247.88120913042991</v>
      </c>
      <c r="T40" s="50">
        <v>7.377105855642066E-3</v>
      </c>
      <c r="U40" s="5"/>
      <c r="V40" s="5" t="s">
        <v>22</v>
      </c>
    </row>
    <row r="41" spans="1:22" x14ac:dyDescent="0.25">
      <c r="A41" s="3" t="s">
        <v>113</v>
      </c>
      <c r="B41" s="3" t="s">
        <v>59</v>
      </c>
      <c r="C41" s="5">
        <v>0.6</v>
      </c>
      <c r="D41" s="6">
        <v>60</v>
      </c>
      <c r="E41" s="6">
        <v>10</v>
      </c>
      <c r="F41" s="4" t="s">
        <v>22</v>
      </c>
      <c r="G41" s="4">
        <v>0.36056721199259822</v>
      </c>
      <c r="I41" s="4">
        <v>9.154657941626029</v>
      </c>
      <c r="J41" s="5">
        <v>0.37163919867896877</v>
      </c>
      <c r="K41" s="5">
        <v>6.4800528260774115</v>
      </c>
      <c r="L41" s="5">
        <v>2.7979462195050093</v>
      </c>
      <c r="M41" s="5">
        <v>0.68254586660657857</v>
      </c>
      <c r="N41" s="5">
        <v>2.9136967765958942E-2</v>
      </c>
      <c r="O41" s="5">
        <v>0.27123056930990402</v>
      </c>
      <c r="P41" s="5">
        <v>3.640225176111777E-2</v>
      </c>
      <c r="Q41" s="5">
        <v>27.124415099799158</v>
      </c>
      <c r="R41" s="5">
        <v>0.51336634090222288</v>
      </c>
      <c r="S41" s="5">
        <v>211.26733227650058</v>
      </c>
      <c r="T41" s="50">
        <v>6.1145883101929241E-3</v>
      </c>
      <c r="U41" s="5"/>
      <c r="V41" s="5">
        <v>0.49871341267288527</v>
      </c>
    </row>
    <row r="42" spans="1:22" x14ac:dyDescent="0.25">
      <c r="A42" s="3" t="s">
        <v>113</v>
      </c>
      <c r="B42" s="3" t="s">
        <v>60</v>
      </c>
      <c r="C42" s="5">
        <v>1.06</v>
      </c>
      <c r="D42" s="6">
        <v>106</v>
      </c>
      <c r="E42" s="6">
        <v>16</v>
      </c>
      <c r="F42" s="4" t="s">
        <v>22</v>
      </c>
      <c r="G42" s="4">
        <v>8.9128311288667411E-2</v>
      </c>
      <c r="I42" s="4">
        <v>10.450525402705154</v>
      </c>
      <c r="J42" s="5">
        <v>0.24299486067471038</v>
      </c>
      <c r="K42" s="5">
        <v>5.8485414923651113</v>
      </c>
      <c r="L42" s="5">
        <v>3.594744422413362</v>
      </c>
      <c r="M42" s="5">
        <v>0.81365889930821345</v>
      </c>
      <c r="N42" s="5">
        <v>2.4464109816527416E-2</v>
      </c>
      <c r="O42" s="5">
        <v>0.25825680888111102</v>
      </c>
      <c r="P42" s="5">
        <v>4.9715631939606965E-2</v>
      </c>
      <c r="Q42" s="5">
        <v>27.102039122414059</v>
      </c>
      <c r="R42" s="5">
        <v>0.57813308162153332</v>
      </c>
      <c r="S42" s="5">
        <v>206.40863312269124</v>
      </c>
      <c r="T42" s="50">
        <v>2.0435621064903361E-3</v>
      </c>
      <c r="U42" s="5"/>
      <c r="V42" s="5">
        <v>0.40107156525066973</v>
      </c>
    </row>
    <row r="43" spans="1:22" x14ac:dyDescent="0.25">
      <c r="A43" s="3" t="s">
        <v>113</v>
      </c>
      <c r="B43" s="3" t="s">
        <v>61</v>
      </c>
      <c r="C43" s="5">
        <v>1.52</v>
      </c>
      <c r="D43" s="6">
        <v>152</v>
      </c>
      <c r="E43" s="6">
        <v>10</v>
      </c>
      <c r="F43" s="4" t="s">
        <v>22</v>
      </c>
      <c r="G43" s="4">
        <v>6.1011387169368714E-2</v>
      </c>
      <c r="I43" s="4">
        <v>10.957206533137636</v>
      </c>
      <c r="J43" s="5">
        <v>0.22155413767400062</v>
      </c>
      <c r="K43" s="5">
        <v>5.6599664854005409</v>
      </c>
      <c r="L43" s="5">
        <v>3.8558653505062686</v>
      </c>
      <c r="M43" s="5">
        <v>0.83628777917334407</v>
      </c>
      <c r="N43" s="5">
        <v>4.180887478250099E-2</v>
      </c>
      <c r="O43" s="5">
        <v>0.26103776607681539</v>
      </c>
      <c r="P43" s="5">
        <v>4.8982565148581944E-2</v>
      </c>
      <c r="Q43" s="5">
        <v>26.571814803346264</v>
      </c>
      <c r="R43" s="5">
        <v>0.59342397869704433</v>
      </c>
      <c r="S43" s="5">
        <v>172.48684575760112</v>
      </c>
      <c r="T43" s="50">
        <v>2.5400688323552554E-3</v>
      </c>
      <c r="U43" s="5"/>
      <c r="V43" s="5" t="s">
        <v>22</v>
      </c>
    </row>
    <row r="44" spans="1:22" x14ac:dyDescent="0.25">
      <c r="A44" s="3" t="s">
        <v>113</v>
      </c>
      <c r="B44" s="3" t="s">
        <v>62</v>
      </c>
      <c r="C44" s="5">
        <v>1.92</v>
      </c>
      <c r="D44" s="6">
        <v>192</v>
      </c>
      <c r="E44" s="6">
        <v>10</v>
      </c>
      <c r="F44" s="4" t="s">
        <v>22</v>
      </c>
      <c r="G44" s="4">
        <v>7.1379693226509972E-2</v>
      </c>
      <c r="I44" s="4">
        <v>11.156743846789704</v>
      </c>
      <c r="J44" s="5">
        <v>0.21440723000709735</v>
      </c>
      <c r="K44" s="5">
        <v>5.473560648586715</v>
      </c>
      <c r="L44" s="5">
        <v>3.9777874867410605</v>
      </c>
      <c r="M44" s="5">
        <v>0.81498004124473011</v>
      </c>
      <c r="N44" s="5">
        <v>8.2677521221478645E-2</v>
      </c>
      <c r="O44" s="5">
        <v>0.27137064542231604</v>
      </c>
      <c r="P44" s="5">
        <v>4.3016217733881396E-2</v>
      </c>
      <c r="Q44" s="5">
        <v>26.222729564403771</v>
      </c>
      <c r="R44" s="5">
        <v>0.59251408118601556</v>
      </c>
      <c r="S44" s="5">
        <v>166.4422823047841</v>
      </c>
      <c r="T44" s="50">
        <v>1.6792648280725604E-3</v>
      </c>
      <c r="U44" s="5"/>
      <c r="V44" s="5">
        <v>0.21435361216730039</v>
      </c>
    </row>
    <row r="45" spans="1:22" x14ac:dyDescent="0.25">
      <c r="A45" s="3" t="s">
        <v>113</v>
      </c>
      <c r="B45" s="3" t="s">
        <v>63</v>
      </c>
      <c r="C45" s="5">
        <v>2.33</v>
      </c>
      <c r="D45" s="6">
        <v>233</v>
      </c>
      <c r="E45" s="6">
        <v>11</v>
      </c>
      <c r="F45" s="4" t="s">
        <v>22</v>
      </c>
      <c r="G45" s="4">
        <v>8.2818778685989705E-2</v>
      </c>
      <c r="I45" s="4">
        <v>10.914919135148857</v>
      </c>
      <c r="J45" s="5">
        <v>0.28944976050958143</v>
      </c>
      <c r="K45" s="5">
        <v>5.1771279650852087</v>
      </c>
      <c r="L45" s="5">
        <v>3.8503476835720263</v>
      </c>
      <c r="M45" s="5">
        <v>0.82935696963214611</v>
      </c>
      <c r="N45" s="5">
        <v>0.10669655876559514</v>
      </c>
      <c r="O45" s="5">
        <v>0.33346794126429363</v>
      </c>
      <c r="P45" s="5">
        <v>5.3114997795068439E-2</v>
      </c>
      <c r="Q45" s="5">
        <v>26.721569288972113</v>
      </c>
      <c r="R45" s="5">
        <v>0.60981765157642054</v>
      </c>
      <c r="S45" s="5">
        <v>188.30888123813475</v>
      </c>
      <c r="T45" s="50">
        <v>3.3841425552604944E-3</v>
      </c>
      <c r="U45" s="5"/>
      <c r="V45" s="5">
        <v>0.45380263984915153</v>
      </c>
    </row>
    <row r="46" spans="1:22" x14ac:dyDescent="0.25">
      <c r="A46" s="3" t="s">
        <v>113</v>
      </c>
      <c r="B46" s="3" t="s">
        <v>64</v>
      </c>
      <c r="C46" s="5">
        <v>2.74</v>
      </c>
      <c r="D46" s="6">
        <v>274</v>
      </c>
      <c r="E46" s="6">
        <v>10</v>
      </c>
      <c r="F46" s="4" t="s">
        <v>22</v>
      </c>
      <c r="G46" s="4">
        <v>1.782185238924771</v>
      </c>
      <c r="I46" s="4">
        <v>8.5882972859405466</v>
      </c>
      <c r="J46" s="5">
        <v>5.874758102194467</v>
      </c>
      <c r="K46" s="5">
        <v>6.7331518844289846</v>
      </c>
      <c r="L46" s="5">
        <v>2.8517202687670116</v>
      </c>
      <c r="M46" s="5">
        <v>0.77902466805145387</v>
      </c>
      <c r="N46" s="5">
        <v>0.35847539946978751</v>
      </c>
      <c r="O46" s="5">
        <v>0.24328681301222541</v>
      </c>
      <c r="P46" s="5">
        <v>0.12486660166207871</v>
      </c>
      <c r="Q46" s="5">
        <v>21.681216244268608</v>
      </c>
      <c r="R46" s="5">
        <v>0.45341865116263408</v>
      </c>
      <c r="S46" s="5">
        <v>158.45634942515866</v>
      </c>
      <c r="T46" s="50">
        <v>2.9835347897183995E-3</v>
      </c>
      <c r="U46" s="5"/>
      <c r="V46" s="5">
        <v>1.5246559633027521</v>
      </c>
    </row>
    <row r="47" spans="1:22" x14ac:dyDescent="0.25">
      <c r="A47" s="3" t="s">
        <v>113</v>
      </c>
      <c r="B47" s="3" t="s">
        <v>65</v>
      </c>
      <c r="C47" s="5">
        <v>2.9449999999999998</v>
      </c>
      <c r="D47" s="6">
        <v>294.5</v>
      </c>
      <c r="E47" s="6">
        <v>10</v>
      </c>
      <c r="F47" s="4" t="s">
        <v>22</v>
      </c>
      <c r="G47" s="4">
        <v>2.0438991685469672</v>
      </c>
      <c r="I47" s="4">
        <v>8.6726234446386989</v>
      </c>
      <c r="J47" s="5">
        <v>6.9217800753957928</v>
      </c>
      <c r="K47" s="5">
        <v>7.9340859704678541</v>
      </c>
      <c r="L47" s="5">
        <v>2.7498502128121824</v>
      </c>
      <c r="M47" s="5">
        <v>0.87619492431091672</v>
      </c>
      <c r="N47" s="5">
        <v>0.46530656003811027</v>
      </c>
      <c r="O47" s="5">
        <v>0.20428898977480758</v>
      </c>
      <c r="P47" s="5">
        <v>0.16344913995599736</v>
      </c>
      <c r="Q47" s="5">
        <v>19.91643019697019</v>
      </c>
      <c r="R47" s="5">
        <v>0.45282431296190512</v>
      </c>
      <c r="S47" s="5">
        <v>147.17933185160274</v>
      </c>
      <c r="T47" s="50">
        <v>5.7889407407365782E-3</v>
      </c>
      <c r="U47" s="5"/>
      <c r="V47" s="5">
        <v>2.5512159174649964</v>
      </c>
    </row>
    <row r="48" spans="1:22" x14ac:dyDescent="0.25">
      <c r="A48" s="3" t="s">
        <v>113</v>
      </c>
      <c r="B48" s="3" t="s">
        <v>66</v>
      </c>
      <c r="C48" s="5">
        <v>3.6576000000000004</v>
      </c>
      <c r="D48" s="6">
        <v>365.76000000000005</v>
      </c>
      <c r="E48" s="6">
        <v>60.96</v>
      </c>
      <c r="F48" s="4">
        <v>6.4843671458731951</v>
      </c>
      <c r="G48" s="4">
        <v>0.21325382649832814</v>
      </c>
      <c r="I48" s="4">
        <v>10.991647909665577</v>
      </c>
      <c r="J48" s="5">
        <v>0.61268103403715168</v>
      </c>
      <c r="K48" s="5">
        <v>5.1011745540386908</v>
      </c>
      <c r="L48" s="5">
        <v>3.933186781391075</v>
      </c>
      <c r="M48" s="5">
        <v>0.89903982773925473</v>
      </c>
      <c r="N48" s="5">
        <v>5.198405833268939E-2</v>
      </c>
      <c r="O48" s="5">
        <v>0.31595847378587616</v>
      </c>
      <c r="P48" s="5">
        <v>4.6217573548961062E-2</v>
      </c>
      <c r="Q48" s="5">
        <v>26.416302377180969</v>
      </c>
      <c r="R48" s="5">
        <v>0.60209295464931945</v>
      </c>
      <c r="S48" s="5">
        <v>183.81465885711651</v>
      </c>
      <c r="T48" s="50">
        <v>4.0000000000000001E-3</v>
      </c>
      <c r="U48" s="5"/>
      <c r="V48" s="5">
        <v>1.5874999999999999</v>
      </c>
    </row>
    <row r="49" spans="1:22" x14ac:dyDescent="0.25">
      <c r="A49" s="3" t="s">
        <v>113</v>
      </c>
      <c r="B49" s="3" t="s">
        <v>67</v>
      </c>
      <c r="C49" s="5">
        <v>4.5720000000000001</v>
      </c>
      <c r="D49" s="6">
        <v>457.2</v>
      </c>
      <c r="E49" s="6">
        <v>30.48</v>
      </c>
      <c r="F49" s="4">
        <v>7.9119850187264644</v>
      </c>
      <c r="G49" s="4">
        <v>0.83169413742375187</v>
      </c>
      <c r="I49" s="4">
        <v>9.300543606667917</v>
      </c>
      <c r="J49" s="5">
        <v>2.7512605023604886</v>
      </c>
      <c r="K49" s="5">
        <v>5.0587825931498411</v>
      </c>
      <c r="L49" s="5">
        <v>3.1982077158612578</v>
      </c>
      <c r="M49" s="5">
        <v>0.90088622719187639</v>
      </c>
      <c r="N49" s="5">
        <v>9.0556117454180241E-2</v>
      </c>
      <c r="O49" s="5">
        <v>0.27603110208039816</v>
      </c>
      <c r="P49" s="5">
        <v>4.68550786396928E-2</v>
      </c>
      <c r="Q49" s="5">
        <v>26.264485955221186</v>
      </c>
      <c r="R49" s="5">
        <v>0.55456051773359427</v>
      </c>
      <c r="S49" s="5">
        <v>194.41528973899744</v>
      </c>
      <c r="T49" s="50">
        <v>4.0000000000000001E-3</v>
      </c>
      <c r="U49" s="5"/>
      <c r="V49" s="5">
        <v>2.9433962264150946</v>
      </c>
    </row>
    <row r="50" spans="1:22" x14ac:dyDescent="0.25">
      <c r="A50" s="3" t="s">
        <v>113</v>
      </c>
      <c r="B50" s="3" t="s">
        <v>68</v>
      </c>
      <c r="C50" s="5">
        <v>5.3340000000000005</v>
      </c>
      <c r="D50" s="6">
        <v>533.40000000000009</v>
      </c>
      <c r="E50" s="6">
        <v>45.720000000000006</v>
      </c>
      <c r="F50" s="4">
        <v>11.539690996270634</v>
      </c>
      <c r="G50" s="4">
        <v>1.9747804984475834</v>
      </c>
      <c r="I50" s="4">
        <v>8.6917973806012885</v>
      </c>
      <c r="J50" s="5">
        <v>6.462877841473742</v>
      </c>
      <c r="K50" s="5">
        <v>6.3251379690628937</v>
      </c>
      <c r="L50" s="5">
        <v>2.8708734532876719</v>
      </c>
      <c r="M50" s="5">
        <v>0.92517827787069074</v>
      </c>
      <c r="N50" s="5">
        <v>0.13513542965847158</v>
      </c>
      <c r="O50" s="5">
        <v>0.22195458667289267</v>
      </c>
      <c r="P50" s="5">
        <v>7.4302512857371383E-2</v>
      </c>
      <c r="Q50" s="5">
        <v>22.428569789009973</v>
      </c>
      <c r="R50" s="5">
        <v>0.47045817474291302</v>
      </c>
      <c r="S50" s="5">
        <v>185.19499999999999</v>
      </c>
      <c r="T50" s="50">
        <v>9.7421068064756401E-3</v>
      </c>
      <c r="U50" s="5"/>
      <c r="V50" s="5">
        <v>4.2272727272727275</v>
      </c>
    </row>
    <row r="51" spans="1:22" x14ac:dyDescent="0.25">
      <c r="A51" s="3" t="s">
        <v>113</v>
      </c>
      <c r="B51" s="3" t="s">
        <v>69</v>
      </c>
      <c r="C51" s="5">
        <v>6.0960000000000001</v>
      </c>
      <c r="D51" s="6">
        <v>609.6</v>
      </c>
      <c r="E51" s="6">
        <v>30.48</v>
      </c>
      <c r="F51" s="4">
        <v>6.6167565782230922</v>
      </c>
      <c r="G51" s="4">
        <v>0.47132021476183522</v>
      </c>
      <c r="I51" s="4">
        <v>11.339484630805085</v>
      </c>
      <c r="J51" s="5">
        <v>1.3266022044381558</v>
      </c>
      <c r="K51" s="5">
        <v>5.3958299955132611</v>
      </c>
      <c r="L51" s="5">
        <v>4.0624334171272487</v>
      </c>
      <c r="M51" s="5">
        <v>1.1057385689240216</v>
      </c>
      <c r="N51" s="5">
        <v>5.8394347353371616E-2</v>
      </c>
      <c r="O51" s="5">
        <v>0.31534753884159239</v>
      </c>
      <c r="P51" s="5">
        <v>5.2136059006311589E-2</v>
      </c>
      <c r="Q51" s="5">
        <v>25.547679934949123</v>
      </c>
      <c r="R51" s="5">
        <v>0.57618670793613169</v>
      </c>
      <c r="S51" s="5">
        <v>165.68</v>
      </c>
      <c r="T51" s="50">
        <v>5.8980214371511866E-2</v>
      </c>
      <c r="U51" s="5"/>
      <c r="V51" s="5">
        <v>4.3833333333333337</v>
      </c>
    </row>
    <row r="52" spans="1:22" x14ac:dyDescent="0.25">
      <c r="A52" s="3" t="s">
        <v>113</v>
      </c>
      <c r="B52" s="3" t="s">
        <v>70</v>
      </c>
      <c r="C52" s="5">
        <v>6.8580000000000005</v>
      </c>
      <c r="D52" s="6">
        <v>685.80000000000007</v>
      </c>
      <c r="E52" s="6">
        <v>45.720000000000006</v>
      </c>
      <c r="F52" s="4">
        <v>10.750885038196472</v>
      </c>
      <c r="G52" s="4">
        <v>1.9877138565474524</v>
      </c>
      <c r="I52" s="4">
        <v>8.8802138532415977</v>
      </c>
      <c r="J52" s="5">
        <v>5.2767755964366305</v>
      </c>
      <c r="K52" s="5">
        <v>5.0873199763892618</v>
      </c>
      <c r="L52" s="5">
        <v>3.1122786850082176</v>
      </c>
      <c r="M52" s="5">
        <v>1.1688392263243506</v>
      </c>
      <c r="N52" s="5">
        <v>0.13278164021068536</v>
      </c>
      <c r="O52" s="5">
        <v>0.23234212536888171</v>
      </c>
      <c r="P52" s="5">
        <v>5.4268287989239397E-2</v>
      </c>
      <c r="Q52" s="5">
        <v>23.301972626525536</v>
      </c>
      <c r="R52" s="5">
        <v>0.48769666620130503</v>
      </c>
      <c r="S52" s="5">
        <v>182.845</v>
      </c>
      <c r="T52" s="50">
        <v>9.764896781422111E-2</v>
      </c>
      <c r="U52" s="5"/>
      <c r="V52" s="5">
        <v>4.3818181818181818</v>
      </c>
    </row>
    <row r="53" spans="1:22" x14ac:dyDescent="0.25">
      <c r="A53" s="3" t="s">
        <v>113</v>
      </c>
      <c r="B53" s="3" t="s">
        <v>71</v>
      </c>
      <c r="C53" s="5">
        <v>7.62</v>
      </c>
      <c r="D53" s="6">
        <v>762</v>
      </c>
      <c r="E53" s="6">
        <v>30.48</v>
      </c>
      <c r="F53" s="4">
        <v>6.5316656740122472</v>
      </c>
      <c r="G53" s="4">
        <v>0.53819388396610413</v>
      </c>
      <c r="I53" s="4">
        <v>10.989966100766978</v>
      </c>
      <c r="J53" s="5">
        <v>1.2217807813403421</v>
      </c>
      <c r="K53" s="5">
        <v>5.6837602303601527</v>
      </c>
      <c r="L53" s="5">
        <v>3.8283350212524332</v>
      </c>
      <c r="M53" s="5">
        <v>1.2219330320421058</v>
      </c>
      <c r="N53" s="5">
        <v>7.2201245046603288E-2</v>
      </c>
      <c r="O53" s="5">
        <v>0.30498921469327878</v>
      </c>
      <c r="P53" s="5">
        <v>5.1630068221014097E-2</v>
      </c>
      <c r="Q53" s="5">
        <v>25.595781140037545</v>
      </c>
      <c r="R53" s="5">
        <v>0.58708954261671109</v>
      </c>
      <c r="S53" s="5">
        <v>166.07499999999999</v>
      </c>
      <c r="T53" s="50">
        <v>0.12621217993295883</v>
      </c>
      <c r="U53" s="5"/>
      <c r="V53" s="5">
        <v>4.3166666666666673</v>
      </c>
    </row>
    <row r="54" spans="1:22" x14ac:dyDescent="0.25">
      <c r="A54" s="3" t="s">
        <v>113</v>
      </c>
      <c r="B54" s="3" t="s">
        <v>72</v>
      </c>
      <c r="C54" s="5">
        <v>8.3819999999999997</v>
      </c>
      <c r="D54" s="6">
        <v>838.19999999999993</v>
      </c>
      <c r="E54" s="6">
        <v>45.720000000000006</v>
      </c>
      <c r="F54" s="4">
        <v>6.4027050610820195</v>
      </c>
      <c r="G54" s="4">
        <v>0.4239692145247444</v>
      </c>
      <c r="I54" s="4">
        <v>11.52345412317743</v>
      </c>
      <c r="J54" s="5">
        <v>0.91505065818167874</v>
      </c>
      <c r="K54" s="5">
        <v>5.7442659715138431</v>
      </c>
      <c r="L54" s="5">
        <v>4.1083108639900843</v>
      </c>
      <c r="M54" s="5">
        <v>1.2013408650568163</v>
      </c>
      <c r="N54" s="5">
        <v>5.6375692444544497E-2</v>
      </c>
      <c r="O54" s="5">
        <v>0.30105785225879206</v>
      </c>
      <c r="P54" s="5">
        <v>4.8867388361086381E-2</v>
      </c>
      <c r="Q54" s="5">
        <v>25.623604545980147</v>
      </c>
      <c r="R54" s="5">
        <v>0.58468158396445913</v>
      </c>
      <c r="S54" s="5">
        <v>154.30124522419754</v>
      </c>
      <c r="T54" s="50">
        <v>7.1049636799283264E-2</v>
      </c>
      <c r="U54" s="5"/>
      <c r="V54" s="5">
        <v>4.2769230769230768</v>
      </c>
    </row>
    <row r="55" spans="1:22" x14ac:dyDescent="0.25">
      <c r="A55" s="3" t="s">
        <v>113</v>
      </c>
      <c r="B55" s="3" t="s">
        <v>73</v>
      </c>
      <c r="C55" s="5">
        <v>9.1440000000000001</v>
      </c>
      <c r="D55" s="6">
        <v>914.4</v>
      </c>
      <c r="E55" s="6">
        <v>30.48</v>
      </c>
      <c r="F55" s="4" t="s">
        <v>22</v>
      </c>
      <c r="G55" s="4">
        <v>1.369334616748771</v>
      </c>
      <c r="I55" s="4">
        <v>10.101065555953436</v>
      </c>
      <c r="J55" s="5">
        <v>3.7018184380732717</v>
      </c>
      <c r="K55" s="5">
        <v>5.9432700649359163</v>
      </c>
      <c r="L55" s="5">
        <v>3.5012842691879076</v>
      </c>
      <c r="M55" s="5">
        <v>1.2518406357014098</v>
      </c>
      <c r="N55" s="5">
        <v>0.10619120862317248</v>
      </c>
      <c r="O55" s="5">
        <v>0.24794573284607016</v>
      </c>
      <c r="P55" s="5">
        <v>5.3967511583061206E-2</v>
      </c>
      <c r="Q55" s="5">
        <v>23.795993419617698</v>
      </c>
      <c r="R55" s="5">
        <v>0.54333236481281222</v>
      </c>
      <c r="S55" s="5">
        <v>158.18159856427917</v>
      </c>
      <c r="T55" s="50">
        <v>4.0043413141765766E-2</v>
      </c>
      <c r="U55" s="5"/>
      <c r="V55" s="5">
        <v>4.3857142857142852</v>
      </c>
    </row>
    <row r="56" spans="1:22" x14ac:dyDescent="0.25">
      <c r="A56" s="3" t="s">
        <v>113</v>
      </c>
      <c r="B56" s="3" t="s">
        <v>74</v>
      </c>
      <c r="C56" s="5">
        <v>9.9060000000000006</v>
      </c>
      <c r="D56" s="6">
        <v>990.6</v>
      </c>
      <c r="E56" s="6">
        <v>45.720000000000006</v>
      </c>
      <c r="F56" s="4" t="s">
        <v>22</v>
      </c>
      <c r="G56" s="4">
        <v>0.17761926057462538</v>
      </c>
      <c r="I56" s="4">
        <v>11.142099374175938</v>
      </c>
      <c r="J56" s="5">
        <v>0.42923157623815478</v>
      </c>
      <c r="K56" s="5">
        <v>5.5180388605631716</v>
      </c>
      <c r="L56" s="5">
        <v>4.0077362954889963</v>
      </c>
      <c r="M56" s="5">
        <v>1.0914218365297204</v>
      </c>
      <c r="N56" s="5">
        <v>3.0416582609543191E-2</v>
      </c>
      <c r="O56" s="5">
        <v>0.32722980425844422</v>
      </c>
      <c r="P56" s="5">
        <v>5.4029189875387289E-2</v>
      </c>
      <c r="Q56" s="5">
        <v>26.580190837634792</v>
      </c>
      <c r="R56" s="5">
        <v>0.61384959540381268</v>
      </c>
      <c r="S56" s="5">
        <v>166.27974922415788</v>
      </c>
      <c r="T56" s="50">
        <v>6.4031905201748451E-2</v>
      </c>
      <c r="U56" s="5"/>
      <c r="V56" s="5" t="s">
        <v>22</v>
      </c>
    </row>
    <row r="57" spans="1:22" x14ac:dyDescent="0.25">
      <c r="A57" s="3" t="s">
        <v>113</v>
      </c>
      <c r="B57" s="3" t="s">
        <v>75</v>
      </c>
      <c r="C57" s="5">
        <v>10.668000000000001</v>
      </c>
      <c r="D57" s="6">
        <v>1066.8000000000002</v>
      </c>
      <c r="E57" s="6">
        <v>30.48</v>
      </c>
      <c r="F57" s="4" t="s">
        <v>22</v>
      </c>
      <c r="G57" s="4">
        <v>0.26782102286092796</v>
      </c>
      <c r="I57" s="4">
        <v>10.617314178778201</v>
      </c>
      <c r="J57" s="5">
        <v>0.64470932802564096</v>
      </c>
      <c r="K57" s="5">
        <v>5.6337104383675491</v>
      </c>
      <c r="L57" s="5">
        <v>3.7348232479506591</v>
      </c>
      <c r="M57" s="5">
        <v>1.1174203055691405</v>
      </c>
      <c r="N57" s="5">
        <v>5.5141966274596478E-2</v>
      </c>
      <c r="O57" s="5">
        <v>0.27468582115676121</v>
      </c>
      <c r="P57" s="5">
        <v>5.5493211725470067E-2</v>
      </c>
      <c r="Q57" s="5">
        <v>27.29139114514706</v>
      </c>
      <c r="R57" s="5">
        <v>0.58243295660735539</v>
      </c>
      <c r="S57" s="5">
        <v>184.33209654699664</v>
      </c>
      <c r="T57" s="50">
        <v>6.6511843118932587E-2</v>
      </c>
      <c r="U57" s="5"/>
      <c r="V57" s="5">
        <v>4.148345784418356</v>
      </c>
    </row>
    <row r="58" spans="1:22" x14ac:dyDescent="0.25">
      <c r="A58" s="3" t="s">
        <v>113</v>
      </c>
      <c r="B58" s="3" t="s">
        <v>76</v>
      </c>
      <c r="C58" s="5">
        <v>11.43</v>
      </c>
      <c r="D58" s="6">
        <v>1143</v>
      </c>
      <c r="E58" s="6">
        <v>45.720000000000006</v>
      </c>
      <c r="F58" s="4" t="s">
        <v>22</v>
      </c>
      <c r="G58" s="4">
        <v>0.33071129059754789</v>
      </c>
      <c r="I58" s="4">
        <v>10.704268267465149</v>
      </c>
      <c r="J58" s="5">
        <v>0.65485251090403651</v>
      </c>
      <c r="K58" s="5">
        <v>5.5282021595370905</v>
      </c>
      <c r="L58" s="5">
        <v>3.7180687565134263</v>
      </c>
      <c r="M58" s="5">
        <v>1.1467886758640897</v>
      </c>
      <c r="N58" s="5">
        <v>5.1211473796360721E-2</v>
      </c>
      <c r="O58" s="5">
        <v>0.31751317354880454</v>
      </c>
      <c r="P58" s="5">
        <v>5.3386917944719919E-2</v>
      </c>
      <c r="Q58" s="5">
        <v>27.387091027077648</v>
      </c>
      <c r="R58" s="5">
        <v>0.59065530892840212</v>
      </c>
      <c r="S58" s="5">
        <v>180.11146657853473</v>
      </c>
      <c r="T58" s="50">
        <v>8.0520339127670815E-2</v>
      </c>
      <c r="U58" s="5"/>
      <c r="V58" s="5" t="s">
        <v>22</v>
      </c>
    </row>
    <row r="59" spans="1:22" x14ac:dyDescent="0.25">
      <c r="A59" s="3" t="s">
        <v>113</v>
      </c>
      <c r="B59" s="3" t="s">
        <v>77</v>
      </c>
      <c r="C59" s="5">
        <v>12.954000000000001</v>
      </c>
      <c r="D59" s="6">
        <v>1295.4000000000001</v>
      </c>
      <c r="E59" s="6">
        <v>15.24</v>
      </c>
      <c r="F59" s="4" t="s">
        <v>22</v>
      </c>
      <c r="G59" s="4">
        <v>0.35973877567923845</v>
      </c>
      <c r="I59" s="4">
        <v>10.896517206405797</v>
      </c>
      <c r="J59" s="5">
        <v>0.7349461152219241</v>
      </c>
      <c r="K59" s="5">
        <v>5.3291383105172736</v>
      </c>
      <c r="L59" s="5">
        <v>3.9360440124459077</v>
      </c>
      <c r="M59" s="5">
        <v>1.0122276378695416</v>
      </c>
      <c r="N59" s="5">
        <v>4.5267595756593886E-2</v>
      </c>
      <c r="O59" s="5">
        <v>0.30221211586805552</v>
      </c>
      <c r="P59" s="5">
        <v>3.860024632836815E-2</v>
      </c>
      <c r="Q59" s="5">
        <v>26.287465639044193</v>
      </c>
      <c r="R59" s="5">
        <v>0.59943677994266009</v>
      </c>
      <c r="S59" s="5">
        <v>170.2720805409551</v>
      </c>
      <c r="T59" s="50">
        <v>5.3845042408046905E-2</v>
      </c>
      <c r="U59" s="5"/>
      <c r="V59" s="5">
        <v>4.6069338135974789</v>
      </c>
    </row>
    <row r="60" spans="1:22" x14ac:dyDescent="0.25">
      <c r="A60" s="3" t="s">
        <v>113</v>
      </c>
      <c r="B60" s="3" t="s">
        <v>78</v>
      </c>
      <c r="C60" s="5">
        <v>13.563600000000001</v>
      </c>
      <c r="D60" s="6">
        <v>1356.3600000000001</v>
      </c>
      <c r="E60" s="6">
        <v>15.24</v>
      </c>
      <c r="F60" s="4" t="s">
        <v>22</v>
      </c>
      <c r="G60" s="4">
        <v>0.14865509625260465</v>
      </c>
      <c r="I60" s="4">
        <v>11.458060065485856</v>
      </c>
      <c r="J60" s="5">
        <v>0.37016990139092548</v>
      </c>
      <c r="K60" s="5">
        <v>5.5362983783383646</v>
      </c>
      <c r="L60" s="5">
        <v>4.0880905422785458</v>
      </c>
      <c r="M60" s="5">
        <v>1.1002164390211016</v>
      </c>
      <c r="N60" s="5">
        <v>2.7649892876730194E-2</v>
      </c>
      <c r="O60" s="5">
        <v>0.3251965700627592</v>
      </c>
      <c r="P60" s="5">
        <v>5.0673784489627727E-2</v>
      </c>
      <c r="Q60" s="5">
        <v>26.044520693377653</v>
      </c>
      <c r="R60" s="5">
        <v>0.6001646896289452</v>
      </c>
      <c r="S60" s="5">
        <v>161.01007619689119</v>
      </c>
      <c r="T60" s="50">
        <v>5.6958215391195582E-2</v>
      </c>
      <c r="U60" s="5"/>
      <c r="V60" s="5" t="s">
        <v>22</v>
      </c>
    </row>
    <row r="61" spans="1:22" x14ac:dyDescent="0.25">
      <c r="A61" s="3" t="s">
        <v>113</v>
      </c>
      <c r="B61" s="3" t="s">
        <v>79</v>
      </c>
      <c r="C61" s="5">
        <v>14.173200000000001</v>
      </c>
      <c r="D61" s="6">
        <v>1417.3200000000002</v>
      </c>
      <c r="E61" s="6">
        <v>15.24</v>
      </c>
      <c r="F61" s="4" t="s">
        <v>22</v>
      </c>
      <c r="G61" s="4">
        <v>0.31318708272441642</v>
      </c>
      <c r="I61" s="4">
        <v>11.547188342674218</v>
      </c>
      <c r="J61" s="5">
        <v>0.82314993485942556</v>
      </c>
      <c r="K61" s="5">
        <v>5.4546319873231752</v>
      </c>
      <c r="L61" s="5">
        <v>4.0768149318187996</v>
      </c>
      <c r="M61" s="5">
        <v>1.0675101332531687</v>
      </c>
      <c r="N61" s="5">
        <v>3.0358512082858488E-2</v>
      </c>
      <c r="O61" s="5">
        <v>0.33802248525383288</v>
      </c>
      <c r="P61" s="5">
        <v>5.8052353133820962E-2</v>
      </c>
      <c r="Q61" s="5">
        <v>25.879271445771082</v>
      </c>
      <c r="R61" s="5">
        <v>0.59821786145938094</v>
      </c>
      <c r="S61" s="5">
        <v>144.15095802239284</v>
      </c>
      <c r="T61" s="50">
        <v>0.11405526658153364</v>
      </c>
      <c r="U61" s="5"/>
      <c r="V61" s="5" t="s">
        <v>22</v>
      </c>
    </row>
    <row r="62" spans="1:22" x14ac:dyDescent="0.25">
      <c r="A62" s="3" t="s">
        <v>113</v>
      </c>
      <c r="B62" s="3" t="s">
        <v>80</v>
      </c>
      <c r="C62" s="5">
        <v>15.0876</v>
      </c>
      <c r="D62" s="6">
        <v>1508.76</v>
      </c>
      <c r="E62" s="6">
        <v>15.24</v>
      </c>
      <c r="F62" s="4" t="s">
        <v>22</v>
      </c>
      <c r="G62" s="4">
        <v>0.20977843057143197</v>
      </c>
      <c r="I62" s="4">
        <v>11.324519862188469</v>
      </c>
      <c r="J62" s="5">
        <v>0.43165804143683034</v>
      </c>
      <c r="K62" s="5">
        <v>5.5936152568351529</v>
      </c>
      <c r="L62" s="5">
        <v>3.9990412650839731</v>
      </c>
      <c r="M62" s="5">
        <v>1.0960739974124556</v>
      </c>
      <c r="N62" s="5">
        <v>3.0294283491835113E-2</v>
      </c>
      <c r="O62" s="5">
        <v>0.34873592091072253</v>
      </c>
      <c r="P62" s="5">
        <v>5.6945527877144679E-2</v>
      </c>
      <c r="Q62" s="5">
        <v>26.690876002660431</v>
      </c>
      <c r="R62" s="5">
        <v>0.62399965213025765</v>
      </c>
      <c r="S62" s="5">
        <v>162.94732547183327</v>
      </c>
      <c r="T62" s="50">
        <v>0.1185168128778368</v>
      </c>
      <c r="U62" s="5"/>
      <c r="V62" s="5" t="s">
        <v>22</v>
      </c>
    </row>
    <row r="63" spans="1:22" x14ac:dyDescent="0.25">
      <c r="A63" s="3" t="s">
        <v>113</v>
      </c>
      <c r="B63" s="3" t="s">
        <v>81</v>
      </c>
      <c r="C63" s="5">
        <v>15.6972</v>
      </c>
      <c r="D63" s="6">
        <v>1569.72</v>
      </c>
      <c r="E63" s="6">
        <v>15.24</v>
      </c>
      <c r="F63" s="4" t="s">
        <v>22</v>
      </c>
      <c r="G63" s="4">
        <v>0.15784844938693335</v>
      </c>
      <c r="I63" s="4">
        <v>11.616327584747271</v>
      </c>
      <c r="J63" s="5">
        <v>0.32380314370288515</v>
      </c>
      <c r="K63" s="5">
        <v>5.6925581897651449</v>
      </c>
      <c r="L63" s="5">
        <v>4.1621235347224168</v>
      </c>
      <c r="M63" s="5">
        <v>1.1246200087831402</v>
      </c>
      <c r="N63" s="5">
        <v>2.634180469295894E-2</v>
      </c>
      <c r="O63" s="5">
        <v>0.3419228910801822</v>
      </c>
      <c r="P63" s="5">
        <v>5.5862936966813409E-2</v>
      </c>
      <c r="Q63" s="5">
        <v>26.422824719403287</v>
      </c>
      <c r="R63" s="5">
        <v>0.61452426676946204</v>
      </c>
      <c r="S63" s="5">
        <v>156.57551704858082</v>
      </c>
      <c r="T63" s="50">
        <v>0.1135029603216019</v>
      </c>
      <c r="U63" s="5"/>
      <c r="V63" s="5" t="s">
        <v>22</v>
      </c>
    </row>
    <row r="64" spans="1:22" x14ac:dyDescent="0.25">
      <c r="A64" s="3" t="s">
        <v>113</v>
      </c>
      <c r="B64" s="3" t="s">
        <v>82</v>
      </c>
      <c r="C64" s="5">
        <v>16.611599999999999</v>
      </c>
      <c r="D64" s="6">
        <v>1661.1599999999999</v>
      </c>
      <c r="E64" s="6">
        <v>15.24</v>
      </c>
      <c r="F64" s="4" t="s">
        <v>22</v>
      </c>
      <c r="G64" s="4">
        <v>0.16721096168850086</v>
      </c>
      <c r="I64" s="4">
        <v>11.013248138327134</v>
      </c>
      <c r="J64" s="5">
        <v>0.4375786383860869</v>
      </c>
      <c r="K64" s="5">
        <v>5.7605650307646155</v>
      </c>
      <c r="L64" s="5">
        <v>3.9646180895801253</v>
      </c>
      <c r="M64" s="5">
        <v>1.1027385413483037</v>
      </c>
      <c r="N64" s="5">
        <v>2.9712996317500712E-2</v>
      </c>
      <c r="O64" s="5">
        <v>0.32123274069639579</v>
      </c>
      <c r="P64" s="5">
        <v>6.7591985560809267E-2</v>
      </c>
      <c r="Q64" s="5">
        <v>26.570268598599291</v>
      </c>
      <c r="R64" s="5">
        <v>0.61705765530114443</v>
      </c>
      <c r="S64" s="5">
        <v>173.09286464309054</v>
      </c>
      <c r="T64" s="50">
        <v>7.9508022537212342E-2</v>
      </c>
      <c r="U64" s="5"/>
      <c r="V64" s="5" t="s">
        <v>22</v>
      </c>
    </row>
    <row r="65" spans="1:22" x14ac:dyDescent="0.25">
      <c r="A65" s="3" t="s">
        <v>113</v>
      </c>
      <c r="B65" s="3" t="s">
        <v>83</v>
      </c>
      <c r="C65" s="5">
        <v>17.0688</v>
      </c>
      <c r="D65" s="6">
        <v>1706.8799999999999</v>
      </c>
      <c r="E65" s="6">
        <v>15.24</v>
      </c>
      <c r="F65" s="4" t="s">
        <v>22</v>
      </c>
      <c r="G65" s="4">
        <v>0.23886087494734093</v>
      </c>
      <c r="I65" s="4">
        <v>11.36514354921357</v>
      </c>
      <c r="J65" s="5">
        <v>0.4883005144564721</v>
      </c>
      <c r="K65" s="5">
        <v>5.5592833828519339</v>
      </c>
      <c r="L65" s="5">
        <v>3.9900177777857935</v>
      </c>
      <c r="M65" s="5">
        <v>1.0867719248600014</v>
      </c>
      <c r="N65" s="5">
        <v>3.3263837419076812E-2</v>
      </c>
      <c r="O65" s="5">
        <v>0.36141423945726209</v>
      </c>
      <c r="P65" s="5">
        <v>5.1955495193899318E-2</v>
      </c>
      <c r="Q65" s="5">
        <v>26.841553784844251</v>
      </c>
      <c r="R65" s="5">
        <v>0.62852768555521543</v>
      </c>
      <c r="S65" s="5">
        <v>161.92512313694095</v>
      </c>
      <c r="T65" s="50">
        <v>7.6344030904089477E-2</v>
      </c>
      <c r="U65" s="5"/>
      <c r="V65" s="5" t="s">
        <v>22</v>
      </c>
    </row>
    <row r="66" spans="1:22" x14ac:dyDescent="0.25">
      <c r="A66" s="3" t="s">
        <v>113</v>
      </c>
      <c r="B66" s="3" t="s">
        <v>84</v>
      </c>
      <c r="C66" s="5">
        <v>18.1356</v>
      </c>
      <c r="D66" s="6">
        <v>1813.56</v>
      </c>
      <c r="E66" s="6">
        <v>15.24</v>
      </c>
      <c r="F66" s="4" t="s">
        <v>22</v>
      </c>
      <c r="G66" s="4">
        <v>0.80561640486154174</v>
      </c>
      <c r="I66" s="4">
        <v>10.616289041932578</v>
      </c>
      <c r="J66" s="5">
        <v>1.9283488562223652</v>
      </c>
      <c r="K66" s="5">
        <v>5.9058548372543234</v>
      </c>
      <c r="L66" s="5">
        <v>3.7177228509145817</v>
      </c>
      <c r="M66" s="5">
        <v>1.2907964888342338</v>
      </c>
      <c r="N66" s="5">
        <v>8.4888206723062243E-2</v>
      </c>
      <c r="O66" s="5">
        <v>0.28944374358511787</v>
      </c>
      <c r="P66" s="5">
        <v>5.1736450398116827E-2</v>
      </c>
      <c r="Q66" s="5">
        <v>25.207598017215332</v>
      </c>
      <c r="R66" s="5">
        <v>0.56922142639831586</v>
      </c>
      <c r="S66" s="5">
        <v>176.27965502092593</v>
      </c>
      <c r="T66" s="50">
        <v>5.0286175210913761E-2</v>
      </c>
      <c r="U66" s="5"/>
      <c r="V66" s="5">
        <v>4.9310344827586201</v>
      </c>
    </row>
    <row r="67" spans="1:22" x14ac:dyDescent="0.25">
      <c r="A67" s="3" t="s">
        <v>113</v>
      </c>
      <c r="B67" s="3" t="s">
        <v>85</v>
      </c>
      <c r="C67" s="5">
        <v>18.745200000000001</v>
      </c>
      <c r="D67" s="6">
        <v>1874.52</v>
      </c>
      <c r="E67" s="6">
        <v>15.24</v>
      </c>
      <c r="F67" s="4" t="s">
        <v>22</v>
      </c>
      <c r="G67" s="4">
        <v>0.46559791024217889</v>
      </c>
      <c r="I67" s="4">
        <v>11.247343093580779</v>
      </c>
      <c r="J67" s="5">
        <v>0.90689221926238972</v>
      </c>
      <c r="K67" s="5">
        <v>5.511105361620956</v>
      </c>
      <c r="L67" s="5">
        <v>4.0144776443165249</v>
      </c>
      <c r="M67" s="5">
        <v>1.1893728125121359</v>
      </c>
      <c r="N67" s="5">
        <v>5.8611090055592154E-2</v>
      </c>
      <c r="O67" s="5">
        <v>0.35257426745982917</v>
      </c>
      <c r="P67" s="5">
        <v>4.8955094576961344E-2</v>
      </c>
      <c r="Q67" s="5">
        <v>26.274865361158966</v>
      </c>
      <c r="R67" s="5">
        <v>0.59049767429155975</v>
      </c>
      <c r="S67" s="5">
        <v>152.36604508345945</v>
      </c>
      <c r="T67" s="50">
        <v>6.6305536610775817E-2</v>
      </c>
      <c r="U67" s="5"/>
      <c r="V67" s="5" t="s">
        <v>22</v>
      </c>
    </row>
    <row r="68" spans="1:22" x14ac:dyDescent="0.25">
      <c r="A68" s="3" t="s">
        <v>113</v>
      </c>
      <c r="B68" s="3" t="s">
        <v>86</v>
      </c>
      <c r="C68" s="5">
        <v>20.269200000000001</v>
      </c>
      <c r="D68" s="6">
        <v>2026.92</v>
      </c>
      <c r="E68" s="6">
        <v>15.24</v>
      </c>
      <c r="F68" s="4" t="s">
        <v>22</v>
      </c>
      <c r="G68" s="4">
        <v>0.51601272998957703</v>
      </c>
      <c r="I68" s="4">
        <v>10.591628368049252</v>
      </c>
      <c r="J68" s="5">
        <v>1.2012952778730852</v>
      </c>
      <c r="K68" s="5">
        <v>6.4587736236970068</v>
      </c>
      <c r="L68" s="5">
        <v>3.5749389745583025</v>
      </c>
      <c r="M68" s="5">
        <v>1.1711200926205863</v>
      </c>
      <c r="N68" s="5">
        <v>5.5583222858659312E-2</v>
      </c>
      <c r="O68" s="5">
        <v>0.26782118271661753</v>
      </c>
      <c r="P68" s="5">
        <v>5.0945789041119023E-2</v>
      </c>
      <c r="Q68" s="5">
        <v>25.318515133634687</v>
      </c>
      <c r="R68" s="5">
        <v>0.56206619883495945</v>
      </c>
      <c r="S68" s="5">
        <v>156.37719772676934</v>
      </c>
      <c r="T68" s="50">
        <v>6.3301776766300305E-2</v>
      </c>
      <c r="U68" s="5"/>
      <c r="V68" s="5">
        <v>5.16360635444605</v>
      </c>
    </row>
    <row r="69" spans="1:22" x14ac:dyDescent="0.25">
      <c r="A69" s="3" t="s">
        <v>113</v>
      </c>
      <c r="B69" s="3" t="s">
        <v>87</v>
      </c>
      <c r="C69" s="5">
        <v>21.183600000000002</v>
      </c>
      <c r="D69" s="6">
        <v>2118.36</v>
      </c>
      <c r="E69" s="6">
        <v>15.24</v>
      </c>
      <c r="F69" s="4" t="s">
        <v>22</v>
      </c>
      <c r="G69" s="4">
        <v>0.30818452184235667</v>
      </c>
      <c r="I69" s="4">
        <v>10.485299121649764</v>
      </c>
      <c r="J69" s="5">
        <v>0.7104302997703088</v>
      </c>
      <c r="K69" s="5">
        <v>5.1796118394592945</v>
      </c>
      <c r="L69" s="5">
        <v>3.647436532915477</v>
      </c>
      <c r="M69" s="5">
        <v>1.0909428915842216</v>
      </c>
      <c r="N69" s="5">
        <v>4.4439148050728204E-2</v>
      </c>
      <c r="O69" s="5">
        <v>0.38949789385767963</v>
      </c>
      <c r="P69" s="5">
        <v>5.3594295952348339E-2</v>
      </c>
      <c r="Q69" s="5">
        <v>27.759424258043833</v>
      </c>
      <c r="R69" s="5">
        <v>0.58228994932491185</v>
      </c>
      <c r="S69" s="5">
        <v>173.05054191681981</v>
      </c>
      <c r="T69" s="50">
        <v>0.11737398039587955</v>
      </c>
      <c r="U69" s="5"/>
      <c r="V69" s="5" t="s">
        <v>22</v>
      </c>
    </row>
    <row r="70" spans="1:22" x14ac:dyDescent="0.25">
      <c r="A70" s="3" t="s">
        <v>113</v>
      </c>
      <c r="B70" s="3" t="s">
        <v>88</v>
      </c>
      <c r="C70" s="5">
        <v>21.793200000000002</v>
      </c>
      <c r="D70" s="6">
        <v>2179.3200000000002</v>
      </c>
      <c r="E70" s="6">
        <v>15.24</v>
      </c>
      <c r="F70" s="4">
        <v>5.5939788445892482</v>
      </c>
      <c r="G70" s="4">
        <v>0.31959526392865106</v>
      </c>
      <c r="I70" s="4">
        <v>10.613818271188276</v>
      </c>
      <c r="J70" s="5">
        <v>0.70777958660829976</v>
      </c>
      <c r="K70" s="5">
        <v>5.3787881391466792</v>
      </c>
      <c r="L70" s="5">
        <v>3.7079955893137369</v>
      </c>
      <c r="M70" s="5">
        <v>1.1230963545113084</v>
      </c>
      <c r="N70" s="5">
        <v>4.7812783604736502E-2</v>
      </c>
      <c r="O70" s="5">
        <v>0.31794159305735153</v>
      </c>
      <c r="P70" s="5">
        <v>5.1538055405109716E-2</v>
      </c>
      <c r="Q70" s="5">
        <v>26.883733757505809</v>
      </c>
      <c r="R70" s="5">
        <v>0.56276910374832578</v>
      </c>
      <c r="S70" s="5">
        <v>180.995</v>
      </c>
      <c r="T70" s="50">
        <v>0.14955970339105801</v>
      </c>
      <c r="U70" s="5"/>
      <c r="V70" s="5" t="s">
        <v>22</v>
      </c>
    </row>
    <row r="71" spans="1:22" x14ac:dyDescent="0.25">
      <c r="A71" s="3" t="s">
        <v>113</v>
      </c>
      <c r="B71" s="3" t="s">
        <v>89</v>
      </c>
      <c r="C71" s="5">
        <v>22.707600000000003</v>
      </c>
      <c r="D71" s="6">
        <v>2270.7600000000002</v>
      </c>
      <c r="E71" s="6">
        <v>15.24</v>
      </c>
      <c r="F71" s="4" t="s">
        <v>22</v>
      </c>
      <c r="G71" s="4">
        <v>0.40279639249332921</v>
      </c>
      <c r="I71" s="4">
        <v>10.096547054122198</v>
      </c>
      <c r="J71" s="5">
        <v>0.98460379635798245</v>
      </c>
      <c r="K71" s="5">
        <v>5.4938026778987421</v>
      </c>
      <c r="L71" s="5">
        <v>3.5773934449658618</v>
      </c>
      <c r="M71" s="5">
        <v>1.1043345202287895</v>
      </c>
      <c r="N71" s="5">
        <v>5.1375611610614741E-2</v>
      </c>
      <c r="O71" s="5">
        <v>0.32236687296915484</v>
      </c>
      <c r="P71" s="5">
        <v>5.1731096516657513E-2</v>
      </c>
      <c r="Q71" s="5">
        <v>27.346224339669646</v>
      </c>
      <c r="R71" s="5">
        <v>0.55990326565462412</v>
      </c>
      <c r="S71" s="5">
        <v>197.33459077448873</v>
      </c>
      <c r="T71" s="50">
        <v>0.13872057782259978</v>
      </c>
      <c r="U71" s="5"/>
      <c r="V71" s="5">
        <v>4.5569868384206105</v>
      </c>
    </row>
    <row r="72" spans="1:22" x14ac:dyDescent="0.25">
      <c r="A72" s="3" t="s">
        <v>113</v>
      </c>
      <c r="B72" s="3" t="s">
        <v>90</v>
      </c>
      <c r="C72" s="5">
        <v>23.3172</v>
      </c>
      <c r="D72" s="6">
        <v>2331.7199999999998</v>
      </c>
      <c r="E72" s="6">
        <v>15.24</v>
      </c>
      <c r="F72" s="4" t="s">
        <v>22</v>
      </c>
      <c r="G72" s="4">
        <v>0.4574745081256667</v>
      </c>
      <c r="I72" s="4">
        <v>9.2569668378230592</v>
      </c>
      <c r="J72" s="5">
        <v>0.87273265731561722</v>
      </c>
      <c r="K72" s="5">
        <v>5.5684636368749292</v>
      </c>
      <c r="L72" s="5">
        <v>3.17525044679362</v>
      </c>
      <c r="M72" s="5">
        <v>1.0936986469043748</v>
      </c>
      <c r="N72" s="5">
        <v>5.9833428793460618E-2</v>
      </c>
      <c r="O72" s="5">
        <v>0.29199682950930939</v>
      </c>
      <c r="P72" s="5">
        <v>5.0642994152275231E-2</v>
      </c>
      <c r="Q72" s="5">
        <v>29.140885599500365</v>
      </c>
      <c r="R72" s="5">
        <v>0.53421437605230671</v>
      </c>
      <c r="S72" s="5">
        <v>218.69148846160761</v>
      </c>
      <c r="T72" s="50">
        <v>0.12674683660785221</v>
      </c>
      <c r="U72" s="5"/>
      <c r="V72" s="5" t="s">
        <v>22</v>
      </c>
    </row>
    <row r="73" spans="1:22" x14ac:dyDescent="0.25">
      <c r="A73" s="3" t="s">
        <v>113</v>
      </c>
      <c r="B73" s="3" t="s">
        <v>91</v>
      </c>
      <c r="C73" s="5">
        <v>24.2316</v>
      </c>
      <c r="D73" s="6">
        <v>2423.16</v>
      </c>
      <c r="E73" s="6">
        <v>15.24</v>
      </c>
      <c r="F73" s="4" t="s">
        <v>22</v>
      </c>
      <c r="G73" s="4">
        <v>0.58788072565185323</v>
      </c>
      <c r="I73" s="4">
        <v>9.72677595234207</v>
      </c>
      <c r="J73" s="5">
        <v>1.2734609561316761</v>
      </c>
      <c r="K73" s="5">
        <v>5.3279707561740111</v>
      </c>
      <c r="L73" s="5">
        <v>3.4440943039950667</v>
      </c>
      <c r="M73" s="5">
        <v>1.1472954627947705</v>
      </c>
      <c r="N73" s="5">
        <v>6.7459591919635048E-2</v>
      </c>
      <c r="O73" s="5">
        <v>0.32257955471056898</v>
      </c>
      <c r="P73" s="5">
        <v>4.9743615888742702E-2</v>
      </c>
      <c r="Q73" s="5">
        <v>27.095182483918201</v>
      </c>
      <c r="R73" s="5">
        <v>0.52615210152957714</v>
      </c>
      <c r="S73" s="5">
        <v>239.83569870426217</v>
      </c>
      <c r="T73" s="50">
        <v>0.13964883199158928</v>
      </c>
      <c r="U73" s="5"/>
      <c r="V73" s="5">
        <v>5.0434782608695654</v>
      </c>
    </row>
    <row r="74" spans="1:22" x14ac:dyDescent="0.25">
      <c r="A74" s="3" t="s">
        <v>113</v>
      </c>
      <c r="B74" s="3" t="s">
        <v>92</v>
      </c>
      <c r="C74" s="5">
        <v>24.841200000000001</v>
      </c>
      <c r="D74" s="6">
        <v>2484.12</v>
      </c>
      <c r="E74" s="6">
        <v>15.24</v>
      </c>
      <c r="F74" s="4" t="s">
        <v>22</v>
      </c>
      <c r="G74" s="4">
        <v>0.1571607014549507</v>
      </c>
      <c r="I74" s="4">
        <v>11.214429885972807</v>
      </c>
      <c r="J74" s="5">
        <v>0.276150136239452</v>
      </c>
      <c r="K74" s="5">
        <v>5.3778128291563787</v>
      </c>
      <c r="L74" s="5">
        <v>4.0085195147738055</v>
      </c>
      <c r="M74" s="5">
        <v>1.0538769703083875</v>
      </c>
      <c r="N74" s="5">
        <v>2.5967983621515169E-2</v>
      </c>
      <c r="O74" s="5">
        <v>0.35172109249793887</v>
      </c>
      <c r="P74" s="5">
        <v>3.7860361678614111E-2</v>
      </c>
      <c r="Q74" s="5">
        <v>27.157658957476141</v>
      </c>
      <c r="R74" s="5">
        <v>0.58631604971472906</v>
      </c>
      <c r="S74" s="5">
        <v>171.53395410069868</v>
      </c>
      <c r="T74" s="50">
        <v>0.11874290045761975</v>
      </c>
      <c r="U74" s="5"/>
      <c r="V74" s="5" t="s">
        <v>22</v>
      </c>
    </row>
    <row r="75" spans="1:22" x14ac:dyDescent="0.25">
      <c r="A75" s="3" t="s">
        <v>113</v>
      </c>
      <c r="B75" s="3" t="s">
        <v>93</v>
      </c>
      <c r="C75" s="5">
        <v>25.755600000000001</v>
      </c>
      <c r="D75" s="6">
        <v>2575.56</v>
      </c>
      <c r="E75" s="6">
        <v>15.24</v>
      </c>
      <c r="F75" s="4" t="s">
        <v>22</v>
      </c>
      <c r="G75" s="4">
        <v>0.12619393205047855</v>
      </c>
      <c r="I75" s="4">
        <v>11.044393903518602</v>
      </c>
      <c r="J75" s="5">
        <v>0.3091265251596117</v>
      </c>
      <c r="K75" s="5">
        <v>5.4134959566622909</v>
      </c>
      <c r="L75" s="5">
        <v>4.0201608188355911</v>
      </c>
      <c r="M75" s="5">
        <v>1.0404343247716834</v>
      </c>
      <c r="N75" s="5">
        <v>2.6364146096005927E-2</v>
      </c>
      <c r="O75" s="5">
        <v>0.32385284771147588</v>
      </c>
      <c r="P75" s="5">
        <v>4.6111435666088676E-2</v>
      </c>
      <c r="Q75" s="5">
        <v>26.893802779858863</v>
      </c>
      <c r="R75" s="5">
        <v>0.58117411475792036</v>
      </c>
      <c r="S75" s="5">
        <v>183.92787761849047</v>
      </c>
      <c r="T75" s="50">
        <v>0.14324536599204862</v>
      </c>
      <c r="U75" s="5"/>
      <c r="V75" s="5" t="s">
        <v>22</v>
      </c>
    </row>
    <row r="76" spans="1:22" x14ac:dyDescent="0.25">
      <c r="A76" s="3" t="s">
        <v>113</v>
      </c>
      <c r="B76" s="3" t="s">
        <v>94</v>
      </c>
      <c r="C76" s="5">
        <v>26.365200000000002</v>
      </c>
      <c r="D76" s="6">
        <v>2636.52</v>
      </c>
      <c r="E76" s="6">
        <v>15.24</v>
      </c>
      <c r="F76" s="4" t="s">
        <v>22</v>
      </c>
      <c r="G76" s="4">
        <v>0.2128557159507572</v>
      </c>
      <c r="I76" s="4">
        <v>11.208537687628894</v>
      </c>
      <c r="J76" s="5">
        <v>0.20902941816226964</v>
      </c>
      <c r="K76" s="5">
        <v>5.4537897594493536</v>
      </c>
      <c r="L76" s="5">
        <v>4.014885526725732</v>
      </c>
      <c r="M76" s="5">
        <v>1.0315743851341979</v>
      </c>
      <c r="N76" s="5">
        <v>2.1316096407130912E-2</v>
      </c>
      <c r="O76" s="5">
        <v>0.3534925743842765</v>
      </c>
      <c r="P76" s="5">
        <v>4.0437180037419918E-2</v>
      </c>
      <c r="Q76" s="5">
        <v>26.788645025346273</v>
      </c>
      <c r="R76" s="5">
        <v>0.59169553543332276</v>
      </c>
      <c r="S76" s="5">
        <v>165.13046169704927</v>
      </c>
      <c r="T76" s="50">
        <v>0.12176416179159273</v>
      </c>
      <c r="U76" s="5"/>
      <c r="V76" s="5" t="s">
        <v>22</v>
      </c>
    </row>
    <row r="77" spans="1:22" x14ac:dyDescent="0.25">
      <c r="A77" s="3" t="s">
        <v>113</v>
      </c>
      <c r="B77" s="3" t="s">
        <v>95</v>
      </c>
      <c r="C77" s="5">
        <v>27.889200000000002</v>
      </c>
      <c r="D77" s="6">
        <v>2788.92</v>
      </c>
      <c r="E77" s="6">
        <v>15.24</v>
      </c>
      <c r="F77" s="4" t="s">
        <v>22</v>
      </c>
      <c r="G77" s="4">
        <v>0.16753971341497553</v>
      </c>
      <c r="I77" s="4">
        <v>11.180868262256499</v>
      </c>
      <c r="J77" s="5">
        <v>0.34741783670787851</v>
      </c>
      <c r="K77" s="5">
        <v>5.4188228306873283</v>
      </c>
      <c r="L77" s="5">
        <v>3.9803702163836574</v>
      </c>
      <c r="M77" s="5">
        <v>1.0557486728868781</v>
      </c>
      <c r="N77" s="5">
        <v>2.841402624454618E-2</v>
      </c>
      <c r="O77" s="5">
        <v>0.35677087713350336</v>
      </c>
      <c r="P77" s="5">
        <v>4.9175213298197656E-2</v>
      </c>
      <c r="Q77" s="5">
        <v>26.991834026763971</v>
      </c>
      <c r="R77" s="5">
        <v>0.58924218311765064</v>
      </c>
      <c r="S77" s="5">
        <v>172.78211226444091</v>
      </c>
      <c r="T77" s="50">
        <v>0.12798903920213714</v>
      </c>
      <c r="U77" s="5"/>
      <c r="V77" s="5" t="s">
        <v>22</v>
      </c>
    </row>
    <row r="78" spans="1:22" x14ac:dyDescent="0.25">
      <c r="A78" s="3" t="s">
        <v>113</v>
      </c>
      <c r="B78" s="3" t="s">
        <v>96</v>
      </c>
      <c r="C78" s="5">
        <v>28.803600000000003</v>
      </c>
      <c r="D78" s="6">
        <v>2880.36</v>
      </c>
      <c r="E78" s="6">
        <v>15.24</v>
      </c>
      <c r="F78" s="4">
        <v>5.1977170811251625</v>
      </c>
      <c r="G78" s="4">
        <v>0.08</v>
      </c>
      <c r="I78" s="4">
        <v>11.470879022112232</v>
      </c>
      <c r="J78" s="5">
        <v>0.20758324524559438</v>
      </c>
      <c r="K78" s="5">
        <v>5.6711970565946439</v>
      </c>
      <c r="L78" s="5">
        <v>4.0993441143945208</v>
      </c>
      <c r="M78" s="5">
        <v>1.0582628200200386</v>
      </c>
      <c r="N78" s="5">
        <v>1.7789998905013173E-2</v>
      </c>
      <c r="O78" s="5">
        <v>0.32777834306676901</v>
      </c>
      <c r="P78" s="5">
        <v>5.2337842543114861E-2</v>
      </c>
      <c r="Q78" s="5">
        <v>26.311020145212073</v>
      </c>
      <c r="R78" s="5">
        <v>0.603830148686058</v>
      </c>
      <c r="S78" s="5">
        <v>167.76999999999998</v>
      </c>
      <c r="T78" s="50">
        <v>0.16369977067955843</v>
      </c>
      <c r="U78" s="5"/>
      <c r="V78" s="5">
        <v>4.62</v>
      </c>
    </row>
    <row r="79" spans="1:22" x14ac:dyDescent="0.25">
      <c r="A79" s="3" t="s">
        <v>113</v>
      </c>
      <c r="B79" s="3" t="s">
        <v>97</v>
      </c>
      <c r="C79" s="5">
        <v>29.4132</v>
      </c>
      <c r="D79" s="6">
        <v>2941.32</v>
      </c>
      <c r="E79" s="6">
        <v>15.24</v>
      </c>
      <c r="F79" s="4" t="s">
        <v>22</v>
      </c>
      <c r="G79" s="4">
        <v>6.3769849274349463E-2</v>
      </c>
      <c r="I79" s="4">
        <v>11.576885766779883</v>
      </c>
      <c r="J79" s="5">
        <v>0.15348625191581863</v>
      </c>
      <c r="K79" s="5">
        <v>5.7276547622783429</v>
      </c>
      <c r="L79" s="5">
        <v>4.1730925420742713</v>
      </c>
      <c r="M79" s="5">
        <v>1.0573450874974484</v>
      </c>
      <c r="N79" s="5">
        <v>1.58191115813179E-2</v>
      </c>
      <c r="O79" s="5">
        <v>0.35893492887421108</v>
      </c>
      <c r="P79" s="5">
        <v>4.7266632863670527E-2</v>
      </c>
      <c r="Q79" s="5">
        <v>26.463801149972138</v>
      </c>
      <c r="R79" s="5">
        <v>0.61237399367567502</v>
      </c>
      <c r="S79" s="5">
        <v>172.80102141104265</v>
      </c>
      <c r="T79" s="50">
        <v>0.2052983091230422</v>
      </c>
      <c r="U79" s="5"/>
      <c r="V79" s="5" t="s">
        <v>22</v>
      </c>
    </row>
    <row r="80" spans="1:22" x14ac:dyDescent="0.25">
      <c r="A80" s="3" t="s">
        <v>113</v>
      </c>
      <c r="B80" s="3" t="s">
        <v>98</v>
      </c>
      <c r="C80" s="5">
        <v>30.3276</v>
      </c>
      <c r="D80" s="6">
        <v>3032.76</v>
      </c>
      <c r="E80" s="6">
        <v>15.24</v>
      </c>
      <c r="F80" s="4" t="s">
        <v>22</v>
      </c>
      <c r="G80" s="4">
        <v>0.08</v>
      </c>
      <c r="I80" s="4">
        <v>11.24239091674507</v>
      </c>
      <c r="J80" s="5">
        <v>0.19243375604129678</v>
      </c>
      <c r="K80" s="5">
        <v>5.5827602039410724</v>
      </c>
      <c r="L80" s="5">
        <v>3.9855376727915832</v>
      </c>
      <c r="M80" s="5">
        <v>1.0162535207779864</v>
      </c>
      <c r="N80" s="5">
        <v>1.6230343096799375E-2</v>
      </c>
      <c r="O80" s="5">
        <v>0.35792145067204822</v>
      </c>
      <c r="P80" s="5">
        <v>5.7526855598625817E-2</v>
      </c>
      <c r="Q80" s="5">
        <v>26.562075626296199</v>
      </c>
      <c r="R80" s="5">
        <v>0.61955050803329481</v>
      </c>
      <c r="S80" s="5">
        <v>169.93534608598165</v>
      </c>
      <c r="T80" s="50">
        <v>0.21353788706512825</v>
      </c>
      <c r="U80" s="5"/>
      <c r="V80" s="5" t="s">
        <v>22</v>
      </c>
    </row>
    <row r="81" spans="1:22" x14ac:dyDescent="0.25">
      <c r="A81" s="3" t="s">
        <v>113</v>
      </c>
      <c r="B81" s="3" t="s">
        <v>99</v>
      </c>
      <c r="C81" s="5">
        <v>30.937200000000001</v>
      </c>
      <c r="D81" s="6">
        <v>3093.7200000000003</v>
      </c>
      <c r="E81" s="6">
        <v>15.24</v>
      </c>
      <c r="F81" s="4" t="s">
        <v>22</v>
      </c>
      <c r="G81" s="4">
        <v>0.18004833457712011</v>
      </c>
      <c r="I81" s="4">
        <v>11.092747324407322</v>
      </c>
      <c r="J81" s="5">
        <v>0.39182693400005231</v>
      </c>
      <c r="K81" s="5">
        <v>5.388750913254956</v>
      </c>
      <c r="L81" s="5">
        <v>3.960048025036266</v>
      </c>
      <c r="M81" s="5">
        <v>1.035119733129799</v>
      </c>
      <c r="N81" s="5">
        <v>3.0089811913562588E-2</v>
      </c>
      <c r="O81" s="5">
        <v>0.36572045127403097</v>
      </c>
      <c r="P81" s="5">
        <v>4.8549693040066559E-2</v>
      </c>
      <c r="Q81" s="5">
        <v>27.131353143594616</v>
      </c>
      <c r="R81" s="5">
        <v>0.63565305901952929</v>
      </c>
      <c r="S81" s="5">
        <v>186.86871856974275</v>
      </c>
      <c r="T81" s="50">
        <v>0.19040056319641183</v>
      </c>
      <c r="U81" s="5"/>
      <c r="V81" s="5" t="s">
        <v>22</v>
      </c>
    </row>
    <row r="82" spans="1:22" x14ac:dyDescent="0.25">
      <c r="A82" s="3" t="s">
        <v>113</v>
      </c>
      <c r="B82" s="3" t="s">
        <v>100</v>
      </c>
      <c r="C82" s="5">
        <v>31.851600000000001</v>
      </c>
      <c r="D82" s="6">
        <v>3185.1600000000003</v>
      </c>
      <c r="E82" s="6">
        <v>15.24</v>
      </c>
      <c r="F82" s="4" t="s">
        <v>22</v>
      </c>
      <c r="G82" s="4">
        <v>0.26582652881100804</v>
      </c>
      <c r="I82" s="4">
        <v>10.561841808432645</v>
      </c>
      <c r="J82" s="5">
        <v>0.54396477791720987</v>
      </c>
      <c r="K82" s="5">
        <v>5.3452152170687208</v>
      </c>
      <c r="L82" s="5">
        <v>3.7233283935108084</v>
      </c>
      <c r="M82" s="5">
        <v>1.0091147207738964</v>
      </c>
      <c r="N82" s="5">
        <v>3.635420448948895E-2</v>
      </c>
      <c r="O82" s="5">
        <v>0.31684465431132186</v>
      </c>
      <c r="P82" s="5">
        <v>4.5532427777650458E-2</v>
      </c>
      <c r="Q82" s="5">
        <v>26.920710545038954</v>
      </c>
      <c r="R82" s="5">
        <v>0.63791147903273504</v>
      </c>
      <c r="S82" s="5">
        <v>200.10539432497754</v>
      </c>
      <c r="T82" s="50">
        <v>0.23658028295150824</v>
      </c>
      <c r="U82" s="5"/>
      <c r="V82" s="5">
        <v>4.5599999999999996</v>
      </c>
    </row>
    <row r="83" spans="1:22" x14ac:dyDescent="0.25">
      <c r="A83" s="3" t="s">
        <v>113</v>
      </c>
      <c r="B83" s="3" t="s">
        <v>101</v>
      </c>
      <c r="C83" s="5">
        <v>33.375599999999999</v>
      </c>
      <c r="D83" s="6">
        <v>3337.56</v>
      </c>
      <c r="E83" s="6">
        <v>15.24</v>
      </c>
      <c r="F83" s="4" t="s">
        <v>22</v>
      </c>
      <c r="G83" s="4">
        <v>0.36678483696426445</v>
      </c>
      <c r="I83" s="4">
        <v>10.226873783864743</v>
      </c>
      <c r="J83" s="5">
        <v>0.75215457207779612</v>
      </c>
      <c r="K83" s="5">
        <v>5.8384363216948501</v>
      </c>
      <c r="L83" s="5">
        <v>3.555333785479887</v>
      </c>
      <c r="M83" s="5">
        <v>1.0856649780751448</v>
      </c>
      <c r="N83" s="5">
        <v>6.0241871826857536E-2</v>
      </c>
      <c r="O83" s="5">
        <v>0.3400915767203242</v>
      </c>
      <c r="P83" s="5">
        <v>5.2883391068254314E-2</v>
      </c>
      <c r="Q83" s="5">
        <v>27.483945179040084</v>
      </c>
      <c r="R83" s="5">
        <v>0.62645402840607511</v>
      </c>
      <c r="S83" s="5">
        <v>197.40819371099457</v>
      </c>
      <c r="T83" s="50">
        <v>0.14560633301091383</v>
      </c>
      <c r="U83" s="5"/>
      <c r="V83" s="5" t="s">
        <v>22</v>
      </c>
    </row>
    <row r="84" spans="1:22" x14ac:dyDescent="0.25">
      <c r="A84" s="3" t="s">
        <v>113</v>
      </c>
      <c r="B84" s="3" t="s">
        <v>102</v>
      </c>
      <c r="C84" s="5">
        <v>33.985199999999999</v>
      </c>
      <c r="D84" s="6">
        <v>3398.52</v>
      </c>
      <c r="E84" s="6">
        <v>15.24</v>
      </c>
      <c r="F84" s="4" t="s">
        <v>22</v>
      </c>
      <c r="G84" s="4">
        <v>0.33097419167039516</v>
      </c>
      <c r="I84" s="4">
        <v>10.801702825874093</v>
      </c>
      <c r="J84" s="5">
        <v>0.94886722105595545</v>
      </c>
      <c r="K84" s="5">
        <v>5.9437880424916738</v>
      </c>
      <c r="L84" s="5">
        <v>3.7814162864549199</v>
      </c>
      <c r="M84" s="5">
        <v>1.0120012675262366</v>
      </c>
      <c r="N84" s="5">
        <v>4.5980937305312629E-2</v>
      </c>
      <c r="O84" s="5">
        <v>0.34651211686453876</v>
      </c>
      <c r="P84" s="5">
        <v>6.9276259277154098E-2</v>
      </c>
      <c r="Q84" s="5">
        <v>26.310532258668275</v>
      </c>
      <c r="R84" s="5">
        <v>0.62710076004464888</v>
      </c>
      <c r="S84" s="5">
        <v>168.7239172680479</v>
      </c>
      <c r="T84" s="50">
        <v>0.11111721198081764</v>
      </c>
      <c r="U84" s="5"/>
      <c r="V84" s="5" t="s">
        <v>22</v>
      </c>
    </row>
    <row r="85" spans="1:22" x14ac:dyDescent="0.25">
      <c r="A85" s="3" t="s">
        <v>113</v>
      </c>
      <c r="B85" s="3" t="s">
        <v>103</v>
      </c>
      <c r="C85" s="5">
        <v>34.8996</v>
      </c>
      <c r="D85" s="6">
        <v>3489.96</v>
      </c>
      <c r="E85" s="6">
        <v>15.24</v>
      </c>
      <c r="F85" s="4">
        <v>5.3519204523298827</v>
      </c>
      <c r="G85" s="4">
        <v>0.38875092868206046</v>
      </c>
      <c r="I85" s="4">
        <v>10.301773974477126</v>
      </c>
      <c r="J85" s="5">
        <v>0.81474717987575174</v>
      </c>
      <c r="K85" s="5">
        <v>6.1949952339246073</v>
      </c>
      <c r="L85" s="5">
        <v>3.6065943211557197</v>
      </c>
      <c r="M85" s="5">
        <v>1.0393181849899102</v>
      </c>
      <c r="N85" s="5">
        <v>6.200338431879357E-2</v>
      </c>
      <c r="O85" s="5">
        <v>0.30558991162791876</v>
      </c>
      <c r="P85" s="5">
        <v>5.5026789688012681E-2</v>
      </c>
      <c r="Q85" s="5">
        <v>26.812005238836793</v>
      </c>
      <c r="R85" s="5">
        <v>0.61507122992577601</v>
      </c>
      <c r="S85" s="5">
        <v>185.39629520350707</v>
      </c>
      <c r="T85" s="50">
        <v>0.16787918960582965</v>
      </c>
      <c r="U85" s="5"/>
      <c r="V85" s="5">
        <v>4.4137931034482758</v>
      </c>
    </row>
    <row r="86" spans="1:22" x14ac:dyDescent="0.25"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0"/>
      <c r="U86" s="5"/>
      <c r="V86" s="5"/>
    </row>
    <row r="87" spans="1:22" x14ac:dyDescent="0.25">
      <c r="A87" s="3" t="s">
        <v>113</v>
      </c>
      <c r="B87" s="3" t="s">
        <v>104</v>
      </c>
      <c r="I87" s="4">
        <v>10.7</v>
      </c>
      <c r="J87" s="5">
        <v>0.17</v>
      </c>
      <c r="K87" s="5">
        <v>5.49</v>
      </c>
      <c r="L87" s="5">
        <v>3.83</v>
      </c>
      <c r="M87" s="5">
        <v>1.06</v>
      </c>
      <c r="N87" s="5">
        <v>7.0000000000000007E-2</v>
      </c>
      <c r="O87" s="5">
        <v>0.34</v>
      </c>
      <c r="P87" s="5">
        <v>0.05</v>
      </c>
      <c r="Q87" s="5">
        <v>26.7</v>
      </c>
      <c r="R87" s="5">
        <v>0.61</v>
      </c>
      <c r="S87" s="5">
        <v>171</v>
      </c>
      <c r="T87" s="50"/>
      <c r="U87" s="5"/>
      <c r="V87" s="5"/>
    </row>
    <row r="88" spans="1:22" x14ac:dyDescent="0.25">
      <c r="A88" s="3" t="s">
        <v>113</v>
      </c>
      <c r="B88" s="3" t="s">
        <v>105</v>
      </c>
      <c r="H88" s="3">
        <v>2.1999999999999999E-2</v>
      </c>
      <c r="I88" s="4">
        <v>10.683645298693596</v>
      </c>
      <c r="J88" s="5">
        <v>9.7977263606886564E-2</v>
      </c>
      <c r="K88" s="5">
        <v>5.2280957033107294</v>
      </c>
      <c r="L88" s="5">
        <v>4.0175463619674394</v>
      </c>
      <c r="M88" s="5">
        <v>1.3142210330224371</v>
      </c>
      <c r="N88" s="5">
        <v>4.2437200874493514E-2</v>
      </c>
      <c r="O88" s="5">
        <v>0.28060788683698706</v>
      </c>
      <c r="P88" s="5">
        <v>4.0631733063263065E-2</v>
      </c>
      <c r="Q88" s="5">
        <v>27.349935807235287</v>
      </c>
      <c r="R88" s="5">
        <v>0.58560697636362091</v>
      </c>
      <c r="S88" s="5">
        <v>159.55278166876707</v>
      </c>
      <c r="T88" s="50">
        <v>0.15407150962868932</v>
      </c>
      <c r="U88" s="5">
        <v>4.18272651933058</v>
      </c>
      <c r="V88" s="5">
        <v>4.2068149944670292</v>
      </c>
    </row>
    <row r="89" spans="1:22" x14ac:dyDescent="0.25">
      <c r="A89" s="3" t="s">
        <v>113</v>
      </c>
      <c r="B89" s="3" t="s">
        <v>106</v>
      </c>
      <c r="I89" s="4">
        <v>1.0032550757697807</v>
      </c>
      <c r="J89" s="5">
        <v>4.4934033471427763E-2</v>
      </c>
      <c r="K89" s="5">
        <v>0.39795333740231781</v>
      </c>
      <c r="L89" s="5">
        <v>0.48700486418747235</v>
      </c>
      <c r="M89" s="5">
        <v>5.8359433806725113E-2</v>
      </c>
      <c r="N89" s="5">
        <v>4.7300056309613404E-2</v>
      </c>
      <c r="O89" s="5">
        <v>4.7755624020093951E-2</v>
      </c>
      <c r="P89" s="5">
        <v>1.6484741081331071E-2</v>
      </c>
      <c r="Q89" s="5">
        <v>0.74478069037477179</v>
      </c>
      <c r="R89" s="5">
        <v>4.4582267667166636E-2</v>
      </c>
      <c r="S89" s="5">
        <v>24.495349187613765</v>
      </c>
      <c r="T89" s="50">
        <v>1.7172988133039829E-2</v>
      </c>
      <c r="U89" s="5"/>
      <c r="V89" s="5">
        <v>0.67304597313180614</v>
      </c>
    </row>
    <row r="90" spans="1:22" x14ac:dyDescent="0.25">
      <c r="A90" s="3" t="s">
        <v>113</v>
      </c>
      <c r="B90" s="3" t="s">
        <v>107</v>
      </c>
      <c r="I90" s="4">
        <v>11.016666666666666</v>
      </c>
      <c r="J90" s="5">
        <v>1.3783333333333332</v>
      </c>
      <c r="K90" s="5">
        <v>5.5116666666666667</v>
      </c>
      <c r="L90" s="5">
        <v>3.9466666666666668</v>
      </c>
      <c r="M90" s="5">
        <v>1.1233333333333333</v>
      </c>
      <c r="N90" s="5">
        <v>6.8500000000000005E-2</v>
      </c>
      <c r="O90" s="5">
        <v>0.29000000000000004</v>
      </c>
      <c r="P90" s="5">
        <v>4.8666666666666664E-2</v>
      </c>
      <c r="Q90" s="5">
        <v>25.933333333333337</v>
      </c>
      <c r="R90" s="5">
        <v>0.57833333333333325</v>
      </c>
      <c r="S90" s="5">
        <v>166.66666666666666</v>
      </c>
      <c r="T90" s="50"/>
      <c r="U90" s="5"/>
      <c r="V90" s="5"/>
    </row>
    <row r="91" spans="1:22" x14ac:dyDescent="0.25">
      <c r="A91" s="3" t="s">
        <v>113</v>
      </c>
      <c r="B91" s="3" t="s">
        <v>108</v>
      </c>
      <c r="I91" s="4">
        <v>10.726089579846592</v>
      </c>
      <c r="J91" s="5">
        <v>0.56158530317576638</v>
      </c>
      <c r="K91" s="5">
        <v>5.5703590210811607</v>
      </c>
      <c r="L91" s="5">
        <v>3.8008353126678154</v>
      </c>
      <c r="M91" s="5">
        <v>1.0601962281456783</v>
      </c>
      <c r="N91" s="5">
        <v>3.8315833233424426E-2</v>
      </c>
      <c r="O91" s="5">
        <v>0.33500722971154639</v>
      </c>
      <c r="P91" s="5">
        <v>5.0352490281228422E-2</v>
      </c>
      <c r="Q91" s="5">
        <v>27.018338141043646</v>
      </c>
      <c r="R91" s="5">
        <v>0.59433824605201557</v>
      </c>
      <c r="S91" s="5">
        <v>186.20250438720825</v>
      </c>
      <c r="T91" s="50">
        <v>0.15628356030435672</v>
      </c>
      <c r="U91" s="5">
        <v>4.7450000000000001</v>
      </c>
      <c r="V91" s="5">
        <v>4.6388516405476903</v>
      </c>
    </row>
    <row r="92" spans="1:22" x14ac:dyDescent="0.25">
      <c r="A92" s="3" t="s">
        <v>113</v>
      </c>
      <c r="B92" s="3" t="s">
        <v>109</v>
      </c>
      <c r="I92" s="4">
        <v>0.63672879793276516</v>
      </c>
      <c r="J92" s="5">
        <v>0.33790970228939571</v>
      </c>
      <c r="K92" s="5">
        <v>0.23976133503949573</v>
      </c>
      <c r="L92" s="5">
        <v>0.26669086953637705</v>
      </c>
      <c r="M92" s="5">
        <v>3.9108058384929756E-2</v>
      </c>
      <c r="N92" s="5">
        <v>1.7397496640722643E-2</v>
      </c>
      <c r="O92" s="5">
        <v>2.1096681936863738E-2</v>
      </c>
      <c r="P92" s="5">
        <v>6.8706018860792166E-3</v>
      </c>
      <c r="Q92" s="5">
        <v>0.63854143352008275</v>
      </c>
      <c r="R92" s="5">
        <v>3.3455621554650268E-2</v>
      </c>
      <c r="S92" s="5">
        <v>19.901324261333016</v>
      </c>
      <c r="T92" s="50">
        <v>3.5977217944600667E-2</v>
      </c>
      <c r="U92" s="5">
        <v>0.49402260407124837</v>
      </c>
      <c r="V92" s="5">
        <v>0.21337706455481051</v>
      </c>
    </row>
    <row r="93" spans="1:22" x14ac:dyDescent="0.25">
      <c r="A93" s="3" t="s">
        <v>113</v>
      </c>
      <c r="B93" s="3" t="s">
        <v>110</v>
      </c>
      <c r="I93" s="4">
        <v>10.70879746530278</v>
      </c>
      <c r="J93" s="5">
        <v>0.45174667493608306</v>
      </c>
      <c r="K93" s="5">
        <v>5.4309184101376511</v>
      </c>
      <c r="L93" s="5">
        <v>3.8891249994195154</v>
      </c>
      <c r="M93" s="5">
        <v>1.1636878153176913</v>
      </c>
      <c r="N93" s="5">
        <v>3.9994908939045171E-2</v>
      </c>
      <c r="O93" s="5">
        <v>0.31284453446635552</v>
      </c>
      <c r="P93" s="5">
        <v>4.6392181785020317E-2</v>
      </c>
      <c r="Q93" s="5">
        <v>27.153433486529135</v>
      </c>
      <c r="R93" s="5">
        <v>0.59078106210489167</v>
      </c>
      <c r="S93" s="5">
        <v>175.34520994636188</v>
      </c>
      <c r="T93" s="50">
        <v>0.15538235447352927</v>
      </c>
      <c r="U93" s="5"/>
      <c r="V93" s="5">
        <v>4.3868302636673047</v>
      </c>
    </row>
    <row r="95" spans="1:22" x14ac:dyDescent="0.25">
      <c r="A95" s="85" t="s">
        <v>218</v>
      </c>
      <c r="B95" s="15" t="s">
        <v>166</v>
      </c>
      <c r="C95" s="15"/>
      <c r="D95" s="15">
        <v>2.5</v>
      </c>
      <c r="E95" s="3">
        <v>5</v>
      </c>
      <c r="I95" s="86">
        <v>16.8</v>
      </c>
      <c r="J95" s="86">
        <v>0.1</v>
      </c>
      <c r="K95" s="86">
        <v>7.92</v>
      </c>
      <c r="L95" s="86">
        <v>2.85</v>
      </c>
      <c r="M95" s="86">
        <v>0.9</v>
      </c>
      <c r="N95" s="86">
        <v>0.53</v>
      </c>
      <c r="O95" s="86">
        <v>0.35</v>
      </c>
      <c r="P95" s="86">
        <v>0.28000000000000003</v>
      </c>
      <c r="Q95" s="86">
        <v>61</v>
      </c>
      <c r="R95" s="86">
        <v>1.1200000000000001</v>
      </c>
    </row>
    <row r="96" spans="1:22" x14ac:dyDescent="0.25">
      <c r="A96" s="85" t="s">
        <v>218</v>
      </c>
      <c r="B96" s="15" t="s">
        <v>220</v>
      </c>
      <c r="C96" s="15"/>
      <c r="D96" s="15">
        <v>7.5</v>
      </c>
      <c r="E96" s="3">
        <v>5</v>
      </c>
      <c r="I96" s="86">
        <v>18.399999999999999</v>
      </c>
      <c r="J96" s="86">
        <v>0.09</v>
      </c>
      <c r="K96" s="86">
        <v>8.74</v>
      </c>
      <c r="L96" s="86">
        <v>3.3</v>
      </c>
      <c r="M96" s="86">
        <v>0.98</v>
      </c>
      <c r="N96" s="86">
        <v>0.52</v>
      </c>
      <c r="O96" s="86">
        <v>0.39</v>
      </c>
      <c r="P96" s="86">
        <v>0.3</v>
      </c>
      <c r="Q96" s="86">
        <v>64.400000000000006</v>
      </c>
      <c r="R96" s="86">
        <v>1.1499999999999999</v>
      </c>
    </row>
    <row r="97" spans="1:18" x14ac:dyDescent="0.25">
      <c r="A97" s="85" t="s">
        <v>218</v>
      </c>
      <c r="B97" s="15" t="s">
        <v>167</v>
      </c>
      <c r="C97" s="15"/>
      <c r="D97" s="15">
        <v>12.5</v>
      </c>
      <c r="E97" s="3">
        <v>5</v>
      </c>
      <c r="I97" s="86">
        <v>18.3</v>
      </c>
      <c r="J97" s="86">
        <v>0.09</v>
      </c>
      <c r="K97" s="86">
        <v>8.4499999999999993</v>
      </c>
      <c r="L97" s="86">
        <v>3.26</v>
      </c>
      <c r="M97" s="86">
        <v>0.98</v>
      </c>
      <c r="N97" s="86">
        <v>0.38</v>
      </c>
      <c r="O97" s="86">
        <v>0.37</v>
      </c>
      <c r="P97" s="86">
        <v>0.28999999999999998</v>
      </c>
      <c r="Q97" s="86">
        <v>65.2</v>
      </c>
      <c r="R97" s="86">
        <v>1.1499999999999999</v>
      </c>
    </row>
    <row r="98" spans="1:18" x14ac:dyDescent="0.25">
      <c r="A98" s="85" t="s">
        <v>218</v>
      </c>
      <c r="B98" s="15" t="s">
        <v>221</v>
      </c>
      <c r="C98" s="15"/>
      <c r="D98" s="15">
        <v>17.5</v>
      </c>
      <c r="E98" s="3">
        <v>5</v>
      </c>
      <c r="I98" s="86">
        <v>19.2</v>
      </c>
      <c r="J98" s="86">
        <v>0.09</v>
      </c>
      <c r="K98" s="86">
        <v>8.93</v>
      </c>
      <c r="L98" s="86">
        <v>3.67</v>
      </c>
      <c r="M98" s="86">
        <v>1.1000000000000001</v>
      </c>
      <c r="N98" s="86">
        <v>0.24</v>
      </c>
      <c r="O98" s="86">
        <v>0.39</v>
      </c>
      <c r="P98" s="86">
        <v>0.27</v>
      </c>
      <c r="Q98" s="86">
        <v>66.5</v>
      </c>
      <c r="R98" s="86">
        <v>1.1499999999999999</v>
      </c>
    </row>
    <row r="99" spans="1:18" x14ac:dyDescent="0.25">
      <c r="A99" s="85" t="s">
        <v>218</v>
      </c>
      <c r="B99" s="15" t="s">
        <v>168</v>
      </c>
      <c r="C99" s="15"/>
      <c r="D99" s="15">
        <v>25</v>
      </c>
      <c r="E99" s="3">
        <v>10</v>
      </c>
      <c r="I99" s="86">
        <v>22.8</v>
      </c>
      <c r="J99" s="86">
        <v>0.06</v>
      </c>
      <c r="K99" s="86">
        <v>8.14</v>
      </c>
      <c r="L99" s="86">
        <v>4.82</v>
      </c>
      <c r="M99" s="86">
        <v>1.21</v>
      </c>
      <c r="N99" s="86">
        <v>0.1</v>
      </c>
      <c r="O99" s="86">
        <v>0.5</v>
      </c>
      <c r="P99" s="86">
        <v>0.18</v>
      </c>
      <c r="Q99" s="86">
        <v>63.9</v>
      </c>
      <c r="R99" s="86">
        <v>1.1499999999999999</v>
      </c>
    </row>
    <row r="100" spans="1:18" x14ac:dyDescent="0.25">
      <c r="A100" s="85" t="s">
        <v>218</v>
      </c>
      <c r="B100" s="15" t="s">
        <v>222</v>
      </c>
      <c r="C100" s="15"/>
      <c r="D100" s="15">
        <v>35</v>
      </c>
      <c r="E100" s="3">
        <v>10</v>
      </c>
      <c r="I100" s="86">
        <v>20.5</v>
      </c>
      <c r="J100" s="86">
        <v>0.05</v>
      </c>
      <c r="K100" s="86">
        <v>7.84</v>
      </c>
      <c r="L100" s="86">
        <v>4.3</v>
      </c>
      <c r="M100" s="86">
        <v>1.1200000000000001</v>
      </c>
      <c r="N100" s="86">
        <v>0.11</v>
      </c>
      <c r="O100" s="86">
        <v>0.44</v>
      </c>
      <c r="P100" s="86">
        <v>0.15</v>
      </c>
      <c r="Q100" s="86">
        <v>55.9</v>
      </c>
      <c r="R100" s="86">
        <v>1</v>
      </c>
    </row>
    <row r="101" spans="1:18" x14ac:dyDescent="0.25">
      <c r="A101" s="85" t="s">
        <v>218</v>
      </c>
      <c r="B101" s="15" t="s">
        <v>169</v>
      </c>
      <c r="C101" s="15"/>
      <c r="D101" s="15">
        <v>45</v>
      </c>
      <c r="E101" s="3">
        <v>10</v>
      </c>
      <c r="I101" s="86">
        <v>21.4</v>
      </c>
      <c r="J101" s="86">
        <v>0.05</v>
      </c>
      <c r="K101" s="86">
        <v>7.41</v>
      </c>
      <c r="L101" s="86">
        <v>4.6500000000000004</v>
      </c>
      <c r="M101" s="86">
        <v>1.1599999999999999</v>
      </c>
      <c r="N101" s="86">
        <v>0.1</v>
      </c>
      <c r="O101" s="86">
        <v>0.44</v>
      </c>
      <c r="P101" s="86">
        <v>0.12</v>
      </c>
      <c r="Q101" s="86">
        <v>55.6</v>
      </c>
      <c r="R101" s="86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9"/>
  <sheetViews>
    <sheetView zoomScale="80" zoomScaleNormal="80" workbookViewId="0">
      <pane xSplit="8" ySplit="2" topLeftCell="I3" activePane="bottomRight" state="frozen"/>
      <selection pane="topRight" activeCell="H1" sqref="H1"/>
      <selection pane="bottomLeft" activeCell="A3" sqref="A3"/>
      <selection pane="bottomRight" activeCell="D40" sqref="D40"/>
    </sheetView>
  </sheetViews>
  <sheetFormatPr defaultColWidth="8.90625" defaultRowHeight="12.5" x14ac:dyDescent="0.25"/>
  <cols>
    <col min="1" max="1" width="27.54296875" style="13" bestFit="1" customWidth="1"/>
    <col min="2" max="2" width="13.36328125" style="13" bestFit="1" customWidth="1"/>
    <col min="3" max="3" width="14.36328125" style="13" bestFit="1" customWidth="1"/>
    <col min="4" max="4" width="14.54296875" style="13" customWidth="1"/>
    <col min="5" max="5" width="16.90625" style="13" bestFit="1" customWidth="1"/>
    <col min="6" max="6" width="16.6328125" style="13" bestFit="1" customWidth="1"/>
    <col min="7" max="7" width="18.7265625" style="13" bestFit="1" customWidth="1"/>
    <col min="8" max="10" width="13.36328125" style="13" customWidth="1"/>
    <col min="11" max="11" width="17.6328125" style="13" customWidth="1"/>
    <col min="12" max="12" width="13.54296875" style="13" customWidth="1"/>
    <col min="13" max="13" width="16.6328125" style="13" customWidth="1"/>
    <col min="14" max="14" width="16.36328125" style="15" customWidth="1"/>
    <col min="15" max="15" width="8.26953125" style="15" customWidth="1"/>
    <col min="16" max="16" width="13.7265625" style="15" customWidth="1"/>
    <col min="17" max="17" width="19.6328125" style="15" customWidth="1"/>
    <col min="18" max="21" width="16.6328125" style="13" customWidth="1"/>
    <col min="22" max="22" width="6.7265625" style="13" customWidth="1"/>
    <col min="23" max="23" width="7.1796875" style="13" customWidth="1"/>
    <col min="24" max="24" width="17.1796875" style="13" customWidth="1"/>
    <col min="25" max="25" width="17.7265625" style="13" customWidth="1"/>
    <col min="26" max="26" width="6.6328125" style="13" customWidth="1"/>
    <col min="27" max="27" width="28.54296875" style="13" customWidth="1"/>
    <col min="28" max="28" width="16.453125" style="13" customWidth="1"/>
    <col min="29" max="29" width="20.08984375" style="13" customWidth="1"/>
    <col min="30" max="30" width="19.81640625" style="13" customWidth="1"/>
    <col min="31" max="31" width="7.6328125" style="13" bestFit="1" customWidth="1"/>
    <col min="32" max="32" width="9.6328125" style="13" bestFit="1" customWidth="1"/>
    <col min="33" max="33" width="12.81640625" style="13" bestFit="1" customWidth="1"/>
    <col min="34" max="34" width="6.6328125" style="13" bestFit="1" customWidth="1"/>
    <col min="35" max="35" width="20" style="13" bestFit="1" customWidth="1"/>
    <col min="36" max="36" width="18.6328125" style="13" customWidth="1"/>
    <col min="37" max="37" width="12" style="13" customWidth="1"/>
    <col min="38" max="38" width="7.36328125" style="13" customWidth="1"/>
    <col min="39" max="39" width="12.54296875" style="13" customWidth="1"/>
    <col min="40" max="16384" width="8.90625" style="13"/>
  </cols>
  <sheetData>
    <row r="1" spans="1:48" ht="15" customHeight="1" x14ac:dyDescent="0.25">
      <c r="A1" s="140" t="s">
        <v>114</v>
      </c>
      <c r="B1" s="140"/>
      <c r="C1" s="140"/>
      <c r="D1" s="140"/>
      <c r="E1" s="140"/>
      <c r="F1" s="140"/>
      <c r="G1" s="140"/>
      <c r="I1" s="14" t="s">
        <v>201</v>
      </c>
      <c r="J1" s="14" t="s">
        <v>198</v>
      </c>
      <c r="K1" s="14" t="s">
        <v>202</v>
      </c>
      <c r="L1" s="14" t="s">
        <v>120</v>
      </c>
      <c r="M1" s="14" t="s">
        <v>180</v>
      </c>
      <c r="N1" s="14" t="s">
        <v>178</v>
      </c>
      <c r="O1" s="14" t="s">
        <v>182</v>
      </c>
      <c r="Q1" s="16" t="s">
        <v>185</v>
      </c>
      <c r="R1" s="14" t="s">
        <v>193</v>
      </c>
      <c r="S1" s="14" t="s">
        <v>194</v>
      </c>
      <c r="T1" s="17" t="s">
        <v>186</v>
      </c>
      <c r="U1" s="17" t="s">
        <v>187</v>
      </c>
      <c r="V1" s="18" t="s">
        <v>188</v>
      </c>
      <c r="W1" s="18" t="s">
        <v>189</v>
      </c>
      <c r="X1" s="19" t="s">
        <v>190</v>
      </c>
      <c r="Y1" s="20" t="s">
        <v>191</v>
      </c>
      <c r="Z1" s="21"/>
      <c r="AA1" s="21" t="s">
        <v>203</v>
      </c>
      <c r="AB1" s="22" t="s">
        <v>184</v>
      </c>
      <c r="AC1" s="22" t="s">
        <v>195</v>
      </c>
      <c r="AD1" s="22" t="s">
        <v>196</v>
      </c>
      <c r="AE1" s="21"/>
      <c r="AF1" s="21"/>
      <c r="AG1" s="21"/>
      <c r="AH1" s="23"/>
      <c r="AI1" s="23"/>
      <c r="AJ1" s="23"/>
      <c r="AK1" s="23"/>
      <c r="AL1" s="24"/>
      <c r="AM1" s="24"/>
      <c r="AN1" s="24"/>
      <c r="AO1" s="24"/>
    </row>
    <row r="2" spans="1:48" x14ac:dyDescent="0.25">
      <c r="A2" s="13" t="s">
        <v>170</v>
      </c>
      <c r="B2" s="13" t="s">
        <v>115</v>
      </c>
      <c r="C2" s="13" t="s">
        <v>116</v>
      </c>
      <c r="D2" s="13" t="s">
        <v>117</v>
      </c>
      <c r="E2" s="13" t="s">
        <v>118</v>
      </c>
      <c r="F2" s="13" t="s">
        <v>119</v>
      </c>
      <c r="G2" s="13" t="s">
        <v>171</v>
      </c>
      <c r="H2" s="13" t="s">
        <v>1</v>
      </c>
      <c r="I2" s="24" t="s">
        <v>177</v>
      </c>
      <c r="J2" s="24" t="s">
        <v>177</v>
      </c>
      <c r="K2" s="24"/>
      <c r="L2" s="25" t="s">
        <v>176</v>
      </c>
      <c r="M2" s="25" t="s">
        <v>177</v>
      </c>
      <c r="N2" s="25" t="s">
        <v>179</v>
      </c>
      <c r="O2" s="25" t="s">
        <v>121</v>
      </c>
      <c r="Q2" s="16" t="s">
        <v>192</v>
      </c>
      <c r="R2" s="25" t="s">
        <v>176</v>
      </c>
      <c r="S2" s="25" t="s">
        <v>177</v>
      </c>
      <c r="T2" s="25"/>
      <c r="U2" s="25"/>
      <c r="V2" s="25"/>
      <c r="W2" s="25"/>
      <c r="X2" s="25"/>
      <c r="Y2" s="25"/>
      <c r="Z2" s="24"/>
      <c r="AA2" s="24"/>
      <c r="AB2" s="24" t="s">
        <v>177</v>
      </c>
      <c r="AC2" s="24" t="s">
        <v>177</v>
      </c>
      <c r="AD2" s="24" t="s">
        <v>177</v>
      </c>
      <c r="AE2" s="24"/>
      <c r="AF2" s="24"/>
      <c r="AG2" s="24"/>
      <c r="AH2" s="24"/>
      <c r="AM2" s="26"/>
    </row>
    <row r="3" spans="1:48" ht="14" x14ac:dyDescent="0.3">
      <c r="A3" s="13" t="s">
        <v>122</v>
      </c>
      <c r="B3" s="93">
        <v>147746.59890000001</v>
      </c>
      <c r="C3" s="93" t="s">
        <v>123</v>
      </c>
      <c r="D3" s="94">
        <v>284</v>
      </c>
      <c r="E3" s="24">
        <v>35</v>
      </c>
      <c r="F3" s="13" t="s">
        <v>124</v>
      </c>
      <c r="G3" s="1" t="s">
        <v>39</v>
      </c>
      <c r="H3" s="28">
        <v>0.27</v>
      </c>
      <c r="I3" s="29">
        <v>0.61832308190352869</v>
      </c>
      <c r="J3" s="30">
        <v>6.0000000000000001E-3</v>
      </c>
      <c r="K3" s="32" t="s">
        <v>112</v>
      </c>
      <c r="L3" s="31">
        <v>-26.446787743375332</v>
      </c>
      <c r="M3" s="32">
        <v>0.40863978558981384</v>
      </c>
      <c r="N3" s="32">
        <v>5.3966292875622615E-2</v>
      </c>
      <c r="O3" s="33">
        <f>(N3*10^-9)/(S3/100)</f>
        <v>1.4585484560979085E-8</v>
      </c>
      <c r="P3" s="34"/>
      <c r="Q3" s="34"/>
      <c r="R3" s="35">
        <v>-26.17</v>
      </c>
      <c r="S3" s="36">
        <v>0.37</v>
      </c>
      <c r="T3" s="37">
        <v>0.90890000000000004</v>
      </c>
      <c r="U3" s="37">
        <v>4.7000000000000002E-3</v>
      </c>
      <c r="V3" s="38">
        <v>765</v>
      </c>
      <c r="W3" s="38">
        <v>40</v>
      </c>
      <c r="X3" s="39">
        <v>0.91518848168430111</v>
      </c>
      <c r="Y3" s="40">
        <f>-8033*LN(X3)</f>
        <v>711.92658511647301</v>
      </c>
      <c r="Z3" s="41"/>
      <c r="AA3" s="41"/>
      <c r="AB3" s="42">
        <v>3.3624473605062766E-2</v>
      </c>
      <c r="AC3" s="42">
        <v>5.123284763990571E-2</v>
      </c>
      <c r="AD3" s="42">
        <v>1.2930615416435032E-2</v>
      </c>
      <c r="AE3" s="41"/>
      <c r="AF3" s="5"/>
      <c r="AG3" s="5"/>
      <c r="AH3" s="5"/>
      <c r="AI3" s="3"/>
      <c r="AK3" s="43"/>
      <c r="AL3" s="44"/>
      <c r="AM3" s="44"/>
      <c r="AN3" s="44"/>
      <c r="AO3" s="44"/>
      <c r="AP3" s="44"/>
      <c r="AQ3" s="44"/>
      <c r="AR3" s="44"/>
      <c r="AS3" s="44"/>
      <c r="AT3" s="45"/>
      <c r="AU3" s="45"/>
      <c r="AV3" s="26"/>
    </row>
    <row r="4" spans="1:48" ht="14" x14ac:dyDescent="0.3">
      <c r="A4" s="13" t="s">
        <v>122</v>
      </c>
      <c r="B4" s="93"/>
      <c r="C4" s="93"/>
      <c r="D4" s="24"/>
      <c r="E4" s="24"/>
      <c r="F4" s="13" t="s">
        <v>125</v>
      </c>
      <c r="G4" s="1" t="s">
        <v>40</v>
      </c>
      <c r="H4" s="28">
        <v>0.88</v>
      </c>
      <c r="I4" s="29">
        <v>0.58915746435979521</v>
      </c>
      <c r="J4" s="30">
        <v>7.0000000000000001E-3</v>
      </c>
      <c r="K4" s="32" t="s">
        <v>112</v>
      </c>
      <c r="L4" s="32">
        <v>-25.815891939156351</v>
      </c>
      <c r="M4" s="32">
        <v>8.4363987853780797E-2</v>
      </c>
      <c r="N4" s="32">
        <v>3.0516949927486835E-2</v>
      </c>
      <c r="O4" s="33">
        <f>(N4*10^-9)/(S4/100)</f>
        <v>3.5076953939640051E-8</v>
      </c>
      <c r="P4" s="34"/>
      <c r="Q4" s="34"/>
      <c r="R4" s="35">
        <v>-26.44</v>
      </c>
      <c r="S4" s="36">
        <v>8.6999999999999994E-2</v>
      </c>
      <c r="T4" s="37">
        <v>0.46689999999999998</v>
      </c>
      <c r="U4" s="37">
        <v>2.8E-3</v>
      </c>
      <c r="V4" s="38">
        <v>6120</v>
      </c>
      <c r="W4" s="38">
        <v>50</v>
      </c>
      <c r="X4" s="39">
        <v>0.47798138883568936</v>
      </c>
      <c r="Y4" s="40">
        <f t="shared" ref="Y4:Y11" si="0">-8033*LN(X4)</f>
        <v>5929.8279168413956</v>
      </c>
      <c r="Z4" s="41"/>
      <c r="AA4" s="41"/>
      <c r="AB4" s="42">
        <v>3.2364073225042429E-2</v>
      </c>
      <c r="AC4" s="42">
        <v>4.205646650828529E-2</v>
      </c>
      <c r="AD4" s="42">
        <v>1.5788095523008264E-2</v>
      </c>
      <c r="AE4" s="41"/>
      <c r="AF4" s="5"/>
      <c r="AG4" s="5"/>
      <c r="AH4" s="5"/>
      <c r="AI4" s="3"/>
      <c r="AK4" s="43"/>
      <c r="AL4" s="44"/>
      <c r="AM4" s="44"/>
      <c r="AN4" s="44"/>
      <c r="AO4" s="44"/>
      <c r="AP4" s="44"/>
      <c r="AQ4" s="44"/>
      <c r="AR4" s="44"/>
      <c r="AS4" s="44"/>
      <c r="AT4" s="45"/>
      <c r="AU4" s="45"/>
    </row>
    <row r="5" spans="1:48" ht="14" x14ac:dyDescent="0.3">
      <c r="A5" s="13" t="s">
        <v>122</v>
      </c>
      <c r="B5" s="93"/>
      <c r="C5" s="93"/>
      <c r="D5" s="24"/>
      <c r="E5" s="24"/>
      <c r="F5" s="13" t="s">
        <v>126</v>
      </c>
      <c r="G5" s="1" t="s">
        <v>41</v>
      </c>
      <c r="H5" s="28">
        <v>5.94</v>
      </c>
      <c r="I5" s="29">
        <v>0.61697420956080717</v>
      </c>
      <c r="J5" s="30">
        <v>1E-3</v>
      </c>
      <c r="K5" s="32" t="s">
        <v>112</v>
      </c>
      <c r="L5" s="31">
        <v>-26.594499668298127</v>
      </c>
      <c r="M5" s="31">
        <v>5.2706477440305419E-2</v>
      </c>
      <c r="N5" s="32">
        <v>2.0500125022021223E-2</v>
      </c>
      <c r="O5" s="33">
        <f>(N5*10^-9)/(S5/100)</f>
        <v>3.7272954585493132E-8</v>
      </c>
      <c r="P5" s="34"/>
      <c r="Q5" s="34"/>
      <c r="R5" s="35">
        <v>-27.04</v>
      </c>
      <c r="S5" s="36">
        <v>5.5E-2</v>
      </c>
      <c r="T5" s="37">
        <v>0.3039</v>
      </c>
      <c r="U5" s="37">
        <v>2.8E-3</v>
      </c>
      <c r="V5" s="38">
        <v>9570</v>
      </c>
      <c r="W5" s="38">
        <v>75</v>
      </c>
      <c r="X5" s="39">
        <v>0.31201788180921902</v>
      </c>
      <c r="Y5" s="40">
        <f t="shared" si="0"/>
        <v>9355.9931623090779</v>
      </c>
      <c r="Z5" s="41"/>
      <c r="AA5" s="41"/>
      <c r="AB5" s="42">
        <v>3.0025144583115185E-2</v>
      </c>
      <c r="AC5" s="42">
        <v>3.3942015725765516E-2</v>
      </c>
      <c r="AD5" s="42">
        <v>2.3351264745834325E-2</v>
      </c>
      <c r="AE5" s="41"/>
      <c r="AF5" s="5"/>
      <c r="AG5" s="5"/>
      <c r="AH5" s="5"/>
      <c r="AI5" s="3"/>
      <c r="AK5" s="43"/>
      <c r="AL5" s="44"/>
      <c r="AM5" s="44"/>
      <c r="AN5" s="44"/>
      <c r="AO5" s="44"/>
      <c r="AP5" s="44"/>
      <c r="AQ5" s="44"/>
      <c r="AR5" s="44"/>
      <c r="AS5" s="44"/>
      <c r="AT5" s="45"/>
      <c r="AU5" s="45"/>
    </row>
    <row r="6" spans="1:48" ht="14" x14ac:dyDescent="0.3">
      <c r="A6" s="13" t="s">
        <v>122</v>
      </c>
      <c r="B6" s="95"/>
      <c r="C6" s="95"/>
      <c r="D6" s="24"/>
      <c r="E6" s="24"/>
      <c r="F6" s="13" t="s">
        <v>127</v>
      </c>
      <c r="G6" s="1" t="s">
        <v>44</v>
      </c>
      <c r="H6" s="45">
        <v>12.0396</v>
      </c>
      <c r="I6" s="29">
        <v>0.59320408138795966</v>
      </c>
      <c r="J6" s="30">
        <v>5.0000000000000001E-3</v>
      </c>
      <c r="K6" s="32" t="s">
        <v>112</v>
      </c>
      <c r="L6" s="24" t="s">
        <v>197</v>
      </c>
      <c r="M6" s="24" t="s">
        <v>197</v>
      </c>
      <c r="O6" s="33"/>
      <c r="P6" s="34"/>
      <c r="Q6" s="34"/>
      <c r="R6" s="35">
        <v>-26.68</v>
      </c>
      <c r="S6" s="36">
        <v>5.0999999999999997E-2</v>
      </c>
      <c r="T6" s="37">
        <v>0.30640000000000001</v>
      </c>
      <c r="U6" s="37">
        <v>2.8E-3</v>
      </c>
      <c r="V6" s="38">
        <v>9500</v>
      </c>
      <c r="W6" s="38">
        <v>75</v>
      </c>
      <c r="X6" s="39">
        <v>0.31541391862098539</v>
      </c>
      <c r="Y6" s="40">
        <f t="shared" si="0"/>
        <v>9269.0334956207571</v>
      </c>
      <c r="Z6" s="46"/>
      <c r="AA6" s="46"/>
      <c r="AB6" s="42">
        <v>2.7392640074401862E-2</v>
      </c>
      <c r="AC6" s="42">
        <v>3.1069198168171726E-2</v>
      </c>
      <c r="AD6" s="42">
        <v>2.1318218995638478E-2</v>
      </c>
      <c r="AE6" s="46"/>
      <c r="AF6" s="5"/>
      <c r="AG6" s="5"/>
      <c r="AH6" s="5"/>
      <c r="AI6" s="3"/>
      <c r="AK6" s="32"/>
    </row>
    <row r="7" spans="1:48" ht="14" x14ac:dyDescent="0.3">
      <c r="A7" s="13" t="s">
        <v>122</v>
      </c>
      <c r="B7" s="93"/>
      <c r="C7" s="93"/>
      <c r="D7" s="24"/>
      <c r="E7" s="24"/>
      <c r="F7" s="13" t="s">
        <v>128</v>
      </c>
      <c r="G7" s="1" t="s">
        <v>45</v>
      </c>
      <c r="H7" s="45">
        <v>15.36192</v>
      </c>
      <c r="I7" s="29">
        <v>0.58765871731232688</v>
      </c>
      <c r="J7" s="30">
        <v>2E-3</v>
      </c>
      <c r="K7" s="32" t="s">
        <v>112</v>
      </c>
      <c r="L7" s="24" t="s">
        <v>197</v>
      </c>
      <c r="M7" s="24" t="s">
        <v>197</v>
      </c>
      <c r="N7" s="29">
        <v>1.6972563645139532E-2</v>
      </c>
      <c r="O7" s="33">
        <f>(N7*10^-9)/(S7/100)</f>
        <v>4.9919304838645683E-8</v>
      </c>
      <c r="P7" s="34"/>
      <c r="Q7" s="34"/>
      <c r="R7" s="35">
        <v>-26.41</v>
      </c>
      <c r="S7" s="36">
        <v>3.4000000000000002E-2</v>
      </c>
      <c r="T7" s="37">
        <v>0.2354</v>
      </c>
      <c r="U7" s="37">
        <v>2.8E-3</v>
      </c>
      <c r="V7" s="38">
        <v>11600</v>
      </c>
      <c r="W7" s="38">
        <v>95</v>
      </c>
      <c r="X7" s="39">
        <v>0.24215472374441099</v>
      </c>
      <c r="Y7" s="40">
        <f t="shared" si="0"/>
        <v>11392.227109769499</v>
      </c>
      <c r="Z7" s="46"/>
      <c r="AA7" s="46"/>
      <c r="AB7" s="42">
        <v>2.0063525998874093E-2</v>
      </c>
      <c r="AC7" s="42">
        <v>2.1843534893717653E-2</v>
      </c>
      <c r="AD7" s="42">
        <v>1.7094121016108882E-2</v>
      </c>
      <c r="AE7" s="46"/>
      <c r="AF7" s="5"/>
      <c r="AG7" s="5"/>
      <c r="AH7" s="5"/>
      <c r="AI7" s="3"/>
      <c r="AK7" s="32"/>
    </row>
    <row r="8" spans="1:48" ht="14" x14ac:dyDescent="0.3">
      <c r="A8" s="13" t="s">
        <v>122</v>
      </c>
      <c r="B8" s="93"/>
      <c r="C8" s="93"/>
      <c r="D8" s="24"/>
      <c r="E8" s="24"/>
      <c r="F8" s="13" t="s">
        <v>129</v>
      </c>
      <c r="G8" s="1" t="s">
        <v>50</v>
      </c>
      <c r="H8" s="45">
        <v>16.398240000000001</v>
      </c>
      <c r="I8" s="29">
        <v>0.62830473723966762</v>
      </c>
      <c r="J8" s="30">
        <v>0.14199999999999999</v>
      </c>
      <c r="K8" s="32" t="s">
        <v>112</v>
      </c>
      <c r="L8" s="24" t="s">
        <v>197</v>
      </c>
      <c r="M8" s="24" t="s">
        <v>197</v>
      </c>
      <c r="N8" s="47"/>
      <c r="O8" s="48"/>
      <c r="P8" s="34"/>
      <c r="Q8" s="34"/>
      <c r="R8" s="35">
        <v>-26.89</v>
      </c>
      <c r="S8" s="36">
        <v>3.9E-2</v>
      </c>
      <c r="T8" s="37">
        <v>0.27279999999999999</v>
      </c>
      <c r="U8" s="37">
        <v>3.0999999999999999E-3</v>
      </c>
      <c r="V8" s="38">
        <v>10450</v>
      </c>
      <c r="W8" s="38">
        <v>90</v>
      </c>
      <c r="X8" s="39">
        <v>0.28184455737623837</v>
      </c>
      <c r="Y8" s="40">
        <f t="shared" si="0"/>
        <v>10172.98778594871</v>
      </c>
      <c r="Z8" s="46"/>
      <c r="AA8" s="46"/>
      <c r="AB8" s="42">
        <v>2.1900809019505932E-2</v>
      </c>
      <c r="AC8" s="42">
        <v>2.4356855532319262E-2</v>
      </c>
      <c r="AD8" s="42">
        <v>1.7812862560455601E-2</v>
      </c>
      <c r="AE8" s="46"/>
      <c r="AF8" s="5"/>
      <c r="AG8" s="5"/>
      <c r="AH8" s="5"/>
      <c r="AI8" s="3"/>
      <c r="AK8" s="32"/>
    </row>
    <row r="9" spans="1:48" ht="14" x14ac:dyDescent="0.3">
      <c r="A9" s="13" t="s">
        <v>122</v>
      </c>
      <c r="B9" s="93"/>
      <c r="C9" s="93"/>
      <c r="D9" s="24"/>
      <c r="E9" s="24"/>
      <c r="F9" s="13" t="s">
        <v>130</v>
      </c>
      <c r="G9" s="1" t="s">
        <v>51</v>
      </c>
      <c r="H9" s="28">
        <v>18.75</v>
      </c>
      <c r="I9" s="29">
        <v>0.58169370406340293</v>
      </c>
      <c r="J9" s="30">
        <v>0.151</v>
      </c>
      <c r="K9" s="32" t="s">
        <v>112</v>
      </c>
      <c r="L9" s="32">
        <v>-25.699047896013877</v>
      </c>
      <c r="M9" s="32">
        <v>3.829574601717179E-2</v>
      </c>
      <c r="N9" s="32">
        <v>0.14415031535086745</v>
      </c>
      <c r="O9" s="33">
        <f>(N9*10^-9)/(S9/100)</f>
        <v>2.6694502842753232E-7</v>
      </c>
      <c r="P9" s="34"/>
      <c r="Q9" s="34"/>
      <c r="R9" s="35">
        <v>-26.71</v>
      </c>
      <c r="S9" s="36">
        <v>5.3999999999999999E-2</v>
      </c>
      <c r="T9" s="37">
        <v>0.28349999999999997</v>
      </c>
      <c r="U9" s="37">
        <v>2.5000000000000001E-3</v>
      </c>
      <c r="V9" s="38">
        <v>10150</v>
      </c>
      <c r="W9" s="38">
        <v>70</v>
      </c>
      <c r="X9" s="39">
        <v>0.29067690152740405</v>
      </c>
      <c r="Y9" s="40">
        <f t="shared" si="0"/>
        <v>9925.1163782532622</v>
      </c>
      <c r="Z9" s="41"/>
      <c r="AA9" s="41"/>
      <c r="AB9" s="42">
        <v>3.0019683107025522E-2</v>
      </c>
      <c r="AC9" s="42">
        <v>3.3546815500770662E-2</v>
      </c>
      <c r="AD9" s="42">
        <v>2.4123380014697243E-2</v>
      </c>
      <c r="AE9" s="41"/>
      <c r="AF9" s="5"/>
      <c r="AG9" s="5"/>
      <c r="AH9" s="5"/>
      <c r="AI9" s="3"/>
      <c r="AK9" s="43"/>
      <c r="AL9" s="44"/>
      <c r="AM9" s="44"/>
      <c r="AN9" s="44"/>
      <c r="AO9" s="44"/>
      <c r="AP9" s="44"/>
      <c r="AQ9" s="49"/>
      <c r="AR9" s="44"/>
      <c r="AS9" s="44"/>
      <c r="AT9" s="45"/>
      <c r="AU9" s="45"/>
    </row>
    <row r="10" spans="1:48" ht="14" x14ac:dyDescent="0.3">
      <c r="A10" s="13" t="s">
        <v>122</v>
      </c>
      <c r="B10" s="93"/>
      <c r="C10" s="93"/>
      <c r="D10" s="24"/>
      <c r="E10" s="24"/>
      <c r="F10" s="13" t="s">
        <v>131</v>
      </c>
      <c r="G10" s="1" t="s">
        <v>52</v>
      </c>
      <c r="H10" s="28">
        <f>AVERAGE(21.336,21.6408)</f>
        <v>21.488399999999999</v>
      </c>
      <c r="I10" s="29">
        <v>0.6097502487920099</v>
      </c>
      <c r="J10" s="30">
        <v>0.1001372544054978</v>
      </c>
      <c r="K10" s="32" t="s">
        <v>112</v>
      </c>
      <c r="L10" s="31">
        <v>-25.727063867577016</v>
      </c>
      <c r="M10" s="31">
        <v>6.7292015173971029E-2</v>
      </c>
      <c r="N10" s="32">
        <v>0.11278849318252201</v>
      </c>
      <c r="O10" s="33">
        <f>(N10*10^-9)/(S10/100)</f>
        <v>1.7089165633715457E-7</v>
      </c>
      <c r="P10" s="34"/>
      <c r="Q10" s="34"/>
      <c r="R10" s="35">
        <v>-26.75</v>
      </c>
      <c r="S10" s="36">
        <v>6.6000000000000003E-2</v>
      </c>
      <c r="T10" s="37">
        <v>0.2641</v>
      </c>
      <c r="U10" s="37">
        <v>3.2000000000000002E-3</v>
      </c>
      <c r="V10" s="38">
        <v>10700</v>
      </c>
      <c r="W10" s="38">
        <v>95</v>
      </c>
      <c r="X10" s="39">
        <v>0.26887478020032601</v>
      </c>
      <c r="Y10" s="40">
        <f t="shared" si="0"/>
        <v>10551.421884781681</v>
      </c>
      <c r="Z10" s="41"/>
      <c r="AA10" s="41"/>
      <c r="AB10" s="42">
        <v>3.9038272343786241E-2</v>
      </c>
      <c r="AC10" s="42">
        <v>4.298278317502631E-2</v>
      </c>
      <c r="AD10" s="42">
        <v>3.2292783393176046E-2</v>
      </c>
      <c r="AE10" s="41"/>
      <c r="AF10" s="5"/>
      <c r="AG10" s="5"/>
      <c r="AH10" s="5"/>
      <c r="AI10" s="50"/>
      <c r="AK10" s="43"/>
      <c r="AL10" s="44"/>
      <c r="AM10" s="44"/>
      <c r="AN10" s="44"/>
      <c r="AO10" s="44"/>
      <c r="AP10" s="44"/>
      <c r="AQ10" s="44"/>
      <c r="AR10" s="44"/>
      <c r="AS10" s="44"/>
      <c r="AT10" s="45"/>
      <c r="AU10" s="45"/>
    </row>
    <row r="11" spans="1:48" ht="14" x14ac:dyDescent="0.3">
      <c r="A11" s="13" t="s">
        <v>122</v>
      </c>
      <c r="B11" s="93"/>
      <c r="C11" s="93"/>
      <c r="D11" s="24"/>
      <c r="E11" s="24"/>
      <c r="F11" s="13" t="s">
        <v>132</v>
      </c>
      <c r="G11" s="1" t="s">
        <v>55</v>
      </c>
      <c r="H11" s="28">
        <f>AVERAGE(30.48,30.7848)</f>
        <v>30.632400000000001</v>
      </c>
      <c r="I11" s="29">
        <v>0.61265781806409836</v>
      </c>
      <c r="J11" s="30">
        <v>0.17199999999999999</v>
      </c>
      <c r="K11" s="32" t="s">
        <v>112</v>
      </c>
      <c r="L11" s="32">
        <v>-26.186698608012264</v>
      </c>
      <c r="M11" s="32">
        <v>4.6928119976052514E-2</v>
      </c>
      <c r="N11" s="32">
        <v>0.23361553504264859</v>
      </c>
      <c r="O11" s="33">
        <f>(N11*10^-9)/(S11/100)</f>
        <v>3.7679925006878804E-7</v>
      </c>
      <c r="P11" s="34"/>
      <c r="Q11" s="34"/>
      <c r="R11" s="35">
        <v>-26.75</v>
      </c>
      <c r="S11" s="36">
        <v>6.2E-2</v>
      </c>
      <c r="T11" s="37">
        <v>0.32369999999999999</v>
      </c>
      <c r="U11" s="37">
        <v>2.5999999999999999E-3</v>
      </c>
      <c r="V11" s="38">
        <v>9060</v>
      </c>
      <c r="W11" s="38">
        <v>65</v>
      </c>
      <c r="X11" s="39">
        <v>0.33214980707229319</v>
      </c>
      <c r="Y11" s="40">
        <f t="shared" si="0"/>
        <v>8853.7250688580425</v>
      </c>
      <c r="Z11" s="41"/>
      <c r="AA11" s="41"/>
      <c r="AB11" s="42">
        <v>3.1773255416968293E-2</v>
      </c>
      <c r="AC11" s="42">
        <v>3.638799449280028E-2</v>
      </c>
      <c r="AD11" s="42">
        <v>2.4055222933756577E-2</v>
      </c>
      <c r="AE11" s="41"/>
      <c r="AF11" s="5"/>
      <c r="AG11" s="5"/>
      <c r="AH11" s="5"/>
      <c r="AI11" s="3"/>
      <c r="AK11" s="51"/>
      <c r="AL11" s="44"/>
      <c r="AM11" s="44"/>
      <c r="AN11" s="44"/>
      <c r="AO11" s="44"/>
      <c r="AP11" s="44"/>
      <c r="AQ11" s="44"/>
      <c r="AR11" s="44"/>
      <c r="AS11" s="44"/>
      <c r="AT11" s="45"/>
      <c r="AU11" s="45"/>
    </row>
    <row r="12" spans="1:48" ht="15" customHeight="1" x14ac:dyDescent="0.25">
      <c r="A12" s="21"/>
      <c r="B12" s="96"/>
      <c r="C12" s="96"/>
      <c r="D12" s="14"/>
      <c r="E12" s="14"/>
      <c r="F12" s="21"/>
      <c r="G12" s="21"/>
      <c r="H12" s="21"/>
      <c r="I12" s="21"/>
      <c r="J12" s="14"/>
      <c r="K12" s="14"/>
      <c r="L12" s="139"/>
      <c r="M12" s="139"/>
      <c r="N12" s="52"/>
      <c r="O12" s="52"/>
      <c r="P12" s="53"/>
      <c r="Q12" s="53"/>
      <c r="R12" s="54"/>
      <c r="S12" s="54"/>
      <c r="T12" s="55"/>
      <c r="U12" s="55"/>
      <c r="V12" s="55"/>
      <c r="W12" s="56"/>
      <c r="X12" s="57"/>
      <c r="Y12" s="57"/>
      <c r="Z12" s="21"/>
      <c r="AA12" s="21"/>
      <c r="AB12" s="21"/>
      <c r="AC12" s="21"/>
      <c r="AD12" s="21"/>
      <c r="AE12" s="21"/>
      <c r="AG12" s="3"/>
      <c r="AH12" s="58"/>
      <c r="AI12" s="3"/>
      <c r="AK12" s="23"/>
      <c r="AL12" s="23"/>
      <c r="AM12" s="24"/>
      <c r="AN12" s="24"/>
      <c r="AO12" s="24"/>
      <c r="AP12" s="24"/>
    </row>
    <row r="13" spans="1:48" x14ac:dyDescent="0.25">
      <c r="A13" s="13" t="s">
        <v>133</v>
      </c>
      <c r="B13" s="93">
        <v>147848.23441899999</v>
      </c>
      <c r="C13" s="93" t="s">
        <v>134</v>
      </c>
      <c r="D13" s="24">
        <v>260</v>
      </c>
      <c r="E13" s="24">
        <v>15</v>
      </c>
      <c r="F13" s="13" t="s">
        <v>135</v>
      </c>
      <c r="G13" s="13" t="s">
        <v>136</v>
      </c>
      <c r="H13" s="13">
        <v>0.46</v>
      </c>
      <c r="I13" s="59">
        <v>0.55000000000000004</v>
      </c>
      <c r="J13" s="59">
        <v>6.3E-3</v>
      </c>
      <c r="K13" s="59" t="s">
        <v>199</v>
      </c>
      <c r="L13" s="31">
        <v>-25.936220735434453</v>
      </c>
      <c r="M13" s="46">
        <v>0.31647436660093015</v>
      </c>
      <c r="N13" s="46">
        <v>6.1594483342894475E-2</v>
      </c>
      <c r="O13" s="60">
        <f>(N13*10^-9)/(M13/100)</f>
        <v>1.9462708466548345E-8</v>
      </c>
      <c r="P13" s="53"/>
      <c r="Q13" s="53"/>
      <c r="R13" s="46"/>
      <c r="S13" s="46"/>
      <c r="T13" s="46"/>
      <c r="U13" s="46"/>
      <c r="V13" s="46"/>
      <c r="W13" s="41"/>
      <c r="X13" s="41"/>
      <c r="Y13" s="41"/>
      <c r="Z13" s="41"/>
      <c r="AA13" s="41"/>
      <c r="AB13" s="41"/>
      <c r="AC13" s="41"/>
      <c r="AD13" s="41"/>
      <c r="AE13" s="41"/>
      <c r="AF13" s="3"/>
      <c r="AG13" s="3"/>
      <c r="AH13" s="58"/>
      <c r="AI13" s="3"/>
      <c r="AN13" s="32"/>
    </row>
    <row r="14" spans="1:48" x14ac:dyDescent="0.25">
      <c r="A14" s="13" t="s">
        <v>133</v>
      </c>
      <c r="B14" s="93"/>
      <c r="C14" s="93"/>
      <c r="D14" s="24"/>
      <c r="E14" s="24"/>
      <c r="F14" s="13" t="s">
        <v>137</v>
      </c>
      <c r="G14" s="13" t="s">
        <v>138</v>
      </c>
      <c r="H14" s="13">
        <v>1.07</v>
      </c>
      <c r="I14" s="59">
        <v>0.57999999999999996</v>
      </c>
      <c r="J14" s="59">
        <v>5.7999999999999996E-3</v>
      </c>
      <c r="K14" s="59" t="s">
        <v>199</v>
      </c>
      <c r="L14" s="31">
        <v>-26.047835275475979</v>
      </c>
      <c r="M14" s="46">
        <v>0.14239295140821109</v>
      </c>
      <c r="N14" s="46">
        <v>3.6999857904747857E-2</v>
      </c>
      <c r="O14" s="60"/>
      <c r="P14" s="53"/>
      <c r="Q14" s="53"/>
      <c r="R14" s="41"/>
      <c r="S14" s="41"/>
      <c r="T14" s="41"/>
      <c r="U14" s="41"/>
      <c r="V14" s="41"/>
      <c r="W14" s="41"/>
      <c r="AC14" s="32"/>
      <c r="AF14" s="3"/>
      <c r="AG14" s="3"/>
      <c r="AH14" s="58"/>
    </row>
    <row r="15" spans="1:48" ht="14" x14ac:dyDescent="0.3">
      <c r="A15" s="13" t="s">
        <v>133</v>
      </c>
      <c r="B15" s="93"/>
      <c r="C15" s="93"/>
      <c r="D15" s="24"/>
      <c r="E15" s="24"/>
      <c r="F15" s="13" t="s">
        <v>139</v>
      </c>
      <c r="G15" s="13" t="s">
        <v>140</v>
      </c>
      <c r="H15" s="13">
        <v>2.29</v>
      </c>
      <c r="I15" s="59">
        <v>0.53</v>
      </c>
      <c r="J15" s="59">
        <v>6.8999999999999999E-3</v>
      </c>
      <c r="K15" s="59" t="s">
        <v>199</v>
      </c>
      <c r="L15" s="31">
        <v>-25.053204232278418</v>
      </c>
      <c r="M15" s="46">
        <v>7.2935226565692138E-2</v>
      </c>
      <c r="N15" s="46">
        <v>3.0802395971908435E-2</v>
      </c>
      <c r="O15" s="60">
        <f t="shared" ref="O15:O23" si="1">(N15*10^-9)/(M15/100)</f>
        <v>4.2232536213711464E-8</v>
      </c>
      <c r="P15" s="53"/>
      <c r="Q15" s="1"/>
      <c r="R15" s="8"/>
      <c r="S15" s="28"/>
      <c r="T15" s="41"/>
      <c r="U15" s="41"/>
      <c r="V15" s="41"/>
      <c r="W15" s="41"/>
      <c r="AC15" s="32"/>
      <c r="AF15" s="3"/>
      <c r="AG15" s="3"/>
      <c r="AH15" s="58"/>
    </row>
    <row r="16" spans="1:48" ht="14" x14ac:dyDescent="0.3">
      <c r="A16" s="13" t="s">
        <v>133</v>
      </c>
      <c r="B16" s="93"/>
      <c r="C16" s="93"/>
      <c r="D16" s="24"/>
      <c r="E16" s="24"/>
      <c r="F16" s="13" t="s">
        <v>141</v>
      </c>
      <c r="G16" s="13" t="s">
        <v>142</v>
      </c>
      <c r="H16" s="13">
        <v>3.81</v>
      </c>
      <c r="I16" s="59">
        <v>0.57999999999999996</v>
      </c>
      <c r="J16" s="59">
        <v>5.5999999999999999E-3</v>
      </c>
      <c r="K16" s="59" t="s">
        <v>199</v>
      </c>
      <c r="L16" s="32">
        <v>-26.177984516663063</v>
      </c>
      <c r="M16" s="46">
        <v>6.0996573882291037E-2</v>
      </c>
      <c r="N16" s="46">
        <v>3.2749905669961166E-2</v>
      </c>
      <c r="O16" s="60">
        <f t="shared" si="1"/>
        <v>5.3691385573820486E-8</v>
      </c>
      <c r="P16" s="53"/>
      <c r="Q16" s="1"/>
      <c r="R16" s="8"/>
      <c r="S16" s="28"/>
      <c r="T16" s="41"/>
      <c r="U16" s="41"/>
      <c r="V16" s="41"/>
      <c r="W16" s="41"/>
      <c r="AC16" s="32"/>
      <c r="AF16" s="3"/>
      <c r="AH16" s="58"/>
    </row>
    <row r="17" spans="1:41" ht="14" x14ac:dyDescent="0.3">
      <c r="A17" s="13" t="s">
        <v>133</v>
      </c>
      <c r="B17" s="93"/>
      <c r="C17" s="93"/>
      <c r="D17" s="24"/>
      <c r="E17" s="24"/>
      <c r="F17" s="13" t="s">
        <v>143</v>
      </c>
      <c r="G17" s="13" t="s">
        <v>144</v>
      </c>
      <c r="H17" s="13">
        <v>6.55</v>
      </c>
      <c r="I17" s="59">
        <v>0.47</v>
      </c>
      <c r="J17" s="59">
        <v>6.7999999999999996E-3</v>
      </c>
      <c r="K17" s="59" t="s">
        <v>199</v>
      </c>
      <c r="L17" s="31">
        <v>-26.24950805841133</v>
      </c>
      <c r="M17" s="46">
        <v>6.4618347769632725E-2</v>
      </c>
      <c r="N17" s="46">
        <v>2.2449062864526761E-2</v>
      </c>
      <c r="O17" s="60">
        <f t="shared" si="1"/>
        <v>3.4741004125575402E-8</v>
      </c>
      <c r="P17" s="53"/>
      <c r="Q17" s="1"/>
      <c r="R17" s="8"/>
      <c r="S17" s="28"/>
      <c r="T17" s="41"/>
      <c r="U17" s="41"/>
      <c r="V17" s="41"/>
      <c r="W17" s="41"/>
      <c r="AC17" s="32"/>
      <c r="AF17" s="3"/>
      <c r="AI17" s="23"/>
    </row>
    <row r="18" spans="1:41" ht="14" x14ac:dyDescent="0.3">
      <c r="A18" s="13" t="s">
        <v>133</v>
      </c>
      <c r="B18" s="93"/>
      <c r="C18" s="93"/>
      <c r="D18" s="24"/>
      <c r="E18" s="24"/>
      <c r="F18" s="13" t="s">
        <v>145</v>
      </c>
      <c r="G18" s="13" t="s">
        <v>146</v>
      </c>
      <c r="H18" s="13">
        <v>8.3800000000000008</v>
      </c>
      <c r="I18" s="59">
        <v>0.57999999999999996</v>
      </c>
      <c r="J18" s="59">
        <v>9.06E-2</v>
      </c>
      <c r="K18" s="59" t="s">
        <v>199</v>
      </c>
      <c r="L18" s="32">
        <v>-25.2360537152597</v>
      </c>
      <c r="M18" s="46">
        <v>3.0711336433489587E-2</v>
      </c>
      <c r="N18" s="46">
        <v>0.12368801482989682</v>
      </c>
      <c r="O18" s="60">
        <f t="shared" si="1"/>
        <v>4.0274383727247892E-7</v>
      </c>
      <c r="P18" s="53"/>
      <c r="Q18" s="1"/>
      <c r="R18" s="8"/>
      <c r="S18" s="45"/>
      <c r="T18" s="41"/>
      <c r="U18" s="41"/>
      <c r="V18" s="41"/>
      <c r="W18" s="41"/>
      <c r="AC18" s="32"/>
      <c r="AF18" s="3"/>
    </row>
    <row r="19" spans="1:41" ht="14" x14ac:dyDescent="0.3">
      <c r="A19" s="13" t="s">
        <v>133</v>
      </c>
      <c r="B19" s="93"/>
      <c r="C19" s="93"/>
      <c r="D19" s="24"/>
      <c r="E19" s="24"/>
      <c r="F19" s="13" t="s">
        <v>147</v>
      </c>
      <c r="G19" s="13" t="s">
        <v>148</v>
      </c>
      <c r="H19" s="13">
        <v>9.91</v>
      </c>
      <c r="I19" s="59">
        <v>0.57999999999999996</v>
      </c>
      <c r="J19" s="59">
        <v>9.8100000000000007E-2</v>
      </c>
      <c r="K19" s="59" t="s">
        <v>199</v>
      </c>
      <c r="L19" s="32">
        <v>-25.776335869790415</v>
      </c>
      <c r="M19" s="46">
        <v>4.1084122370055688E-2</v>
      </c>
      <c r="N19" s="46">
        <v>0.15474514088222344</v>
      </c>
      <c r="O19" s="60">
        <f t="shared" si="1"/>
        <v>3.7665436659055908E-7</v>
      </c>
      <c r="P19" s="53"/>
      <c r="Q19" s="1"/>
      <c r="R19" s="8"/>
      <c r="S19" s="45"/>
      <c r="T19" s="41"/>
      <c r="U19" s="41"/>
      <c r="V19" s="41"/>
      <c r="W19" s="41"/>
      <c r="AF19" s="3"/>
    </row>
    <row r="20" spans="1:41" ht="14" x14ac:dyDescent="0.3">
      <c r="A20" s="13" t="s">
        <v>133</v>
      </c>
      <c r="B20" s="93"/>
      <c r="C20" s="93"/>
      <c r="D20" s="24"/>
      <c r="E20" s="24"/>
      <c r="F20" s="13" t="s">
        <v>149</v>
      </c>
      <c r="G20" s="13" t="s">
        <v>150</v>
      </c>
      <c r="H20" s="13">
        <v>11.43</v>
      </c>
      <c r="I20" s="59">
        <v>0.57999999999999996</v>
      </c>
      <c r="J20" s="30">
        <v>0.114</v>
      </c>
      <c r="K20" s="59" t="s">
        <v>199</v>
      </c>
      <c r="L20" s="31">
        <v>-26.08537262898675</v>
      </c>
      <c r="M20" s="46">
        <v>5.4331165110012375E-2</v>
      </c>
      <c r="N20" s="46">
        <v>0.12769668157066918</v>
      </c>
      <c r="O20" s="60">
        <f t="shared" si="1"/>
        <v>2.3503394656106261E-7</v>
      </c>
      <c r="P20" s="53"/>
      <c r="Q20" s="1"/>
      <c r="R20" s="82"/>
      <c r="S20" s="45"/>
      <c r="T20" s="41"/>
      <c r="U20" s="41"/>
      <c r="V20" s="41"/>
      <c r="W20" s="41"/>
      <c r="AF20" s="3"/>
    </row>
    <row r="21" spans="1:41" ht="14" x14ac:dyDescent="0.3">
      <c r="A21" s="13" t="s">
        <v>133</v>
      </c>
      <c r="B21" s="93"/>
      <c r="C21" s="93"/>
      <c r="D21" s="24"/>
      <c r="E21" s="24"/>
      <c r="F21" s="13" t="s">
        <v>151</v>
      </c>
      <c r="G21" s="13" t="s">
        <v>152</v>
      </c>
      <c r="H21" s="13">
        <v>12.96</v>
      </c>
      <c r="I21" s="59">
        <v>0.56999999999999995</v>
      </c>
      <c r="J21" s="59">
        <v>0.1101</v>
      </c>
      <c r="K21" s="59" t="s">
        <v>199</v>
      </c>
      <c r="L21" s="32">
        <v>-24.381351067319031</v>
      </c>
      <c r="M21" s="46">
        <v>4.7691056985733053E-2</v>
      </c>
      <c r="N21" s="46">
        <v>0.17284961401096863</v>
      </c>
      <c r="O21" s="60">
        <f t="shared" si="1"/>
        <v>3.6243611472624149E-7</v>
      </c>
      <c r="P21" s="53"/>
      <c r="Q21" s="1"/>
      <c r="R21" s="8"/>
      <c r="S21" s="28"/>
      <c r="T21" s="41"/>
      <c r="U21" s="41"/>
      <c r="V21" s="41"/>
      <c r="W21" s="41"/>
      <c r="AF21" s="3"/>
    </row>
    <row r="22" spans="1:41" ht="14" x14ac:dyDescent="0.3">
      <c r="A22" s="13" t="s">
        <v>133</v>
      </c>
      <c r="B22" s="93"/>
      <c r="C22" s="93"/>
      <c r="D22" s="24"/>
      <c r="E22" s="24"/>
      <c r="F22" s="13" t="s">
        <v>153</v>
      </c>
      <c r="G22" s="13" t="s">
        <v>154</v>
      </c>
      <c r="H22" s="13">
        <v>14.48</v>
      </c>
      <c r="I22" s="59">
        <v>0.59</v>
      </c>
      <c r="J22" s="59">
        <v>8.2199999999999995E-2</v>
      </c>
      <c r="K22" s="59" t="s">
        <v>199</v>
      </c>
      <c r="L22" s="32">
        <v>-25.536183596846588</v>
      </c>
      <c r="M22" s="46">
        <v>4.7335405216162432E-2</v>
      </c>
      <c r="N22" s="46">
        <v>0.12110909623802345</v>
      </c>
      <c r="O22" s="60">
        <f t="shared" si="1"/>
        <v>2.5585308858129593E-7</v>
      </c>
      <c r="P22" s="53"/>
      <c r="Q22" s="1"/>
      <c r="R22" s="8"/>
      <c r="S22" s="28"/>
      <c r="T22" s="41"/>
      <c r="U22" s="41"/>
      <c r="V22" s="41"/>
      <c r="W22" s="41"/>
      <c r="AF22" s="3"/>
    </row>
    <row r="23" spans="1:41" ht="14" x14ac:dyDescent="0.3">
      <c r="A23" s="13" t="s">
        <v>133</v>
      </c>
      <c r="B23" s="93"/>
      <c r="C23" s="93"/>
      <c r="D23" s="24"/>
      <c r="E23" s="24"/>
      <c r="F23" s="13" t="s">
        <v>155</v>
      </c>
      <c r="G23" s="13" t="s">
        <v>156</v>
      </c>
      <c r="H23" s="13">
        <v>16.010000000000002</v>
      </c>
      <c r="I23" s="59">
        <v>0.64</v>
      </c>
      <c r="J23" s="59">
        <v>8.9099999999999999E-2</v>
      </c>
      <c r="K23" s="59" t="s">
        <v>199</v>
      </c>
      <c r="L23" s="32">
        <v>-26.271189061022952</v>
      </c>
      <c r="M23" s="46">
        <v>3.7968262906827713E-2</v>
      </c>
      <c r="N23" s="46">
        <v>0.23715228048773701</v>
      </c>
      <c r="O23" s="60">
        <f t="shared" si="1"/>
        <v>6.2460661176334902E-7</v>
      </c>
      <c r="Q23" s="1"/>
      <c r="R23" s="8"/>
      <c r="S23" s="28"/>
      <c r="T23" s="41"/>
      <c r="U23" s="41"/>
      <c r="V23" s="41"/>
      <c r="W23" s="41"/>
      <c r="AF23" s="3"/>
    </row>
    <row r="24" spans="1:41" ht="15" customHeight="1" x14ac:dyDescent="0.25">
      <c r="A24" s="21"/>
      <c r="B24" s="96"/>
      <c r="C24" s="96"/>
      <c r="D24" s="14"/>
      <c r="E24" s="14"/>
      <c r="F24" s="21"/>
      <c r="G24" s="21"/>
      <c r="J24" s="24"/>
      <c r="K24" s="24"/>
      <c r="L24" s="140"/>
      <c r="M24" s="140"/>
      <c r="N24" s="52"/>
      <c r="O24" s="60"/>
      <c r="S24" s="14"/>
      <c r="T24" s="14"/>
      <c r="U24" s="14"/>
      <c r="V24" s="14"/>
      <c r="W24" s="21"/>
      <c r="X24" s="21"/>
      <c r="Y24" s="21"/>
      <c r="Z24" s="21"/>
      <c r="AA24" s="21"/>
      <c r="AB24" s="21"/>
      <c r="AC24" s="21"/>
      <c r="AD24" s="21"/>
      <c r="AE24" s="21"/>
      <c r="AF24" s="5"/>
      <c r="AJ24" s="23"/>
      <c r="AK24" s="23"/>
      <c r="AL24" s="24"/>
      <c r="AM24" s="24"/>
      <c r="AN24" s="24"/>
      <c r="AO24" s="24"/>
    </row>
    <row r="25" spans="1:41" x14ac:dyDescent="0.25">
      <c r="A25" s="13" t="s">
        <v>157</v>
      </c>
      <c r="B25" s="93">
        <v>147848.23441899999</v>
      </c>
      <c r="C25" s="93" t="s">
        <v>134</v>
      </c>
      <c r="D25" s="24">
        <v>260</v>
      </c>
      <c r="E25" s="24">
        <v>30</v>
      </c>
      <c r="F25" s="13" t="s">
        <v>158</v>
      </c>
      <c r="G25" s="13" t="s">
        <v>71</v>
      </c>
      <c r="H25" s="45">
        <v>7.62</v>
      </c>
      <c r="I25" s="29">
        <v>0.58708954261671109</v>
      </c>
      <c r="J25" s="30">
        <v>0.12621217993295883</v>
      </c>
      <c r="K25" s="32" t="s">
        <v>200</v>
      </c>
      <c r="L25" s="24" t="s">
        <v>197</v>
      </c>
      <c r="M25" s="24" t="s">
        <v>197</v>
      </c>
      <c r="N25" s="29">
        <v>0.13580402000058198</v>
      </c>
      <c r="O25" s="60"/>
      <c r="W25" s="45"/>
      <c r="X25" s="45"/>
      <c r="Y25" s="45"/>
      <c r="Z25" s="45"/>
      <c r="AA25" s="45"/>
      <c r="AB25" s="45"/>
      <c r="AC25" s="45"/>
      <c r="AD25" s="45"/>
      <c r="AE25" s="45"/>
      <c r="AG25" s="5"/>
      <c r="AH25" s="5"/>
      <c r="AL25" s="45"/>
      <c r="AM25" s="45"/>
    </row>
    <row r="26" spans="1:41" x14ac:dyDescent="0.25">
      <c r="A26" s="13" t="s">
        <v>157</v>
      </c>
      <c r="B26" s="24"/>
      <c r="C26" s="24"/>
      <c r="D26" s="24"/>
      <c r="E26" s="24"/>
      <c r="F26" s="13" t="s">
        <v>159</v>
      </c>
      <c r="G26" s="13" t="s">
        <v>84</v>
      </c>
      <c r="H26" s="45">
        <v>18.1356</v>
      </c>
      <c r="I26" s="29">
        <v>0.56922142639831586</v>
      </c>
      <c r="J26" s="30">
        <v>5.0286175210913761E-2</v>
      </c>
      <c r="K26" s="32" t="s">
        <v>200</v>
      </c>
      <c r="L26" s="24" t="s">
        <v>197</v>
      </c>
      <c r="M26" s="24" t="s">
        <v>197</v>
      </c>
      <c r="N26" s="24" t="s">
        <v>197</v>
      </c>
      <c r="O26" s="60"/>
      <c r="W26" s="45"/>
      <c r="X26" s="45"/>
      <c r="Y26" s="45"/>
      <c r="Z26" s="45"/>
      <c r="AA26" s="45"/>
      <c r="AB26" s="45"/>
      <c r="AC26" s="45"/>
      <c r="AD26" s="45"/>
      <c r="AE26" s="45"/>
      <c r="AG26" s="5"/>
      <c r="AH26" s="5"/>
      <c r="AL26" s="45"/>
      <c r="AM26" s="45"/>
    </row>
    <row r="27" spans="1:41" x14ac:dyDescent="0.25">
      <c r="A27" s="13" t="s">
        <v>157</v>
      </c>
      <c r="B27" s="24"/>
      <c r="C27" s="24"/>
      <c r="D27" s="24"/>
      <c r="E27" s="24"/>
      <c r="F27" s="13" t="s">
        <v>160</v>
      </c>
      <c r="G27" s="13" t="s">
        <v>86</v>
      </c>
      <c r="H27" s="45">
        <v>20.269200000000001</v>
      </c>
      <c r="I27" s="29">
        <v>0.56206619883495945</v>
      </c>
      <c r="J27" s="30">
        <v>6.3301776766300305E-2</v>
      </c>
      <c r="K27" s="32" t="s">
        <v>200</v>
      </c>
      <c r="L27" s="24" t="s">
        <v>197</v>
      </c>
      <c r="M27" s="24" t="s">
        <v>197</v>
      </c>
      <c r="N27" s="29">
        <v>0.10499460974603332</v>
      </c>
      <c r="O27" s="60"/>
      <c r="W27" s="45"/>
      <c r="X27" s="45"/>
      <c r="Y27" s="45"/>
      <c r="Z27" s="45"/>
      <c r="AA27" s="45"/>
      <c r="AB27" s="45"/>
      <c r="AC27" s="45"/>
      <c r="AD27" s="45"/>
      <c r="AE27" s="45"/>
      <c r="AG27" s="5"/>
      <c r="AH27" s="5"/>
      <c r="AL27" s="45"/>
      <c r="AM27" s="45"/>
    </row>
    <row r="28" spans="1:41" x14ac:dyDescent="0.25">
      <c r="A28" s="13" t="s">
        <v>157</v>
      </c>
      <c r="B28" s="24"/>
      <c r="C28" s="24"/>
      <c r="D28" s="24"/>
      <c r="E28" s="24"/>
      <c r="F28" s="13" t="s">
        <v>161</v>
      </c>
      <c r="G28" s="13" t="s">
        <v>91</v>
      </c>
      <c r="H28" s="45">
        <v>24.2316</v>
      </c>
      <c r="I28" s="29">
        <v>0.52615210152957714</v>
      </c>
      <c r="J28" s="30">
        <v>0.13964883199158928</v>
      </c>
      <c r="K28" s="32" t="s">
        <v>200</v>
      </c>
      <c r="L28" s="24" t="s">
        <v>197</v>
      </c>
      <c r="M28" s="24" t="s">
        <v>197</v>
      </c>
      <c r="N28" s="29">
        <v>0.37468061286294957</v>
      </c>
      <c r="O28" s="60"/>
      <c r="W28" s="45"/>
      <c r="X28" s="45"/>
      <c r="Y28" s="45"/>
      <c r="Z28" s="45"/>
      <c r="AA28" s="45"/>
      <c r="AB28" s="45"/>
      <c r="AC28" s="45"/>
      <c r="AD28" s="45"/>
      <c r="AE28" s="45"/>
      <c r="AG28" s="5"/>
      <c r="AH28" s="5"/>
      <c r="AL28" s="45"/>
      <c r="AM28" s="45"/>
    </row>
    <row r="29" spans="1:41" x14ac:dyDescent="0.25">
      <c r="A29" s="13" t="s">
        <v>157</v>
      </c>
      <c r="B29" s="24"/>
      <c r="C29" s="97"/>
      <c r="D29" s="97"/>
      <c r="E29" s="97"/>
      <c r="F29" s="13" t="s">
        <v>162</v>
      </c>
      <c r="G29" s="13" t="s">
        <v>96</v>
      </c>
      <c r="H29" s="45">
        <v>28.803600000000003</v>
      </c>
      <c r="I29" s="29">
        <v>0.603830148686058</v>
      </c>
      <c r="J29" s="30">
        <v>0.16369977067955843</v>
      </c>
      <c r="K29" s="32" t="s">
        <v>200</v>
      </c>
      <c r="L29" s="24" t="s">
        <v>197</v>
      </c>
      <c r="M29" s="24" t="s">
        <v>197</v>
      </c>
      <c r="N29" s="29">
        <v>0.16695492850141677</v>
      </c>
      <c r="O29" s="60"/>
      <c r="W29" s="45"/>
      <c r="X29" s="45"/>
      <c r="Y29" s="45"/>
      <c r="Z29" s="45"/>
      <c r="AA29" s="45"/>
      <c r="AB29" s="45"/>
      <c r="AC29" s="45"/>
      <c r="AD29" s="45"/>
      <c r="AE29" s="45"/>
      <c r="AG29" s="5"/>
      <c r="AH29" s="5"/>
      <c r="AL29" s="45"/>
      <c r="AM29" s="45"/>
    </row>
    <row r="30" spans="1:41" x14ac:dyDescent="0.25">
      <c r="A30" s="13" t="s">
        <v>157</v>
      </c>
      <c r="B30" s="24"/>
      <c r="C30" s="24"/>
      <c r="D30" s="24"/>
      <c r="E30" s="24"/>
      <c r="F30" s="13" t="s">
        <v>163</v>
      </c>
      <c r="G30" s="13" t="s">
        <v>103</v>
      </c>
      <c r="H30" s="45">
        <v>34.8996</v>
      </c>
      <c r="I30" s="29">
        <v>0.61507122992577601</v>
      </c>
      <c r="J30" s="30">
        <v>0.16787918960582965</v>
      </c>
      <c r="K30" s="32" t="s">
        <v>200</v>
      </c>
      <c r="L30" s="24" t="s">
        <v>197</v>
      </c>
      <c r="M30" s="24" t="s">
        <v>197</v>
      </c>
      <c r="N30" s="29">
        <v>0.42490582402025584</v>
      </c>
      <c r="O30" s="60"/>
      <c r="W30" s="45"/>
      <c r="X30" s="45"/>
      <c r="Y30" s="45"/>
      <c r="Z30" s="45"/>
      <c r="AA30" s="45"/>
      <c r="AB30" s="45"/>
      <c r="AC30" s="45"/>
      <c r="AD30" s="45"/>
      <c r="AE30" s="45"/>
      <c r="AG30" s="5"/>
      <c r="AH30" s="5"/>
      <c r="AL30" s="45"/>
      <c r="AM30" s="45"/>
    </row>
    <row r="31" spans="1:41" x14ac:dyDescent="0.25">
      <c r="B31" s="24"/>
      <c r="C31" s="24"/>
      <c r="D31" s="24"/>
      <c r="E31" s="24"/>
      <c r="H31" s="27"/>
      <c r="I31" s="27"/>
      <c r="J31" s="27"/>
      <c r="K31" s="27"/>
      <c r="O31" s="60"/>
    </row>
    <row r="32" spans="1:41" x14ac:dyDescent="0.25">
      <c r="A32" s="61" t="s">
        <v>164</v>
      </c>
      <c r="B32" s="24"/>
      <c r="C32" s="24"/>
      <c r="D32" s="24"/>
      <c r="E32" s="24"/>
      <c r="H32" s="27"/>
      <c r="I32" s="27"/>
      <c r="J32" s="27"/>
      <c r="K32" s="27"/>
      <c r="O32" s="60"/>
    </row>
    <row r="33" spans="1:15" x14ac:dyDescent="0.25">
      <c r="A33" s="3" t="s">
        <v>165</v>
      </c>
      <c r="B33" s="24"/>
      <c r="C33" s="24"/>
      <c r="D33" s="94">
        <v>284</v>
      </c>
      <c r="E33" s="24">
        <v>0.5</v>
      </c>
      <c r="F33" s="3" t="s">
        <v>166</v>
      </c>
      <c r="G33" s="62" t="s">
        <v>172</v>
      </c>
      <c r="H33" s="87">
        <v>0.05</v>
      </c>
      <c r="I33" s="63"/>
      <c r="J33" s="63"/>
      <c r="K33" s="63"/>
      <c r="L33" s="24" t="s">
        <v>197</v>
      </c>
      <c r="M33" s="24" t="s">
        <v>197</v>
      </c>
      <c r="N33" s="29">
        <v>0.12097283652051935</v>
      </c>
      <c r="O33" s="60"/>
    </row>
    <row r="34" spans="1:15" x14ac:dyDescent="0.25">
      <c r="A34" s="3" t="s">
        <v>165</v>
      </c>
      <c r="B34" s="24"/>
      <c r="C34" s="24"/>
      <c r="D34" s="24"/>
      <c r="E34" s="24"/>
      <c r="F34" s="3" t="s">
        <v>167</v>
      </c>
      <c r="G34" s="62" t="s">
        <v>173</v>
      </c>
      <c r="H34" s="87">
        <v>0.15</v>
      </c>
      <c r="I34" s="63"/>
      <c r="J34" s="63"/>
      <c r="K34" s="63"/>
      <c r="L34" s="24" t="s">
        <v>197</v>
      </c>
      <c r="M34" s="24" t="s">
        <v>197</v>
      </c>
      <c r="N34" s="29">
        <v>5.3549018880570523E-2</v>
      </c>
      <c r="O34" s="60"/>
    </row>
    <row r="35" spans="1:15" x14ac:dyDescent="0.25">
      <c r="A35" s="3" t="s">
        <v>165</v>
      </c>
      <c r="B35" s="24"/>
      <c r="C35" s="24"/>
      <c r="D35" s="24"/>
      <c r="E35" s="24"/>
      <c r="F35" s="3" t="s">
        <v>168</v>
      </c>
      <c r="G35" s="62" t="s">
        <v>174</v>
      </c>
      <c r="H35" s="87">
        <v>0.25</v>
      </c>
      <c r="I35" s="63"/>
      <c r="J35" s="63"/>
      <c r="K35" s="63"/>
      <c r="L35" s="24" t="s">
        <v>197</v>
      </c>
      <c r="M35" s="24" t="s">
        <v>197</v>
      </c>
      <c r="N35" s="29">
        <v>5.5211256990806735E-2</v>
      </c>
      <c r="O35" s="60"/>
    </row>
    <row r="36" spans="1:15" x14ac:dyDescent="0.25">
      <c r="A36" s="3" t="s">
        <v>165</v>
      </c>
      <c r="B36" s="24"/>
      <c r="C36" s="24"/>
      <c r="D36" s="24"/>
      <c r="E36" s="24"/>
      <c r="F36" s="3" t="s">
        <v>169</v>
      </c>
      <c r="G36" s="62" t="s">
        <v>175</v>
      </c>
      <c r="H36" s="87">
        <v>0.5</v>
      </c>
      <c r="I36" s="63"/>
      <c r="J36" s="63"/>
      <c r="K36" s="63"/>
      <c r="L36" s="24" t="s">
        <v>197</v>
      </c>
      <c r="M36" s="24" t="s">
        <v>197</v>
      </c>
      <c r="N36" s="29">
        <v>1.1207991772751946E-2</v>
      </c>
      <c r="O36" s="60"/>
    </row>
    <row r="37" spans="1:15" x14ac:dyDescent="0.25">
      <c r="H37" s="27"/>
      <c r="I37" s="27"/>
      <c r="J37" s="27"/>
      <c r="K37" s="27"/>
    </row>
    <row r="38" spans="1:15" x14ac:dyDescent="0.25">
      <c r="H38" s="27"/>
      <c r="I38" s="27"/>
      <c r="J38" s="27"/>
      <c r="K38" s="27"/>
      <c r="N38" s="13"/>
      <c r="O38" s="13"/>
    </row>
    <row r="39" spans="1:15" x14ac:dyDescent="0.25">
      <c r="H39" s="27"/>
      <c r="I39" s="27"/>
      <c r="J39" s="27"/>
      <c r="K39" s="27"/>
      <c r="N39" s="45"/>
      <c r="O39" s="45"/>
    </row>
    <row r="40" spans="1:15" x14ac:dyDescent="0.25">
      <c r="H40" s="27"/>
      <c r="I40" s="27"/>
      <c r="J40" s="27"/>
      <c r="K40" s="27"/>
      <c r="N40" s="13"/>
      <c r="O40" s="13"/>
    </row>
    <row r="41" spans="1:15" x14ac:dyDescent="0.25">
      <c r="H41" s="27"/>
      <c r="I41" s="27"/>
      <c r="J41" s="27"/>
      <c r="K41" s="27"/>
    </row>
    <row r="42" spans="1:15" x14ac:dyDescent="0.25">
      <c r="H42" s="27"/>
      <c r="I42" s="27"/>
      <c r="J42" s="27"/>
      <c r="K42" s="27"/>
      <c r="N42" s="13"/>
      <c r="O42" s="13"/>
    </row>
    <row r="43" spans="1:15" x14ac:dyDescent="0.25">
      <c r="H43" s="27"/>
      <c r="I43" s="27"/>
      <c r="J43" s="27"/>
      <c r="K43" s="27"/>
      <c r="N43" s="45"/>
      <c r="O43" s="45"/>
    </row>
    <row r="44" spans="1:15" x14ac:dyDescent="0.25">
      <c r="H44" s="27"/>
      <c r="I44" s="27"/>
      <c r="J44" s="27"/>
      <c r="K44" s="27"/>
      <c r="N44" s="13"/>
      <c r="O44" s="13"/>
    </row>
    <row r="45" spans="1:15" x14ac:dyDescent="0.25">
      <c r="H45" s="27"/>
      <c r="I45" s="27"/>
      <c r="J45" s="27"/>
      <c r="K45" s="27"/>
      <c r="N45" s="13"/>
      <c r="O45" s="13"/>
    </row>
    <row r="46" spans="1:15" x14ac:dyDescent="0.25">
      <c r="H46" s="27"/>
      <c r="I46" s="27"/>
      <c r="J46" s="27"/>
      <c r="K46" s="27"/>
    </row>
    <row r="47" spans="1:15" x14ac:dyDescent="0.25">
      <c r="H47" s="27"/>
      <c r="I47" s="27"/>
      <c r="J47" s="27"/>
      <c r="K47" s="27"/>
    </row>
    <row r="48" spans="1:15" x14ac:dyDescent="0.25">
      <c r="H48" s="27"/>
      <c r="I48" s="27"/>
      <c r="J48" s="27"/>
      <c r="K48" s="27"/>
    </row>
    <row r="49" spans="8:15" x14ac:dyDescent="0.25">
      <c r="H49" s="27"/>
      <c r="I49" s="27"/>
      <c r="J49" s="27"/>
      <c r="K49" s="27"/>
    </row>
    <row r="50" spans="8:15" x14ac:dyDescent="0.25">
      <c r="H50" s="27"/>
      <c r="I50" s="27"/>
      <c r="J50" s="27"/>
      <c r="K50" s="27"/>
      <c r="N50" s="45"/>
      <c r="O50" s="45"/>
    </row>
    <row r="51" spans="8:15" x14ac:dyDescent="0.25">
      <c r="H51" s="27"/>
      <c r="I51" s="27"/>
      <c r="J51" s="27"/>
      <c r="K51" s="27"/>
      <c r="N51" s="45"/>
      <c r="O51" s="45"/>
    </row>
    <row r="52" spans="8:15" x14ac:dyDescent="0.25">
      <c r="H52" s="27"/>
      <c r="I52" s="27"/>
      <c r="J52" s="27"/>
      <c r="K52" s="27"/>
    </row>
    <row r="53" spans="8:15" x14ac:dyDescent="0.25">
      <c r="H53" s="27"/>
      <c r="I53" s="27"/>
      <c r="J53" s="27"/>
      <c r="K53" s="27"/>
      <c r="N53" s="45"/>
      <c r="O53" s="45"/>
    </row>
    <row r="54" spans="8:15" x14ac:dyDescent="0.25">
      <c r="H54" s="27"/>
      <c r="I54" s="27"/>
      <c r="J54" s="27"/>
      <c r="K54" s="27"/>
      <c r="N54" s="45"/>
      <c r="O54" s="45"/>
    </row>
    <row r="55" spans="8:15" x14ac:dyDescent="0.25">
      <c r="H55" s="27"/>
      <c r="I55" s="27"/>
      <c r="J55" s="27"/>
      <c r="K55" s="27"/>
      <c r="N55" s="13"/>
      <c r="O55" s="13"/>
    </row>
    <row r="56" spans="8:15" x14ac:dyDescent="0.25">
      <c r="H56" s="27"/>
      <c r="I56" s="27"/>
      <c r="J56" s="27"/>
      <c r="K56" s="27"/>
    </row>
    <row r="57" spans="8:15" x14ac:dyDescent="0.25">
      <c r="H57" s="27"/>
      <c r="I57" s="27"/>
      <c r="J57" s="27"/>
      <c r="K57" s="27"/>
      <c r="N57" s="13"/>
      <c r="O57" s="13"/>
    </row>
    <row r="58" spans="8:15" x14ac:dyDescent="0.25">
      <c r="H58" s="27"/>
      <c r="I58" s="27"/>
      <c r="J58" s="27"/>
      <c r="K58" s="27"/>
    </row>
    <row r="59" spans="8:15" x14ac:dyDescent="0.25">
      <c r="H59" s="27"/>
      <c r="I59" s="27"/>
      <c r="J59" s="27"/>
      <c r="K59" s="27"/>
    </row>
    <row r="60" spans="8:15" x14ac:dyDescent="0.25">
      <c r="H60" s="27"/>
      <c r="I60" s="27"/>
      <c r="J60" s="27"/>
      <c r="K60" s="27"/>
      <c r="N60" s="45"/>
      <c r="O60" s="45"/>
    </row>
    <row r="61" spans="8:15" x14ac:dyDescent="0.25">
      <c r="H61" s="27"/>
      <c r="I61" s="27"/>
      <c r="J61" s="27"/>
      <c r="K61" s="27"/>
    </row>
    <row r="62" spans="8:15" x14ac:dyDescent="0.25">
      <c r="H62" s="27"/>
      <c r="I62" s="27"/>
      <c r="J62" s="27"/>
      <c r="K62" s="27"/>
    </row>
    <row r="63" spans="8:15" x14ac:dyDescent="0.25">
      <c r="H63" s="27"/>
      <c r="I63" s="27"/>
      <c r="J63" s="27"/>
      <c r="K63" s="27"/>
    </row>
    <row r="64" spans="8:15" x14ac:dyDescent="0.25">
      <c r="H64" s="27"/>
      <c r="I64" s="27"/>
      <c r="J64" s="27"/>
      <c r="K64" s="27"/>
      <c r="N64" s="13"/>
      <c r="O64" s="13"/>
    </row>
    <row r="65" spans="8:15" x14ac:dyDescent="0.25">
      <c r="H65" s="27"/>
      <c r="I65" s="27"/>
      <c r="J65" s="27"/>
      <c r="K65" s="27"/>
    </row>
    <row r="66" spans="8:15" x14ac:dyDescent="0.25">
      <c r="H66" s="27"/>
      <c r="I66" s="27"/>
      <c r="J66" s="27"/>
      <c r="K66" s="27"/>
      <c r="N66" s="13"/>
      <c r="O66" s="13"/>
    </row>
    <row r="67" spans="8:15" x14ac:dyDescent="0.25">
      <c r="H67" s="27"/>
      <c r="I67" s="27"/>
      <c r="J67" s="27"/>
      <c r="K67" s="27"/>
    </row>
    <row r="68" spans="8:15" x14ac:dyDescent="0.25">
      <c r="H68" s="27"/>
      <c r="I68" s="27"/>
      <c r="J68" s="27"/>
      <c r="K68" s="27"/>
      <c r="N68" s="64"/>
      <c r="O68" s="64"/>
    </row>
    <row r="69" spans="8:15" x14ac:dyDescent="0.25">
      <c r="H69" s="27"/>
      <c r="I69" s="27"/>
      <c r="J69" s="27"/>
      <c r="K69" s="27"/>
    </row>
    <row r="70" spans="8:15" x14ac:dyDescent="0.25">
      <c r="H70" s="27"/>
      <c r="I70" s="27"/>
      <c r="J70" s="27"/>
      <c r="K70" s="27"/>
      <c r="N70" s="45"/>
      <c r="O70" s="45"/>
    </row>
    <row r="71" spans="8:15" x14ac:dyDescent="0.25">
      <c r="H71" s="27"/>
      <c r="I71" s="27"/>
      <c r="J71" s="27"/>
      <c r="K71" s="27"/>
    </row>
    <row r="72" spans="8:15" x14ac:dyDescent="0.25">
      <c r="H72" s="27"/>
      <c r="I72" s="27"/>
      <c r="J72" s="27"/>
      <c r="K72" s="27"/>
    </row>
    <row r="73" spans="8:15" x14ac:dyDescent="0.25">
      <c r="H73" s="27"/>
      <c r="I73" s="27"/>
      <c r="J73" s="27"/>
      <c r="K73" s="27"/>
    </row>
    <row r="74" spans="8:15" x14ac:dyDescent="0.25">
      <c r="H74" s="27"/>
      <c r="I74" s="27"/>
      <c r="J74" s="27"/>
      <c r="K74" s="27"/>
    </row>
    <row r="75" spans="8:15" x14ac:dyDescent="0.25">
      <c r="H75" s="27"/>
      <c r="I75" s="27"/>
      <c r="J75" s="27"/>
      <c r="K75" s="27"/>
    </row>
    <row r="76" spans="8:15" x14ac:dyDescent="0.25">
      <c r="H76" s="27"/>
      <c r="I76" s="27"/>
      <c r="J76" s="27"/>
      <c r="K76" s="27"/>
      <c r="N76" s="45"/>
      <c r="O76" s="45"/>
    </row>
    <row r="77" spans="8:15" x14ac:dyDescent="0.25">
      <c r="H77" s="27"/>
      <c r="I77" s="27"/>
      <c r="J77" s="27"/>
      <c r="K77" s="27"/>
      <c r="N77" s="45"/>
      <c r="O77" s="45"/>
    </row>
    <row r="78" spans="8:15" x14ac:dyDescent="0.25">
      <c r="H78" s="27"/>
      <c r="I78" s="27"/>
      <c r="J78" s="27"/>
      <c r="K78" s="27"/>
      <c r="N78" s="45"/>
      <c r="O78" s="45"/>
    </row>
    <row r="79" spans="8:15" x14ac:dyDescent="0.25">
      <c r="H79" s="27"/>
      <c r="I79" s="27"/>
      <c r="J79" s="27"/>
      <c r="K79" s="27"/>
      <c r="N79" s="45"/>
      <c r="O79" s="45"/>
    </row>
    <row r="80" spans="8:15" x14ac:dyDescent="0.25">
      <c r="H80" s="27"/>
      <c r="I80" s="27"/>
      <c r="J80" s="27"/>
      <c r="K80" s="27"/>
      <c r="N80" s="45"/>
      <c r="O80" s="45"/>
    </row>
    <row r="81" spans="8:15" x14ac:dyDescent="0.25">
      <c r="H81" s="27"/>
      <c r="I81" s="27"/>
      <c r="J81" s="27"/>
      <c r="K81" s="27"/>
    </row>
    <row r="82" spans="8:15" x14ac:dyDescent="0.25">
      <c r="H82" s="27"/>
      <c r="I82" s="27"/>
      <c r="J82" s="27"/>
      <c r="K82" s="27"/>
    </row>
    <row r="83" spans="8:15" x14ac:dyDescent="0.25">
      <c r="H83" s="27"/>
      <c r="I83" s="27"/>
      <c r="J83" s="27"/>
      <c r="K83" s="27"/>
    </row>
    <row r="84" spans="8:15" x14ac:dyDescent="0.25">
      <c r="H84" s="27"/>
      <c r="I84" s="27"/>
      <c r="J84" s="27"/>
      <c r="K84" s="27"/>
    </row>
    <row r="85" spans="8:15" x14ac:dyDescent="0.25">
      <c r="H85" s="27"/>
      <c r="I85" s="27"/>
      <c r="J85" s="27"/>
      <c r="K85" s="27"/>
      <c r="N85" s="45"/>
      <c r="O85" s="45"/>
    </row>
    <row r="86" spans="8:15" x14ac:dyDescent="0.25">
      <c r="H86" s="27"/>
      <c r="I86" s="27"/>
      <c r="J86" s="27"/>
      <c r="K86" s="27"/>
      <c r="N86" s="45"/>
      <c r="O86" s="45"/>
    </row>
    <row r="87" spans="8:15" x14ac:dyDescent="0.25">
      <c r="H87" s="27"/>
      <c r="I87" s="27"/>
      <c r="J87" s="27"/>
      <c r="K87" s="27"/>
      <c r="N87" s="45"/>
      <c r="O87" s="45"/>
    </row>
    <row r="88" spans="8:15" x14ac:dyDescent="0.25">
      <c r="H88" s="27"/>
      <c r="I88" s="27"/>
      <c r="J88" s="27"/>
      <c r="K88" s="27"/>
    </row>
    <row r="89" spans="8:15" x14ac:dyDescent="0.25">
      <c r="H89" s="27"/>
      <c r="I89" s="27"/>
      <c r="J89" s="27"/>
      <c r="K89" s="27"/>
    </row>
    <row r="90" spans="8:15" x14ac:dyDescent="0.25">
      <c r="H90" s="27"/>
      <c r="I90" s="27"/>
      <c r="J90" s="27"/>
      <c r="K90" s="27"/>
    </row>
    <row r="91" spans="8:15" x14ac:dyDescent="0.25">
      <c r="H91" s="27"/>
      <c r="I91" s="27"/>
      <c r="J91" s="27"/>
      <c r="K91" s="27"/>
    </row>
    <row r="92" spans="8:15" x14ac:dyDescent="0.25">
      <c r="H92" s="27"/>
      <c r="I92" s="27"/>
      <c r="J92" s="27"/>
      <c r="K92" s="27"/>
    </row>
    <row r="93" spans="8:15" x14ac:dyDescent="0.25">
      <c r="H93" s="27"/>
      <c r="I93" s="27"/>
      <c r="J93" s="27"/>
      <c r="K93" s="27"/>
    </row>
    <row r="94" spans="8:15" x14ac:dyDescent="0.25">
      <c r="H94" s="27"/>
      <c r="I94" s="27"/>
      <c r="J94" s="27"/>
      <c r="K94" s="27"/>
    </row>
    <row r="95" spans="8:15" x14ac:dyDescent="0.25">
      <c r="H95" s="27"/>
      <c r="I95" s="27"/>
      <c r="J95" s="27"/>
      <c r="K95" s="27"/>
    </row>
    <row r="96" spans="8:15" x14ac:dyDescent="0.25">
      <c r="H96" s="27"/>
      <c r="I96" s="27"/>
      <c r="J96" s="27"/>
      <c r="K96" s="27"/>
    </row>
    <row r="97" spans="8:15" x14ac:dyDescent="0.25">
      <c r="H97" s="27"/>
      <c r="I97" s="27"/>
      <c r="J97" s="27"/>
      <c r="K97" s="27"/>
    </row>
    <row r="98" spans="8:15" x14ac:dyDescent="0.25">
      <c r="H98" s="27"/>
      <c r="I98" s="27"/>
      <c r="J98" s="27"/>
      <c r="K98" s="27"/>
    </row>
    <row r="99" spans="8:15" x14ac:dyDescent="0.25">
      <c r="H99" s="27"/>
      <c r="I99" s="27"/>
      <c r="J99" s="27"/>
      <c r="K99" s="27"/>
      <c r="N99" s="45"/>
      <c r="O99" s="45"/>
    </row>
    <row r="100" spans="8:15" x14ac:dyDescent="0.25">
      <c r="H100" s="27"/>
      <c r="I100" s="27"/>
      <c r="J100" s="27"/>
      <c r="K100" s="27"/>
      <c r="N100" s="45"/>
      <c r="O100" s="45"/>
    </row>
    <row r="101" spans="8:15" x14ac:dyDescent="0.25">
      <c r="H101" s="27"/>
      <c r="I101" s="27"/>
      <c r="J101" s="27"/>
      <c r="K101" s="27"/>
      <c r="N101" s="45"/>
      <c r="O101" s="45"/>
    </row>
    <row r="102" spans="8:15" x14ac:dyDescent="0.25">
      <c r="H102" s="27"/>
      <c r="I102" s="27"/>
      <c r="J102" s="27"/>
      <c r="K102" s="27"/>
      <c r="N102" s="45"/>
      <c r="O102" s="45"/>
    </row>
    <row r="103" spans="8:15" x14ac:dyDescent="0.25">
      <c r="H103" s="27"/>
      <c r="I103" s="27"/>
      <c r="J103" s="27"/>
      <c r="K103" s="27"/>
      <c r="N103" s="45"/>
      <c r="O103" s="45"/>
    </row>
    <row r="104" spans="8:15" x14ac:dyDescent="0.25">
      <c r="H104" s="27"/>
      <c r="I104" s="27"/>
      <c r="J104" s="27"/>
      <c r="K104" s="27"/>
      <c r="N104" s="45"/>
      <c r="O104" s="45"/>
    </row>
    <row r="105" spans="8:15" x14ac:dyDescent="0.25">
      <c r="H105" s="27"/>
      <c r="I105" s="27"/>
      <c r="J105" s="27"/>
      <c r="K105" s="27"/>
      <c r="N105" s="45"/>
      <c r="O105" s="45"/>
    </row>
    <row r="106" spans="8:15" x14ac:dyDescent="0.25">
      <c r="H106" s="27"/>
      <c r="I106" s="27"/>
      <c r="J106" s="27"/>
      <c r="K106" s="27"/>
    </row>
    <row r="107" spans="8:15" x14ac:dyDescent="0.25">
      <c r="H107" s="27"/>
      <c r="I107" s="27"/>
      <c r="J107" s="27"/>
      <c r="K107" s="27"/>
    </row>
    <row r="108" spans="8:15" x14ac:dyDescent="0.25">
      <c r="H108" s="27"/>
      <c r="I108" s="27"/>
      <c r="J108" s="27"/>
      <c r="K108" s="27"/>
    </row>
    <row r="109" spans="8:15" x14ac:dyDescent="0.25">
      <c r="H109" s="27"/>
      <c r="I109" s="27"/>
      <c r="J109" s="27"/>
      <c r="K109" s="27"/>
    </row>
    <row r="110" spans="8:15" x14ac:dyDescent="0.25">
      <c r="H110" s="27"/>
      <c r="I110" s="27"/>
      <c r="J110" s="27"/>
      <c r="K110" s="27"/>
    </row>
    <row r="111" spans="8:15" x14ac:dyDescent="0.25">
      <c r="H111" s="27"/>
      <c r="I111" s="27"/>
      <c r="J111" s="27"/>
      <c r="K111" s="27"/>
    </row>
    <row r="112" spans="8:15" x14ac:dyDescent="0.25">
      <c r="H112" s="27"/>
      <c r="I112" s="27"/>
      <c r="J112" s="27"/>
      <c r="K112" s="27"/>
    </row>
    <row r="113" spans="8:11" x14ac:dyDescent="0.25">
      <c r="H113" s="27"/>
      <c r="I113" s="27"/>
      <c r="J113" s="27"/>
      <c r="K113" s="27"/>
    </row>
    <row r="146" spans="14:15" x14ac:dyDescent="0.25">
      <c r="N146" s="45"/>
      <c r="O146" s="45"/>
    </row>
    <row r="147" spans="14:15" x14ac:dyDescent="0.25">
      <c r="N147" s="45"/>
      <c r="O147" s="45"/>
    </row>
    <row r="148" spans="14:15" x14ac:dyDescent="0.25">
      <c r="N148" s="45"/>
      <c r="O148" s="45"/>
    </row>
    <row r="149" spans="14:15" x14ac:dyDescent="0.25">
      <c r="N149" s="45"/>
      <c r="O149" s="45"/>
    </row>
    <row r="163" spans="14:15" x14ac:dyDescent="0.25">
      <c r="N163" s="13"/>
      <c r="O163" s="13"/>
    </row>
    <row r="164" spans="14:15" x14ac:dyDescent="0.25">
      <c r="N164" s="13"/>
      <c r="O164" s="13"/>
    </row>
    <row r="165" spans="14:15" x14ac:dyDescent="0.25">
      <c r="N165" s="13"/>
      <c r="O165" s="13"/>
    </row>
    <row r="166" spans="14:15" x14ac:dyDescent="0.25">
      <c r="N166" s="13"/>
      <c r="O166" s="13"/>
    </row>
    <row r="167" spans="14:15" x14ac:dyDescent="0.25">
      <c r="N167" s="13"/>
      <c r="O167" s="13"/>
    </row>
    <row r="168" spans="14:15" x14ac:dyDescent="0.25">
      <c r="N168" s="13"/>
      <c r="O168" s="13"/>
    </row>
    <row r="169" spans="14:15" x14ac:dyDescent="0.25">
      <c r="N169" s="13"/>
      <c r="O169" s="13"/>
    </row>
    <row r="170" spans="14:15" x14ac:dyDescent="0.25">
      <c r="N170" s="13"/>
      <c r="O170" s="13"/>
    </row>
    <row r="171" spans="14:15" x14ac:dyDescent="0.25">
      <c r="N171" s="13"/>
      <c r="O171" s="13"/>
    </row>
    <row r="172" spans="14:15" x14ac:dyDescent="0.25">
      <c r="N172" s="13"/>
      <c r="O172" s="13"/>
    </row>
    <row r="173" spans="14:15" x14ac:dyDescent="0.25">
      <c r="N173" s="13"/>
      <c r="O173" s="13"/>
    </row>
    <row r="174" spans="14:15" x14ac:dyDescent="0.25">
      <c r="N174" s="13"/>
      <c r="O174" s="13"/>
    </row>
    <row r="175" spans="14:15" x14ac:dyDescent="0.25">
      <c r="N175" s="13"/>
      <c r="O175" s="13"/>
    </row>
    <row r="176" spans="14:15" x14ac:dyDescent="0.25">
      <c r="N176" s="13"/>
      <c r="O176" s="13"/>
    </row>
    <row r="177" spans="14:15" x14ac:dyDescent="0.25">
      <c r="N177" s="13"/>
      <c r="O177" s="13"/>
    </row>
    <row r="178" spans="14:15" x14ac:dyDescent="0.25">
      <c r="N178" s="13"/>
      <c r="O178" s="13"/>
    </row>
    <row r="179" spans="14:15" x14ac:dyDescent="0.25">
      <c r="N179" s="13"/>
      <c r="O179" s="13"/>
    </row>
    <row r="180" spans="14:15" x14ac:dyDescent="0.25">
      <c r="N180" s="13"/>
      <c r="O180" s="13"/>
    </row>
    <row r="181" spans="14:15" x14ac:dyDescent="0.25">
      <c r="N181" s="13"/>
      <c r="O181" s="13"/>
    </row>
    <row r="182" spans="14:15" x14ac:dyDescent="0.25">
      <c r="N182" s="13"/>
      <c r="O182" s="13"/>
    </row>
    <row r="183" spans="14:15" x14ac:dyDescent="0.25">
      <c r="N183" s="13"/>
      <c r="O183" s="13"/>
    </row>
    <row r="184" spans="14:15" x14ac:dyDescent="0.25">
      <c r="N184" s="13"/>
      <c r="O184" s="13"/>
    </row>
    <row r="185" spans="14:15" x14ac:dyDescent="0.25">
      <c r="N185" s="13"/>
      <c r="O185" s="13"/>
    </row>
    <row r="186" spans="14:15" x14ac:dyDescent="0.25">
      <c r="N186" s="13"/>
      <c r="O186" s="13"/>
    </row>
    <row r="187" spans="14:15" x14ac:dyDescent="0.25">
      <c r="N187" s="13"/>
      <c r="O187" s="13"/>
    </row>
    <row r="188" spans="14:15" x14ac:dyDescent="0.25">
      <c r="N188" s="13"/>
      <c r="O188" s="13"/>
    </row>
    <row r="189" spans="14:15" x14ac:dyDescent="0.25">
      <c r="N189" s="13"/>
      <c r="O189" s="13"/>
    </row>
    <row r="190" spans="14:15" x14ac:dyDescent="0.25">
      <c r="N190" s="13"/>
      <c r="O190" s="13"/>
    </row>
    <row r="191" spans="14:15" x14ac:dyDescent="0.25">
      <c r="N191" s="13"/>
      <c r="O191" s="13"/>
    </row>
    <row r="192" spans="14:15" x14ac:dyDescent="0.25">
      <c r="N192" s="13"/>
      <c r="O192" s="13"/>
    </row>
    <row r="193" spans="14:15" x14ac:dyDescent="0.25">
      <c r="N193" s="13"/>
      <c r="O193" s="13"/>
    </row>
    <row r="194" spans="14:15" x14ac:dyDescent="0.25">
      <c r="N194" s="13"/>
      <c r="O194" s="13"/>
    </row>
    <row r="195" spans="14:15" x14ac:dyDescent="0.25">
      <c r="N195" s="13"/>
      <c r="O195" s="13"/>
    </row>
    <row r="196" spans="14:15" x14ac:dyDescent="0.25">
      <c r="N196" s="13"/>
      <c r="O196" s="13"/>
    </row>
    <row r="197" spans="14:15" x14ac:dyDescent="0.25">
      <c r="N197" s="13"/>
      <c r="O197" s="13"/>
    </row>
    <row r="198" spans="14:15" x14ac:dyDescent="0.25">
      <c r="N198" s="13"/>
      <c r="O198" s="13"/>
    </row>
    <row r="199" spans="14:15" x14ac:dyDescent="0.25">
      <c r="N199" s="13"/>
      <c r="O199" s="13"/>
    </row>
    <row r="200" spans="14:15" x14ac:dyDescent="0.25">
      <c r="N200" s="13"/>
      <c r="O200" s="13"/>
    </row>
    <row r="201" spans="14:15" x14ac:dyDescent="0.25">
      <c r="N201" s="13"/>
      <c r="O201" s="13"/>
    </row>
    <row r="202" spans="14:15" x14ac:dyDescent="0.25">
      <c r="N202" s="13"/>
      <c r="O202" s="13"/>
    </row>
    <row r="203" spans="14:15" x14ac:dyDescent="0.25">
      <c r="N203" s="13"/>
      <c r="O203" s="13"/>
    </row>
    <row r="204" spans="14:15" x14ac:dyDescent="0.25">
      <c r="N204" s="13"/>
      <c r="O204" s="13"/>
    </row>
    <row r="205" spans="14:15" x14ac:dyDescent="0.25">
      <c r="N205" s="13"/>
      <c r="O205" s="13"/>
    </row>
    <row r="206" spans="14:15" x14ac:dyDescent="0.25">
      <c r="N206" s="13"/>
      <c r="O206" s="13"/>
    </row>
    <row r="207" spans="14:15" x14ac:dyDescent="0.25">
      <c r="N207" s="13"/>
      <c r="O207" s="13"/>
    </row>
    <row r="208" spans="14:15" x14ac:dyDescent="0.25">
      <c r="N208" s="13"/>
      <c r="O208" s="13"/>
    </row>
    <row r="209" spans="14:15" x14ac:dyDescent="0.25">
      <c r="N209" s="13"/>
      <c r="O209" s="13"/>
    </row>
    <row r="210" spans="14:15" x14ac:dyDescent="0.25">
      <c r="N210" s="13"/>
      <c r="O210" s="13"/>
    </row>
    <row r="211" spans="14:15" x14ac:dyDescent="0.25">
      <c r="N211" s="13"/>
      <c r="O211" s="13"/>
    </row>
    <row r="212" spans="14:15" x14ac:dyDescent="0.25">
      <c r="N212" s="13"/>
      <c r="O212" s="13"/>
    </row>
    <row r="213" spans="14:15" x14ac:dyDescent="0.25">
      <c r="N213" s="13"/>
      <c r="O213" s="13"/>
    </row>
    <row r="214" spans="14:15" x14ac:dyDescent="0.25">
      <c r="N214" s="13"/>
      <c r="O214" s="13"/>
    </row>
    <row r="215" spans="14:15" x14ac:dyDescent="0.25">
      <c r="N215" s="13"/>
      <c r="O215" s="13"/>
    </row>
    <row r="216" spans="14:15" x14ac:dyDescent="0.25">
      <c r="N216" s="13"/>
      <c r="O216" s="13"/>
    </row>
    <row r="217" spans="14:15" x14ac:dyDescent="0.25">
      <c r="N217" s="13"/>
      <c r="O217" s="13"/>
    </row>
    <row r="218" spans="14:15" x14ac:dyDescent="0.25">
      <c r="N218" s="13"/>
      <c r="O218" s="13"/>
    </row>
    <row r="219" spans="14:15" x14ac:dyDescent="0.25">
      <c r="N219" s="13"/>
      <c r="O219" s="13"/>
    </row>
    <row r="220" spans="14:15" x14ac:dyDescent="0.25">
      <c r="N220" s="13"/>
      <c r="O220" s="13"/>
    </row>
    <row r="221" spans="14:15" x14ac:dyDescent="0.25">
      <c r="N221" s="13"/>
      <c r="O221" s="13"/>
    </row>
    <row r="222" spans="14:15" x14ac:dyDescent="0.25">
      <c r="N222" s="13"/>
      <c r="O222" s="13"/>
    </row>
    <row r="223" spans="14:15" x14ac:dyDescent="0.25">
      <c r="N223" s="13"/>
      <c r="O223" s="13"/>
    </row>
    <row r="224" spans="14:15" x14ac:dyDescent="0.25">
      <c r="N224" s="13"/>
      <c r="O224" s="13"/>
    </row>
    <row r="225" spans="14:15" x14ac:dyDescent="0.25">
      <c r="N225" s="13"/>
      <c r="O225" s="13"/>
    </row>
    <row r="226" spans="14:15" x14ac:dyDescent="0.25">
      <c r="N226" s="13"/>
      <c r="O226" s="13"/>
    </row>
    <row r="227" spans="14:15" x14ac:dyDescent="0.25">
      <c r="N227" s="13"/>
      <c r="O227" s="13"/>
    </row>
    <row r="228" spans="14:15" x14ac:dyDescent="0.25">
      <c r="N228" s="13"/>
      <c r="O228" s="13"/>
    </row>
    <row r="229" spans="14:15" x14ac:dyDescent="0.25">
      <c r="N229" s="13"/>
      <c r="O229" s="13"/>
    </row>
    <row r="230" spans="14:15" x14ac:dyDescent="0.25">
      <c r="N230" s="13"/>
      <c r="O230" s="13"/>
    </row>
    <row r="231" spans="14:15" x14ac:dyDescent="0.25">
      <c r="N231" s="13"/>
      <c r="O231" s="13"/>
    </row>
    <row r="232" spans="14:15" x14ac:dyDescent="0.25">
      <c r="N232" s="13"/>
      <c r="O232" s="13"/>
    </row>
    <row r="233" spans="14:15" x14ac:dyDescent="0.25">
      <c r="N233" s="13"/>
      <c r="O233" s="13"/>
    </row>
    <row r="234" spans="14:15" x14ac:dyDescent="0.25">
      <c r="N234" s="13"/>
      <c r="O234" s="13"/>
    </row>
    <row r="235" spans="14:15" x14ac:dyDescent="0.25">
      <c r="N235" s="13"/>
      <c r="O235" s="13"/>
    </row>
    <row r="236" spans="14:15" x14ac:dyDescent="0.25">
      <c r="N236" s="13"/>
      <c r="O236" s="13"/>
    </row>
    <row r="237" spans="14:15" x14ac:dyDescent="0.25">
      <c r="N237" s="13"/>
      <c r="O237" s="13"/>
    </row>
    <row r="238" spans="14:15" x14ac:dyDescent="0.25">
      <c r="N238" s="13"/>
      <c r="O238" s="13"/>
    </row>
    <row r="239" spans="14:15" x14ac:dyDescent="0.25">
      <c r="N239" s="13"/>
      <c r="O239" s="13"/>
    </row>
    <row r="240" spans="14:15" x14ac:dyDescent="0.25">
      <c r="N240" s="13"/>
      <c r="O240" s="13"/>
    </row>
    <row r="241" spans="14:15" x14ac:dyDescent="0.25">
      <c r="N241" s="13"/>
      <c r="O241" s="13"/>
    </row>
    <row r="242" spans="14:15" x14ac:dyDescent="0.25">
      <c r="N242" s="13"/>
      <c r="O242" s="13"/>
    </row>
    <row r="243" spans="14:15" x14ac:dyDescent="0.25">
      <c r="N243" s="13"/>
      <c r="O243" s="13"/>
    </row>
    <row r="244" spans="14:15" x14ac:dyDescent="0.25">
      <c r="N244" s="13"/>
      <c r="O244" s="13"/>
    </row>
    <row r="245" spans="14:15" x14ac:dyDescent="0.25">
      <c r="N245" s="13"/>
      <c r="O245" s="13"/>
    </row>
    <row r="246" spans="14:15" x14ac:dyDescent="0.25">
      <c r="N246" s="13"/>
      <c r="O246" s="13"/>
    </row>
    <row r="247" spans="14:15" x14ac:dyDescent="0.25">
      <c r="N247" s="13"/>
      <c r="O247" s="13"/>
    </row>
    <row r="248" spans="14:15" x14ac:dyDescent="0.25">
      <c r="N248" s="13"/>
      <c r="O248" s="13"/>
    </row>
    <row r="249" spans="14:15" x14ac:dyDescent="0.25">
      <c r="N249" s="13"/>
      <c r="O249" s="13"/>
    </row>
    <row r="250" spans="14:15" x14ac:dyDescent="0.25">
      <c r="N250" s="13"/>
      <c r="O250" s="13"/>
    </row>
    <row r="251" spans="14:15" x14ac:dyDescent="0.25">
      <c r="N251" s="13"/>
      <c r="O251" s="13"/>
    </row>
    <row r="252" spans="14:15" x14ac:dyDescent="0.25">
      <c r="N252" s="13"/>
      <c r="O252" s="13"/>
    </row>
    <row r="253" spans="14:15" x14ac:dyDescent="0.25">
      <c r="N253" s="13"/>
      <c r="O253" s="13"/>
    </row>
    <row r="254" spans="14:15" x14ac:dyDescent="0.25">
      <c r="N254" s="13"/>
      <c r="O254" s="13"/>
    </row>
    <row r="255" spans="14:15" x14ac:dyDescent="0.25">
      <c r="N255" s="13"/>
      <c r="O255" s="13"/>
    </row>
    <row r="256" spans="14:15" x14ac:dyDescent="0.25">
      <c r="N256" s="13"/>
      <c r="O256" s="13"/>
    </row>
    <row r="257" spans="14:15" x14ac:dyDescent="0.25">
      <c r="N257" s="13"/>
      <c r="O257" s="13"/>
    </row>
    <row r="258" spans="14:15" x14ac:dyDescent="0.25">
      <c r="N258" s="13"/>
      <c r="O258" s="13"/>
    </row>
    <row r="259" spans="14:15" x14ac:dyDescent="0.25">
      <c r="N259" s="13"/>
      <c r="O259" s="13"/>
    </row>
    <row r="260" spans="14:15" x14ac:dyDescent="0.25">
      <c r="N260" s="13"/>
      <c r="O260" s="13"/>
    </row>
    <row r="261" spans="14:15" x14ac:dyDescent="0.25">
      <c r="N261" s="13"/>
      <c r="O261" s="13"/>
    </row>
    <row r="262" spans="14:15" x14ac:dyDescent="0.25">
      <c r="N262" s="13"/>
      <c r="O262" s="13"/>
    </row>
    <row r="263" spans="14:15" x14ac:dyDescent="0.25">
      <c r="N263" s="13"/>
      <c r="O263" s="13"/>
    </row>
    <row r="264" spans="14:15" x14ac:dyDescent="0.25">
      <c r="N264" s="13"/>
      <c r="O264" s="13"/>
    </row>
    <row r="265" spans="14:15" x14ac:dyDescent="0.25">
      <c r="N265" s="13"/>
      <c r="O265" s="13"/>
    </row>
    <row r="266" spans="14:15" x14ac:dyDescent="0.25">
      <c r="N266" s="13"/>
      <c r="O266" s="13"/>
    </row>
    <row r="267" spans="14:15" x14ac:dyDescent="0.25">
      <c r="N267" s="13"/>
      <c r="O267" s="13"/>
    </row>
    <row r="268" spans="14:15" x14ac:dyDescent="0.25">
      <c r="N268" s="13"/>
      <c r="O268" s="13"/>
    </row>
    <row r="269" spans="14:15" x14ac:dyDescent="0.25">
      <c r="N269" s="13"/>
      <c r="O269" s="13"/>
    </row>
    <row r="270" spans="14:15" x14ac:dyDescent="0.25">
      <c r="N270" s="13"/>
      <c r="O270" s="13"/>
    </row>
    <row r="271" spans="14:15" x14ac:dyDescent="0.25">
      <c r="N271" s="13"/>
      <c r="O271" s="13"/>
    </row>
    <row r="272" spans="14:15" x14ac:dyDescent="0.25">
      <c r="N272" s="13"/>
      <c r="O272" s="13"/>
    </row>
    <row r="273" spans="14:15" x14ac:dyDescent="0.25">
      <c r="N273" s="13"/>
      <c r="O273" s="13"/>
    </row>
    <row r="274" spans="14:15" x14ac:dyDescent="0.25">
      <c r="N274" s="13"/>
      <c r="O274" s="13"/>
    </row>
    <row r="275" spans="14:15" x14ac:dyDescent="0.25">
      <c r="N275" s="13"/>
      <c r="O275" s="13"/>
    </row>
    <row r="276" spans="14:15" x14ac:dyDescent="0.25">
      <c r="N276" s="13"/>
      <c r="O276" s="13"/>
    </row>
    <row r="277" spans="14:15" x14ac:dyDescent="0.25">
      <c r="N277" s="13"/>
      <c r="O277" s="13"/>
    </row>
    <row r="278" spans="14:15" x14ac:dyDescent="0.25">
      <c r="N278" s="13"/>
      <c r="O278" s="13"/>
    </row>
    <row r="279" spans="14:15" x14ac:dyDescent="0.25">
      <c r="N279" s="13"/>
      <c r="O279" s="13"/>
    </row>
    <row r="280" spans="14:15" x14ac:dyDescent="0.25">
      <c r="N280" s="13"/>
      <c r="O280" s="13"/>
    </row>
    <row r="281" spans="14:15" x14ac:dyDescent="0.25">
      <c r="N281" s="13"/>
      <c r="O281" s="13"/>
    </row>
    <row r="282" spans="14:15" x14ac:dyDescent="0.25">
      <c r="N282" s="13"/>
      <c r="O282" s="13"/>
    </row>
    <row r="283" spans="14:15" x14ac:dyDescent="0.25">
      <c r="N283" s="13"/>
      <c r="O283" s="13"/>
    </row>
    <row r="284" spans="14:15" x14ac:dyDescent="0.25">
      <c r="N284" s="13"/>
      <c r="O284" s="13"/>
    </row>
    <row r="285" spans="14:15" x14ac:dyDescent="0.25">
      <c r="N285" s="13"/>
      <c r="O285" s="13"/>
    </row>
    <row r="286" spans="14:15" x14ac:dyDescent="0.25">
      <c r="N286" s="13"/>
      <c r="O286" s="13"/>
    </row>
    <row r="287" spans="14:15" x14ac:dyDescent="0.25">
      <c r="N287" s="13"/>
      <c r="O287" s="13"/>
    </row>
    <row r="288" spans="14:15" x14ac:dyDescent="0.25">
      <c r="N288" s="13"/>
      <c r="O288" s="13"/>
    </row>
    <row r="289" spans="14:15" x14ac:dyDescent="0.25">
      <c r="N289" s="13"/>
      <c r="O289" s="13"/>
    </row>
    <row r="290" spans="14:15" x14ac:dyDescent="0.25">
      <c r="N290" s="13"/>
      <c r="O290" s="13"/>
    </row>
    <row r="291" spans="14:15" x14ac:dyDescent="0.25">
      <c r="N291" s="13"/>
      <c r="O291" s="13"/>
    </row>
    <row r="292" spans="14:15" x14ac:dyDescent="0.25">
      <c r="N292" s="13"/>
      <c r="O292" s="13"/>
    </row>
    <row r="293" spans="14:15" x14ac:dyDescent="0.25">
      <c r="N293" s="13"/>
      <c r="O293" s="13"/>
    </row>
    <row r="294" spans="14:15" x14ac:dyDescent="0.25">
      <c r="N294" s="13"/>
      <c r="O294" s="13"/>
    </row>
    <row r="295" spans="14:15" x14ac:dyDescent="0.25">
      <c r="N295" s="13"/>
      <c r="O295" s="13"/>
    </row>
    <row r="296" spans="14:15" x14ac:dyDescent="0.25">
      <c r="N296" s="13"/>
      <c r="O296" s="13"/>
    </row>
    <row r="297" spans="14:15" x14ac:dyDescent="0.25">
      <c r="N297" s="13"/>
      <c r="O297" s="13"/>
    </row>
    <row r="298" spans="14:15" x14ac:dyDescent="0.25">
      <c r="N298" s="13"/>
      <c r="O298" s="13"/>
    </row>
    <row r="299" spans="14:15" x14ac:dyDescent="0.25">
      <c r="N299" s="13"/>
      <c r="O299" s="13"/>
    </row>
    <row r="300" spans="14:15" x14ac:dyDescent="0.25">
      <c r="N300" s="13"/>
      <c r="O300" s="13"/>
    </row>
    <row r="301" spans="14:15" x14ac:dyDescent="0.25">
      <c r="N301" s="13"/>
      <c r="O301" s="13"/>
    </row>
    <row r="302" spans="14:15" x14ac:dyDescent="0.25">
      <c r="N302" s="13"/>
      <c r="O302" s="13"/>
    </row>
    <row r="303" spans="14:15" x14ac:dyDescent="0.25">
      <c r="N303" s="13"/>
      <c r="O303" s="13"/>
    </row>
    <row r="304" spans="14:15" x14ac:dyDescent="0.25">
      <c r="N304" s="13"/>
      <c r="O304" s="13"/>
    </row>
    <row r="305" spans="14:15" x14ac:dyDescent="0.25">
      <c r="N305" s="13"/>
      <c r="O305" s="13"/>
    </row>
    <row r="306" spans="14:15" x14ac:dyDescent="0.25">
      <c r="N306" s="13"/>
      <c r="O306" s="13"/>
    </row>
    <row r="307" spans="14:15" x14ac:dyDescent="0.25">
      <c r="N307" s="13"/>
      <c r="O307" s="13"/>
    </row>
    <row r="308" spans="14:15" x14ac:dyDescent="0.25">
      <c r="N308" s="13"/>
      <c r="O308" s="13"/>
    </row>
    <row r="309" spans="14:15" x14ac:dyDescent="0.25">
      <c r="N309" s="13"/>
      <c r="O309" s="13"/>
    </row>
    <row r="310" spans="14:15" x14ac:dyDescent="0.25">
      <c r="N310" s="13"/>
      <c r="O310" s="13"/>
    </row>
    <row r="311" spans="14:15" x14ac:dyDescent="0.25">
      <c r="N311" s="13"/>
      <c r="O311" s="13"/>
    </row>
    <row r="312" spans="14:15" x14ac:dyDescent="0.25">
      <c r="N312" s="13"/>
      <c r="O312" s="13"/>
    </row>
    <row r="313" spans="14:15" x14ac:dyDescent="0.25">
      <c r="N313" s="13"/>
      <c r="O313" s="13"/>
    </row>
    <row r="314" spans="14:15" x14ac:dyDescent="0.25">
      <c r="N314" s="13"/>
      <c r="O314" s="13"/>
    </row>
    <row r="315" spans="14:15" x14ac:dyDescent="0.25">
      <c r="N315" s="13"/>
      <c r="O315" s="13"/>
    </row>
    <row r="316" spans="14:15" x14ac:dyDescent="0.25">
      <c r="N316" s="13"/>
      <c r="O316" s="13"/>
    </row>
    <row r="317" spans="14:15" x14ac:dyDescent="0.25">
      <c r="N317" s="13"/>
      <c r="O317" s="13"/>
    </row>
    <row r="318" spans="14:15" x14ac:dyDescent="0.25">
      <c r="N318" s="13"/>
      <c r="O318" s="13"/>
    </row>
    <row r="319" spans="14:15" x14ac:dyDescent="0.25">
      <c r="N319" s="13"/>
      <c r="O319" s="13"/>
    </row>
    <row r="320" spans="14:15" x14ac:dyDescent="0.25">
      <c r="N320" s="13"/>
      <c r="O320" s="13"/>
    </row>
    <row r="321" spans="14:15" x14ac:dyDescent="0.25">
      <c r="N321" s="13"/>
      <c r="O321" s="13"/>
    </row>
    <row r="322" spans="14:15" x14ac:dyDescent="0.25">
      <c r="N322" s="13"/>
      <c r="O322" s="13"/>
    </row>
    <row r="323" spans="14:15" x14ac:dyDescent="0.25">
      <c r="N323" s="13"/>
      <c r="O323" s="13"/>
    </row>
    <row r="324" spans="14:15" x14ac:dyDescent="0.25">
      <c r="N324" s="13"/>
      <c r="O324" s="13"/>
    </row>
    <row r="325" spans="14:15" x14ac:dyDescent="0.25">
      <c r="N325" s="13"/>
      <c r="O325" s="13"/>
    </row>
    <row r="326" spans="14:15" x14ac:dyDescent="0.25">
      <c r="N326" s="13"/>
      <c r="O326" s="13"/>
    </row>
    <row r="327" spans="14:15" x14ac:dyDescent="0.25">
      <c r="N327" s="13"/>
      <c r="O327" s="13"/>
    </row>
    <row r="328" spans="14:15" x14ac:dyDescent="0.25">
      <c r="N328" s="13"/>
      <c r="O328" s="13"/>
    </row>
    <row r="329" spans="14:15" x14ac:dyDescent="0.25">
      <c r="N329" s="13"/>
      <c r="O329" s="13"/>
    </row>
    <row r="330" spans="14:15" x14ac:dyDescent="0.25">
      <c r="N330" s="13"/>
      <c r="O330" s="13"/>
    </row>
    <row r="331" spans="14:15" x14ac:dyDescent="0.25">
      <c r="N331" s="13"/>
      <c r="O331" s="13"/>
    </row>
    <row r="332" spans="14:15" x14ac:dyDescent="0.25">
      <c r="N332" s="13"/>
      <c r="O332" s="13"/>
    </row>
    <row r="333" spans="14:15" x14ac:dyDescent="0.25">
      <c r="N333" s="13"/>
      <c r="O333" s="13"/>
    </row>
    <row r="334" spans="14:15" x14ac:dyDescent="0.25">
      <c r="N334" s="13"/>
      <c r="O334" s="13"/>
    </row>
    <row r="335" spans="14:15" x14ac:dyDescent="0.25">
      <c r="N335" s="13"/>
      <c r="O335" s="13"/>
    </row>
    <row r="336" spans="14:15" x14ac:dyDescent="0.25">
      <c r="N336" s="13"/>
      <c r="O336" s="13"/>
    </row>
    <row r="337" spans="14:15" x14ac:dyDescent="0.25">
      <c r="N337" s="13"/>
      <c r="O337" s="13"/>
    </row>
    <row r="338" spans="14:15" x14ac:dyDescent="0.25">
      <c r="N338" s="13"/>
      <c r="O338" s="13"/>
    </row>
    <row r="339" spans="14:15" x14ac:dyDescent="0.25">
      <c r="N339" s="13"/>
      <c r="O339" s="13"/>
    </row>
    <row r="340" spans="14:15" x14ac:dyDescent="0.25">
      <c r="N340" s="13"/>
      <c r="O340" s="13"/>
    </row>
    <row r="341" spans="14:15" x14ac:dyDescent="0.25">
      <c r="N341" s="13"/>
      <c r="O341" s="13"/>
    </row>
    <row r="342" spans="14:15" x14ac:dyDescent="0.25">
      <c r="N342" s="13"/>
      <c r="O342" s="13"/>
    </row>
    <row r="343" spans="14:15" x14ac:dyDescent="0.25">
      <c r="N343" s="13"/>
      <c r="O343" s="13"/>
    </row>
    <row r="344" spans="14:15" x14ac:dyDescent="0.25">
      <c r="N344" s="13"/>
      <c r="O344" s="13"/>
    </row>
    <row r="345" spans="14:15" x14ac:dyDescent="0.25">
      <c r="N345" s="13"/>
      <c r="O345" s="13"/>
    </row>
    <row r="346" spans="14:15" x14ac:dyDescent="0.25">
      <c r="N346" s="13"/>
      <c r="O346" s="13"/>
    </row>
    <row r="347" spans="14:15" x14ac:dyDescent="0.25">
      <c r="N347" s="13"/>
      <c r="O347" s="13"/>
    </row>
    <row r="348" spans="14:15" x14ac:dyDescent="0.25">
      <c r="N348" s="13"/>
      <c r="O348" s="13"/>
    </row>
    <row r="349" spans="14:15" x14ac:dyDescent="0.25">
      <c r="N349" s="13"/>
      <c r="O349" s="13"/>
    </row>
    <row r="350" spans="14:15" x14ac:dyDescent="0.25">
      <c r="N350" s="13"/>
      <c r="O350" s="13"/>
    </row>
    <row r="351" spans="14:15" x14ac:dyDescent="0.25">
      <c r="N351" s="13"/>
      <c r="O351" s="13"/>
    </row>
    <row r="352" spans="14:15" x14ac:dyDescent="0.25">
      <c r="N352" s="13"/>
      <c r="O352" s="13"/>
    </row>
    <row r="353" spans="14:15" x14ac:dyDescent="0.25">
      <c r="N353" s="13"/>
      <c r="O353" s="13"/>
    </row>
    <row r="354" spans="14:15" x14ac:dyDescent="0.25">
      <c r="N354" s="13"/>
      <c r="O354" s="13"/>
    </row>
    <row r="355" spans="14:15" x14ac:dyDescent="0.25">
      <c r="N355" s="13"/>
      <c r="O355" s="13"/>
    </row>
    <row r="356" spans="14:15" x14ac:dyDescent="0.25">
      <c r="N356" s="13"/>
      <c r="O356" s="13"/>
    </row>
    <row r="357" spans="14:15" x14ac:dyDescent="0.25">
      <c r="N357" s="13"/>
      <c r="O357" s="13"/>
    </row>
    <row r="358" spans="14:15" x14ac:dyDescent="0.25">
      <c r="N358" s="13"/>
      <c r="O358" s="13"/>
    </row>
    <row r="359" spans="14:15" x14ac:dyDescent="0.25">
      <c r="N359" s="13"/>
      <c r="O359" s="13"/>
    </row>
    <row r="360" spans="14:15" x14ac:dyDescent="0.25">
      <c r="N360" s="13"/>
      <c r="O360" s="13"/>
    </row>
    <row r="361" spans="14:15" x14ac:dyDescent="0.25">
      <c r="N361" s="13"/>
      <c r="O361" s="13"/>
    </row>
    <row r="362" spans="14:15" x14ac:dyDescent="0.25">
      <c r="N362" s="13"/>
      <c r="O362" s="13"/>
    </row>
    <row r="363" spans="14:15" x14ac:dyDescent="0.25">
      <c r="N363" s="13"/>
      <c r="O363" s="13"/>
    </row>
    <row r="364" spans="14:15" x14ac:dyDescent="0.25">
      <c r="N364" s="13"/>
      <c r="O364" s="13"/>
    </row>
    <row r="365" spans="14:15" x14ac:dyDescent="0.25">
      <c r="N365" s="13"/>
      <c r="O365" s="13"/>
    </row>
    <row r="366" spans="14:15" x14ac:dyDescent="0.25">
      <c r="N366" s="13"/>
      <c r="O366" s="13"/>
    </row>
    <row r="367" spans="14:15" x14ac:dyDescent="0.25">
      <c r="N367" s="13"/>
      <c r="O367" s="13"/>
    </row>
    <row r="368" spans="14:15" x14ac:dyDescent="0.25">
      <c r="N368" s="13"/>
      <c r="O368" s="13"/>
    </row>
    <row r="369" spans="14:15" x14ac:dyDescent="0.25">
      <c r="N369" s="13"/>
      <c r="O369" s="13"/>
    </row>
  </sheetData>
  <mergeCells count="3">
    <mergeCell ref="L12:M12"/>
    <mergeCell ref="L24:M24"/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8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28" sqref="F28"/>
    </sheetView>
  </sheetViews>
  <sheetFormatPr defaultRowHeight="14" x14ac:dyDescent="0.3"/>
  <cols>
    <col min="1" max="1" width="32.54296875" style="1" bestFit="1" customWidth="1"/>
    <col min="2" max="2" width="10.90625" style="1" bestFit="1" customWidth="1"/>
    <col min="3" max="3" width="20" style="1" customWidth="1"/>
    <col min="4" max="8" width="16.6328125" style="1" customWidth="1"/>
    <col min="9" max="9" width="18.453125" style="1" customWidth="1"/>
    <col min="10" max="10" width="18.6328125" style="1" customWidth="1"/>
    <col min="11" max="11" width="7" style="1" bestFit="1" customWidth="1"/>
    <col min="12" max="12" width="16.54296875" style="1" bestFit="1" customWidth="1"/>
    <col min="13" max="13" width="16.54296875" style="1" customWidth="1"/>
    <col min="14" max="15" width="8.7265625" style="1"/>
    <col min="16" max="16" width="16.7265625" style="1" bestFit="1" customWidth="1"/>
    <col min="17" max="17" width="16.1796875" style="1" bestFit="1" customWidth="1"/>
    <col min="18" max="20" width="8.7265625" style="1"/>
    <col min="21" max="21" width="11.26953125" style="1" customWidth="1"/>
    <col min="22" max="24" width="8.7265625" style="1"/>
    <col min="25" max="25" width="9.36328125" style="1" bestFit="1" customWidth="1"/>
    <col min="26" max="36" width="8.7265625" style="1"/>
    <col min="37" max="37" width="9.90625" style="1" bestFit="1" customWidth="1"/>
    <col min="38" max="16384" width="8.7265625" style="1"/>
  </cols>
  <sheetData>
    <row r="1" spans="1:42" ht="15" customHeight="1" x14ac:dyDescent="0.3">
      <c r="A1" s="141" t="s">
        <v>114</v>
      </c>
      <c r="B1" s="141"/>
      <c r="C1" s="141"/>
      <c r="D1" s="14" t="s">
        <v>180</v>
      </c>
      <c r="E1" s="14" t="s">
        <v>181</v>
      </c>
      <c r="F1" s="22" t="s">
        <v>184</v>
      </c>
      <c r="G1" s="22" t="s">
        <v>195</v>
      </c>
      <c r="H1" s="22" t="s">
        <v>196</v>
      </c>
      <c r="I1" s="83" t="s">
        <v>178</v>
      </c>
      <c r="J1" s="83" t="s">
        <v>207</v>
      </c>
      <c r="K1" s="83" t="s">
        <v>208</v>
      </c>
      <c r="L1" s="14" t="s">
        <v>202</v>
      </c>
      <c r="M1" s="14" t="s">
        <v>217</v>
      </c>
      <c r="N1" s="84" t="s">
        <v>204</v>
      </c>
      <c r="O1" s="84" t="s">
        <v>183</v>
      </c>
      <c r="P1" s="84" t="s">
        <v>195</v>
      </c>
      <c r="Q1" s="84" t="s">
        <v>196</v>
      </c>
      <c r="R1" s="84" t="s">
        <v>206</v>
      </c>
      <c r="S1" s="84" t="s">
        <v>198</v>
      </c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M1" s="65"/>
    </row>
    <row r="2" spans="1:42" ht="15" x14ac:dyDescent="0.3">
      <c r="A2" s="1" t="s">
        <v>171</v>
      </c>
      <c r="B2" s="1" t="s">
        <v>119</v>
      </c>
      <c r="C2" s="1" t="s">
        <v>205</v>
      </c>
      <c r="D2" s="25" t="s">
        <v>177</v>
      </c>
      <c r="E2" s="25" t="s">
        <v>177</v>
      </c>
      <c r="F2" s="24" t="s">
        <v>177</v>
      </c>
      <c r="G2" s="24" t="s">
        <v>177</v>
      </c>
      <c r="H2" s="24" t="s">
        <v>177</v>
      </c>
      <c r="I2" s="10" t="s">
        <v>179</v>
      </c>
      <c r="J2" s="12" t="s">
        <v>177</v>
      </c>
      <c r="K2" s="12" t="s">
        <v>177</v>
      </c>
      <c r="L2" s="24"/>
      <c r="M2" s="24"/>
      <c r="N2" s="11"/>
      <c r="O2" s="11"/>
      <c r="P2" s="11"/>
      <c r="Q2" s="11"/>
      <c r="R2" s="11"/>
      <c r="S2" s="11"/>
      <c r="U2" s="67"/>
      <c r="V2" s="68"/>
      <c r="W2" s="68"/>
      <c r="X2" s="67"/>
    </row>
    <row r="3" spans="1:42" ht="15" x14ac:dyDescent="0.3">
      <c r="A3" s="1" t="s">
        <v>39</v>
      </c>
      <c r="B3" s="1" t="s">
        <v>124</v>
      </c>
      <c r="C3" s="8">
        <v>0.27</v>
      </c>
      <c r="D3" s="71">
        <v>0.39156178109200435</v>
      </c>
      <c r="E3" s="8">
        <v>0.37</v>
      </c>
      <c r="F3" s="8">
        <v>3.3624473605062766E-2</v>
      </c>
      <c r="G3" s="8">
        <v>5.123284763990571E-2</v>
      </c>
      <c r="H3" s="8">
        <v>1.2930615416435032E-2</v>
      </c>
      <c r="I3" s="8">
        <v>5.3966292875622615E-2</v>
      </c>
      <c r="J3" s="9">
        <v>6.0000000000000001E-3</v>
      </c>
      <c r="K3" s="2">
        <v>0.61832308190352869</v>
      </c>
      <c r="L3" s="32" t="s">
        <v>112</v>
      </c>
      <c r="M3" s="32"/>
      <c r="N3" s="72">
        <f>(E3*$K$19)/(K3*$E$19)-1</f>
        <v>5.110165794066317</v>
      </c>
      <c r="O3" s="72">
        <f>(F3*$K$19)/(K3*$F$19)-1</f>
        <v>4.8567278678269821E-2</v>
      </c>
      <c r="P3" s="72">
        <f>(G3*$K$19)/(K3*$G$19)-1</f>
        <v>0.3950600311939223</v>
      </c>
      <c r="Q3" s="72">
        <f>(H3*$K$19)/(K3*$H$19)-1</f>
        <v>-0.46738630414286775</v>
      </c>
      <c r="R3" s="72">
        <f>(I3*$K$19)/(K3*$I$19)-1</f>
        <v>-0.7711118085410531</v>
      </c>
      <c r="S3" s="8">
        <f t="shared" ref="S3:S19" si="0">(J3*$K$19)/(K3*$J$19)-1</f>
        <v>-0.96543589431389265</v>
      </c>
      <c r="T3" s="69"/>
      <c r="U3" s="67"/>
      <c r="V3" s="68"/>
      <c r="W3" s="68"/>
      <c r="X3" s="68"/>
      <c r="Y3" s="72"/>
      <c r="Z3" s="2"/>
      <c r="AA3" s="2"/>
      <c r="AB3" s="2"/>
      <c r="AC3" s="2"/>
      <c r="AD3" s="2"/>
      <c r="AE3" s="2"/>
      <c r="AF3" s="2"/>
      <c r="AG3" s="2"/>
      <c r="AH3" s="2"/>
      <c r="AI3" s="8"/>
      <c r="AJ3" s="8"/>
      <c r="AK3" s="73"/>
      <c r="AO3" s="73"/>
      <c r="AP3" s="73"/>
    </row>
    <row r="4" spans="1:42" ht="15" x14ac:dyDescent="0.3">
      <c r="A4" s="1" t="s">
        <v>40</v>
      </c>
      <c r="B4" s="1" t="s">
        <v>125</v>
      </c>
      <c r="C4" s="8">
        <v>0.88</v>
      </c>
      <c r="D4" s="8">
        <v>8.4363987853780797E-2</v>
      </c>
      <c r="E4" s="8">
        <v>0.09</v>
      </c>
      <c r="F4" s="8">
        <v>3.2364073225042429E-2</v>
      </c>
      <c r="G4" s="8">
        <v>4.205646650828529E-2</v>
      </c>
      <c r="H4" s="8">
        <v>1.5788095523008264E-2</v>
      </c>
      <c r="I4" s="8">
        <v>3.0516949927486835E-2</v>
      </c>
      <c r="J4" s="9">
        <v>7.0000000000000001E-3</v>
      </c>
      <c r="K4" s="2">
        <v>0.58915746435979521</v>
      </c>
      <c r="L4" s="32" t="s">
        <v>112</v>
      </c>
      <c r="M4" s="32"/>
      <c r="N4" s="72">
        <f>(E4*$K$19)/(K4*$E$19)-1</f>
        <v>0.55983210379038417</v>
      </c>
      <c r="O4" s="72">
        <f>(F4*$K$19)/(K4*$F$19)-1</f>
        <v>5.9224595514883349E-2</v>
      </c>
      <c r="P4" s="72">
        <f>(G4*$K$19)/(K4*$G$19)-1</f>
        <v>0.20188041039356674</v>
      </c>
      <c r="Q4" s="72">
        <f>(H4*$K$19)/(K4*$H$19)-1</f>
        <v>-0.31749324398794398</v>
      </c>
      <c r="R4" s="72">
        <f>(I4*$K$19)/(K4*$I$19)-1</f>
        <v>-0.86416052283518574</v>
      </c>
      <c r="S4" s="8">
        <f t="shared" si="0"/>
        <v>-0.95767897392816792</v>
      </c>
      <c r="T4" s="69"/>
      <c r="U4" s="67"/>
      <c r="V4" s="67"/>
      <c r="W4" s="74"/>
      <c r="X4" s="75"/>
      <c r="Y4" s="72"/>
      <c r="Z4" s="2"/>
      <c r="AA4" s="2"/>
      <c r="AB4" s="2"/>
      <c r="AC4" s="2"/>
      <c r="AD4" s="2"/>
      <c r="AE4" s="2"/>
      <c r="AF4" s="2"/>
      <c r="AG4" s="2"/>
      <c r="AH4" s="2"/>
      <c r="AI4" s="8"/>
      <c r="AJ4" s="8"/>
      <c r="AK4" s="73"/>
      <c r="AO4" s="73"/>
      <c r="AP4" s="73"/>
    </row>
    <row r="5" spans="1:42" ht="15" x14ac:dyDescent="0.3">
      <c r="A5" s="1" t="s">
        <v>41</v>
      </c>
      <c r="B5" s="1" t="s">
        <v>126</v>
      </c>
      <c r="C5" s="8">
        <v>5.94</v>
      </c>
      <c r="D5" s="76">
        <v>5.2706477440305419E-2</v>
      </c>
      <c r="E5" s="8">
        <v>0.06</v>
      </c>
      <c r="F5" s="8">
        <v>3.0025144583115185E-2</v>
      </c>
      <c r="G5" s="8">
        <v>3.3942015725765516E-2</v>
      </c>
      <c r="H5" s="8">
        <v>2.3351264745834325E-2</v>
      </c>
      <c r="I5" s="8">
        <v>2.0500125022021223E-2</v>
      </c>
      <c r="J5" s="9">
        <v>1E-3</v>
      </c>
      <c r="K5" s="2">
        <v>0.61697420956080717</v>
      </c>
      <c r="L5" s="32" t="s">
        <v>112</v>
      </c>
      <c r="M5" s="32"/>
      <c r="N5" s="72">
        <f>(E5*$K$19)/(K5*$E$19)-1</f>
        <v>-6.9960647135987042E-3</v>
      </c>
      <c r="O5" s="72">
        <f>(F5*$K$19)/(K5*$F$19)-1</f>
        <v>-6.1629463606867052E-2</v>
      </c>
      <c r="P5" s="72">
        <f>(G5*$K$19)/(K5*$G$19)-1</f>
        <v>-7.3745182799045073E-2</v>
      </c>
      <c r="Q5" s="72">
        <f>(H5*$K$19)/(K5*$H$19)-1</f>
        <v>-3.6055585500784137E-2</v>
      </c>
      <c r="R5" s="72">
        <f>(I5*$K$19)/(K5*$I$19)-1</f>
        <v>-0.91286236672139975</v>
      </c>
      <c r="S5" s="8">
        <f t="shared" si="0"/>
        <v>-0.99422672130647438</v>
      </c>
      <c r="T5" s="69"/>
      <c r="U5" s="67"/>
      <c r="V5" s="67"/>
      <c r="W5" s="74"/>
      <c r="X5" s="75"/>
      <c r="Y5" s="72"/>
      <c r="Z5" s="2"/>
      <c r="AA5" s="2"/>
      <c r="AB5" s="2"/>
      <c r="AC5" s="2"/>
      <c r="AD5" s="2"/>
      <c r="AE5" s="2"/>
      <c r="AF5" s="2"/>
      <c r="AG5" s="2"/>
      <c r="AH5" s="2"/>
      <c r="AI5" s="8"/>
      <c r="AJ5" s="8"/>
      <c r="AK5" s="73"/>
      <c r="AO5" s="73"/>
      <c r="AP5" s="73"/>
    </row>
    <row r="6" spans="1:42" ht="15" x14ac:dyDescent="0.3">
      <c r="A6" s="1" t="s">
        <v>42</v>
      </c>
      <c r="C6" s="8"/>
      <c r="D6" s="76"/>
      <c r="E6" s="8"/>
      <c r="F6" s="8"/>
      <c r="G6" s="8"/>
      <c r="H6" s="8"/>
      <c r="I6" s="8"/>
      <c r="J6" s="9">
        <v>0</v>
      </c>
      <c r="K6" s="2">
        <v>0.59301983014005988</v>
      </c>
      <c r="L6" s="32" t="s">
        <v>112</v>
      </c>
      <c r="M6" s="32"/>
      <c r="N6" s="72" t="s">
        <v>197</v>
      </c>
      <c r="O6" s="72" t="s">
        <v>197</v>
      </c>
      <c r="P6" s="72" t="s">
        <v>197</v>
      </c>
      <c r="Q6" s="72" t="s">
        <v>197</v>
      </c>
      <c r="R6" s="72" t="s">
        <v>197</v>
      </c>
      <c r="S6" s="8">
        <f t="shared" si="0"/>
        <v>-1</v>
      </c>
      <c r="T6" s="69"/>
      <c r="U6" s="67"/>
      <c r="V6" s="67"/>
      <c r="W6" s="74"/>
      <c r="X6" s="75"/>
      <c r="Y6" s="72"/>
      <c r="Z6" s="2"/>
      <c r="AA6" s="2"/>
      <c r="AB6" s="2"/>
      <c r="AC6" s="2"/>
      <c r="AD6" s="2"/>
      <c r="AE6" s="2"/>
      <c r="AF6" s="2"/>
      <c r="AG6" s="2"/>
      <c r="AH6" s="2"/>
      <c r="AI6" s="8"/>
      <c r="AJ6" s="8"/>
      <c r="AK6" s="73"/>
      <c r="AO6" s="73"/>
      <c r="AP6" s="73"/>
    </row>
    <row r="7" spans="1:42" ht="15" x14ac:dyDescent="0.3">
      <c r="A7" s="1" t="s">
        <v>43</v>
      </c>
      <c r="C7" s="8"/>
      <c r="D7" s="76"/>
      <c r="E7" s="8"/>
      <c r="F7" s="8"/>
      <c r="G7" s="8"/>
      <c r="H7" s="8"/>
      <c r="I7" s="8"/>
      <c r="J7" s="9">
        <v>4.0000000000000001E-3</v>
      </c>
      <c r="K7" s="2">
        <v>0.61919235519106031</v>
      </c>
      <c r="L7" s="32" t="s">
        <v>112</v>
      </c>
      <c r="M7" s="32"/>
      <c r="N7" s="72" t="s">
        <v>197</v>
      </c>
      <c r="O7" s="72" t="s">
        <v>197</v>
      </c>
      <c r="P7" s="72" t="s">
        <v>197</v>
      </c>
      <c r="Q7" s="72" t="s">
        <v>197</v>
      </c>
      <c r="R7" s="72" t="s">
        <v>197</v>
      </c>
      <c r="S7" s="8">
        <f t="shared" si="0"/>
        <v>-0.97698961217043379</v>
      </c>
      <c r="T7" s="69"/>
      <c r="U7" s="67"/>
      <c r="V7" s="67"/>
      <c r="W7" s="74"/>
      <c r="X7" s="75"/>
      <c r="Y7" s="72"/>
      <c r="Z7" s="2"/>
      <c r="AA7" s="2"/>
      <c r="AB7" s="2"/>
      <c r="AC7" s="2"/>
      <c r="AD7" s="2"/>
      <c r="AE7" s="2"/>
      <c r="AF7" s="2"/>
      <c r="AG7" s="2"/>
      <c r="AH7" s="2"/>
      <c r="AI7" s="8"/>
      <c r="AJ7" s="8"/>
      <c r="AK7" s="73"/>
      <c r="AO7" s="73"/>
      <c r="AP7" s="73"/>
    </row>
    <row r="8" spans="1:42" ht="15.5" customHeight="1" x14ac:dyDescent="0.3">
      <c r="A8" s="1" t="s">
        <v>44</v>
      </c>
      <c r="B8" s="13" t="s">
        <v>127</v>
      </c>
      <c r="C8" s="8">
        <v>12.0396</v>
      </c>
      <c r="D8" s="76"/>
      <c r="E8" s="8">
        <v>0.05</v>
      </c>
      <c r="F8" s="8">
        <v>2.7392640074401862E-2</v>
      </c>
      <c r="G8" s="8">
        <v>3.1069198168171726E-2</v>
      </c>
      <c r="H8" s="8">
        <v>2.1318218995638478E-2</v>
      </c>
      <c r="I8" s="8"/>
      <c r="J8" s="9">
        <v>5.0000000000000001E-3</v>
      </c>
      <c r="K8" s="2">
        <v>0.59320408138795966</v>
      </c>
      <c r="L8" s="32" t="s">
        <v>112</v>
      </c>
      <c r="M8" s="32"/>
      <c r="N8" s="72">
        <f>(E8*$K$19)/(K8*$E$19)-1</f>
        <v>-0.13933804951995954</v>
      </c>
      <c r="O8" s="72">
        <f>(F8*$K$19)/(K8*$F$19)-1</f>
        <v>-0.10959820544009136</v>
      </c>
      <c r="P8" s="72">
        <f>(G8*$K$19)/(K8*$G$19)-1</f>
        <v>-0.11816816283534304</v>
      </c>
      <c r="Q8" s="72">
        <f>(H8*$K$19)/(K8*$H$19)-1</f>
        <v>-8.4717028377258807E-2</v>
      </c>
      <c r="R8" s="72" t="s">
        <v>197</v>
      </c>
      <c r="S8" s="8">
        <f t="shared" si="0"/>
        <v>-0.96997690870418463</v>
      </c>
      <c r="T8" s="69"/>
      <c r="U8" s="67"/>
      <c r="V8" s="67"/>
      <c r="W8" s="74"/>
      <c r="X8" s="75"/>
      <c r="Y8" s="72"/>
      <c r="Z8" s="2"/>
      <c r="AA8" s="2"/>
      <c r="AB8" s="2"/>
      <c r="AC8" s="2"/>
      <c r="AD8" s="2"/>
      <c r="AE8" s="2"/>
      <c r="AF8" s="2"/>
      <c r="AG8" s="2"/>
      <c r="AH8" s="2"/>
      <c r="AI8" s="8"/>
      <c r="AJ8" s="8"/>
      <c r="AK8" s="73"/>
      <c r="AO8" s="73"/>
      <c r="AP8" s="73"/>
    </row>
    <row r="9" spans="1:42" ht="15.5" customHeight="1" x14ac:dyDescent="0.3">
      <c r="A9" s="1" t="s">
        <v>45</v>
      </c>
      <c r="B9" s="13" t="s">
        <v>128</v>
      </c>
      <c r="C9" s="8">
        <v>15.36192</v>
      </c>
      <c r="D9" s="76"/>
      <c r="E9" s="8">
        <v>0.03</v>
      </c>
      <c r="F9" s="8">
        <v>2.0063525998874093E-2</v>
      </c>
      <c r="G9" s="8">
        <v>2.1843534893717653E-2</v>
      </c>
      <c r="H9" s="8">
        <v>1.7094121016108882E-2</v>
      </c>
      <c r="I9" s="8">
        <v>1.6972563645139532E-2</v>
      </c>
      <c r="J9" s="9">
        <v>2E-3</v>
      </c>
      <c r="K9" s="2">
        <v>0.58765871731232688</v>
      </c>
      <c r="L9" s="32" t="s">
        <v>112</v>
      </c>
      <c r="M9" s="32"/>
      <c r="N9" s="72">
        <f>(E9*$K$19)/(K9*$E$19)-1</f>
        <v>-0.47872991583779656</v>
      </c>
      <c r="O9" s="72">
        <f>(F9*$K$19)/(K9*$F$19)-1</f>
        <v>-0.34167804030314397</v>
      </c>
      <c r="P9" s="72">
        <f>(G9*$K$19)/(K9*$G$19)-1</f>
        <v>-0.37416824251190128</v>
      </c>
      <c r="Q9" s="72">
        <f>(H9*$K$19)/(K9*$H$19)-1</f>
        <v>-0.25915017081453096</v>
      </c>
      <c r="R9" s="72">
        <f>(I9*$K$19)/(K9*$I$19)-1</f>
        <v>-0.92425769392317947</v>
      </c>
      <c r="S9" s="8">
        <f t="shared" si="0"/>
        <v>-0.98787743990320454</v>
      </c>
      <c r="T9" s="69"/>
      <c r="U9" s="67"/>
      <c r="V9" s="67"/>
      <c r="W9" s="74"/>
      <c r="X9" s="75"/>
      <c r="Y9" s="72"/>
      <c r="Z9" s="2"/>
      <c r="AA9" s="2"/>
      <c r="AB9" s="2"/>
      <c r="AC9" s="2"/>
      <c r="AD9" s="2"/>
      <c r="AE9" s="2"/>
      <c r="AF9" s="2"/>
      <c r="AG9" s="2"/>
      <c r="AH9" s="2"/>
      <c r="AI9" s="8"/>
      <c r="AJ9" s="8"/>
      <c r="AK9" s="73"/>
      <c r="AO9" s="73"/>
      <c r="AP9" s="73"/>
    </row>
    <row r="10" spans="1:42" ht="15" x14ac:dyDescent="0.3">
      <c r="A10" s="1" t="s">
        <v>46</v>
      </c>
      <c r="C10" s="8">
        <v>15.5448</v>
      </c>
      <c r="D10" s="76"/>
      <c r="J10" s="9">
        <v>5.5E-2</v>
      </c>
      <c r="K10" s="2">
        <v>0.60165701473568101</v>
      </c>
      <c r="L10" s="32" t="s">
        <v>112</v>
      </c>
      <c r="M10" s="32"/>
      <c r="N10" s="72" t="s">
        <v>197</v>
      </c>
      <c r="O10" s="72" t="s">
        <v>197</v>
      </c>
      <c r="P10" s="72" t="s">
        <v>197</v>
      </c>
      <c r="Q10" s="72" t="s">
        <v>197</v>
      </c>
      <c r="R10" s="72" t="s">
        <v>197</v>
      </c>
      <c r="S10" s="8">
        <f t="shared" si="0"/>
        <v>-0.67438587364557367</v>
      </c>
      <c r="T10" s="69"/>
      <c r="U10" s="67"/>
      <c r="V10" s="67"/>
      <c r="W10" s="74"/>
      <c r="X10" s="75"/>
      <c r="Y10" s="72"/>
      <c r="Z10" s="2"/>
      <c r="AA10" s="2"/>
      <c r="AB10" s="2"/>
      <c r="AC10" s="2"/>
      <c r="AD10" s="2"/>
      <c r="AE10" s="2"/>
      <c r="AF10" s="2"/>
      <c r="AG10" s="2"/>
      <c r="AH10" s="2"/>
      <c r="AI10" s="8"/>
      <c r="AJ10" s="8"/>
      <c r="AK10" s="73"/>
      <c r="AO10" s="73"/>
      <c r="AP10" s="73"/>
    </row>
    <row r="11" spans="1:42" x14ac:dyDescent="0.3">
      <c r="A11" s="1" t="s">
        <v>47</v>
      </c>
      <c r="C11" s="81">
        <v>15.82</v>
      </c>
      <c r="D11" s="76"/>
      <c r="E11" s="8"/>
      <c r="F11" s="8"/>
      <c r="G11" s="8"/>
      <c r="H11" s="8"/>
      <c r="I11" s="8"/>
      <c r="J11" s="9">
        <v>1.0999999999999999E-2</v>
      </c>
      <c r="K11" s="2">
        <v>0.57959545819694736</v>
      </c>
      <c r="L11" s="32" t="s">
        <v>112</v>
      </c>
      <c r="M11" s="32"/>
      <c r="N11" s="72" t="s">
        <v>197</v>
      </c>
      <c r="O11" s="72" t="s">
        <v>197</v>
      </c>
      <c r="P11" s="72" t="s">
        <v>197</v>
      </c>
      <c r="Q11" s="72" t="s">
        <v>197</v>
      </c>
      <c r="R11" s="72" t="s">
        <v>197</v>
      </c>
      <c r="S11" s="8">
        <f t="shared" si="0"/>
        <v>-0.93239835804524152</v>
      </c>
      <c r="T11" s="69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8"/>
      <c r="AJ11" s="8"/>
      <c r="AK11" s="73"/>
      <c r="AO11" s="73"/>
      <c r="AP11" s="73"/>
    </row>
    <row r="12" spans="1:42" x14ac:dyDescent="0.3">
      <c r="A12" s="1" t="s">
        <v>48</v>
      </c>
      <c r="C12" s="81">
        <v>15.88</v>
      </c>
      <c r="D12" s="76"/>
      <c r="E12" s="8"/>
      <c r="F12" s="8"/>
      <c r="G12" s="8"/>
      <c r="H12" s="8"/>
      <c r="I12" s="8"/>
      <c r="J12" s="9">
        <v>9.4E-2</v>
      </c>
      <c r="K12" s="2">
        <v>0.5670659328801122</v>
      </c>
      <c r="L12" s="32" t="s">
        <v>209</v>
      </c>
      <c r="M12" s="32"/>
      <c r="N12" s="72" t="s">
        <v>197</v>
      </c>
      <c r="O12" s="72" t="s">
        <v>197</v>
      </c>
      <c r="P12" s="72" t="s">
        <v>197</v>
      </c>
      <c r="Q12" s="72" t="s">
        <v>197</v>
      </c>
      <c r="R12" s="72" t="s">
        <v>197</v>
      </c>
      <c r="S12" s="8">
        <f t="shared" si="0"/>
        <v>-0.40954904520611601</v>
      </c>
      <c r="T12" s="69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8"/>
      <c r="AJ12" s="8"/>
      <c r="AK12" s="73"/>
      <c r="AO12" s="73"/>
      <c r="AP12" s="73"/>
    </row>
    <row r="13" spans="1:42" x14ac:dyDescent="0.3">
      <c r="A13" s="1" t="s">
        <v>49</v>
      </c>
      <c r="C13" s="82">
        <v>16</v>
      </c>
      <c r="D13" s="76"/>
      <c r="E13" s="8"/>
      <c r="F13" s="8"/>
      <c r="G13" s="8"/>
      <c r="H13" s="8"/>
      <c r="I13" s="8"/>
      <c r="J13" s="9">
        <v>1E-3</v>
      </c>
      <c r="K13" s="2">
        <v>0.60048799203865566</v>
      </c>
      <c r="L13" s="32" t="s">
        <v>210</v>
      </c>
      <c r="M13" s="32"/>
      <c r="N13" s="72" t="s">
        <v>197</v>
      </c>
      <c r="O13" s="72" t="s">
        <v>197</v>
      </c>
      <c r="P13" s="72" t="s">
        <v>197</v>
      </c>
      <c r="Q13" s="72" t="s">
        <v>197</v>
      </c>
      <c r="R13" s="72" t="s">
        <v>197</v>
      </c>
      <c r="S13" s="8">
        <f t="shared" si="0"/>
        <v>-0.99406821767339704</v>
      </c>
      <c r="T13" s="6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8"/>
      <c r="AJ13" s="8"/>
      <c r="AK13" s="73"/>
      <c r="AO13" s="73"/>
      <c r="AP13" s="73"/>
    </row>
    <row r="14" spans="1:42" x14ac:dyDescent="0.3">
      <c r="A14" s="1" t="s">
        <v>50</v>
      </c>
      <c r="B14" s="13" t="s">
        <v>129</v>
      </c>
      <c r="C14" s="82">
        <v>16.399999999999999</v>
      </c>
      <c r="D14" s="76"/>
      <c r="E14" s="8">
        <v>0.04</v>
      </c>
      <c r="F14" s="8">
        <v>2.1900809019505932E-2</v>
      </c>
      <c r="G14" s="8">
        <v>2.4356855532319262E-2</v>
      </c>
      <c r="H14" s="8">
        <v>1.7812862560455601E-2</v>
      </c>
      <c r="I14" s="8"/>
      <c r="J14" s="9">
        <v>0.14199999999999999</v>
      </c>
      <c r="K14" s="2">
        <v>0.62830473723966762</v>
      </c>
      <c r="L14" s="32" t="s">
        <v>211</v>
      </c>
      <c r="M14" s="32"/>
      <c r="N14" s="72">
        <f>(E14*$K$19)/(K14*$E$19)-1</f>
        <v>-0.34993559467582658</v>
      </c>
      <c r="O14" s="72">
        <f>(F14*$K$19)/(K14*$F$19)-1</f>
        <v>-0.32788112811158732</v>
      </c>
      <c r="P14" s="72">
        <f>(G14*$K$19)/(K14*$G$19)-1</f>
        <v>-0.3473043089672031</v>
      </c>
      <c r="Q14" s="72">
        <f>(H14*$K$19)/(K14*$H$19)-1</f>
        <v>-0.27794217875023286</v>
      </c>
      <c r="R14" s="72">
        <f>(I14*$K$19)/(K14*$I$19)-1</f>
        <v>-1</v>
      </c>
      <c r="S14" s="8">
        <f t="shared" si="0"/>
        <v>-0.19497838177878524</v>
      </c>
      <c r="T14" s="69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8"/>
      <c r="AJ14" s="8"/>
      <c r="AK14" s="73"/>
      <c r="AO14" s="73"/>
      <c r="AP14" s="73"/>
    </row>
    <row r="15" spans="1:42" x14ac:dyDescent="0.3">
      <c r="A15" s="1" t="s">
        <v>51</v>
      </c>
      <c r="B15" s="1" t="s">
        <v>130</v>
      </c>
      <c r="C15" s="8">
        <v>18.75</v>
      </c>
      <c r="D15" s="8">
        <v>3.829574601717179E-2</v>
      </c>
      <c r="E15" s="8">
        <v>0.05</v>
      </c>
      <c r="F15" s="8">
        <v>3.0019683107025522E-2</v>
      </c>
      <c r="G15" s="8">
        <v>3.3546815500770662E-2</v>
      </c>
      <c r="H15" s="8">
        <v>2.4123380014697243E-2</v>
      </c>
      <c r="I15" s="8">
        <v>0.14415031535086745</v>
      </c>
      <c r="J15" s="9">
        <v>0.151</v>
      </c>
      <c r="K15" s="2">
        <v>0.58169370406340293</v>
      </c>
      <c r="L15" s="32" t="s">
        <v>212</v>
      </c>
      <c r="M15" s="32"/>
      <c r="N15" s="72">
        <f>(E15*$K$19)/(K15*$E$19)-1</f>
        <v>-0.12230753375244752</v>
      </c>
      <c r="O15" s="72">
        <f>(F15*$K$19)/(K15*$F$19)-1</f>
        <v>-4.8970674334787301E-3</v>
      </c>
      <c r="P15" s="72">
        <f>(G15*$K$19)/(K15*$G$19)-1</f>
        <v>-2.9005440656024284E-2</v>
      </c>
      <c r="Q15" s="72">
        <f>(H15*$K$19)/(K15*$H$19)-1</f>
        <v>5.621514085149637E-2</v>
      </c>
      <c r="R15" s="72">
        <f>(I15*$K$19)/(K15*$I$19)-1</f>
        <v>-0.35011353195718953</v>
      </c>
      <c r="S15" s="8">
        <f t="shared" si="0"/>
        <v>-7.536119253455531E-2</v>
      </c>
      <c r="T15" s="6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8"/>
      <c r="AJ15" s="8"/>
      <c r="AK15" s="73"/>
      <c r="AO15" s="73"/>
      <c r="AP15" s="73"/>
    </row>
    <row r="16" spans="1:42" x14ac:dyDescent="0.3">
      <c r="A16" s="1" t="s">
        <v>52</v>
      </c>
      <c r="B16" s="1" t="s">
        <v>131</v>
      </c>
      <c r="C16" s="8">
        <f>AVERAGE(21.336,21.6408)</f>
        <v>21.488399999999999</v>
      </c>
      <c r="D16" s="71">
        <v>4.1513795328451564E-2</v>
      </c>
      <c r="E16" s="8">
        <v>7.0000000000000007E-2</v>
      </c>
      <c r="F16" s="8">
        <v>3.9038272343786241E-2</v>
      </c>
      <c r="G16" s="8">
        <v>4.298278317502631E-2</v>
      </c>
      <c r="H16" s="8">
        <v>3.2292783393176046E-2</v>
      </c>
      <c r="I16" s="8">
        <v>0.11278849318252201</v>
      </c>
      <c r="J16" s="9">
        <v>0.1001372544054978</v>
      </c>
      <c r="K16" s="2">
        <v>0.6097502487920099</v>
      </c>
      <c r="L16" s="32" t="s">
        <v>213</v>
      </c>
      <c r="M16" s="32"/>
      <c r="N16" s="72">
        <f>(E16*$K$19)/(K16*$E$19)-1</f>
        <v>0.17222986923606332</v>
      </c>
      <c r="O16" s="72">
        <f>(F16*$K$19)/(K16*$F$19)-1</f>
        <v>0.23451073060070415</v>
      </c>
      <c r="P16" s="72">
        <f>(G16*$K$19)/(K16*$G$19)-1</f>
        <v>0.18686796101623471</v>
      </c>
      <c r="Q16" s="72">
        <f>(H16*$K$19)/(K16*$H$19)-1</f>
        <v>0.34884512636951159</v>
      </c>
      <c r="R16" s="72">
        <f>(I16*$K$19)/(K16*$I$19)-1</f>
        <v>-0.51490246354472879</v>
      </c>
      <c r="S16" s="8">
        <f t="shared" si="0"/>
        <v>-0.41503049516238333</v>
      </c>
      <c r="T16" s="69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8"/>
      <c r="AJ16" s="8"/>
      <c r="AK16" s="73"/>
      <c r="AO16" s="73"/>
      <c r="AP16" s="73"/>
    </row>
    <row r="17" spans="1:42" x14ac:dyDescent="0.3">
      <c r="A17" s="1" t="s">
        <v>53</v>
      </c>
      <c r="C17" s="81">
        <v>25.63</v>
      </c>
      <c r="D17" s="71"/>
      <c r="E17" s="8"/>
      <c r="F17" s="8"/>
      <c r="G17" s="8"/>
      <c r="H17" s="8"/>
      <c r="I17" s="8"/>
      <c r="J17" s="9">
        <v>0.17478660591558265</v>
      </c>
      <c r="K17" s="2">
        <v>0.62040980056544859</v>
      </c>
      <c r="L17" s="32" t="s">
        <v>214</v>
      </c>
      <c r="M17" s="32"/>
      <c r="N17" s="72" t="s">
        <v>197</v>
      </c>
      <c r="O17" s="72" t="s">
        <v>197</v>
      </c>
      <c r="P17" s="72" t="s">
        <v>197</v>
      </c>
      <c r="Q17" s="72" t="s">
        <v>197</v>
      </c>
      <c r="R17" s="72" t="s">
        <v>197</v>
      </c>
      <c r="S17" s="8">
        <f t="shared" si="0"/>
        <v>3.5038253960710808E-3</v>
      </c>
      <c r="T17" s="69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8"/>
      <c r="AJ17" s="8"/>
      <c r="AK17" s="73"/>
      <c r="AO17" s="73"/>
      <c r="AP17" s="73"/>
    </row>
    <row r="18" spans="1:42" x14ac:dyDescent="0.3">
      <c r="A18" s="1" t="s">
        <v>54</v>
      </c>
      <c r="C18" s="81">
        <v>28.96</v>
      </c>
      <c r="D18" s="71"/>
      <c r="E18" s="8"/>
      <c r="F18" s="8"/>
      <c r="G18" s="8"/>
      <c r="H18" s="8"/>
      <c r="I18" s="8"/>
      <c r="J18" s="9">
        <v>0.13800000000000001</v>
      </c>
      <c r="K18" s="2">
        <v>0.62815486253492081</v>
      </c>
      <c r="L18" s="32" t="s">
        <v>215</v>
      </c>
      <c r="M18" s="32"/>
      <c r="N18" s="72" t="s">
        <v>197</v>
      </c>
      <c r="O18" s="72" t="s">
        <v>197</v>
      </c>
      <c r="P18" s="72" t="s">
        <v>197</v>
      </c>
      <c r="Q18" s="72" t="s">
        <v>197</v>
      </c>
      <c r="R18" s="72" t="s">
        <v>197</v>
      </c>
      <c r="S18" s="8">
        <f t="shared" si="0"/>
        <v>-0.21746838336803131</v>
      </c>
      <c r="T18" s="69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8"/>
      <c r="AJ18" s="8"/>
      <c r="AK18" s="73"/>
      <c r="AO18" s="73"/>
      <c r="AP18" s="73"/>
    </row>
    <row r="19" spans="1:42" x14ac:dyDescent="0.3">
      <c r="A19" s="1" t="s">
        <v>55</v>
      </c>
      <c r="B19" s="1" t="s">
        <v>132</v>
      </c>
      <c r="C19" s="8">
        <f>AVERAGE(30.48,30.7848)</f>
        <v>30.632400000000001</v>
      </c>
      <c r="D19" s="8">
        <v>4.6928119976052514E-2</v>
      </c>
      <c r="E19" s="8">
        <v>0.06</v>
      </c>
      <c r="F19" s="8">
        <v>3.1773255416968293E-2</v>
      </c>
      <c r="G19" s="8">
        <v>3.638799449280028E-2</v>
      </c>
      <c r="H19" s="8">
        <v>2.4055222933756577E-2</v>
      </c>
      <c r="I19" s="8">
        <v>0.23361553504264859</v>
      </c>
      <c r="J19" s="9">
        <v>0.17199999999999999</v>
      </c>
      <c r="K19" s="2">
        <v>0.61265781806409836</v>
      </c>
      <c r="L19" s="32" t="s">
        <v>216</v>
      </c>
      <c r="M19" s="32"/>
      <c r="N19" s="72">
        <f>(E19*$K$19)/(K19*$E$19)-1</f>
        <v>0</v>
      </c>
      <c r="O19" s="72">
        <f>(F19*$K$19)/(K19*$F$19)-1</f>
        <v>0</v>
      </c>
      <c r="P19" s="72">
        <f>(G19*$K$19)/(K19*$G$19)-1</f>
        <v>0</v>
      </c>
      <c r="Q19" s="72">
        <f>(H19*$K$19)/(K19*$H$19)-1</f>
        <v>0</v>
      </c>
      <c r="R19" s="72">
        <f>(I19*$K$19)/(K19*$I$19)-1</f>
        <v>0</v>
      </c>
      <c r="S19" s="8">
        <f t="shared" si="0"/>
        <v>0</v>
      </c>
      <c r="T19" s="69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8"/>
      <c r="AJ19" s="8"/>
      <c r="AK19" s="73"/>
      <c r="AO19" s="73"/>
      <c r="AP19" s="73"/>
    </row>
    <row r="20" spans="1:42" x14ac:dyDescent="0.3">
      <c r="A20" s="65"/>
      <c r="D20" s="79"/>
      <c r="E20" s="79"/>
      <c r="F20" s="79"/>
      <c r="G20" s="79"/>
      <c r="H20" s="79"/>
      <c r="I20" s="79"/>
      <c r="AH20" s="2"/>
      <c r="AI20" s="8"/>
    </row>
    <row r="21" spans="1:42" x14ac:dyDescent="0.3">
      <c r="D21" s="80"/>
      <c r="E21" s="80"/>
      <c r="F21" s="80"/>
      <c r="G21" s="80"/>
      <c r="H21" s="80"/>
      <c r="I21" s="80"/>
      <c r="J21" s="8"/>
      <c r="K21" s="79"/>
      <c r="L21" s="79"/>
      <c r="M21" s="79"/>
      <c r="AJ21" s="8"/>
    </row>
    <row r="22" spans="1:42" x14ac:dyDescent="0.3">
      <c r="B22" s="13"/>
      <c r="C22" s="78"/>
    </row>
    <row r="23" spans="1:42" x14ac:dyDescent="0.3">
      <c r="B23" s="13"/>
      <c r="C23" s="78"/>
      <c r="K23" s="77"/>
      <c r="L23" s="77"/>
      <c r="M23" s="77"/>
    </row>
    <row r="24" spans="1:42" x14ac:dyDescent="0.3">
      <c r="B24" s="13"/>
      <c r="C24" s="78"/>
      <c r="E24" s="35"/>
      <c r="F24" s="36"/>
      <c r="J24" s="2"/>
      <c r="K24" s="77"/>
      <c r="L24" s="77"/>
      <c r="M24" s="77"/>
    </row>
    <row r="25" spans="1:42" x14ac:dyDescent="0.3">
      <c r="C25" s="78"/>
      <c r="E25" s="35"/>
      <c r="F25" s="36"/>
      <c r="J25" s="2"/>
      <c r="K25" s="12"/>
      <c r="L25" s="12"/>
      <c r="M25" s="12"/>
    </row>
    <row r="26" spans="1:42" x14ac:dyDescent="0.3">
      <c r="C26" s="78"/>
      <c r="E26" s="35"/>
      <c r="F26" s="36"/>
      <c r="J26" s="2"/>
    </row>
    <row r="27" spans="1:42" x14ac:dyDescent="0.3">
      <c r="E27" s="35"/>
      <c r="F27" s="36"/>
      <c r="I27" s="2"/>
      <c r="J27" s="2"/>
    </row>
    <row r="28" spans="1:42" x14ac:dyDescent="0.3">
      <c r="B28" s="13"/>
      <c r="E28" s="35"/>
      <c r="F28" s="36"/>
      <c r="I28" s="2"/>
      <c r="J28" s="2"/>
    </row>
    <row r="29" spans="1:42" x14ac:dyDescent="0.3">
      <c r="B29" s="13"/>
      <c r="E29" s="35"/>
      <c r="F29" s="36"/>
      <c r="J29" s="2"/>
    </row>
    <row r="30" spans="1:42" x14ac:dyDescent="0.3">
      <c r="B30" s="13"/>
      <c r="J30" s="2"/>
    </row>
    <row r="31" spans="1:42" x14ac:dyDescent="0.3">
      <c r="J31" s="2"/>
    </row>
    <row r="32" spans="1:42" x14ac:dyDescent="0.3">
      <c r="J32" s="2"/>
    </row>
    <row r="33" spans="1:24" x14ac:dyDescent="0.3">
      <c r="J33" s="2"/>
    </row>
    <row r="34" spans="1:24" x14ac:dyDescent="0.3">
      <c r="J34" s="2"/>
    </row>
    <row r="35" spans="1:24" x14ac:dyDescent="0.3">
      <c r="J35" s="2"/>
      <c r="X35" s="65"/>
    </row>
    <row r="36" spans="1:24" x14ac:dyDescent="0.3">
      <c r="J36" s="2"/>
    </row>
    <row r="37" spans="1:24" x14ac:dyDescent="0.3">
      <c r="J37" s="2"/>
    </row>
    <row r="38" spans="1:24" x14ac:dyDescent="0.3">
      <c r="A38" s="70"/>
      <c r="B38" s="70"/>
      <c r="C38" s="70"/>
      <c r="J38" s="2"/>
    </row>
    <row r="39" spans="1:24" x14ac:dyDescent="0.3">
      <c r="A39" s="70"/>
      <c r="B39" s="70"/>
      <c r="C39" s="70"/>
      <c r="J39" s="2"/>
    </row>
    <row r="40" spans="1:24" x14ac:dyDescent="0.3">
      <c r="A40" s="70"/>
      <c r="B40" s="70"/>
      <c r="C40" s="70"/>
      <c r="J40" s="2"/>
    </row>
    <row r="41" spans="1:24" x14ac:dyDescent="0.3">
      <c r="A41" s="70"/>
      <c r="B41" s="70"/>
      <c r="C41" s="70"/>
    </row>
    <row r="42" spans="1:24" x14ac:dyDescent="0.3">
      <c r="A42" s="70"/>
      <c r="B42" s="70"/>
      <c r="C42" s="70"/>
    </row>
    <row r="43" spans="1:24" x14ac:dyDescent="0.3">
      <c r="A43" s="70"/>
      <c r="B43" s="70"/>
      <c r="C43" s="70"/>
    </row>
    <row r="44" spans="1:24" x14ac:dyDescent="0.3">
      <c r="A44" s="70"/>
      <c r="B44" s="70"/>
      <c r="C44" s="70"/>
    </row>
    <row r="45" spans="1:24" x14ac:dyDescent="0.3">
      <c r="A45" s="70"/>
      <c r="B45" s="70"/>
      <c r="C45" s="70"/>
    </row>
    <row r="46" spans="1:24" x14ac:dyDescent="0.3">
      <c r="A46" s="70"/>
      <c r="B46" s="70"/>
      <c r="C46" s="70"/>
    </row>
    <row r="47" spans="1:24" x14ac:dyDescent="0.3">
      <c r="A47" s="70"/>
      <c r="B47" s="70"/>
      <c r="C47" s="70"/>
    </row>
    <row r="48" spans="1:24" x14ac:dyDescent="0.3">
      <c r="A48" s="70"/>
      <c r="B48" s="70"/>
      <c r="C48" s="70"/>
    </row>
    <row r="49" spans="1:3" x14ac:dyDescent="0.3">
      <c r="A49" s="70"/>
      <c r="B49" s="70"/>
      <c r="C49" s="70"/>
    </row>
    <row r="50" spans="1:3" x14ac:dyDescent="0.3">
      <c r="A50" s="70"/>
      <c r="B50" s="70"/>
      <c r="C50" s="70"/>
    </row>
    <row r="51" spans="1:3" x14ac:dyDescent="0.3">
      <c r="A51" s="70"/>
      <c r="B51" s="70"/>
      <c r="C51" s="70"/>
    </row>
    <row r="52" spans="1:3" x14ac:dyDescent="0.3">
      <c r="A52" s="70"/>
      <c r="B52" s="70"/>
      <c r="C52" s="70"/>
    </row>
    <row r="53" spans="1:3" x14ac:dyDescent="0.3">
      <c r="A53" s="70"/>
      <c r="B53" s="70"/>
      <c r="C53" s="70"/>
    </row>
    <row r="54" spans="1:3" x14ac:dyDescent="0.3">
      <c r="A54" s="70"/>
      <c r="B54" s="70"/>
      <c r="C54" s="70"/>
    </row>
    <row r="55" spans="1:3" x14ac:dyDescent="0.3">
      <c r="A55" s="70"/>
      <c r="B55" s="70"/>
      <c r="C55" s="70"/>
    </row>
    <row r="56" spans="1:3" x14ac:dyDescent="0.3">
      <c r="A56" s="70"/>
      <c r="B56" s="70"/>
      <c r="C56" s="70"/>
    </row>
    <row r="57" spans="1:3" x14ac:dyDescent="0.3">
      <c r="A57" s="70"/>
      <c r="B57" s="70"/>
      <c r="C57" s="70"/>
    </row>
    <row r="58" spans="1:3" x14ac:dyDescent="0.3">
      <c r="A58" s="70"/>
      <c r="B58" s="70"/>
      <c r="C58" s="70"/>
    </row>
    <row r="59" spans="1:3" x14ac:dyDescent="0.3">
      <c r="A59" s="70"/>
      <c r="B59" s="70"/>
      <c r="C59" s="70"/>
    </row>
    <row r="60" spans="1:3" x14ac:dyDescent="0.3">
      <c r="A60" s="70"/>
      <c r="B60" s="70"/>
      <c r="C60" s="70"/>
    </row>
    <row r="61" spans="1:3" x14ac:dyDescent="0.3">
      <c r="A61" s="70"/>
      <c r="B61" s="70"/>
      <c r="C61" s="70"/>
    </row>
    <row r="62" spans="1:3" x14ac:dyDescent="0.3">
      <c r="A62" s="70"/>
      <c r="B62" s="70"/>
      <c r="C62" s="70"/>
    </row>
    <row r="63" spans="1:3" x14ac:dyDescent="0.3">
      <c r="A63" s="70"/>
      <c r="B63" s="70"/>
      <c r="C63" s="70"/>
    </row>
    <row r="64" spans="1:3" x14ac:dyDescent="0.3">
      <c r="A64" s="70"/>
      <c r="B64" s="70"/>
      <c r="C64" s="70"/>
    </row>
    <row r="65" spans="1:3" x14ac:dyDescent="0.3">
      <c r="A65" s="70"/>
      <c r="B65" s="70"/>
      <c r="C65" s="70"/>
    </row>
    <row r="66" spans="1:3" x14ac:dyDescent="0.3">
      <c r="A66" s="70"/>
      <c r="B66" s="70"/>
      <c r="C66" s="70"/>
    </row>
    <row r="67" spans="1:3" x14ac:dyDescent="0.3">
      <c r="A67" s="70"/>
      <c r="B67" s="70"/>
      <c r="C67" s="70"/>
    </row>
    <row r="68" spans="1:3" x14ac:dyDescent="0.3">
      <c r="A68" s="70"/>
      <c r="B68" s="70"/>
      <c r="C68" s="70"/>
    </row>
    <row r="69" spans="1:3" x14ac:dyDescent="0.3">
      <c r="A69" s="70"/>
      <c r="B69" s="70"/>
      <c r="C69" s="70"/>
    </row>
    <row r="70" spans="1:3" x14ac:dyDescent="0.3">
      <c r="A70" s="70"/>
      <c r="B70" s="70"/>
      <c r="C70" s="70"/>
    </row>
    <row r="71" spans="1:3" x14ac:dyDescent="0.3">
      <c r="A71" s="70"/>
      <c r="B71" s="70"/>
      <c r="C71" s="70"/>
    </row>
    <row r="72" spans="1:3" x14ac:dyDescent="0.3">
      <c r="A72" s="70"/>
      <c r="B72" s="70"/>
      <c r="C72" s="70"/>
    </row>
    <row r="73" spans="1:3" x14ac:dyDescent="0.3">
      <c r="A73" s="70"/>
      <c r="B73" s="70"/>
      <c r="C73" s="70"/>
    </row>
    <row r="74" spans="1:3" x14ac:dyDescent="0.3">
      <c r="A74" s="70"/>
      <c r="B74" s="70"/>
      <c r="C74" s="70"/>
    </row>
    <row r="75" spans="1:3" x14ac:dyDescent="0.3">
      <c r="A75" s="70"/>
      <c r="B75" s="70"/>
      <c r="C75" s="70"/>
    </row>
    <row r="76" spans="1:3" x14ac:dyDescent="0.3">
      <c r="A76" s="70"/>
      <c r="B76" s="70"/>
      <c r="C76" s="70"/>
    </row>
    <row r="77" spans="1:3" x14ac:dyDescent="0.3">
      <c r="A77" s="70"/>
      <c r="B77" s="70"/>
      <c r="C77" s="70"/>
    </row>
    <row r="78" spans="1:3" x14ac:dyDescent="0.3">
      <c r="A78" s="70"/>
      <c r="B78" s="70"/>
      <c r="C78" s="70"/>
    </row>
    <row r="79" spans="1:3" x14ac:dyDescent="0.3">
      <c r="A79" s="70"/>
      <c r="B79" s="70"/>
      <c r="C79" s="70"/>
    </row>
    <row r="80" spans="1:3" x14ac:dyDescent="0.3">
      <c r="A80" s="70"/>
      <c r="B80" s="70"/>
      <c r="C80" s="70"/>
    </row>
    <row r="81" spans="1:3" x14ac:dyDescent="0.3">
      <c r="A81" s="70"/>
      <c r="B81" s="70"/>
      <c r="C81" s="70"/>
    </row>
    <row r="82" spans="1:3" x14ac:dyDescent="0.3">
      <c r="A82" s="70"/>
      <c r="B82" s="70"/>
      <c r="C82" s="70"/>
    </row>
    <row r="83" spans="1:3" x14ac:dyDescent="0.3">
      <c r="A83" s="70"/>
      <c r="B83" s="70"/>
      <c r="C83" s="70"/>
    </row>
    <row r="84" spans="1:3" x14ac:dyDescent="0.3">
      <c r="A84" s="70"/>
      <c r="B84" s="70"/>
      <c r="C84" s="70"/>
    </row>
    <row r="85" spans="1:3" x14ac:dyDescent="0.3">
      <c r="A85" s="70"/>
      <c r="B85" s="70"/>
      <c r="C85" s="70"/>
    </row>
    <row r="86" spans="1:3" x14ac:dyDescent="0.3">
      <c r="A86" s="70"/>
      <c r="B86" s="70"/>
      <c r="C86" s="70"/>
    </row>
    <row r="87" spans="1:3" x14ac:dyDescent="0.3">
      <c r="A87" s="70"/>
      <c r="B87" s="70"/>
      <c r="C87" s="70"/>
    </row>
    <row r="88" spans="1:3" x14ac:dyDescent="0.3">
      <c r="A88" s="70"/>
      <c r="B88" s="70"/>
      <c r="C88" s="70"/>
    </row>
    <row r="89" spans="1:3" x14ac:dyDescent="0.3">
      <c r="A89" s="70"/>
      <c r="B89" s="70"/>
      <c r="C89" s="70"/>
    </row>
    <row r="90" spans="1:3" x14ac:dyDescent="0.3">
      <c r="A90" s="70"/>
      <c r="B90" s="70"/>
      <c r="C90" s="70"/>
    </row>
    <row r="91" spans="1:3" x14ac:dyDescent="0.3">
      <c r="A91" s="70"/>
      <c r="B91" s="70"/>
      <c r="C91" s="70"/>
    </row>
    <row r="92" spans="1:3" x14ac:dyDescent="0.3">
      <c r="A92" s="70"/>
      <c r="B92" s="70"/>
      <c r="C92" s="70"/>
    </row>
    <row r="93" spans="1:3" x14ac:dyDescent="0.3">
      <c r="A93" s="70"/>
      <c r="B93" s="70"/>
      <c r="C93" s="70"/>
    </row>
    <row r="94" spans="1:3" x14ac:dyDescent="0.3">
      <c r="A94" s="70"/>
      <c r="B94" s="70"/>
      <c r="C94" s="70"/>
    </row>
    <row r="95" spans="1:3" x14ac:dyDescent="0.3">
      <c r="A95" s="70"/>
      <c r="B95" s="70"/>
      <c r="C95" s="70"/>
    </row>
    <row r="96" spans="1:3" x14ac:dyDescent="0.3">
      <c r="A96" s="70"/>
      <c r="B96" s="70"/>
      <c r="C96" s="70"/>
    </row>
    <row r="97" spans="1:3" x14ac:dyDescent="0.3">
      <c r="A97" s="70"/>
      <c r="B97" s="70"/>
      <c r="C97" s="70"/>
    </row>
    <row r="98" spans="1:3" x14ac:dyDescent="0.3">
      <c r="A98" s="70"/>
      <c r="B98" s="70"/>
      <c r="C98" s="70"/>
    </row>
    <row r="99" spans="1:3" x14ac:dyDescent="0.3">
      <c r="A99" s="70"/>
      <c r="B99" s="70"/>
      <c r="C99" s="70"/>
    </row>
    <row r="100" spans="1:3" x14ac:dyDescent="0.3">
      <c r="A100" s="70"/>
      <c r="B100" s="70"/>
      <c r="C100" s="70"/>
    </row>
    <row r="101" spans="1:3" x14ac:dyDescent="0.3">
      <c r="A101" s="70"/>
      <c r="B101" s="70"/>
      <c r="C101" s="70"/>
    </row>
    <row r="102" spans="1:3" x14ac:dyDescent="0.3">
      <c r="A102" s="70"/>
      <c r="B102" s="70"/>
      <c r="C102" s="70"/>
    </row>
    <row r="103" spans="1:3" x14ac:dyDescent="0.3">
      <c r="A103" s="70"/>
      <c r="B103" s="70"/>
      <c r="C103" s="70"/>
    </row>
    <row r="104" spans="1:3" x14ac:dyDescent="0.3">
      <c r="A104" s="70"/>
      <c r="B104" s="70"/>
      <c r="C104" s="70"/>
    </row>
    <row r="105" spans="1:3" x14ac:dyDescent="0.3">
      <c r="A105" s="70"/>
      <c r="B105" s="70"/>
      <c r="C105" s="70"/>
    </row>
    <row r="106" spans="1:3" x14ac:dyDescent="0.3">
      <c r="A106" s="70"/>
      <c r="B106" s="70"/>
      <c r="C106" s="70"/>
    </row>
    <row r="107" spans="1:3" x14ac:dyDescent="0.3">
      <c r="A107" s="70"/>
      <c r="B107" s="70"/>
      <c r="C107" s="70"/>
    </row>
    <row r="108" spans="1:3" x14ac:dyDescent="0.3">
      <c r="A108" s="70"/>
      <c r="B108" s="70"/>
      <c r="C108" s="70"/>
    </row>
    <row r="109" spans="1:3" x14ac:dyDescent="0.3">
      <c r="A109" s="70"/>
      <c r="B109" s="70"/>
      <c r="C109" s="70"/>
    </row>
    <row r="110" spans="1:3" x14ac:dyDescent="0.3">
      <c r="A110" s="70"/>
      <c r="B110" s="70"/>
      <c r="C110" s="70"/>
    </row>
    <row r="111" spans="1:3" x14ac:dyDescent="0.3">
      <c r="A111" s="70"/>
      <c r="B111" s="70"/>
      <c r="C111" s="70"/>
    </row>
    <row r="112" spans="1:3" x14ac:dyDescent="0.3">
      <c r="A112" s="70"/>
      <c r="B112" s="70"/>
      <c r="C112" s="70"/>
    </row>
    <row r="113" spans="1:3" x14ac:dyDescent="0.3">
      <c r="A113" s="70"/>
      <c r="B113" s="70"/>
      <c r="C113" s="70"/>
    </row>
    <row r="114" spans="1:3" x14ac:dyDescent="0.3">
      <c r="A114" s="70"/>
      <c r="B114" s="70"/>
      <c r="C114" s="70"/>
    </row>
    <row r="115" spans="1:3" x14ac:dyDescent="0.3">
      <c r="A115" s="70"/>
      <c r="B115" s="70"/>
      <c r="C115" s="70"/>
    </row>
    <row r="116" spans="1:3" x14ac:dyDescent="0.3">
      <c r="A116" s="70"/>
      <c r="B116" s="70"/>
      <c r="C116" s="70"/>
    </row>
    <row r="117" spans="1:3" x14ac:dyDescent="0.3">
      <c r="A117" s="70"/>
      <c r="B117" s="70"/>
      <c r="C117" s="70"/>
    </row>
    <row r="118" spans="1:3" x14ac:dyDescent="0.3">
      <c r="A118" s="70"/>
      <c r="B118" s="70"/>
      <c r="C118" s="70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7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32" sqref="H32"/>
    </sheetView>
  </sheetViews>
  <sheetFormatPr defaultRowHeight="14" x14ac:dyDescent="0.3"/>
  <cols>
    <col min="1" max="1" width="18.54296875" style="1" bestFit="1" customWidth="1"/>
    <col min="2" max="2" width="10.90625" style="1" bestFit="1" customWidth="1"/>
    <col min="3" max="3" width="20" style="1" customWidth="1"/>
    <col min="4" max="4" width="16.6328125" style="1" customWidth="1"/>
    <col min="5" max="5" width="18.453125" style="1" customWidth="1"/>
    <col min="6" max="6" width="12.81640625" style="1" customWidth="1"/>
    <col min="7" max="7" width="7" style="1" bestFit="1" customWidth="1"/>
    <col min="8" max="8" width="16.54296875" style="1" bestFit="1" customWidth="1"/>
    <col min="9" max="9" width="16.54296875" style="1" customWidth="1"/>
    <col min="10" max="13" width="8.7265625" style="1"/>
    <col min="14" max="14" width="11.26953125" style="1" customWidth="1"/>
    <col min="15" max="17" width="8.7265625" style="1"/>
    <col min="18" max="18" width="9.36328125" style="1" bestFit="1" customWidth="1"/>
    <col min="19" max="29" width="8.7265625" style="1"/>
    <col min="30" max="30" width="9.90625" style="1" bestFit="1" customWidth="1"/>
    <col min="31" max="16384" width="8.7265625" style="1"/>
  </cols>
  <sheetData>
    <row r="1" spans="1:35" ht="15" customHeight="1" x14ac:dyDescent="0.3">
      <c r="A1" s="141" t="s">
        <v>114</v>
      </c>
      <c r="B1" s="141"/>
      <c r="C1" s="141"/>
      <c r="D1" s="14" t="s">
        <v>180</v>
      </c>
      <c r="E1" s="83" t="s">
        <v>178</v>
      </c>
      <c r="F1" s="83" t="s">
        <v>207</v>
      </c>
      <c r="G1" s="83" t="s">
        <v>208</v>
      </c>
      <c r="H1" s="14" t="s">
        <v>202</v>
      </c>
      <c r="I1" s="14" t="s">
        <v>217</v>
      </c>
      <c r="J1" s="84" t="s">
        <v>204</v>
      </c>
      <c r="K1" s="84" t="s">
        <v>206</v>
      </c>
      <c r="L1" s="84" t="s">
        <v>198</v>
      </c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F1" s="65"/>
    </row>
    <row r="2" spans="1:35" ht="15" x14ac:dyDescent="0.3">
      <c r="A2" s="1" t="s">
        <v>171</v>
      </c>
      <c r="B2" s="1" t="s">
        <v>119</v>
      </c>
      <c r="C2" s="1" t="s">
        <v>205</v>
      </c>
      <c r="D2" s="25" t="s">
        <v>177</v>
      </c>
      <c r="E2" s="10" t="s">
        <v>179</v>
      </c>
      <c r="F2" s="12" t="s">
        <v>177</v>
      </c>
      <c r="G2" s="12" t="s">
        <v>177</v>
      </c>
      <c r="H2" s="24"/>
      <c r="I2" s="24"/>
      <c r="J2" s="11"/>
      <c r="K2" s="11"/>
      <c r="L2" s="11"/>
      <c r="N2" s="67"/>
      <c r="O2" s="68"/>
      <c r="P2" s="68"/>
      <c r="Q2" s="67"/>
    </row>
    <row r="3" spans="1:35" ht="15" x14ac:dyDescent="0.3">
      <c r="A3" s="13" t="s">
        <v>136</v>
      </c>
      <c r="B3" s="13" t="s">
        <v>135</v>
      </c>
      <c r="C3" s="13">
        <v>0.46</v>
      </c>
      <c r="D3" s="46">
        <v>0.31647436660093015</v>
      </c>
      <c r="E3" s="46">
        <v>6.1594483342894475E-2</v>
      </c>
      <c r="F3" s="59">
        <v>6.3E-3</v>
      </c>
      <c r="G3" s="59">
        <v>0.55000000000000004</v>
      </c>
      <c r="H3" s="59" t="s">
        <v>199</v>
      </c>
      <c r="I3" s="32"/>
      <c r="J3" s="72">
        <f>(D3*$G$19)/(G3*$D$13)-1</f>
        <v>8.3213869116706149</v>
      </c>
      <c r="K3" s="72">
        <f>(E3*$G$19)/(G3*$E$19)-1</f>
        <v>-0.83788923446651986</v>
      </c>
      <c r="L3" s="8">
        <f>(F3*$G$19)/(G3*$F$19)-1</f>
        <v>-0.95803314646973181</v>
      </c>
      <c r="M3" s="69"/>
      <c r="N3" s="67"/>
      <c r="O3" s="68"/>
      <c r="P3" s="68"/>
      <c r="Q3" s="68"/>
      <c r="R3" s="72"/>
      <c r="S3" s="2"/>
      <c r="T3" s="2"/>
      <c r="U3" s="2"/>
      <c r="V3" s="2"/>
      <c r="W3" s="2"/>
      <c r="X3" s="2"/>
      <c r="Y3" s="2"/>
      <c r="Z3" s="2"/>
      <c r="AA3" s="2"/>
      <c r="AB3" s="8"/>
      <c r="AC3" s="8"/>
      <c r="AD3" s="73"/>
      <c r="AH3" s="73"/>
      <c r="AI3" s="73"/>
    </row>
    <row r="4" spans="1:35" ht="15" x14ac:dyDescent="0.3">
      <c r="A4" s="13" t="s">
        <v>138</v>
      </c>
      <c r="B4" s="13" t="s">
        <v>137</v>
      </c>
      <c r="C4" s="13">
        <v>1.07</v>
      </c>
      <c r="D4" s="46">
        <v>0.14239295140821109</v>
      </c>
      <c r="E4" s="46">
        <v>3.6999857904747857E-2</v>
      </c>
      <c r="F4" s="59">
        <v>5.7999999999999996E-3</v>
      </c>
      <c r="G4" s="59">
        <v>0.57999999999999996</v>
      </c>
      <c r="H4" s="59" t="s">
        <v>199</v>
      </c>
      <c r="I4" s="32"/>
      <c r="J4" s="72">
        <f t="shared" ref="J4:J13" si="0">(D4*$G$19)/(G4*$D$13)-1</f>
        <v>2.9770878428182566</v>
      </c>
      <c r="K4" s="72">
        <f t="shared" ref="K4:K19" si="1">(E4*$G$19)/(G4*$E$19)-1</f>
        <v>-0.9076568272469091</v>
      </c>
      <c r="L4" s="8">
        <f t="shared" ref="L4:L19" si="2">(F4*$G$19)/(G4*$F$19)-1</f>
        <v>-0.96336227072754366</v>
      </c>
      <c r="M4" s="69"/>
      <c r="N4" s="67"/>
      <c r="O4" s="67"/>
      <c r="P4" s="74"/>
      <c r="Q4" s="75"/>
      <c r="R4" s="72"/>
      <c r="S4" s="2"/>
      <c r="T4" s="2"/>
      <c r="U4" s="2"/>
      <c r="V4" s="2"/>
      <c r="W4" s="2"/>
      <c r="X4" s="2"/>
      <c r="Y4" s="2"/>
      <c r="Z4" s="2"/>
      <c r="AA4" s="2"/>
      <c r="AB4" s="8"/>
      <c r="AC4" s="8"/>
      <c r="AD4" s="73"/>
      <c r="AH4" s="73"/>
      <c r="AI4" s="73"/>
    </row>
    <row r="5" spans="1:35" ht="15" x14ac:dyDescent="0.3">
      <c r="A5" s="13" t="s">
        <v>140</v>
      </c>
      <c r="B5" s="13" t="s">
        <v>139</v>
      </c>
      <c r="C5" s="13">
        <v>2.29</v>
      </c>
      <c r="D5" s="46">
        <v>7.2935226565692138E-2</v>
      </c>
      <c r="E5" s="46">
        <v>3.0802395971908435E-2</v>
      </c>
      <c r="F5" s="59">
        <v>6.8999999999999999E-3</v>
      </c>
      <c r="G5" s="59">
        <v>0.53</v>
      </c>
      <c r="H5" s="59" t="s">
        <v>199</v>
      </c>
      <c r="I5" s="32"/>
      <c r="J5" s="72">
        <f t="shared" si="0"/>
        <v>1.2292878649709515</v>
      </c>
      <c r="K5" s="72">
        <f t="shared" si="1"/>
        <v>-0.91587184600974325</v>
      </c>
      <c r="L5" s="8">
        <f t="shared" si="2"/>
        <v>-0.95230182415472664</v>
      </c>
      <c r="M5" s="69"/>
      <c r="N5" s="67"/>
      <c r="O5" s="67"/>
      <c r="P5" s="74"/>
      <c r="Q5" s="75"/>
      <c r="R5" s="72"/>
      <c r="S5" s="2"/>
      <c r="T5" s="2"/>
      <c r="U5" s="2"/>
      <c r="V5" s="2"/>
      <c r="W5" s="2"/>
      <c r="X5" s="2"/>
      <c r="Y5" s="2"/>
      <c r="Z5" s="2"/>
      <c r="AA5" s="2"/>
      <c r="AB5" s="8"/>
      <c r="AC5" s="8"/>
      <c r="AD5" s="73"/>
      <c r="AH5" s="73"/>
      <c r="AI5" s="73"/>
    </row>
    <row r="6" spans="1:35" ht="15" x14ac:dyDescent="0.3">
      <c r="A6" s="13" t="s">
        <v>142</v>
      </c>
      <c r="B6" s="13" t="s">
        <v>141</v>
      </c>
      <c r="C6" s="13">
        <v>3.81</v>
      </c>
      <c r="D6" s="46">
        <v>6.0996573882291037E-2</v>
      </c>
      <c r="E6" s="46">
        <v>3.2749905669961166E-2</v>
      </c>
      <c r="F6" s="59">
        <v>5.5999999999999999E-3</v>
      </c>
      <c r="G6" s="59">
        <v>0.57999999999999996</v>
      </c>
      <c r="H6" s="59" t="s">
        <v>199</v>
      </c>
      <c r="I6" s="32"/>
      <c r="J6" s="72">
        <f t="shared" si="0"/>
        <v>0.70365688780039104</v>
      </c>
      <c r="K6" s="72">
        <f t="shared" si="1"/>
        <v>-0.91826373483070645</v>
      </c>
      <c r="L6" s="8">
        <f t="shared" si="2"/>
        <v>-0.96462564070245593</v>
      </c>
      <c r="M6" s="69"/>
      <c r="N6" s="67"/>
      <c r="O6" s="67"/>
      <c r="P6" s="74"/>
      <c r="Q6" s="75"/>
      <c r="R6" s="72"/>
      <c r="S6" s="2"/>
      <c r="T6" s="2"/>
      <c r="U6" s="2"/>
      <c r="V6" s="2"/>
      <c r="W6" s="2"/>
      <c r="X6" s="2"/>
      <c r="Y6" s="2"/>
      <c r="Z6" s="2"/>
      <c r="AA6" s="2"/>
      <c r="AB6" s="8"/>
      <c r="AC6" s="8"/>
      <c r="AD6" s="73"/>
      <c r="AH6" s="73"/>
      <c r="AI6" s="73"/>
    </row>
    <row r="7" spans="1:35" ht="15" x14ac:dyDescent="0.3">
      <c r="A7" s="13" t="s">
        <v>144</v>
      </c>
      <c r="B7" s="13" t="s">
        <v>143</v>
      </c>
      <c r="C7" s="13">
        <v>6.55</v>
      </c>
      <c r="D7" s="46">
        <v>6.4618347769632725E-2</v>
      </c>
      <c r="E7" s="46">
        <v>2.2449062864526761E-2</v>
      </c>
      <c r="F7" s="59">
        <v>6.7999999999999996E-3</v>
      </c>
      <c r="G7" s="59">
        <v>0.47</v>
      </c>
      <c r="H7" s="59" t="s">
        <v>199</v>
      </c>
      <c r="I7" s="32"/>
      <c r="J7" s="72">
        <f t="shared" si="0"/>
        <v>1.2272177370858257</v>
      </c>
      <c r="K7" s="72">
        <f t="shared" si="1"/>
        <v>-0.93085940897758013</v>
      </c>
      <c r="L7" s="8">
        <f t="shared" si="2"/>
        <v>-0.94699222147814821</v>
      </c>
      <c r="M7" s="69"/>
      <c r="N7" s="67"/>
      <c r="O7" s="67"/>
      <c r="P7" s="74"/>
      <c r="Q7" s="75"/>
      <c r="R7" s="72"/>
      <c r="S7" s="2"/>
      <c r="T7" s="2"/>
      <c r="U7" s="2"/>
      <c r="V7" s="2"/>
      <c r="W7" s="2"/>
      <c r="X7" s="2"/>
      <c r="Y7" s="2"/>
      <c r="Z7" s="2"/>
      <c r="AA7" s="2"/>
      <c r="AB7" s="8"/>
      <c r="AC7" s="8"/>
      <c r="AD7" s="73"/>
      <c r="AH7" s="73"/>
      <c r="AI7" s="73"/>
    </row>
    <row r="8" spans="1:35" ht="15.5" customHeight="1" x14ac:dyDescent="0.3">
      <c r="A8" s="13" t="s">
        <v>146</v>
      </c>
      <c r="B8" s="13" t="s">
        <v>145</v>
      </c>
      <c r="C8" s="13">
        <v>8.3800000000000008</v>
      </c>
      <c r="D8" s="46">
        <v>3.0711336433489587E-2</v>
      </c>
      <c r="E8" s="46">
        <v>0.12368801482989682</v>
      </c>
      <c r="F8" s="59">
        <v>9.06E-2</v>
      </c>
      <c r="G8" s="59">
        <v>0.57999999999999996</v>
      </c>
      <c r="H8" s="59" t="s">
        <v>199</v>
      </c>
      <c r="I8" s="32"/>
      <c r="J8" s="72">
        <f t="shared" si="0"/>
        <v>-0.1422210049135233</v>
      </c>
      <c r="K8" s="72">
        <f t="shared" si="1"/>
        <v>-0.69130303823522576</v>
      </c>
      <c r="L8" s="8">
        <f t="shared" si="2"/>
        <v>-0.42769340136473299</v>
      </c>
      <c r="M8" s="69"/>
      <c r="N8" s="67"/>
      <c r="O8" s="67"/>
      <c r="P8" s="74"/>
      <c r="Q8" s="75"/>
      <c r="R8" s="72"/>
      <c r="S8" s="2"/>
      <c r="T8" s="2"/>
      <c r="U8" s="2"/>
      <c r="V8" s="2"/>
      <c r="W8" s="2"/>
      <c r="X8" s="2"/>
      <c r="Y8" s="2"/>
      <c r="Z8" s="2"/>
      <c r="AA8" s="2"/>
      <c r="AB8" s="8"/>
      <c r="AC8" s="8"/>
      <c r="AD8" s="73"/>
      <c r="AH8" s="73"/>
      <c r="AI8" s="73"/>
    </row>
    <row r="9" spans="1:35" ht="15.5" customHeight="1" x14ac:dyDescent="0.3">
      <c r="A9" s="13" t="s">
        <v>148</v>
      </c>
      <c r="B9" s="13" t="s">
        <v>147</v>
      </c>
      <c r="C9" s="13">
        <v>9.91</v>
      </c>
      <c r="D9" s="46">
        <v>4.1084122370055688E-2</v>
      </c>
      <c r="E9" s="46">
        <v>0.15474514088222344</v>
      </c>
      <c r="F9" s="59">
        <v>9.8100000000000007E-2</v>
      </c>
      <c r="G9" s="59">
        <v>0.57999999999999996</v>
      </c>
      <c r="H9" s="59" t="s">
        <v>199</v>
      </c>
      <c r="I9" s="32"/>
      <c r="J9" s="72">
        <f t="shared" si="0"/>
        <v>0.14749474601720935</v>
      </c>
      <c r="K9" s="72">
        <f t="shared" si="1"/>
        <v>-0.61379156336287222</v>
      </c>
      <c r="L9" s="8">
        <f t="shared" si="2"/>
        <v>-0.38031702730552219</v>
      </c>
      <c r="M9" s="69"/>
      <c r="N9" s="67"/>
      <c r="O9" s="67"/>
      <c r="P9" s="74"/>
      <c r="Q9" s="75"/>
      <c r="R9" s="72"/>
      <c r="S9" s="2"/>
      <c r="T9" s="2"/>
      <c r="U9" s="2"/>
      <c r="V9" s="2"/>
      <c r="W9" s="2"/>
      <c r="X9" s="2"/>
      <c r="Y9" s="2"/>
      <c r="Z9" s="2"/>
      <c r="AA9" s="2"/>
      <c r="AB9" s="8"/>
      <c r="AC9" s="8"/>
      <c r="AD9" s="73"/>
      <c r="AH9" s="73"/>
      <c r="AI9" s="73"/>
    </row>
    <row r="10" spans="1:35" ht="15" x14ac:dyDescent="0.3">
      <c r="A10" s="13" t="s">
        <v>150</v>
      </c>
      <c r="B10" s="13" t="s">
        <v>149</v>
      </c>
      <c r="C10" s="13">
        <v>11.43</v>
      </c>
      <c r="D10" s="46">
        <v>5.4331165110012375E-2</v>
      </c>
      <c r="E10" s="46">
        <v>0.12769668157066918</v>
      </c>
      <c r="F10" s="30">
        <v>0.114</v>
      </c>
      <c r="G10" s="59">
        <v>0.57999999999999996</v>
      </c>
      <c r="H10" s="59" t="s">
        <v>199</v>
      </c>
      <c r="I10" s="32"/>
      <c r="J10" s="72">
        <f t="shared" si="0"/>
        <v>0.51748955343811609</v>
      </c>
      <c r="K10" s="72">
        <f t="shared" si="1"/>
        <v>-0.68129832399265533</v>
      </c>
      <c r="L10" s="8">
        <f t="shared" si="2"/>
        <v>-0.27987911429999512</v>
      </c>
      <c r="M10" s="69"/>
      <c r="N10" s="67"/>
      <c r="O10" s="67"/>
      <c r="P10" s="74"/>
      <c r="Q10" s="75"/>
      <c r="R10" s="72"/>
      <c r="S10" s="2"/>
      <c r="T10" s="2"/>
      <c r="U10" s="2"/>
      <c r="V10" s="2"/>
      <c r="W10" s="2"/>
      <c r="X10" s="2"/>
      <c r="Y10" s="2"/>
      <c r="Z10" s="2"/>
      <c r="AA10" s="2"/>
      <c r="AB10" s="8"/>
      <c r="AC10" s="8"/>
      <c r="AD10" s="73"/>
      <c r="AH10" s="73"/>
      <c r="AI10" s="73"/>
    </row>
    <row r="11" spans="1:35" x14ac:dyDescent="0.3">
      <c r="A11" s="13" t="s">
        <v>152</v>
      </c>
      <c r="B11" s="13" t="s">
        <v>151</v>
      </c>
      <c r="C11" s="13">
        <v>12.96</v>
      </c>
      <c r="D11" s="46">
        <v>4.7691056985733053E-2</v>
      </c>
      <c r="E11" s="46">
        <v>0.17284961401096863</v>
      </c>
      <c r="F11" s="59">
        <v>0.1101</v>
      </c>
      <c r="G11" s="59">
        <v>0.56999999999999995</v>
      </c>
      <c r="H11" s="59" t="s">
        <v>199</v>
      </c>
      <c r="I11" s="32"/>
      <c r="J11" s="72">
        <f t="shared" si="0"/>
        <v>0.35539780318112624</v>
      </c>
      <c r="K11" s="72">
        <f t="shared" si="1"/>
        <v>-0.56103864494174982</v>
      </c>
      <c r="L11" s="8">
        <f t="shared" si="2"/>
        <v>-0.29231333457939512</v>
      </c>
      <c r="M11" s="6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8"/>
      <c r="AC11" s="8"/>
      <c r="AD11" s="73"/>
      <c r="AH11" s="73"/>
      <c r="AI11" s="73"/>
    </row>
    <row r="12" spans="1:35" x14ac:dyDescent="0.3">
      <c r="A12" s="13" t="s">
        <v>154</v>
      </c>
      <c r="B12" s="13" t="s">
        <v>153</v>
      </c>
      <c r="C12" s="13">
        <v>14.48</v>
      </c>
      <c r="D12" s="46">
        <v>4.7335405216162432E-2</v>
      </c>
      <c r="E12" s="46">
        <v>0.12110909623802345</v>
      </c>
      <c r="F12" s="59">
        <v>8.2199999999999995E-2</v>
      </c>
      <c r="G12" s="59">
        <v>0.59</v>
      </c>
      <c r="H12" s="59" t="s">
        <v>199</v>
      </c>
      <c r="I12" s="32"/>
      <c r="J12" s="72">
        <f t="shared" si="0"/>
        <v>0.29968699352332262</v>
      </c>
      <c r="K12" s="72">
        <f t="shared" si="1"/>
        <v>-0.70286248902936488</v>
      </c>
      <c r="L12" s="8">
        <f t="shared" si="2"/>
        <v>-0.48955570403459081</v>
      </c>
      <c r="M12" s="69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8"/>
      <c r="AC12" s="8"/>
      <c r="AD12" s="73"/>
      <c r="AH12" s="73"/>
      <c r="AI12" s="73"/>
    </row>
    <row r="13" spans="1:35" ht="15.5" customHeight="1" x14ac:dyDescent="0.3">
      <c r="A13" s="13" t="s">
        <v>156</v>
      </c>
      <c r="B13" s="13" t="s">
        <v>155</v>
      </c>
      <c r="C13" s="13">
        <v>16.010000000000002</v>
      </c>
      <c r="D13" s="46">
        <v>3.7968262906827713E-2</v>
      </c>
      <c r="E13" s="46">
        <v>0.23715228048773701</v>
      </c>
      <c r="F13" s="59">
        <v>8.9099999999999999E-2</v>
      </c>
      <c r="G13" s="59">
        <v>0.64</v>
      </c>
      <c r="H13" s="59" t="s">
        <v>199</v>
      </c>
      <c r="I13" s="32"/>
      <c r="J13" s="72">
        <f t="shared" si="0"/>
        <v>-3.8951203240974897E-2</v>
      </c>
      <c r="K13" s="72">
        <f t="shared" si="1"/>
        <v>-0.46361075577883004</v>
      </c>
      <c r="L13" s="8">
        <f t="shared" si="2"/>
        <v>-0.4899341127850213</v>
      </c>
      <c r="M13" s="69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8"/>
      <c r="AC13" s="8"/>
      <c r="AD13" s="73"/>
      <c r="AH13" s="73"/>
      <c r="AI13" s="73"/>
    </row>
    <row r="14" spans="1:35" x14ac:dyDescent="0.3">
      <c r="A14" s="13" t="s">
        <v>71</v>
      </c>
      <c r="B14" s="13" t="s">
        <v>158</v>
      </c>
      <c r="C14" s="45">
        <v>7.62</v>
      </c>
      <c r="D14" s="8"/>
      <c r="E14" s="29">
        <v>0.13580402000058198</v>
      </c>
      <c r="F14" s="30">
        <v>0.12621217993295883</v>
      </c>
      <c r="G14" s="29">
        <v>0.58708954261671109</v>
      </c>
      <c r="H14" s="1" t="s">
        <v>226</v>
      </c>
      <c r="I14" s="32"/>
      <c r="J14" s="72"/>
      <c r="K14" s="72">
        <f t="shared" si="1"/>
        <v>-0.6651571647159622</v>
      </c>
      <c r="L14" s="8">
        <f t="shared" si="2"/>
        <v>-0.21236415510653739</v>
      </c>
      <c r="M14" s="6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8"/>
      <c r="AC14" s="8"/>
      <c r="AD14" s="73"/>
      <c r="AH14" s="73"/>
      <c r="AI14" s="73"/>
    </row>
    <row r="15" spans="1:35" x14ac:dyDescent="0.3">
      <c r="A15" s="13" t="s">
        <v>84</v>
      </c>
      <c r="B15" s="13" t="s">
        <v>159</v>
      </c>
      <c r="C15" s="45">
        <v>18.1356</v>
      </c>
      <c r="D15" s="71"/>
      <c r="E15" s="24" t="s">
        <v>197</v>
      </c>
      <c r="F15" s="30">
        <v>5.0286175210913761E-2</v>
      </c>
      <c r="G15" s="29">
        <v>0.56922142639831586</v>
      </c>
      <c r="H15" s="1" t="s">
        <v>226</v>
      </c>
      <c r="I15" s="32"/>
      <c r="J15" s="72"/>
      <c r="K15" s="72" t="s">
        <v>197</v>
      </c>
      <c r="L15" s="8">
        <f t="shared" si="2"/>
        <v>-0.67633486933509135</v>
      </c>
      <c r="M15" s="6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8"/>
      <c r="AC15" s="8"/>
      <c r="AD15" s="73"/>
      <c r="AH15" s="73"/>
      <c r="AI15" s="73"/>
    </row>
    <row r="16" spans="1:35" x14ac:dyDescent="0.3">
      <c r="A16" s="13" t="s">
        <v>86</v>
      </c>
      <c r="B16" s="13" t="s">
        <v>160</v>
      </c>
      <c r="C16" s="45">
        <v>20.269200000000001</v>
      </c>
      <c r="D16" s="71"/>
      <c r="E16" s="29">
        <v>0.10499460974603332</v>
      </c>
      <c r="F16" s="30">
        <v>6.3301776766300305E-2</v>
      </c>
      <c r="G16" s="29">
        <v>0.56206619883495945</v>
      </c>
      <c r="H16" s="1" t="s">
        <v>226</v>
      </c>
      <c r="I16" s="32"/>
      <c r="J16" s="72"/>
      <c r="K16" s="72">
        <f t="shared" si="1"/>
        <v>-0.72959652757898463</v>
      </c>
      <c r="L16" s="8">
        <f t="shared" si="2"/>
        <v>-0.58737362886499056</v>
      </c>
      <c r="M16" s="6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8"/>
      <c r="AC16" s="8"/>
      <c r="AD16" s="73"/>
      <c r="AH16" s="73"/>
      <c r="AI16" s="73"/>
    </row>
    <row r="17" spans="1:35" x14ac:dyDescent="0.3">
      <c r="A17" s="13" t="s">
        <v>91</v>
      </c>
      <c r="B17" s="13" t="s">
        <v>161</v>
      </c>
      <c r="C17" s="45">
        <v>24.2316</v>
      </c>
      <c r="D17" s="71"/>
      <c r="E17" s="29">
        <v>0.37468061286294957</v>
      </c>
      <c r="F17" s="30">
        <v>0.13964883199158928</v>
      </c>
      <c r="G17" s="29">
        <v>0.52615210152957714</v>
      </c>
      <c r="H17" s="1" t="s">
        <v>226</v>
      </c>
      <c r="I17" s="32"/>
      <c r="J17" s="72"/>
      <c r="K17" s="72">
        <f t="shared" si="1"/>
        <v>3.0819539190482415E-2</v>
      </c>
      <c r="L17" s="8">
        <f t="shared" si="2"/>
        <v>-2.7578511071483569E-2</v>
      </c>
      <c r="M17" s="6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8"/>
      <c r="AC17" s="8"/>
      <c r="AD17" s="73"/>
      <c r="AH17" s="73"/>
      <c r="AI17" s="73"/>
    </row>
    <row r="18" spans="1:35" x14ac:dyDescent="0.3">
      <c r="A18" s="13" t="s">
        <v>96</v>
      </c>
      <c r="B18" s="13" t="s">
        <v>162</v>
      </c>
      <c r="C18" s="45">
        <v>28.803600000000003</v>
      </c>
      <c r="D18" s="8"/>
      <c r="E18" s="29">
        <v>0.16695492850141677</v>
      </c>
      <c r="F18" s="30">
        <v>0.16369977067955843</v>
      </c>
      <c r="G18" s="29">
        <v>0.603830148686058</v>
      </c>
      <c r="H18" s="1" t="s">
        <v>226</v>
      </c>
      <c r="I18" s="32"/>
      <c r="J18" s="72"/>
      <c r="K18" s="72">
        <f t="shared" si="1"/>
        <v>-0.59976305011154718</v>
      </c>
      <c r="L18" s="8">
        <f t="shared" si="2"/>
        <v>-6.7425594479372242E-3</v>
      </c>
      <c r="M18" s="6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8"/>
      <c r="AC18" s="8"/>
      <c r="AD18" s="73"/>
      <c r="AH18" s="73"/>
      <c r="AI18" s="73"/>
    </row>
    <row r="19" spans="1:35" x14ac:dyDescent="0.3">
      <c r="A19" s="13" t="s">
        <v>103</v>
      </c>
      <c r="B19" s="13" t="s">
        <v>163</v>
      </c>
      <c r="C19" s="45">
        <v>34.8996</v>
      </c>
      <c r="D19" s="79"/>
      <c r="E19" s="29">
        <v>0.42490582402025584</v>
      </c>
      <c r="F19" s="30">
        <v>0.16787918960582965</v>
      </c>
      <c r="G19" s="29">
        <v>0.61507122992577601</v>
      </c>
      <c r="H19" s="1" t="s">
        <v>226</v>
      </c>
      <c r="K19" s="72">
        <f t="shared" si="1"/>
        <v>0</v>
      </c>
      <c r="L19" s="8">
        <f t="shared" si="2"/>
        <v>0</v>
      </c>
      <c r="AA19" s="2"/>
      <c r="AB19" s="8"/>
    </row>
    <row r="20" spans="1:35" x14ac:dyDescent="0.3">
      <c r="D20" s="80"/>
      <c r="F20" s="8"/>
      <c r="G20" s="79"/>
      <c r="H20" s="79"/>
      <c r="I20" s="79"/>
      <c r="AC20" s="8"/>
    </row>
    <row r="21" spans="1:35" x14ac:dyDescent="0.3">
      <c r="A21" s="78"/>
      <c r="B21" s="13"/>
      <c r="C21" s="78"/>
    </row>
    <row r="22" spans="1:35" x14ac:dyDescent="0.3">
      <c r="A22" s="78"/>
      <c r="B22" s="13"/>
      <c r="C22" s="78"/>
      <c r="G22" s="77"/>
      <c r="H22" s="77"/>
      <c r="I22" s="77"/>
    </row>
    <row r="23" spans="1:35" x14ac:dyDescent="0.3">
      <c r="A23" s="78"/>
      <c r="B23" s="13"/>
      <c r="C23" s="78"/>
      <c r="F23" s="2"/>
      <c r="G23" s="77"/>
      <c r="H23" s="77"/>
      <c r="I23" s="77"/>
    </row>
    <row r="24" spans="1:35" x14ac:dyDescent="0.3">
      <c r="A24" s="78"/>
      <c r="C24" s="78"/>
      <c r="F24" s="2"/>
      <c r="G24" s="12"/>
      <c r="H24" s="12"/>
      <c r="I24" s="12"/>
    </row>
    <row r="25" spans="1:35" x14ac:dyDescent="0.3">
      <c r="A25" s="78"/>
      <c r="C25" s="78"/>
      <c r="E25" s="2"/>
      <c r="F25" s="2"/>
    </row>
    <row r="26" spans="1:35" x14ac:dyDescent="0.3">
      <c r="E26" s="2"/>
      <c r="F26" s="2"/>
    </row>
    <row r="27" spans="1:35" x14ac:dyDescent="0.3">
      <c r="B27" s="13"/>
      <c r="F27" s="2"/>
    </row>
    <row r="28" spans="1:35" x14ac:dyDescent="0.3">
      <c r="B28" s="13"/>
      <c r="F28" s="2"/>
    </row>
    <row r="29" spans="1:35" x14ac:dyDescent="0.3">
      <c r="B29" s="13"/>
      <c r="F29" s="2"/>
    </row>
    <row r="30" spans="1:35" x14ac:dyDescent="0.3">
      <c r="F30" s="2"/>
    </row>
    <row r="31" spans="1:35" x14ac:dyDescent="0.3">
      <c r="F31" s="2"/>
    </row>
    <row r="32" spans="1:35" x14ac:dyDescent="0.3">
      <c r="F32" s="2"/>
    </row>
    <row r="33" spans="1:17" x14ac:dyDescent="0.3">
      <c r="F33" s="2"/>
    </row>
    <row r="34" spans="1:17" x14ac:dyDescent="0.3">
      <c r="F34" s="2"/>
      <c r="Q34" s="65"/>
    </row>
    <row r="35" spans="1:17" x14ac:dyDescent="0.3">
      <c r="F35" s="2"/>
    </row>
    <row r="36" spans="1:17" x14ac:dyDescent="0.3">
      <c r="F36" s="2"/>
    </row>
    <row r="37" spans="1:17" x14ac:dyDescent="0.3">
      <c r="A37" s="70"/>
      <c r="B37" s="70"/>
      <c r="C37" s="70"/>
      <c r="F37" s="2"/>
    </row>
    <row r="38" spans="1:17" x14ac:dyDescent="0.3">
      <c r="A38" s="70"/>
      <c r="B38" s="70"/>
      <c r="C38" s="70"/>
      <c r="F38" s="2"/>
    </row>
    <row r="39" spans="1:17" x14ac:dyDescent="0.3">
      <c r="A39" s="70"/>
      <c r="B39" s="70"/>
      <c r="C39" s="70"/>
      <c r="F39" s="2"/>
    </row>
    <row r="40" spans="1:17" x14ac:dyDescent="0.3">
      <c r="A40" s="70"/>
      <c r="B40" s="70"/>
      <c r="C40" s="70"/>
    </row>
    <row r="41" spans="1:17" x14ac:dyDescent="0.3">
      <c r="A41" s="70"/>
      <c r="B41" s="70"/>
      <c r="C41" s="70"/>
    </row>
    <row r="42" spans="1:17" x14ac:dyDescent="0.3">
      <c r="A42" s="70"/>
      <c r="B42" s="70"/>
      <c r="C42" s="70"/>
    </row>
    <row r="43" spans="1:17" x14ac:dyDescent="0.3">
      <c r="A43" s="70"/>
      <c r="B43" s="70"/>
      <c r="C43" s="70"/>
    </row>
    <row r="44" spans="1:17" x14ac:dyDescent="0.3">
      <c r="A44" s="70"/>
      <c r="B44" s="70"/>
      <c r="C44" s="70"/>
    </row>
    <row r="45" spans="1:17" x14ac:dyDescent="0.3">
      <c r="A45" s="70"/>
      <c r="B45" s="70"/>
      <c r="C45" s="70"/>
    </row>
    <row r="46" spans="1:17" x14ac:dyDescent="0.3">
      <c r="A46" s="70"/>
      <c r="B46" s="70"/>
      <c r="C46" s="70"/>
    </row>
    <row r="47" spans="1:17" x14ac:dyDescent="0.3">
      <c r="A47" s="70"/>
      <c r="B47" s="70"/>
      <c r="C47" s="70"/>
    </row>
    <row r="48" spans="1:17" x14ac:dyDescent="0.3">
      <c r="A48" s="70"/>
      <c r="B48" s="70"/>
      <c r="C48" s="70"/>
    </row>
    <row r="49" spans="1:3" x14ac:dyDescent="0.3">
      <c r="A49" s="70"/>
      <c r="B49" s="70"/>
      <c r="C49" s="70"/>
    </row>
    <row r="50" spans="1:3" x14ac:dyDescent="0.3">
      <c r="A50" s="70"/>
      <c r="B50" s="70"/>
      <c r="C50" s="70"/>
    </row>
    <row r="51" spans="1:3" x14ac:dyDescent="0.3">
      <c r="A51" s="70"/>
      <c r="B51" s="70"/>
      <c r="C51" s="70"/>
    </row>
    <row r="52" spans="1:3" x14ac:dyDescent="0.3">
      <c r="A52" s="70"/>
      <c r="B52" s="70"/>
      <c r="C52" s="70"/>
    </row>
    <row r="53" spans="1:3" x14ac:dyDescent="0.3">
      <c r="A53" s="70"/>
      <c r="B53" s="70"/>
      <c r="C53" s="70"/>
    </row>
    <row r="54" spans="1:3" x14ac:dyDescent="0.3">
      <c r="A54" s="70"/>
      <c r="B54" s="70"/>
      <c r="C54" s="70"/>
    </row>
    <row r="55" spans="1:3" x14ac:dyDescent="0.3">
      <c r="A55" s="70"/>
      <c r="B55" s="70"/>
      <c r="C55" s="70"/>
    </row>
    <row r="56" spans="1:3" x14ac:dyDescent="0.3">
      <c r="A56" s="70"/>
      <c r="B56" s="70"/>
      <c r="C56" s="70"/>
    </row>
    <row r="57" spans="1:3" x14ac:dyDescent="0.3">
      <c r="A57" s="70"/>
      <c r="B57" s="70"/>
      <c r="C57" s="70"/>
    </row>
    <row r="58" spans="1:3" x14ac:dyDescent="0.3">
      <c r="A58" s="70"/>
      <c r="B58" s="70"/>
      <c r="C58" s="70"/>
    </row>
    <row r="59" spans="1:3" x14ac:dyDescent="0.3">
      <c r="A59" s="70"/>
      <c r="B59" s="70"/>
      <c r="C59" s="70"/>
    </row>
    <row r="60" spans="1:3" x14ac:dyDescent="0.3">
      <c r="A60" s="70"/>
      <c r="B60" s="70"/>
      <c r="C60" s="70"/>
    </row>
    <row r="61" spans="1:3" x14ac:dyDescent="0.3">
      <c r="A61" s="70"/>
      <c r="B61" s="70"/>
      <c r="C61" s="70"/>
    </row>
    <row r="62" spans="1:3" x14ac:dyDescent="0.3">
      <c r="A62" s="70"/>
      <c r="B62" s="70"/>
      <c r="C62" s="70"/>
    </row>
    <row r="63" spans="1:3" x14ac:dyDescent="0.3">
      <c r="A63" s="70"/>
      <c r="B63" s="70"/>
      <c r="C63" s="70"/>
    </row>
    <row r="64" spans="1:3" x14ac:dyDescent="0.3">
      <c r="A64" s="70"/>
      <c r="B64" s="70"/>
      <c r="C64" s="70"/>
    </row>
    <row r="65" spans="1:3" x14ac:dyDescent="0.3">
      <c r="A65" s="70"/>
      <c r="B65" s="70"/>
      <c r="C65" s="70"/>
    </row>
    <row r="66" spans="1:3" x14ac:dyDescent="0.3">
      <c r="A66" s="70"/>
      <c r="B66" s="70"/>
      <c r="C66" s="70"/>
    </row>
    <row r="67" spans="1:3" x14ac:dyDescent="0.3">
      <c r="A67" s="70"/>
      <c r="B67" s="70"/>
      <c r="C67" s="70"/>
    </row>
    <row r="68" spans="1:3" x14ac:dyDescent="0.3">
      <c r="A68" s="70"/>
      <c r="B68" s="70"/>
      <c r="C68" s="70"/>
    </row>
    <row r="69" spans="1:3" x14ac:dyDescent="0.3">
      <c r="A69" s="70"/>
      <c r="B69" s="70"/>
      <c r="C69" s="70"/>
    </row>
    <row r="70" spans="1:3" x14ac:dyDescent="0.3">
      <c r="A70" s="70"/>
      <c r="B70" s="70"/>
      <c r="C70" s="70"/>
    </row>
    <row r="71" spans="1:3" x14ac:dyDescent="0.3">
      <c r="A71" s="70"/>
      <c r="B71" s="70"/>
      <c r="C71" s="70"/>
    </row>
    <row r="72" spans="1:3" x14ac:dyDescent="0.3">
      <c r="A72" s="70"/>
      <c r="B72" s="70"/>
      <c r="C72" s="70"/>
    </row>
    <row r="73" spans="1:3" x14ac:dyDescent="0.3">
      <c r="A73" s="70"/>
      <c r="B73" s="70"/>
      <c r="C73" s="70"/>
    </row>
    <row r="74" spans="1:3" x14ac:dyDescent="0.3">
      <c r="A74" s="70"/>
      <c r="B74" s="70"/>
      <c r="C74" s="70"/>
    </row>
    <row r="75" spans="1:3" x14ac:dyDescent="0.3">
      <c r="A75" s="70"/>
      <c r="B75" s="70"/>
      <c r="C75" s="70"/>
    </row>
    <row r="76" spans="1:3" x14ac:dyDescent="0.3">
      <c r="A76" s="70"/>
      <c r="B76" s="70"/>
      <c r="C76" s="70"/>
    </row>
    <row r="77" spans="1:3" x14ac:dyDescent="0.3">
      <c r="A77" s="70"/>
      <c r="B77" s="70"/>
      <c r="C77" s="70"/>
    </row>
    <row r="78" spans="1:3" x14ac:dyDescent="0.3">
      <c r="A78" s="70"/>
      <c r="B78" s="70"/>
      <c r="C78" s="70"/>
    </row>
    <row r="79" spans="1:3" x14ac:dyDescent="0.3">
      <c r="A79" s="70"/>
      <c r="B79" s="70"/>
      <c r="C79" s="70"/>
    </row>
    <row r="80" spans="1:3" x14ac:dyDescent="0.3">
      <c r="A80" s="70"/>
      <c r="B80" s="70"/>
      <c r="C80" s="70"/>
    </row>
    <row r="81" spans="1:3" x14ac:dyDescent="0.3">
      <c r="A81" s="70"/>
      <c r="B81" s="70"/>
      <c r="C81" s="70"/>
    </row>
    <row r="82" spans="1:3" x14ac:dyDescent="0.3">
      <c r="A82" s="70"/>
      <c r="B82" s="70"/>
      <c r="C82" s="70"/>
    </row>
    <row r="83" spans="1:3" x14ac:dyDescent="0.3">
      <c r="A83" s="70"/>
      <c r="B83" s="70"/>
      <c r="C83" s="70"/>
    </row>
    <row r="84" spans="1:3" x14ac:dyDescent="0.3">
      <c r="A84" s="70"/>
      <c r="B84" s="70"/>
      <c r="C84" s="70"/>
    </row>
    <row r="85" spans="1:3" x14ac:dyDescent="0.3">
      <c r="A85" s="70"/>
      <c r="B85" s="70"/>
      <c r="C85" s="70"/>
    </row>
    <row r="86" spans="1:3" x14ac:dyDescent="0.3">
      <c r="A86" s="70"/>
      <c r="B86" s="70"/>
      <c r="C86" s="70"/>
    </row>
    <row r="87" spans="1:3" x14ac:dyDescent="0.3">
      <c r="A87" s="70"/>
      <c r="B87" s="70"/>
      <c r="C87" s="70"/>
    </row>
    <row r="88" spans="1:3" x14ac:dyDescent="0.3">
      <c r="A88" s="70"/>
      <c r="B88" s="70"/>
      <c r="C88" s="70"/>
    </row>
    <row r="89" spans="1:3" x14ac:dyDescent="0.3">
      <c r="A89" s="70"/>
      <c r="B89" s="70"/>
      <c r="C89" s="70"/>
    </row>
    <row r="90" spans="1:3" x14ac:dyDescent="0.3">
      <c r="A90" s="70"/>
      <c r="B90" s="70"/>
      <c r="C90" s="70"/>
    </row>
    <row r="91" spans="1:3" x14ac:dyDescent="0.3">
      <c r="A91" s="70"/>
      <c r="B91" s="70"/>
      <c r="C91" s="70"/>
    </row>
    <row r="92" spans="1:3" x14ac:dyDescent="0.3">
      <c r="A92" s="70"/>
      <c r="B92" s="70"/>
      <c r="C92" s="70"/>
    </row>
    <row r="93" spans="1:3" x14ac:dyDescent="0.3">
      <c r="A93" s="70"/>
      <c r="B93" s="70"/>
      <c r="C93" s="70"/>
    </row>
    <row r="94" spans="1:3" x14ac:dyDescent="0.3">
      <c r="A94" s="70"/>
      <c r="B94" s="70"/>
      <c r="C94" s="70"/>
    </row>
    <row r="95" spans="1:3" x14ac:dyDescent="0.3">
      <c r="A95" s="70"/>
      <c r="B95" s="70"/>
      <c r="C95" s="70"/>
    </row>
    <row r="96" spans="1:3" x14ac:dyDescent="0.3">
      <c r="A96" s="70"/>
      <c r="B96" s="70"/>
      <c r="C96" s="70"/>
    </row>
    <row r="97" spans="1:3" x14ac:dyDescent="0.3">
      <c r="A97" s="70"/>
      <c r="B97" s="70"/>
      <c r="C97" s="70"/>
    </row>
    <row r="98" spans="1:3" x14ac:dyDescent="0.3">
      <c r="A98" s="70"/>
      <c r="B98" s="70"/>
      <c r="C98" s="70"/>
    </row>
    <row r="99" spans="1:3" x14ac:dyDescent="0.3">
      <c r="A99" s="70"/>
      <c r="B99" s="70"/>
      <c r="C99" s="70"/>
    </row>
    <row r="100" spans="1:3" x14ac:dyDescent="0.3">
      <c r="A100" s="70"/>
      <c r="B100" s="70"/>
      <c r="C100" s="70"/>
    </row>
    <row r="101" spans="1:3" x14ac:dyDescent="0.3">
      <c r="A101" s="70"/>
      <c r="B101" s="70"/>
      <c r="C101" s="70"/>
    </row>
    <row r="102" spans="1:3" x14ac:dyDescent="0.3">
      <c r="A102" s="70"/>
      <c r="B102" s="70"/>
      <c r="C102" s="70"/>
    </row>
    <row r="103" spans="1:3" x14ac:dyDescent="0.3">
      <c r="A103" s="70"/>
      <c r="B103" s="70"/>
      <c r="C103" s="70"/>
    </row>
    <row r="104" spans="1:3" x14ac:dyDescent="0.3">
      <c r="A104" s="70"/>
      <c r="B104" s="70"/>
      <c r="C104" s="70"/>
    </row>
    <row r="105" spans="1:3" x14ac:dyDescent="0.3">
      <c r="A105" s="70"/>
      <c r="B105" s="70"/>
      <c r="C105" s="70"/>
    </row>
    <row r="106" spans="1:3" x14ac:dyDescent="0.3">
      <c r="A106" s="70"/>
      <c r="B106" s="70"/>
      <c r="C106" s="70"/>
    </row>
    <row r="107" spans="1:3" x14ac:dyDescent="0.3">
      <c r="A107" s="70"/>
      <c r="B107" s="70"/>
      <c r="C107" s="70"/>
    </row>
    <row r="108" spans="1:3" x14ac:dyDescent="0.3">
      <c r="A108" s="70"/>
      <c r="B108" s="70"/>
      <c r="C108" s="70"/>
    </row>
    <row r="109" spans="1:3" x14ac:dyDescent="0.3">
      <c r="A109" s="70"/>
      <c r="B109" s="70"/>
      <c r="C109" s="70"/>
    </row>
    <row r="110" spans="1:3" x14ac:dyDescent="0.3">
      <c r="A110" s="70"/>
      <c r="B110" s="70"/>
      <c r="C110" s="70"/>
    </row>
    <row r="111" spans="1:3" x14ac:dyDescent="0.3">
      <c r="A111" s="70"/>
      <c r="B111" s="70"/>
      <c r="C111" s="70"/>
    </row>
    <row r="112" spans="1:3" x14ac:dyDescent="0.3">
      <c r="A112" s="70"/>
      <c r="B112" s="70"/>
      <c r="C112" s="70"/>
    </row>
    <row r="113" spans="1:3" x14ac:dyDescent="0.3">
      <c r="A113" s="70"/>
      <c r="B113" s="70"/>
      <c r="C113" s="70"/>
    </row>
    <row r="114" spans="1:3" x14ac:dyDescent="0.3">
      <c r="A114" s="70"/>
      <c r="B114" s="70"/>
      <c r="C114" s="70"/>
    </row>
    <row r="115" spans="1:3" x14ac:dyDescent="0.3">
      <c r="A115" s="70"/>
      <c r="B115" s="70"/>
      <c r="C115" s="70"/>
    </row>
    <row r="116" spans="1:3" x14ac:dyDescent="0.3">
      <c r="A116" s="70"/>
      <c r="B116" s="70"/>
      <c r="C116" s="70"/>
    </row>
    <row r="117" spans="1:3" x14ac:dyDescent="0.3">
      <c r="A117" s="70"/>
      <c r="B117" s="70"/>
      <c r="C117" s="70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23" sqref="F23"/>
    </sheetView>
  </sheetViews>
  <sheetFormatPr defaultRowHeight="12.5" x14ac:dyDescent="0.25"/>
  <cols>
    <col min="1" max="1" width="18.08984375" style="3" bestFit="1" customWidth="1"/>
    <col min="2" max="2" width="10.453125" style="3" bestFit="1" customWidth="1"/>
    <col min="3" max="3" width="17" style="3" bestFit="1" customWidth="1"/>
    <col min="4" max="5" width="8.7265625" style="3"/>
    <col min="6" max="6" width="17.453125" style="3" customWidth="1"/>
    <col min="7" max="7" width="15.36328125" style="3" bestFit="1" customWidth="1"/>
    <col min="8" max="16384" width="8.7265625" style="3"/>
  </cols>
  <sheetData>
    <row r="1" spans="1:8" x14ac:dyDescent="0.25">
      <c r="A1" s="142" t="s">
        <v>114</v>
      </c>
      <c r="B1" s="142"/>
      <c r="C1" s="142"/>
      <c r="D1" s="89" t="s">
        <v>206</v>
      </c>
      <c r="E1" s="89" t="s">
        <v>201</v>
      </c>
      <c r="F1" s="14" t="s">
        <v>224</v>
      </c>
      <c r="G1" s="14" t="s">
        <v>217</v>
      </c>
      <c r="H1" s="90" t="s">
        <v>206</v>
      </c>
    </row>
    <row r="2" spans="1:8" x14ac:dyDescent="0.25">
      <c r="A2" s="3" t="s">
        <v>223</v>
      </c>
      <c r="B2" s="3" t="s">
        <v>119</v>
      </c>
      <c r="C2" s="3" t="s">
        <v>205</v>
      </c>
      <c r="D2" s="59" t="s">
        <v>179</v>
      </c>
      <c r="E2" s="59" t="s">
        <v>177</v>
      </c>
      <c r="G2" s="24"/>
      <c r="H2" s="44"/>
    </row>
    <row r="3" spans="1:8" x14ac:dyDescent="0.25">
      <c r="A3" s="85" t="s">
        <v>219</v>
      </c>
      <c r="B3" s="15" t="s">
        <v>166</v>
      </c>
      <c r="C3" s="15">
        <v>2.5</v>
      </c>
      <c r="D3" s="29">
        <v>0.12097283652051935</v>
      </c>
      <c r="E3" s="88">
        <v>1.1200000000000001</v>
      </c>
      <c r="F3" s="85" t="s">
        <v>218</v>
      </c>
      <c r="G3" s="32"/>
      <c r="H3" s="91">
        <f>(D3*$E$8)/(E3*$D$8)-1</f>
        <v>-0.71673944491841235</v>
      </c>
    </row>
    <row r="4" spans="1:8" x14ac:dyDescent="0.25">
      <c r="A4" s="85" t="s">
        <v>219</v>
      </c>
      <c r="B4" s="15" t="s">
        <v>167</v>
      </c>
      <c r="C4" s="15">
        <v>12.5</v>
      </c>
      <c r="D4" s="29">
        <v>5.3549018880570523E-2</v>
      </c>
      <c r="E4" s="88">
        <v>1.1499999999999999</v>
      </c>
      <c r="F4" s="85" t="s">
        <v>218</v>
      </c>
      <c r="H4" s="91">
        <f t="shared" ref="H4:H6" si="0">(D4*$E$8)/(E4*$D$8)-1</f>
        <v>-0.8778847400193347</v>
      </c>
    </row>
    <row r="5" spans="1:8" x14ac:dyDescent="0.25">
      <c r="A5" s="85" t="s">
        <v>219</v>
      </c>
      <c r="B5" s="15" t="s">
        <v>168</v>
      </c>
      <c r="C5" s="15">
        <v>25</v>
      </c>
      <c r="D5" s="29">
        <v>5.5211256990806735E-2</v>
      </c>
      <c r="E5" s="88">
        <v>1.1499999999999999</v>
      </c>
      <c r="F5" s="85" t="s">
        <v>218</v>
      </c>
      <c r="H5" s="91">
        <f t="shared" si="0"/>
        <v>-0.87409410774960106</v>
      </c>
    </row>
    <row r="6" spans="1:8" x14ac:dyDescent="0.25">
      <c r="A6" s="85" t="s">
        <v>219</v>
      </c>
      <c r="B6" s="15" t="s">
        <v>169</v>
      </c>
      <c r="C6" s="15">
        <v>45</v>
      </c>
      <c r="D6" s="29">
        <v>1.1207991772751946E-2</v>
      </c>
      <c r="E6" s="92">
        <v>1</v>
      </c>
      <c r="F6" s="85" t="s">
        <v>218</v>
      </c>
      <c r="H6" s="91">
        <f t="shared" si="0"/>
        <v>-0.97060698988566407</v>
      </c>
    </row>
    <row r="7" spans="1:8" x14ac:dyDescent="0.25">
      <c r="A7" s="13"/>
      <c r="B7" s="13"/>
      <c r="C7" s="13"/>
      <c r="D7" s="59"/>
      <c r="E7" s="59"/>
    </row>
    <row r="8" spans="1:8" x14ac:dyDescent="0.25">
      <c r="A8" s="13"/>
      <c r="B8" s="13"/>
      <c r="C8" s="13" t="s">
        <v>225</v>
      </c>
      <c r="D8" s="29">
        <f>tau_CZMW8!I19</f>
        <v>0.23361553504264859</v>
      </c>
      <c r="E8" s="29">
        <f>tau_CZMW8!K19</f>
        <v>0.61265781806409836</v>
      </c>
    </row>
    <row r="9" spans="1:8" x14ac:dyDescent="0.25">
      <c r="A9" s="13"/>
      <c r="B9" s="13"/>
      <c r="C9" s="13"/>
    </row>
    <row r="10" spans="1:8" x14ac:dyDescent="0.25">
      <c r="A10" s="13"/>
      <c r="B10" s="13"/>
      <c r="C10" s="13"/>
    </row>
    <row r="11" spans="1:8" x14ac:dyDescent="0.25">
      <c r="A11" s="13"/>
      <c r="B11" s="13"/>
      <c r="C11" s="45"/>
    </row>
    <row r="12" spans="1:8" x14ac:dyDescent="0.25">
      <c r="A12" s="13"/>
      <c r="B12" s="13"/>
      <c r="C12" s="45"/>
    </row>
    <row r="13" spans="1:8" x14ac:dyDescent="0.25">
      <c r="A13" s="13"/>
      <c r="B13" s="13"/>
      <c r="C13" s="45"/>
    </row>
    <row r="14" spans="1:8" x14ac:dyDescent="0.25">
      <c r="A14" s="13"/>
      <c r="B14" s="13"/>
      <c r="C14" s="45"/>
    </row>
    <row r="15" spans="1:8" x14ac:dyDescent="0.25">
      <c r="A15" s="13"/>
      <c r="B15" s="13"/>
      <c r="C15" s="45"/>
    </row>
    <row r="16" spans="1:8" x14ac:dyDescent="0.25">
      <c r="A16" s="13"/>
      <c r="B16" s="13"/>
      <c r="C16" s="45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4"/>
  <sheetViews>
    <sheetView tabSelected="1" zoomScaleNormal="100" workbookViewId="0">
      <pane xSplit="6" ySplit="1" topLeftCell="G5" activePane="bottomRight" state="frozen"/>
      <selection pane="topRight" activeCell="F1" sqref="F1"/>
      <selection pane="bottomLeft" activeCell="A2" sqref="A2"/>
      <selection pane="bottomRight" activeCell="Q8" sqref="Q8"/>
    </sheetView>
  </sheetViews>
  <sheetFormatPr defaultColWidth="9.08984375" defaultRowHeight="12.5" x14ac:dyDescent="0.25"/>
  <cols>
    <col min="1" max="1" width="14.6328125" style="107" bestFit="1" customWidth="1"/>
    <col min="2" max="2" width="11.90625" style="107" customWidth="1"/>
    <col min="3" max="3" width="12.7265625" style="107" bestFit="1" customWidth="1"/>
    <col min="4" max="4" width="11.36328125" style="107" bestFit="1" customWidth="1"/>
    <col min="5" max="5" width="17.26953125" style="107" bestFit="1" customWidth="1"/>
    <col min="6" max="6" width="9.08984375" style="107"/>
    <col min="7" max="7" width="5.36328125" style="107" bestFit="1" customWidth="1"/>
    <col min="8" max="8" width="6.36328125" style="107" customWidth="1"/>
    <col min="9" max="9" width="6.08984375" style="107" bestFit="1" customWidth="1"/>
    <col min="10" max="10" width="5.81640625" style="107" bestFit="1" customWidth="1"/>
    <col min="11" max="11" width="6.6328125" style="107" bestFit="1" customWidth="1"/>
    <col min="12" max="12" width="6.1796875" style="107" bestFit="1" customWidth="1"/>
    <col min="13" max="13" width="8.453125" style="107" bestFit="1" customWidth="1"/>
    <col min="14" max="14" width="11.08984375" style="107" customWidth="1"/>
    <col min="15" max="15" width="7.453125" style="107" customWidth="1"/>
    <col min="16" max="16" width="9.1796875" style="107" bestFit="1" customWidth="1"/>
    <col min="17" max="17" width="13.6328125" style="107" bestFit="1" customWidth="1"/>
    <col min="18" max="24" width="9.1796875" style="107" bestFit="1" customWidth="1"/>
    <col min="25" max="16384" width="9.08984375" style="107"/>
  </cols>
  <sheetData>
    <row r="1" spans="1:15" s="102" customFormat="1" ht="39" x14ac:dyDescent="0.25">
      <c r="A1" s="118" t="s">
        <v>171</v>
      </c>
      <c r="B1" s="118" t="s">
        <v>267</v>
      </c>
      <c r="C1" s="119" t="s">
        <v>268</v>
      </c>
      <c r="D1" s="101" t="s">
        <v>228</v>
      </c>
      <c r="E1" s="118" t="s">
        <v>227</v>
      </c>
      <c r="F1" s="101" t="s">
        <v>269</v>
      </c>
      <c r="G1" s="99" t="s">
        <v>229</v>
      </c>
      <c r="H1" s="99" t="s">
        <v>278</v>
      </c>
      <c r="I1" s="99" t="s">
        <v>230</v>
      </c>
      <c r="J1" s="99" t="s">
        <v>231</v>
      </c>
      <c r="K1" s="99" t="s">
        <v>232</v>
      </c>
      <c r="L1" s="99" t="s">
        <v>233</v>
      </c>
      <c r="M1" s="100" t="s">
        <v>279</v>
      </c>
      <c r="N1" s="100" t="s">
        <v>234</v>
      </c>
      <c r="O1" s="101" t="s">
        <v>280</v>
      </c>
    </row>
    <row r="2" spans="1:15" s="122" customFormat="1" x14ac:dyDescent="0.25">
      <c r="A2" s="121" t="s">
        <v>253</v>
      </c>
      <c r="B2" s="130">
        <v>43331</v>
      </c>
      <c r="C2" s="131">
        <v>0.46875</v>
      </c>
      <c r="D2" s="122" t="s">
        <v>252</v>
      </c>
      <c r="E2" s="127" t="s">
        <v>270</v>
      </c>
      <c r="F2" s="138" t="s">
        <v>197</v>
      </c>
      <c r="G2" s="123">
        <v>18.052221692565023</v>
      </c>
      <c r="H2" s="136">
        <v>72.1875</v>
      </c>
      <c r="I2" s="123">
        <v>20.44387568905648</v>
      </c>
      <c r="J2" s="126">
        <v>29.157277937915456</v>
      </c>
      <c r="K2" s="126">
        <v>69.944455873277107</v>
      </c>
      <c r="L2" s="126">
        <v>49.653176306202901</v>
      </c>
      <c r="M2" s="124">
        <v>111</v>
      </c>
      <c r="N2" s="124">
        <v>126.36919629336694</v>
      </c>
      <c r="O2" s="125">
        <v>6.1059675941005676</v>
      </c>
    </row>
    <row r="3" spans="1:15" s="122" customFormat="1" ht="13" customHeight="1" x14ac:dyDescent="0.25">
      <c r="A3" s="129" t="s">
        <v>254</v>
      </c>
      <c r="B3" s="132">
        <v>43331</v>
      </c>
      <c r="C3" s="133">
        <v>0.51874999999999993</v>
      </c>
      <c r="D3" s="122" t="s">
        <v>252</v>
      </c>
      <c r="E3" s="128" t="s">
        <v>271</v>
      </c>
      <c r="F3" s="138" t="s">
        <v>197</v>
      </c>
      <c r="G3" s="123">
        <v>18.61635362045768</v>
      </c>
      <c r="H3" s="136">
        <v>71.5625</v>
      </c>
      <c r="I3" s="123">
        <v>23.053732159999861</v>
      </c>
      <c r="J3" s="126">
        <v>28.389981150075577</v>
      </c>
      <c r="K3" s="126">
        <v>66.241514091750673</v>
      </c>
      <c r="L3" s="126">
        <v>45.910474574579574</v>
      </c>
      <c r="M3" s="124">
        <v>112</v>
      </c>
      <c r="N3" s="124">
        <v>114.00633702227827</v>
      </c>
      <c r="O3" s="125">
        <v>4.4806294103939326</v>
      </c>
    </row>
    <row r="4" spans="1:15" x14ac:dyDescent="0.25">
      <c r="A4" s="15" t="s">
        <v>255</v>
      </c>
      <c r="B4" s="132">
        <v>43331</v>
      </c>
      <c r="C4" s="133">
        <v>0.53611111111111109</v>
      </c>
      <c r="D4" s="107" t="s">
        <v>252</v>
      </c>
      <c r="E4" s="108" t="s">
        <v>256</v>
      </c>
      <c r="F4" s="104">
        <v>99.906909578908511</v>
      </c>
      <c r="G4" s="120">
        <v>21.154947295974637</v>
      </c>
      <c r="H4" s="136">
        <v>77.1875</v>
      </c>
      <c r="I4" s="120">
        <v>30.448325494339436</v>
      </c>
      <c r="J4" s="106">
        <v>27.622684362235699</v>
      </c>
      <c r="K4" s="106">
        <v>101.21374202838922</v>
      </c>
      <c r="L4" s="106">
        <v>242.27755876041718</v>
      </c>
      <c r="M4" s="105">
        <v>519</v>
      </c>
      <c r="N4" s="105">
        <v>569.52366413821323</v>
      </c>
      <c r="O4" s="103">
        <v>5.1596682227440507</v>
      </c>
    </row>
    <row r="5" spans="1:15" x14ac:dyDescent="0.25">
      <c r="A5" s="15" t="s">
        <v>257</v>
      </c>
      <c r="B5" s="132">
        <v>43271</v>
      </c>
      <c r="C5" s="133">
        <v>0.50347222222222221</v>
      </c>
      <c r="D5" s="107" t="s">
        <v>252</v>
      </c>
      <c r="E5" s="108" t="s">
        <v>256</v>
      </c>
      <c r="F5" s="104">
        <v>24.426530080198432</v>
      </c>
      <c r="G5" s="120">
        <v>23.411475007545263</v>
      </c>
      <c r="H5" s="136">
        <v>82.8125</v>
      </c>
      <c r="I5" s="120">
        <v>40.017799221131838</v>
      </c>
      <c r="J5" s="106">
        <v>29.413043533862083</v>
      </c>
      <c r="K5" s="106">
        <v>131.24871425632585</v>
      </c>
      <c r="L5" s="106">
        <v>332.35191376815209</v>
      </c>
      <c r="M5" s="105" t="s">
        <v>197</v>
      </c>
      <c r="N5" s="105">
        <v>807.59562379640454</v>
      </c>
      <c r="O5" s="103">
        <v>4.0871150070512332</v>
      </c>
    </row>
    <row r="6" spans="1:15" x14ac:dyDescent="0.25">
      <c r="A6" s="15" t="s">
        <v>258</v>
      </c>
      <c r="B6" s="132">
        <v>43315</v>
      </c>
      <c r="C6" s="133">
        <v>0.65069444444444446</v>
      </c>
      <c r="D6" s="107" t="s">
        <v>252</v>
      </c>
      <c r="E6" s="15" t="s">
        <v>256</v>
      </c>
      <c r="F6" s="104">
        <v>1759.5171922842032</v>
      </c>
      <c r="G6" s="120">
        <v>15.513628017048068</v>
      </c>
      <c r="H6" s="136">
        <v>65</v>
      </c>
      <c r="I6" s="120">
        <v>19.573923532075352</v>
      </c>
      <c r="J6" s="106">
        <v>26.343856382502562</v>
      </c>
      <c r="K6" s="106">
        <v>53.48693684427073</v>
      </c>
      <c r="L6" s="106">
        <v>57.388093218224455</v>
      </c>
      <c r="M6" s="105" t="s">
        <v>197</v>
      </c>
      <c r="N6" s="105">
        <v>122.15421202252026</v>
      </c>
      <c r="O6" s="103">
        <v>5.5099185638721124</v>
      </c>
    </row>
    <row r="7" spans="1:15" x14ac:dyDescent="0.25">
      <c r="A7" s="110" t="s">
        <v>259</v>
      </c>
      <c r="B7" s="132">
        <v>43502</v>
      </c>
      <c r="C7" s="133">
        <v>0.50694444444444442</v>
      </c>
      <c r="D7" s="107" t="s">
        <v>252</v>
      </c>
      <c r="E7" s="109" t="s">
        <v>256</v>
      </c>
      <c r="F7" s="104">
        <v>241.32977350741589</v>
      </c>
      <c r="G7" s="120">
        <v>20.30874940413565</v>
      </c>
      <c r="H7" s="120">
        <v>75.625</v>
      </c>
      <c r="I7" s="120">
        <v>25.228612552452674</v>
      </c>
      <c r="J7" s="106">
        <v>24.553497210876174</v>
      </c>
      <c r="K7" s="106">
        <v>68.710141946101629</v>
      </c>
      <c r="L7" s="106">
        <v>100.80343330505514</v>
      </c>
      <c r="M7" s="105" t="s">
        <v>197</v>
      </c>
      <c r="N7" s="105">
        <v>217.25051086150671</v>
      </c>
      <c r="O7" s="103">
        <v>4.1726767769846687</v>
      </c>
    </row>
    <row r="8" spans="1:15" x14ac:dyDescent="0.25">
      <c r="A8" s="110" t="s">
        <v>260</v>
      </c>
      <c r="B8" s="132">
        <v>43523</v>
      </c>
      <c r="C8" s="133">
        <v>0.51041666666666663</v>
      </c>
      <c r="D8" s="107" t="s">
        <v>252</v>
      </c>
      <c r="E8" s="109" t="s">
        <v>256</v>
      </c>
      <c r="F8" s="104">
        <v>132.05127356991693</v>
      </c>
      <c r="G8" s="120">
        <v>16.64189187283338</v>
      </c>
      <c r="H8" s="120">
        <v>83.4375</v>
      </c>
      <c r="I8" s="120">
        <v>24.793636473962113</v>
      </c>
      <c r="J8" s="106">
        <v>22.251606847356534</v>
      </c>
      <c r="K8" s="106">
        <v>78.584653363505453</v>
      </c>
      <c r="L8" s="106">
        <v>146.21488098208494</v>
      </c>
      <c r="M8" s="105" t="s">
        <v>197</v>
      </c>
      <c r="N8" s="105">
        <v>313.12742013966601</v>
      </c>
      <c r="O8" s="103">
        <v>3.8113205689572123</v>
      </c>
    </row>
    <row r="9" spans="1:15" x14ac:dyDescent="0.25">
      <c r="A9" s="110" t="s">
        <v>261</v>
      </c>
      <c r="B9" s="132">
        <v>43537</v>
      </c>
      <c r="C9" s="133">
        <v>0.63194444444444442</v>
      </c>
      <c r="D9" s="107" t="s">
        <v>252</v>
      </c>
      <c r="E9" s="109" t="s">
        <v>256</v>
      </c>
      <c r="F9" s="104">
        <v>363.41821196070975</v>
      </c>
      <c r="G9" s="120">
        <v>17.770155728618697</v>
      </c>
      <c r="H9" s="120">
        <v>86.406249999999986</v>
      </c>
      <c r="I9" s="120">
        <v>23.053732159999861</v>
      </c>
      <c r="J9" s="106">
        <v>19.949716483836895</v>
      </c>
      <c r="K9" s="106">
        <v>73.853116642666109</v>
      </c>
      <c r="L9" s="106">
        <v>292.42976196416981</v>
      </c>
      <c r="M9" s="105" t="s">
        <v>197</v>
      </c>
      <c r="N9" s="105">
        <v>584.98655012888992</v>
      </c>
      <c r="O9" s="103">
        <v>4.6659363643079903</v>
      </c>
    </row>
    <row r="10" spans="1:15" x14ac:dyDescent="0.25">
      <c r="A10" s="110" t="s">
        <v>262</v>
      </c>
      <c r="B10" s="132">
        <v>43555</v>
      </c>
      <c r="C10" s="133">
        <v>0.51041666666666663</v>
      </c>
      <c r="D10" s="107" t="s">
        <v>252</v>
      </c>
      <c r="E10" s="109" t="s">
        <v>256</v>
      </c>
      <c r="F10" s="104">
        <v>49.468506209997315</v>
      </c>
      <c r="G10" s="120">
        <v>17.770155728618697</v>
      </c>
      <c r="H10" s="120">
        <v>88.75</v>
      </c>
      <c r="I10" s="120">
        <v>29.143397258867751</v>
      </c>
      <c r="J10" s="106">
        <v>22.251606847356534</v>
      </c>
      <c r="K10" s="106">
        <v>97.099362271137622</v>
      </c>
      <c r="L10" s="106">
        <v>242.52707220919206</v>
      </c>
      <c r="M10" s="105" t="s">
        <v>197</v>
      </c>
      <c r="N10" s="105">
        <v>535.37771733826503</v>
      </c>
      <c r="O10" s="103">
        <v>4.1066923875515853</v>
      </c>
    </row>
    <row r="11" spans="1:15" x14ac:dyDescent="0.25">
      <c r="A11" s="109" t="s">
        <v>263</v>
      </c>
      <c r="B11" s="132">
        <v>43572</v>
      </c>
      <c r="C11" s="133">
        <v>0.54166666666666663</v>
      </c>
      <c r="D11" s="107" t="s">
        <v>252</v>
      </c>
      <c r="E11" s="109" t="s">
        <v>256</v>
      </c>
      <c r="F11" s="104">
        <v>271.03426474729861</v>
      </c>
      <c r="G11" s="120">
        <v>16.077759944940723</v>
      </c>
      <c r="H11" s="136">
        <v>81.25</v>
      </c>
      <c r="I11" s="120">
        <v>23.488708238490425</v>
      </c>
      <c r="J11" s="120">
        <v>23.27466923114304</v>
      </c>
      <c r="K11" s="120">
        <v>73.235959679078377</v>
      </c>
      <c r="L11" s="120">
        <v>148.9595289186087</v>
      </c>
      <c r="M11" s="105" t="s">
        <v>197</v>
      </c>
      <c r="N11" s="104">
        <v>312.57659472006691</v>
      </c>
      <c r="O11" s="103">
        <v>3.7644589719002592</v>
      </c>
    </row>
    <row r="12" spans="1:15" x14ac:dyDescent="0.25">
      <c r="A12" s="109" t="s">
        <v>264</v>
      </c>
      <c r="B12" s="132">
        <v>43586</v>
      </c>
      <c r="C12" s="133">
        <v>0.58333333333333337</v>
      </c>
      <c r="D12" s="107" t="s">
        <v>252</v>
      </c>
      <c r="E12" s="109" t="s">
        <v>256</v>
      </c>
      <c r="F12" s="104">
        <v>47.368673794261959</v>
      </c>
      <c r="G12" s="120">
        <v>18.61635362045768</v>
      </c>
      <c r="H12" s="136">
        <v>86.875</v>
      </c>
      <c r="I12" s="120">
        <v>33.05818196528282</v>
      </c>
      <c r="J12" s="120">
        <v>24.809262806822801</v>
      </c>
      <c r="K12" s="120">
        <v>104.09380785846533</v>
      </c>
      <c r="L12" s="120">
        <v>256.4998253405858</v>
      </c>
      <c r="M12" s="105" t="s">
        <v>197</v>
      </c>
      <c r="N12" s="104">
        <v>586.68835754975021</v>
      </c>
      <c r="O12" s="103">
        <v>4.2227553330486982</v>
      </c>
    </row>
    <row r="13" spans="1:15" x14ac:dyDescent="0.25">
      <c r="A13" s="109" t="s">
        <v>265</v>
      </c>
      <c r="B13" s="132">
        <v>43608</v>
      </c>
      <c r="C13" s="133">
        <v>0.53680555555555554</v>
      </c>
      <c r="D13" s="107" t="s">
        <v>252</v>
      </c>
      <c r="E13" s="109" t="s">
        <v>256</v>
      </c>
      <c r="F13" s="104">
        <v>88.796834497384751</v>
      </c>
      <c r="G13" s="137">
        <v>17.911188710591858</v>
      </c>
      <c r="H13" s="137">
        <v>80.78125</v>
      </c>
      <c r="I13" s="137">
        <v>28.273445101886622</v>
      </c>
      <c r="J13" s="120">
        <v>25.448676796689366</v>
      </c>
      <c r="K13" s="137">
        <v>94.219296441061516</v>
      </c>
      <c r="L13" s="137">
        <v>217.94999750486548</v>
      </c>
      <c r="M13" s="105" t="s">
        <v>197</v>
      </c>
      <c r="N13" s="104">
        <v>498.58702107983811</v>
      </c>
      <c r="O13" s="103">
        <v>3.9904073010266501</v>
      </c>
    </row>
    <row r="14" spans="1:15" x14ac:dyDescent="0.25">
      <c r="A14" s="109" t="s">
        <v>266</v>
      </c>
      <c r="B14" s="134">
        <v>43619</v>
      </c>
      <c r="C14" s="135">
        <v>0.4201388888888889</v>
      </c>
      <c r="D14" s="107" t="s">
        <v>252</v>
      </c>
      <c r="E14" s="109" t="s">
        <v>256</v>
      </c>
      <c r="F14" s="104">
        <v>90.89019975017564</v>
      </c>
      <c r="G14" s="120">
        <v>18.052221692565023</v>
      </c>
      <c r="H14" s="120">
        <v>80</v>
      </c>
      <c r="I14" s="120">
        <v>27.838469023396062</v>
      </c>
      <c r="J14" s="120">
        <v>25.320793998716056</v>
      </c>
      <c r="K14" s="120">
        <v>90.927792635260246</v>
      </c>
      <c r="L14" s="120">
        <v>211.83691800988072</v>
      </c>
      <c r="M14" s="105" t="s">
        <v>197</v>
      </c>
      <c r="N14" s="104">
        <v>480.6364626198291</v>
      </c>
      <c r="O14" s="103">
        <v>3.9085215005779932</v>
      </c>
    </row>
    <row r="15" spans="1:15" x14ac:dyDescent="0.25">
      <c r="A15" s="15" t="s">
        <v>237</v>
      </c>
      <c r="B15" s="132">
        <v>43331</v>
      </c>
      <c r="C15" s="133">
        <v>0.4826388888888889</v>
      </c>
      <c r="D15" s="107" t="s">
        <v>236</v>
      </c>
      <c r="E15" s="108" t="s">
        <v>235</v>
      </c>
      <c r="F15" s="138" t="s">
        <v>197</v>
      </c>
      <c r="G15" s="120">
        <v>28.488662358579177</v>
      </c>
      <c r="H15" s="136">
        <v>80.3125</v>
      </c>
      <c r="I15" s="120">
        <v>40.017799221131838</v>
      </c>
      <c r="J15" s="106">
        <v>29.413043533862083</v>
      </c>
      <c r="K15" s="106">
        <v>86.401974902283484</v>
      </c>
      <c r="L15" s="106">
        <v>68.616198413094466</v>
      </c>
      <c r="M15" s="105" t="s">
        <v>197</v>
      </c>
      <c r="N15" s="105">
        <v>190.35352702717068</v>
      </c>
      <c r="O15" s="103">
        <v>10.00097905622818</v>
      </c>
    </row>
    <row r="16" spans="1:15" x14ac:dyDescent="0.25">
      <c r="A16" s="15" t="s">
        <v>238</v>
      </c>
      <c r="B16" s="132">
        <v>43331</v>
      </c>
      <c r="C16" s="133">
        <v>0.54999999999999993</v>
      </c>
      <c r="D16" s="107" t="s">
        <v>236</v>
      </c>
      <c r="E16" s="108" t="s">
        <v>276</v>
      </c>
      <c r="F16" s="138" t="s">
        <v>197</v>
      </c>
      <c r="G16" s="120">
        <v>29.052794286471837</v>
      </c>
      <c r="H16" s="136">
        <v>131.5625</v>
      </c>
      <c r="I16" s="120">
        <v>295.78373337358312</v>
      </c>
      <c r="J16" s="106">
        <v>16.880529332477369</v>
      </c>
      <c r="K16" s="106">
        <v>213.53630940135776</v>
      </c>
      <c r="L16" s="106">
        <v>1027.9954089525424</v>
      </c>
      <c r="M16" s="105">
        <v>2230</v>
      </c>
      <c r="N16" s="105">
        <v>2503.5499051273891</v>
      </c>
      <c r="O16" s="103">
        <v>6.2555552171271209</v>
      </c>
    </row>
    <row r="17" spans="1:15" x14ac:dyDescent="0.25">
      <c r="A17" s="15" t="s">
        <v>240</v>
      </c>
      <c r="B17" s="132">
        <v>43332</v>
      </c>
      <c r="C17" s="133">
        <v>0.45208333333333334</v>
      </c>
      <c r="D17" s="107" t="s">
        <v>236</v>
      </c>
      <c r="E17" s="108" t="s">
        <v>239</v>
      </c>
      <c r="F17" s="138" t="s">
        <v>197</v>
      </c>
      <c r="G17" s="120">
        <v>25.385936755169563</v>
      </c>
      <c r="H17" s="136">
        <v>77.8125</v>
      </c>
      <c r="I17" s="120">
        <v>43.062631770565773</v>
      </c>
      <c r="J17" s="106">
        <v>35.295652240634503</v>
      </c>
      <c r="K17" s="106">
        <v>98.745114174038264</v>
      </c>
      <c r="L17" s="106">
        <v>96.811218124656918</v>
      </c>
      <c r="M17" s="105">
        <v>462</v>
      </c>
      <c r="N17" s="105">
        <v>288.46001185342112</v>
      </c>
      <c r="O17" s="103">
        <v>4.928122621599754</v>
      </c>
    </row>
    <row r="18" spans="1:15" x14ac:dyDescent="0.25">
      <c r="A18" s="15" t="s">
        <v>241</v>
      </c>
      <c r="B18" s="132">
        <v>43332</v>
      </c>
      <c r="C18" s="133">
        <v>0.49444444444444446</v>
      </c>
      <c r="D18" s="107" t="s">
        <v>236</v>
      </c>
      <c r="E18" s="108" t="s">
        <v>122</v>
      </c>
      <c r="F18" s="138" t="s">
        <v>197</v>
      </c>
      <c r="G18" s="120">
        <v>36.668575313022707</v>
      </c>
      <c r="H18" s="136">
        <v>46.5625</v>
      </c>
      <c r="I18" s="120">
        <v>161.81110119848961</v>
      </c>
      <c r="J18" s="106">
        <v>37.341777008207515</v>
      </c>
      <c r="K18" s="106">
        <v>504.01152026332028</v>
      </c>
      <c r="L18" s="106">
        <v>330.10629272917805</v>
      </c>
      <c r="M18" s="105">
        <v>1615</v>
      </c>
      <c r="N18" s="105">
        <v>1737.594928878671</v>
      </c>
      <c r="O18" s="103">
        <v>1.2657645873061742</v>
      </c>
    </row>
    <row r="19" spans="1:15" s="122" customFormat="1" x14ac:dyDescent="0.25">
      <c r="A19" s="121" t="s">
        <v>243</v>
      </c>
      <c r="B19" s="132">
        <v>43332</v>
      </c>
      <c r="C19" s="25" t="s">
        <v>197</v>
      </c>
      <c r="D19" s="122" t="s">
        <v>236</v>
      </c>
      <c r="E19" s="127" t="s">
        <v>242</v>
      </c>
      <c r="F19" s="138" t="s">
        <v>197</v>
      </c>
      <c r="G19" s="123">
        <v>20.30874940413565</v>
      </c>
      <c r="H19" s="136">
        <v>64.375</v>
      </c>
      <c r="I19" s="123">
        <v>31.318277651320564</v>
      </c>
      <c r="J19" s="126">
        <v>24.809262806822801</v>
      </c>
      <c r="K19" s="126">
        <v>48.549681135568811</v>
      </c>
      <c r="L19" s="126">
        <v>39.173611457657572</v>
      </c>
      <c r="M19" s="124">
        <v>66</v>
      </c>
      <c r="N19" s="124">
        <v>82.515376240460483</v>
      </c>
      <c r="O19" s="125">
        <v>3.5522620045188793</v>
      </c>
    </row>
    <row r="20" spans="1:15" s="122" customFormat="1" x14ac:dyDescent="0.25">
      <c r="A20" s="121" t="s">
        <v>244</v>
      </c>
      <c r="B20" s="132">
        <v>43332</v>
      </c>
      <c r="C20" s="133">
        <v>0.5625</v>
      </c>
      <c r="D20" s="122" t="s">
        <v>236</v>
      </c>
      <c r="E20" s="127" t="s">
        <v>277</v>
      </c>
      <c r="F20" s="138" t="s">
        <v>197</v>
      </c>
      <c r="G20" s="123">
        <v>23.129409043598933</v>
      </c>
      <c r="H20" s="136">
        <v>53.75</v>
      </c>
      <c r="I20" s="123">
        <v>28.708421180377186</v>
      </c>
      <c r="J20" s="126">
        <v>36.318714624421013</v>
      </c>
      <c r="K20" s="126">
        <v>270.31475005142977</v>
      </c>
      <c r="L20" s="126">
        <v>257.49787913568537</v>
      </c>
      <c r="M20" s="124" t="s">
        <v>197</v>
      </c>
      <c r="N20" s="124">
        <v>990.02298513542962</v>
      </c>
      <c r="O20" s="125">
        <v>4.5140269022055088</v>
      </c>
    </row>
    <row r="21" spans="1:15" s="122" customFormat="1" x14ac:dyDescent="0.25">
      <c r="A21" s="121" t="s">
        <v>272</v>
      </c>
      <c r="B21" s="130">
        <v>41554</v>
      </c>
      <c r="C21" s="130" t="s">
        <v>197</v>
      </c>
      <c r="D21" s="122" t="s">
        <v>246</v>
      </c>
      <c r="E21" s="127" t="s">
        <v>245</v>
      </c>
      <c r="F21" s="138" t="s">
        <v>197</v>
      </c>
      <c r="G21" s="120">
        <v>1.2692860970862831</v>
      </c>
      <c r="H21" s="120">
        <v>4.4659587757651469</v>
      </c>
      <c r="I21" s="120">
        <v>0.86998129540214886</v>
      </c>
      <c r="J21" s="120">
        <v>2.6153846153846154</v>
      </c>
      <c r="K21" s="120">
        <v>0.69944455873277112</v>
      </c>
      <c r="L21" s="120">
        <v>1.0729078297320223</v>
      </c>
      <c r="M21" s="124" t="s">
        <v>197</v>
      </c>
      <c r="N21" s="124" t="s">
        <v>197</v>
      </c>
      <c r="O21" s="125">
        <v>0.42962939094663466</v>
      </c>
    </row>
    <row r="22" spans="1:15" s="122" customFormat="1" x14ac:dyDescent="0.25">
      <c r="A22" s="121" t="s">
        <v>273</v>
      </c>
      <c r="B22" s="130">
        <v>41935</v>
      </c>
      <c r="C22" s="130" t="s">
        <v>197</v>
      </c>
      <c r="D22" s="122" t="s">
        <v>246</v>
      </c>
      <c r="E22" s="127" t="s">
        <v>247</v>
      </c>
      <c r="F22" s="138" t="s">
        <v>197</v>
      </c>
      <c r="G22" s="120">
        <v>0.95901616224296948</v>
      </c>
      <c r="H22" s="120">
        <v>19.165105142619197</v>
      </c>
      <c r="I22" s="120">
        <v>0.21749532385053721</v>
      </c>
      <c r="J22" s="120">
        <v>0.17948717948717949</v>
      </c>
      <c r="K22" s="120">
        <v>0.45258177329767535</v>
      </c>
      <c r="L22" s="120">
        <v>1.921253555566645</v>
      </c>
      <c r="M22" s="124" t="s">
        <v>197</v>
      </c>
      <c r="N22" s="124" t="s">
        <v>197</v>
      </c>
      <c r="O22" s="125">
        <v>2.9537020627581136</v>
      </c>
    </row>
    <row r="23" spans="1:15" s="122" customFormat="1" x14ac:dyDescent="0.25">
      <c r="A23" s="121" t="s">
        <v>274</v>
      </c>
      <c r="B23" s="130" t="s">
        <v>248</v>
      </c>
      <c r="C23" s="130" t="s">
        <v>197</v>
      </c>
      <c r="D23" s="122" t="s">
        <v>246</v>
      </c>
      <c r="E23" s="127" t="s">
        <v>249</v>
      </c>
      <c r="F23" s="138" t="s">
        <v>197</v>
      </c>
      <c r="G23" s="120">
        <v>0.95901616224296948</v>
      </c>
      <c r="H23" s="120">
        <v>7.7763897564022484</v>
      </c>
      <c r="I23" s="120">
        <v>0.34799251816085952</v>
      </c>
      <c r="J23" s="120">
        <v>0.30769230769230771</v>
      </c>
      <c r="K23" s="120">
        <v>0.41143797572515944</v>
      </c>
      <c r="L23" s="120">
        <v>1.5968860721592892</v>
      </c>
      <c r="M23" s="124" t="s">
        <v>197</v>
      </c>
      <c r="N23" s="124" t="s">
        <v>197</v>
      </c>
      <c r="O23" s="125">
        <v>1.0203698034982573</v>
      </c>
    </row>
    <row r="24" spans="1:15" s="122" customFormat="1" x14ac:dyDescent="0.25">
      <c r="A24" s="121" t="s">
        <v>275</v>
      </c>
      <c r="B24" s="130">
        <v>41677</v>
      </c>
      <c r="C24" s="130" t="s">
        <v>197</v>
      </c>
      <c r="D24" s="122" t="s">
        <v>251</v>
      </c>
      <c r="E24" s="127" t="s">
        <v>250</v>
      </c>
      <c r="F24" s="138" t="s">
        <v>197</v>
      </c>
      <c r="G24" s="120">
        <v>2.0590641130510812</v>
      </c>
      <c r="H24" s="120">
        <v>3.8933999583593586</v>
      </c>
      <c r="I24" s="120">
        <v>0.7394841010918265</v>
      </c>
      <c r="J24" s="120">
        <v>0.15384615384615385</v>
      </c>
      <c r="K24" s="120">
        <v>0.24686278543509568</v>
      </c>
      <c r="L24" s="120">
        <v>0.69863765656968901</v>
      </c>
      <c r="M24" s="124" t="s">
        <v>197</v>
      </c>
      <c r="N24" s="124" t="s">
        <v>197</v>
      </c>
      <c r="O24" s="125">
        <v>0.69814776028828129</v>
      </c>
    </row>
    <row r="25" spans="1:15" x14ac:dyDescent="0.25">
      <c r="B25" s="109"/>
      <c r="C25" s="109"/>
      <c r="E25" s="109"/>
      <c r="G25" s="103"/>
      <c r="H25" s="112"/>
      <c r="I25" s="98"/>
      <c r="J25" s="98"/>
      <c r="K25" s="113"/>
      <c r="L25" s="98"/>
      <c r="M25" s="98"/>
      <c r="N25" s="98"/>
    </row>
    <row r="26" spans="1:15" x14ac:dyDescent="0.25">
      <c r="B26" s="109"/>
      <c r="C26" s="109"/>
      <c r="E26" s="109"/>
      <c r="G26" s="103"/>
      <c r="H26" s="112"/>
      <c r="I26" s="98"/>
      <c r="J26" s="98"/>
      <c r="K26" s="113"/>
      <c r="L26" s="98"/>
      <c r="M26" s="98"/>
      <c r="N26" s="98"/>
    </row>
    <row r="27" spans="1:15" x14ac:dyDescent="0.25">
      <c r="B27" s="109"/>
      <c r="C27" s="109"/>
      <c r="E27" s="109"/>
      <c r="G27" s="103"/>
      <c r="H27" s="112"/>
      <c r="I27" s="98"/>
      <c r="J27" s="98"/>
      <c r="K27" s="113"/>
      <c r="L27" s="98"/>
      <c r="M27" s="98"/>
      <c r="N27" s="98"/>
    </row>
    <row r="28" spans="1:15" x14ac:dyDescent="0.25">
      <c r="B28" s="109"/>
      <c r="C28" s="109"/>
      <c r="E28" s="109"/>
      <c r="G28" s="103"/>
      <c r="H28" s="112"/>
      <c r="I28" s="98"/>
      <c r="J28" s="98"/>
      <c r="K28" s="113"/>
      <c r="L28" s="98"/>
      <c r="M28" s="111"/>
      <c r="N28" s="111"/>
    </row>
    <row r="29" spans="1:15" x14ac:dyDescent="0.25">
      <c r="B29" s="109"/>
      <c r="C29" s="109"/>
      <c r="E29" s="109"/>
      <c r="G29" s="103"/>
      <c r="H29" s="112"/>
      <c r="I29" s="98"/>
      <c r="J29" s="98"/>
      <c r="K29" s="113"/>
      <c r="L29" s="98"/>
      <c r="M29" s="114"/>
      <c r="N29" s="114"/>
    </row>
    <row r="30" spans="1:15" x14ac:dyDescent="0.25">
      <c r="B30" s="109"/>
      <c r="C30" s="109"/>
      <c r="E30" s="109"/>
      <c r="G30" s="103"/>
      <c r="H30" s="112"/>
      <c r="I30" s="98"/>
      <c r="J30" s="98"/>
      <c r="K30" s="113"/>
      <c r="L30" s="98"/>
      <c r="M30" s="114"/>
      <c r="N30" s="114"/>
    </row>
    <row r="31" spans="1:15" x14ac:dyDescent="0.25">
      <c r="B31" s="109"/>
      <c r="C31" s="109"/>
      <c r="E31" s="109"/>
      <c r="G31" s="103"/>
      <c r="H31" s="112"/>
      <c r="I31" s="98"/>
      <c r="J31" s="98"/>
      <c r="K31" s="113"/>
      <c r="L31" s="98"/>
      <c r="M31" s="98"/>
      <c r="N31" s="98"/>
    </row>
    <row r="32" spans="1:15" x14ac:dyDescent="0.25">
      <c r="B32" s="109"/>
      <c r="C32" s="109"/>
      <c r="E32" s="109"/>
      <c r="G32" s="103"/>
      <c r="H32" s="112"/>
      <c r="I32" s="98"/>
      <c r="J32" s="98"/>
      <c r="K32" s="113"/>
      <c r="L32" s="98"/>
      <c r="M32" s="98"/>
      <c r="N32" s="98"/>
    </row>
    <row r="33" spans="1:14" x14ac:dyDescent="0.25">
      <c r="B33" s="109"/>
      <c r="C33" s="109"/>
      <c r="E33" s="109"/>
      <c r="G33" s="103"/>
      <c r="H33" s="112"/>
      <c r="I33" s="98"/>
      <c r="J33" s="98"/>
      <c r="K33" s="113"/>
      <c r="L33" s="98"/>
      <c r="M33" s="98"/>
      <c r="N33" s="98"/>
    </row>
    <row r="34" spans="1:14" x14ac:dyDescent="0.25">
      <c r="B34" s="109"/>
      <c r="C34" s="109"/>
      <c r="E34" s="109"/>
      <c r="G34" s="103"/>
      <c r="H34" s="112"/>
      <c r="I34" s="98"/>
      <c r="J34" s="98"/>
      <c r="K34" s="113"/>
      <c r="L34" s="98"/>
      <c r="M34" s="98"/>
      <c r="N34" s="98"/>
    </row>
    <row r="35" spans="1:14" x14ac:dyDescent="0.25">
      <c r="B35" s="109"/>
      <c r="C35" s="109"/>
      <c r="E35" s="109"/>
      <c r="G35" s="103"/>
      <c r="H35" s="112"/>
      <c r="I35" s="98"/>
      <c r="J35" s="98"/>
      <c r="K35" s="113"/>
      <c r="L35" s="98"/>
      <c r="M35" s="98"/>
      <c r="N35" s="98"/>
    </row>
    <row r="36" spans="1:14" x14ac:dyDescent="0.25">
      <c r="B36" s="109"/>
      <c r="C36" s="109"/>
      <c r="E36" s="109"/>
      <c r="G36" s="103"/>
      <c r="H36" s="112"/>
      <c r="I36" s="98"/>
      <c r="J36" s="98"/>
      <c r="K36" s="113"/>
      <c r="L36" s="98"/>
      <c r="M36" s="98"/>
      <c r="N36" s="98"/>
    </row>
    <row r="37" spans="1:14" x14ac:dyDescent="0.25">
      <c r="B37" s="109"/>
      <c r="C37" s="109"/>
      <c r="E37" s="109"/>
      <c r="G37" s="103"/>
      <c r="H37" s="112"/>
      <c r="I37" s="98"/>
      <c r="J37" s="98"/>
      <c r="K37" s="113"/>
      <c r="L37" s="98"/>
      <c r="M37" s="98"/>
      <c r="N37" s="98"/>
    </row>
    <row r="38" spans="1:14" x14ac:dyDescent="0.25">
      <c r="B38" s="109"/>
      <c r="C38" s="109"/>
      <c r="E38" s="109"/>
      <c r="G38" s="103"/>
      <c r="H38" s="112"/>
      <c r="I38" s="98"/>
      <c r="J38" s="98"/>
      <c r="K38" s="113"/>
      <c r="L38" s="98"/>
      <c r="M38" s="98"/>
      <c r="N38" s="98"/>
    </row>
    <row r="39" spans="1:14" x14ac:dyDescent="0.25">
      <c r="B39" s="109"/>
      <c r="C39" s="109"/>
      <c r="E39" s="109"/>
      <c r="G39" s="103"/>
      <c r="H39" s="112"/>
      <c r="I39" s="98"/>
      <c r="J39" s="98"/>
      <c r="K39" s="113"/>
      <c r="L39" s="98"/>
      <c r="M39" s="98"/>
      <c r="N39" s="98"/>
    </row>
    <row r="40" spans="1:14" x14ac:dyDescent="0.25">
      <c r="B40" s="109"/>
      <c r="C40" s="109"/>
      <c r="E40" s="109"/>
      <c r="G40" s="103"/>
      <c r="H40" s="112"/>
      <c r="I40" s="98"/>
      <c r="J40" s="98"/>
      <c r="K40" s="113"/>
      <c r="L40" s="98"/>
      <c r="M40" s="98"/>
      <c r="N40" s="98"/>
    </row>
    <row r="41" spans="1:14" x14ac:dyDescent="0.25">
      <c r="A41" s="116"/>
      <c r="B41" s="115"/>
      <c r="C41" s="115"/>
      <c r="D41" s="116"/>
      <c r="E41" s="115"/>
      <c r="G41" s="103"/>
      <c r="H41" s="112"/>
      <c r="I41" s="98"/>
      <c r="J41" s="98"/>
      <c r="K41" s="113"/>
      <c r="L41" s="98"/>
      <c r="M41" s="98"/>
      <c r="N41" s="98"/>
    </row>
    <row r="42" spans="1:14" x14ac:dyDescent="0.25">
      <c r="A42" s="116"/>
      <c r="B42" s="115"/>
      <c r="C42" s="115"/>
      <c r="D42" s="116"/>
      <c r="E42" s="115"/>
      <c r="G42" s="103"/>
      <c r="H42" s="112"/>
      <c r="I42" s="98"/>
      <c r="J42" s="98"/>
      <c r="K42" s="113"/>
      <c r="L42" s="98"/>
      <c r="M42" s="111"/>
      <c r="N42" s="111"/>
    </row>
    <row r="43" spans="1:14" x14ac:dyDescent="0.25">
      <c r="A43" s="116"/>
      <c r="B43" s="115"/>
      <c r="C43" s="115"/>
      <c r="D43" s="116"/>
      <c r="E43" s="115"/>
      <c r="G43" s="103"/>
      <c r="H43" s="112"/>
      <c r="I43" s="98"/>
      <c r="J43" s="98"/>
      <c r="K43" s="113"/>
      <c r="L43" s="98"/>
      <c r="M43" s="111"/>
      <c r="N43" s="111"/>
    </row>
    <row r="44" spans="1:14" x14ac:dyDescent="0.25">
      <c r="A44" s="116"/>
      <c r="B44" s="115"/>
      <c r="C44" s="115"/>
      <c r="D44" s="116"/>
      <c r="E44" s="115"/>
      <c r="G44" s="103"/>
      <c r="H44" s="112"/>
      <c r="I44" s="98"/>
      <c r="J44" s="98"/>
      <c r="K44" s="113"/>
      <c r="L44" s="98"/>
      <c r="M44" s="111"/>
      <c r="N44" s="111"/>
    </row>
    <row r="45" spans="1:14" x14ac:dyDescent="0.25">
      <c r="A45" s="116"/>
      <c r="B45" s="115"/>
      <c r="C45" s="115"/>
      <c r="D45" s="116"/>
      <c r="E45" s="115"/>
      <c r="G45" s="103"/>
      <c r="H45" s="112"/>
      <c r="I45" s="98"/>
      <c r="J45" s="98"/>
      <c r="K45" s="113"/>
      <c r="L45" s="98"/>
      <c r="M45" s="111"/>
      <c r="N45" s="111"/>
    </row>
    <row r="46" spans="1:14" x14ac:dyDescent="0.25">
      <c r="A46" s="116"/>
      <c r="B46" s="115"/>
      <c r="C46" s="115"/>
      <c r="D46" s="116"/>
      <c r="E46" s="115"/>
      <c r="G46" s="103"/>
      <c r="H46" s="112"/>
      <c r="I46" s="98"/>
      <c r="J46" s="98"/>
      <c r="K46" s="113"/>
      <c r="L46" s="98"/>
      <c r="M46" s="111"/>
      <c r="N46" s="111"/>
    </row>
    <row r="47" spans="1:14" x14ac:dyDescent="0.25">
      <c r="A47" s="116"/>
      <c r="B47" s="115"/>
      <c r="C47" s="115"/>
      <c r="D47" s="116"/>
      <c r="E47" s="115"/>
      <c r="G47" s="103"/>
      <c r="H47" s="112"/>
      <c r="I47" s="98"/>
      <c r="J47" s="98"/>
      <c r="K47" s="113"/>
      <c r="L47" s="98"/>
      <c r="M47" s="111"/>
      <c r="N47" s="111"/>
    </row>
    <row r="48" spans="1:14" x14ac:dyDescent="0.25">
      <c r="A48" s="116"/>
      <c r="B48" s="115"/>
      <c r="C48" s="115"/>
      <c r="D48" s="116"/>
      <c r="E48" s="115"/>
      <c r="G48" s="103"/>
      <c r="H48" s="112"/>
      <c r="I48" s="98"/>
      <c r="J48" s="98"/>
      <c r="K48" s="113"/>
      <c r="L48" s="98"/>
      <c r="M48" s="111"/>
      <c r="N48" s="111"/>
    </row>
    <row r="49" spans="1:14" x14ac:dyDescent="0.25">
      <c r="A49" s="116"/>
      <c r="B49" s="115"/>
      <c r="C49" s="115"/>
      <c r="D49" s="116"/>
      <c r="E49" s="115"/>
      <c r="G49" s="103"/>
      <c r="H49" s="112"/>
      <c r="I49" s="98"/>
      <c r="J49" s="98"/>
      <c r="K49" s="113"/>
      <c r="L49" s="98"/>
      <c r="M49" s="111"/>
      <c r="N49" s="111"/>
    </row>
    <row r="50" spans="1:14" x14ac:dyDescent="0.25">
      <c r="A50" s="116"/>
      <c r="B50" s="115"/>
      <c r="C50" s="115"/>
      <c r="D50" s="116"/>
      <c r="E50" s="115"/>
      <c r="G50" s="103"/>
      <c r="H50" s="112"/>
      <c r="I50" s="98"/>
      <c r="J50" s="98"/>
      <c r="K50" s="113"/>
      <c r="L50" s="98"/>
      <c r="M50" s="111"/>
      <c r="N50" s="111"/>
    </row>
    <row r="51" spans="1:14" x14ac:dyDescent="0.25">
      <c r="A51" s="116"/>
      <c r="B51" s="115"/>
      <c r="C51" s="115"/>
      <c r="D51" s="116"/>
      <c r="E51" s="115"/>
      <c r="G51" s="103"/>
      <c r="H51" s="112"/>
      <c r="I51" s="98"/>
      <c r="J51" s="98"/>
      <c r="K51" s="113"/>
      <c r="L51" s="98"/>
      <c r="M51" s="111"/>
      <c r="N51" s="111"/>
    </row>
    <row r="52" spans="1:14" x14ac:dyDescent="0.25">
      <c r="A52" s="117"/>
      <c r="B52" s="115"/>
      <c r="C52" s="115"/>
      <c r="D52" s="117"/>
      <c r="E52" s="115"/>
      <c r="G52" s="103"/>
      <c r="H52" s="112"/>
      <c r="I52" s="98"/>
      <c r="J52" s="98"/>
      <c r="K52" s="113"/>
      <c r="L52" s="98"/>
      <c r="M52" s="111"/>
      <c r="N52" s="111"/>
    </row>
    <row r="53" spans="1:14" x14ac:dyDescent="0.25">
      <c r="A53" s="117"/>
      <c r="B53" s="115"/>
      <c r="C53" s="115"/>
      <c r="D53" s="117"/>
      <c r="E53" s="115"/>
      <c r="G53" s="103"/>
      <c r="H53" s="112"/>
      <c r="I53" s="98"/>
      <c r="J53" s="98"/>
      <c r="K53" s="113"/>
      <c r="L53" s="98"/>
      <c r="M53" s="111"/>
      <c r="N53" s="111"/>
    </row>
    <row r="54" spans="1:14" x14ac:dyDescent="0.25">
      <c r="A54" s="117"/>
      <c r="B54" s="115"/>
      <c r="C54" s="115"/>
      <c r="D54" s="117"/>
      <c r="E54" s="115"/>
      <c r="G54" s="103"/>
      <c r="H54" s="112"/>
      <c r="I54" s="98"/>
      <c r="J54" s="98"/>
      <c r="K54" s="113"/>
      <c r="L54" s="98"/>
      <c r="M54" s="111"/>
      <c r="N54" s="111"/>
    </row>
    <row r="55" spans="1:14" x14ac:dyDescent="0.25">
      <c r="A55" s="117"/>
      <c r="B55" s="115"/>
      <c r="C55" s="115"/>
      <c r="D55" s="117"/>
      <c r="E55" s="115"/>
      <c r="G55" s="103"/>
      <c r="H55" s="112"/>
      <c r="I55" s="98"/>
      <c r="J55" s="98"/>
      <c r="K55" s="113"/>
      <c r="L55" s="98"/>
      <c r="M55" s="111"/>
      <c r="N55" s="111"/>
    </row>
    <row r="56" spans="1:14" x14ac:dyDescent="0.25">
      <c r="A56" s="117"/>
      <c r="B56" s="115"/>
      <c r="C56" s="115"/>
      <c r="D56" s="117"/>
      <c r="E56" s="115"/>
      <c r="G56" s="103"/>
      <c r="H56" s="112"/>
      <c r="I56" s="98"/>
      <c r="J56" s="98"/>
      <c r="K56" s="113"/>
      <c r="L56" s="98"/>
      <c r="M56" s="111"/>
      <c r="N56" s="111"/>
    </row>
    <row r="57" spans="1:14" x14ac:dyDescent="0.25">
      <c r="A57" s="117"/>
      <c r="B57" s="115"/>
      <c r="C57" s="115"/>
      <c r="D57" s="117"/>
      <c r="E57" s="115"/>
      <c r="G57" s="103"/>
      <c r="H57" s="112"/>
      <c r="I57" s="98"/>
      <c r="J57" s="98"/>
      <c r="K57" s="113"/>
      <c r="L57" s="98"/>
      <c r="M57" s="111"/>
      <c r="N57" s="111"/>
    </row>
    <row r="58" spans="1:14" x14ac:dyDescent="0.25">
      <c r="A58" s="117"/>
      <c r="B58" s="115"/>
      <c r="C58" s="115"/>
      <c r="D58" s="117"/>
      <c r="E58" s="115"/>
      <c r="G58" s="103"/>
      <c r="H58" s="112"/>
      <c r="I58" s="98"/>
      <c r="J58" s="98"/>
      <c r="K58" s="113"/>
      <c r="L58" s="98"/>
      <c r="M58" s="111"/>
      <c r="N58" s="111"/>
    </row>
    <row r="59" spans="1:14" x14ac:dyDescent="0.25">
      <c r="A59" s="117"/>
      <c r="B59" s="115"/>
      <c r="C59" s="115"/>
      <c r="D59" s="117"/>
      <c r="E59" s="115"/>
      <c r="G59" s="103"/>
      <c r="H59" s="112"/>
      <c r="I59" s="98"/>
      <c r="J59" s="98"/>
      <c r="K59" s="113"/>
      <c r="L59" s="98"/>
      <c r="M59" s="111"/>
      <c r="N59" s="111"/>
    </row>
    <row r="60" spans="1:14" x14ac:dyDescent="0.25">
      <c r="A60" s="117"/>
      <c r="B60" s="115"/>
      <c r="C60" s="115"/>
      <c r="D60" s="117"/>
      <c r="E60" s="115"/>
      <c r="G60" s="103"/>
      <c r="H60" s="112"/>
      <c r="I60" s="98"/>
      <c r="J60" s="98"/>
      <c r="K60" s="113"/>
      <c r="L60" s="98"/>
      <c r="M60" s="111"/>
      <c r="N60" s="111"/>
    </row>
    <row r="61" spans="1:14" x14ac:dyDescent="0.25">
      <c r="A61" s="117"/>
      <c r="B61" s="115"/>
      <c r="C61" s="115"/>
      <c r="D61" s="117"/>
      <c r="E61" s="115"/>
      <c r="G61" s="103"/>
      <c r="H61" s="112"/>
      <c r="I61" s="98"/>
      <c r="J61" s="98"/>
      <c r="K61" s="113"/>
      <c r="L61" s="98"/>
      <c r="M61" s="111"/>
      <c r="N61" s="111"/>
    </row>
    <row r="62" spans="1:14" x14ac:dyDescent="0.25">
      <c r="A62" s="117"/>
      <c r="B62" s="115"/>
      <c r="C62" s="115"/>
      <c r="D62" s="117"/>
      <c r="E62" s="115"/>
      <c r="G62" s="103"/>
      <c r="H62" s="112"/>
      <c r="I62" s="98"/>
      <c r="J62" s="98"/>
      <c r="K62" s="113"/>
      <c r="L62" s="98"/>
      <c r="M62" s="111"/>
      <c r="N62" s="111"/>
    </row>
    <row r="63" spans="1:14" x14ac:dyDescent="0.25">
      <c r="A63" s="117"/>
      <c r="B63" s="115"/>
      <c r="C63" s="115"/>
      <c r="D63" s="117"/>
      <c r="E63" s="115"/>
      <c r="G63" s="103"/>
      <c r="H63" s="112"/>
      <c r="I63" s="98"/>
      <c r="J63" s="98"/>
      <c r="K63" s="113"/>
      <c r="L63" s="98"/>
      <c r="M63" s="111"/>
      <c r="N63" s="111"/>
    </row>
    <row r="64" spans="1:14" x14ac:dyDescent="0.25">
      <c r="A64" s="117"/>
      <c r="B64" s="115"/>
      <c r="C64" s="115"/>
      <c r="D64" s="117"/>
      <c r="E64" s="115"/>
      <c r="G64" s="103"/>
      <c r="H64" s="112"/>
      <c r="I64" s="98"/>
      <c r="J64" s="98"/>
      <c r="K64" s="113"/>
      <c r="L64" s="98"/>
      <c r="M64" s="111"/>
      <c r="N64" s="111"/>
    </row>
    <row r="65" spans="1:14" x14ac:dyDescent="0.25">
      <c r="A65" s="117"/>
      <c r="B65" s="115"/>
      <c r="C65" s="115"/>
      <c r="D65" s="117"/>
      <c r="E65" s="115"/>
      <c r="G65" s="103"/>
      <c r="H65" s="112"/>
      <c r="I65" s="98"/>
      <c r="J65" s="98"/>
      <c r="K65" s="113"/>
      <c r="L65" s="98"/>
      <c r="M65" s="111"/>
      <c r="N65" s="111"/>
    </row>
    <row r="66" spans="1:14" x14ac:dyDescent="0.25">
      <c r="A66" s="117"/>
      <c r="B66" s="115"/>
      <c r="C66" s="115"/>
      <c r="D66" s="117"/>
      <c r="E66" s="115"/>
      <c r="G66" s="103"/>
      <c r="H66" s="112"/>
      <c r="I66" s="98"/>
      <c r="J66" s="98"/>
      <c r="K66" s="113"/>
      <c r="L66" s="98"/>
      <c r="M66" s="111"/>
      <c r="N66" s="111"/>
    </row>
    <row r="67" spans="1:14" x14ac:dyDescent="0.25">
      <c r="A67" s="117"/>
      <c r="B67" s="115"/>
      <c r="C67" s="115"/>
      <c r="D67" s="117"/>
      <c r="E67" s="115"/>
      <c r="G67" s="103"/>
      <c r="H67" s="112"/>
      <c r="I67" s="98"/>
      <c r="J67" s="98"/>
      <c r="K67" s="113"/>
      <c r="L67" s="98"/>
      <c r="M67" s="111"/>
      <c r="N67" s="111"/>
    </row>
    <row r="68" spans="1:14" x14ac:dyDescent="0.25">
      <c r="A68" s="117"/>
      <c r="B68" s="115"/>
      <c r="C68" s="115"/>
      <c r="D68" s="117"/>
      <c r="E68" s="115"/>
      <c r="G68" s="103"/>
      <c r="H68" s="112"/>
      <c r="I68" s="98"/>
      <c r="J68" s="98"/>
      <c r="K68" s="113"/>
      <c r="L68" s="98"/>
      <c r="M68" s="111"/>
      <c r="N68" s="111"/>
    </row>
    <row r="69" spans="1:14" x14ac:dyDescent="0.25">
      <c r="A69" s="117"/>
      <c r="B69" s="115"/>
      <c r="C69" s="115"/>
      <c r="D69" s="117"/>
      <c r="E69" s="115"/>
      <c r="G69" s="103"/>
      <c r="H69" s="112"/>
      <c r="I69" s="98"/>
      <c r="J69" s="98"/>
      <c r="K69" s="113"/>
      <c r="L69" s="98"/>
      <c r="M69" s="111"/>
      <c r="N69" s="111"/>
    </row>
    <row r="70" spans="1:14" x14ac:dyDescent="0.25">
      <c r="A70" s="117"/>
      <c r="B70" s="109"/>
      <c r="C70" s="109"/>
      <c r="D70" s="117"/>
      <c r="E70" s="109"/>
      <c r="G70" s="103"/>
      <c r="H70" s="112"/>
      <c r="I70" s="98"/>
      <c r="J70" s="98"/>
      <c r="K70" s="113"/>
      <c r="L70" s="98"/>
      <c r="M70" s="111"/>
      <c r="N70" s="111"/>
    </row>
    <row r="71" spans="1:14" x14ac:dyDescent="0.25">
      <c r="A71" s="117"/>
      <c r="B71" s="109"/>
      <c r="C71" s="109"/>
      <c r="D71" s="117"/>
      <c r="E71" s="109"/>
      <c r="G71" s="103"/>
      <c r="H71" s="112"/>
      <c r="I71" s="98"/>
      <c r="J71" s="98"/>
      <c r="K71" s="113"/>
      <c r="L71" s="98"/>
      <c r="M71" s="111"/>
      <c r="N71" s="111"/>
    </row>
    <row r="72" spans="1:14" x14ac:dyDescent="0.25">
      <c r="A72" s="117"/>
      <c r="B72" s="109"/>
      <c r="C72" s="109"/>
      <c r="D72" s="117"/>
      <c r="E72" s="109"/>
      <c r="G72" s="103"/>
      <c r="H72" s="112"/>
      <c r="I72" s="98"/>
      <c r="J72" s="98"/>
      <c r="K72" s="98"/>
      <c r="L72" s="98"/>
      <c r="M72" s="111"/>
      <c r="N72" s="111"/>
    </row>
    <row r="73" spans="1:14" x14ac:dyDescent="0.25">
      <c r="A73" s="117"/>
      <c r="B73" s="109"/>
      <c r="C73" s="109"/>
      <c r="D73" s="117"/>
      <c r="E73" s="109"/>
      <c r="G73" s="103"/>
      <c r="H73" s="112"/>
      <c r="I73" s="98"/>
      <c r="J73" s="98"/>
      <c r="K73" s="98"/>
      <c r="L73" s="98"/>
      <c r="M73" s="111"/>
      <c r="N73" s="111"/>
    </row>
    <row r="74" spans="1:14" x14ac:dyDescent="0.25">
      <c r="A74" s="117"/>
      <c r="B74" s="109"/>
      <c r="C74" s="109"/>
      <c r="D74" s="117"/>
      <c r="E74" s="109"/>
      <c r="G74" s="103"/>
      <c r="H74" s="112"/>
      <c r="I74" s="98"/>
      <c r="J74" s="98"/>
      <c r="K74" s="98"/>
      <c r="L74" s="98"/>
      <c r="M74" s="111"/>
      <c r="N74" s="111"/>
    </row>
    <row r="75" spans="1:14" x14ac:dyDescent="0.25">
      <c r="A75" s="117"/>
      <c r="B75" s="109"/>
      <c r="C75" s="109"/>
      <c r="D75" s="117"/>
      <c r="E75" s="109"/>
      <c r="G75" s="103"/>
      <c r="H75" s="112"/>
      <c r="I75" s="98"/>
      <c r="J75" s="98"/>
      <c r="K75" s="98"/>
      <c r="L75" s="98"/>
      <c r="M75" s="111"/>
      <c r="N75" s="111"/>
    </row>
    <row r="76" spans="1:14" x14ac:dyDescent="0.25">
      <c r="A76" s="117"/>
      <c r="B76" s="109"/>
      <c r="C76" s="109"/>
      <c r="D76" s="117"/>
      <c r="E76" s="109"/>
      <c r="G76" s="103"/>
      <c r="H76" s="112"/>
      <c r="I76" s="98"/>
      <c r="J76" s="98"/>
      <c r="K76" s="98"/>
      <c r="L76" s="98"/>
      <c r="M76" s="111"/>
      <c r="N76" s="111"/>
    </row>
    <row r="77" spans="1:14" x14ac:dyDescent="0.25">
      <c r="A77" s="117"/>
      <c r="B77" s="109"/>
      <c r="C77" s="109"/>
      <c r="D77" s="117"/>
      <c r="E77" s="109"/>
      <c r="G77" s="103"/>
      <c r="H77" s="112"/>
      <c r="I77" s="98"/>
      <c r="J77" s="98"/>
      <c r="K77" s="98"/>
      <c r="L77" s="98"/>
      <c r="M77" s="111"/>
      <c r="N77" s="111"/>
    </row>
    <row r="78" spans="1:14" x14ac:dyDescent="0.25">
      <c r="A78" s="117"/>
      <c r="B78" s="109"/>
      <c r="C78" s="109"/>
      <c r="D78" s="117"/>
      <c r="E78" s="109"/>
      <c r="G78" s="103"/>
      <c r="H78" s="112"/>
      <c r="I78" s="98"/>
      <c r="J78" s="98"/>
      <c r="K78" s="98"/>
      <c r="L78" s="98"/>
      <c r="M78" s="111"/>
      <c r="N78" s="111"/>
    </row>
    <row r="79" spans="1:14" x14ac:dyDescent="0.25">
      <c r="A79" s="117"/>
      <c r="B79" s="109"/>
      <c r="C79" s="109"/>
      <c r="D79" s="117"/>
      <c r="E79" s="109"/>
      <c r="G79" s="103"/>
      <c r="H79" s="112"/>
      <c r="I79" s="98"/>
      <c r="J79" s="98"/>
      <c r="K79" s="98"/>
      <c r="L79" s="98"/>
      <c r="M79" s="111"/>
      <c r="N79" s="111"/>
    </row>
    <row r="80" spans="1:14" x14ac:dyDescent="0.25">
      <c r="A80" s="117"/>
      <c r="B80" s="109"/>
      <c r="C80" s="109"/>
      <c r="D80" s="117"/>
      <c r="E80" s="109"/>
      <c r="G80" s="103"/>
      <c r="H80" s="112"/>
      <c r="I80" s="98"/>
      <c r="J80" s="98"/>
      <c r="K80" s="98"/>
      <c r="L80" s="98"/>
      <c r="M80" s="111"/>
      <c r="N80" s="111"/>
    </row>
    <row r="81" spans="1:14" x14ac:dyDescent="0.25">
      <c r="A81" s="117"/>
      <c r="B81" s="109"/>
      <c r="C81" s="109"/>
      <c r="D81" s="117"/>
      <c r="E81" s="109"/>
      <c r="G81" s="103"/>
      <c r="H81" s="112"/>
      <c r="I81" s="98"/>
      <c r="J81" s="98"/>
      <c r="K81" s="98"/>
      <c r="L81" s="98"/>
      <c r="M81" s="111"/>
      <c r="N81" s="111"/>
    </row>
    <row r="82" spans="1:14" x14ac:dyDescent="0.25">
      <c r="G82" s="103"/>
      <c r="H82" s="112"/>
      <c r="I82" s="98"/>
      <c r="J82" s="98"/>
      <c r="K82" s="98"/>
      <c r="L82" s="98"/>
      <c r="M82" s="111"/>
      <c r="N82" s="111"/>
    </row>
    <row r="83" spans="1:14" x14ac:dyDescent="0.25">
      <c r="G83" s="103"/>
      <c r="H83" s="112"/>
      <c r="I83" s="98"/>
      <c r="J83" s="98"/>
      <c r="K83" s="98"/>
      <c r="L83" s="98"/>
      <c r="M83" s="111"/>
      <c r="N83" s="111"/>
    </row>
    <row r="84" spans="1:14" x14ac:dyDescent="0.25">
      <c r="I84" s="98"/>
      <c r="J84" s="98"/>
      <c r="K84" s="98"/>
      <c r="L84" s="98"/>
      <c r="M84" s="111"/>
      <c r="N84" s="111"/>
    </row>
    <row r="85" spans="1:14" x14ac:dyDescent="0.25">
      <c r="I85" s="98"/>
      <c r="J85" s="98"/>
      <c r="K85" s="98"/>
      <c r="L85" s="98"/>
      <c r="M85" s="111"/>
      <c r="N85" s="111"/>
    </row>
    <row r="86" spans="1:14" x14ac:dyDescent="0.25">
      <c r="I86" s="98"/>
      <c r="J86" s="98"/>
      <c r="K86" s="98"/>
      <c r="L86" s="98"/>
      <c r="M86" s="111"/>
      <c r="N86" s="111"/>
    </row>
    <row r="87" spans="1:14" x14ac:dyDescent="0.25">
      <c r="I87" s="98"/>
      <c r="J87" s="98"/>
      <c r="K87" s="98"/>
      <c r="L87" s="98"/>
      <c r="M87" s="111"/>
      <c r="N87" s="111"/>
    </row>
    <row r="88" spans="1:14" x14ac:dyDescent="0.25">
      <c r="I88" s="98"/>
      <c r="J88" s="98"/>
      <c r="K88" s="98"/>
      <c r="L88" s="98"/>
      <c r="M88" s="111"/>
      <c r="N88" s="111"/>
    </row>
    <row r="89" spans="1:14" x14ac:dyDescent="0.25">
      <c r="I89" s="98"/>
      <c r="J89" s="98"/>
      <c r="K89" s="98"/>
      <c r="L89" s="98"/>
      <c r="M89" s="111"/>
      <c r="N89" s="111"/>
    </row>
    <row r="90" spans="1:14" x14ac:dyDescent="0.25">
      <c r="I90" s="98"/>
      <c r="J90" s="98"/>
      <c r="K90" s="98"/>
      <c r="L90" s="98"/>
      <c r="M90" s="111"/>
      <c r="N90" s="111"/>
    </row>
    <row r="91" spans="1:14" x14ac:dyDescent="0.25">
      <c r="I91" s="98"/>
      <c r="J91" s="98"/>
      <c r="K91" s="98"/>
      <c r="L91" s="98"/>
      <c r="M91" s="111"/>
      <c r="N91" s="111"/>
    </row>
    <row r="92" spans="1:14" x14ac:dyDescent="0.25">
      <c r="I92" s="98"/>
      <c r="J92" s="98"/>
      <c r="K92" s="98"/>
      <c r="L92" s="98"/>
      <c r="M92" s="111"/>
      <c r="N92" s="111"/>
    </row>
    <row r="93" spans="1:14" x14ac:dyDescent="0.25">
      <c r="I93" s="98"/>
      <c r="J93" s="98"/>
      <c r="K93" s="98"/>
      <c r="L93" s="98"/>
      <c r="M93" s="111"/>
      <c r="N93" s="111"/>
    </row>
    <row r="94" spans="1:14" x14ac:dyDescent="0.25">
      <c r="I94" s="98"/>
      <c r="J94" s="98"/>
      <c r="K94" s="98"/>
      <c r="L94" s="98"/>
      <c r="M94" s="111"/>
      <c r="N94" s="111"/>
    </row>
    <row r="95" spans="1:14" x14ac:dyDescent="0.25">
      <c r="I95" s="98"/>
      <c r="J95" s="98"/>
      <c r="K95" s="98"/>
      <c r="L95" s="98"/>
      <c r="M95" s="111"/>
      <c r="N95" s="111"/>
    </row>
    <row r="96" spans="1:14" x14ac:dyDescent="0.25">
      <c r="I96" s="98"/>
      <c r="J96" s="98"/>
      <c r="K96" s="98"/>
      <c r="L96" s="98"/>
      <c r="M96" s="111"/>
      <c r="N96" s="111"/>
    </row>
    <row r="97" spans="9:14" x14ac:dyDescent="0.25">
      <c r="I97" s="98"/>
      <c r="J97" s="98"/>
      <c r="K97" s="98"/>
      <c r="L97" s="98"/>
      <c r="M97" s="111"/>
      <c r="N97" s="111"/>
    </row>
    <row r="98" spans="9:14" x14ac:dyDescent="0.25">
      <c r="I98" s="98"/>
      <c r="J98" s="98"/>
      <c r="K98" s="98"/>
      <c r="L98" s="98"/>
      <c r="M98" s="111"/>
      <c r="N98" s="111"/>
    </row>
    <row r="99" spans="9:14" x14ac:dyDescent="0.25">
      <c r="I99" s="98"/>
      <c r="J99" s="98"/>
      <c r="K99" s="98"/>
      <c r="L99" s="98"/>
      <c r="M99" s="111"/>
      <c r="N99" s="111"/>
    </row>
    <row r="100" spans="9:14" x14ac:dyDescent="0.25">
      <c r="I100" s="98"/>
      <c r="J100" s="98"/>
      <c r="K100" s="98"/>
      <c r="L100" s="98"/>
      <c r="M100" s="111"/>
      <c r="N100" s="111"/>
    </row>
    <row r="101" spans="9:14" x14ac:dyDescent="0.25">
      <c r="I101" s="98"/>
      <c r="J101" s="98"/>
      <c r="K101" s="98"/>
      <c r="L101" s="98"/>
      <c r="M101" s="111"/>
      <c r="N101" s="111"/>
    </row>
    <row r="102" spans="9:14" x14ac:dyDescent="0.25">
      <c r="I102" s="98"/>
      <c r="J102" s="98"/>
      <c r="K102" s="98"/>
      <c r="L102" s="98"/>
      <c r="M102" s="111"/>
      <c r="N102" s="111"/>
    </row>
    <row r="103" spans="9:14" x14ac:dyDescent="0.25">
      <c r="I103" s="98"/>
      <c r="J103" s="98"/>
      <c r="K103" s="98"/>
      <c r="L103" s="98"/>
      <c r="M103" s="111"/>
      <c r="N103" s="111"/>
    </row>
    <row r="104" spans="9:14" x14ac:dyDescent="0.25">
      <c r="I104" s="98"/>
      <c r="J104" s="98"/>
      <c r="K104" s="98"/>
      <c r="L104" s="98"/>
      <c r="M104" s="111"/>
      <c r="N104" s="111"/>
    </row>
    <row r="105" spans="9:14" x14ac:dyDescent="0.25">
      <c r="I105" s="98"/>
      <c r="J105" s="98"/>
      <c r="K105" s="98"/>
      <c r="L105" s="98"/>
      <c r="M105" s="111"/>
      <c r="N105" s="111"/>
    </row>
    <row r="106" spans="9:14" x14ac:dyDescent="0.25">
      <c r="I106" s="98"/>
      <c r="J106" s="98"/>
      <c r="K106" s="98"/>
      <c r="L106" s="98"/>
      <c r="M106" s="111"/>
      <c r="N106" s="111"/>
    </row>
    <row r="107" spans="9:14" x14ac:dyDescent="0.25">
      <c r="I107" s="98"/>
      <c r="J107" s="98"/>
      <c r="K107" s="98"/>
      <c r="L107" s="98"/>
      <c r="M107" s="111"/>
      <c r="N107" s="111"/>
    </row>
    <row r="108" spans="9:14" x14ac:dyDescent="0.25">
      <c r="I108" s="98"/>
      <c r="J108" s="98"/>
      <c r="K108" s="98"/>
      <c r="L108" s="98"/>
      <c r="M108" s="111"/>
      <c r="N108" s="111"/>
    </row>
    <row r="109" spans="9:14" x14ac:dyDescent="0.25">
      <c r="I109" s="98"/>
      <c r="J109" s="98"/>
      <c r="K109" s="98"/>
      <c r="L109" s="98"/>
      <c r="M109" s="111"/>
      <c r="N109" s="111"/>
    </row>
    <row r="110" spans="9:14" x14ac:dyDescent="0.25">
      <c r="I110" s="98"/>
      <c r="J110" s="98"/>
      <c r="K110" s="98"/>
      <c r="L110" s="98"/>
      <c r="M110" s="111"/>
      <c r="N110" s="111"/>
    </row>
    <row r="111" spans="9:14" x14ac:dyDescent="0.25">
      <c r="I111" s="98"/>
      <c r="J111" s="98"/>
      <c r="K111" s="98"/>
      <c r="L111" s="98"/>
      <c r="M111" s="111"/>
      <c r="N111" s="111"/>
    </row>
    <row r="112" spans="9:14" x14ac:dyDescent="0.25">
      <c r="I112" s="98"/>
      <c r="J112" s="98"/>
      <c r="K112" s="98"/>
      <c r="L112" s="98"/>
      <c r="M112" s="111"/>
      <c r="N112" s="111"/>
    </row>
    <row r="113" spans="9:14" x14ac:dyDescent="0.25">
      <c r="I113" s="98"/>
      <c r="J113" s="98"/>
      <c r="K113" s="98"/>
      <c r="L113" s="98"/>
      <c r="M113" s="111"/>
      <c r="N113" s="111"/>
    </row>
    <row r="114" spans="9:14" x14ac:dyDescent="0.25">
      <c r="I114" s="98"/>
      <c r="J114" s="98"/>
      <c r="K114" s="98"/>
      <c r="L114" s="98"/>
      <c r="M114" s="111"/>
      <c r="N114" s="111"/>
    </row>
    <row r="115" spans="9:14" x14ac:dyDescent="0.25">
      <c r="I115" s="98"/>
      <c r="J115" s="98"/>
      <c r="K115" s="98"/>
      <c r="L115" s="98"/>
      <c r="M115" s="111"/>
      <c r="N115" s="111"/>
    </row>
    <row r="116" spans="9:14" x14ac:dyDescent="0.25">
      <c r="I116" s="98"/>
      <c r="J116" s="98"/>
      <c r="K116" s="98"/>
      <c r="L116" s="98"/>
      <c r="M116" s="111"/>
      <c r="N116" s="111"/>
    </row>
    <row r="117" spans="9:14" x14ac:dyDescent="0.25">
      <c r="I117" s="98"/>
      <c r="J117" s="98"/>
      <c r="K117" s="98"/>
      <c r="L117" s="98"/>
      <c r="M117" s="111"/>
      <c r="N117" s="111"/>
    </row>
    <row r="118" spans="9:14" x14ac:dyDescent="0.25">
      <c r="I118" s="98"/>
      <c r="J118" s="98"/>
      <c r="K118" s="98"/>
      <c r="L118" s="98"/>
      <c r="M118" s="111"/>
      <c r="N118" s="111"/>
    </row>
    <row r="119" spans="9:14" x14ac:dyDescent="0.25">
      <c r="I119" s="98"/>
      <c r="J119" s="98"/>
      <c r="K119" s="98"/>
      <c r="L119" s="98"/>
      <c r="M119" s="111"/>
      <c r="N119" s="111"/>
    </row>
    <row r="120" spans="9:14" x14ac:dyDescent="0.25">
      <c r="I120" s="98"/>
      <c r="J120" s="98"/>
      <c r="K120" s="98"/>
      <c r="L120" s="98"/>
      <c r="M120" s="111"/>
      <c r="N120" s="111"/>
    </row>
    <row r="121" spans="9:14" x14ac:dyDescent="0.25">
      <c r="I121" s="98"/>
      <c r="J121" s="98"/>
      <c r="K121" s="98"/>
      <c r="L121" s="98"/>
      <c r="M121" s="111"/>
      <c r="N121" s="111"/>
    </row>
    <row r="122" spans="9:14" x14ac:dyDescent="0.25">
      <c r="I122" s="98"/>
      <c r="J122" s="98"/>
      <c r="K122" s="98"/>
      <c r="L122" s="98"/>
      <c r="M122" s="111"/>
      <c r="N122" s="111"/>
    </row>
    <row r="123" spans="9:14" x14ac:dyDescent="0.25">
      <c r="I123" s="98"/>
      <c r="J123" s="98"/>
      <c r="K123" s="98"/>
      <c r="L123" s="98"/>
      <c r="M123" s="111"/>
      <c r="N123" s="111"/>
    </row>
    <row r="124" spans="9:14" x14ac:dyDescent="0.25">
      <c r="I124" s="98"/>
      <c r="J124" s="98"/>
      <c r="K124" s="98"/>
      <c r="L124" s="98"/>
      <c r="M124" s="111"/>
      <c r="N124" s="111"/>
    </row>
    <row r="125" spans="9:14" x14ac:dyDescent="0.25">
      <c r="I125" s="98"/>
      <c r="J125" s="98"/>
      <c r="K125" s="98"/>
      <c r="L125" s="98"/>
      <c r="M125" s="111"/>
      <c r="N125" s="111"/>
    </row>
    <row r="126" spans="9:14" x14ac:dyDescent="0.25">
      <c r="I126" s="111"/>
      <c r="J126" s="98"/>
      <c r="K126" s="98"/>
      <c r="L126" s="98"/>
      <c r="M126" s="111"/>
      <c r="N126" s="111"/>
    </row>
    <row r="127" spans="9:14" x14ac:dyDescent="0.25">
      <c r="I127" s="111"/>
      <c r="J127" s="98"/>
      <c r="K127" s="98"/>
      <c r="L127" s="98"/>
      <c r="M127" s="111"/>
      <c r="N127" s="111"/>
    </row>
    <row r="128" spans="9:14" x14ac:dyDescent="0.25">
      <c r="I128" s="111"/>
      <c r="J128" s="98"/>
      <c r="K128" s="98"/>
      <c r="L128" s="98"/>
      <c r="M128" s="111"/>
      <c r="N128" s="111"/>
    </row>
    <row r="129" spans="9:14" x14ac:dyDescent="0.25">
      <c r="I129" s="111"/>
      <c r="J129" s="98"/>
      <c r="K129" s="98"/>
      <c r="L129" s="98"/>
      <c r="M129" s="111"/>
      <c r="N129" s="111"/>
    </row>
    <row r="130" spans="9:14" x14ac:dyDescent="0.25">
      <c r="I130" s="111"/>
      <c r="J130" s="98"/>
      <c r="K130" s="98"/>
      <c r="L130" s="98"/>
      <c r="M130" s="111"/>
      <c r="N130" s="111"/>
    </row>
    <row r="131" spans="9:14" x14ac:dyDescent="0.25">
      <c r="I131" s="111"/>
      <c r="J131" s="98"/>
      <c r="K131" s="98"/>
      <c r="L131" s="98"/>
      <c r="M131" s="111"/>
      <c r="N131" s="111"/>
    </row>
    <row r="132" spans="9:14" x14ac:dyDescent="0.25">
      <c r="I132" s="111"/>
      <c r="J132" s="98"/>
      <c r="K132" s="98"/>
      <c r="L132" s="98"/>
      <c r="M132" s="111"/>
      <c r="N132" s="111"/>
    </row>
    <row r="133" spans="9:14" x14ac:dyDescent="0.25">
      <c r="I133" s="111"/>
      <c r="J133" s="98"/>
      <c r="K133" s="98"/>
      <c r="L133" s="98"/>
      <c r="M133" s="111"/>
      <c r="N133" s="111"/>
    </row>
    <row r="134" spans="9:14" x14ac:dyDescent="0.25">
      <c r="I134" s="111"/>
      <c r="J134" s="98"/>
      <c r="K134" s="98"/>
      <c r="L134" s="98"/>
      <c r="M134" s="111"/>
      <c r="N134" s="111"/>
    </row>
    <row r="135" spans="9:14" x14ac:dyDescent="0.25">
      <c r="I135" s="111"/>
      <c r="J135" s="98"/>
      <c r="K135" s="98"/>
      <c r="L135" s="98"/>
      <c r="M135" s="111"/>
      <c r="N135" s="111"/>
    </row>
    <row r="136" spans="9:14" x14ac:dyDescent="0.25">
      <c r="I136" s="111"/>
      <c r="J136" s="98"/>
      <c r="K136" s="98"/>
      <c r="L136" s="98"/>
      <c r="M136" s="111"/>
      <c r="N136" s="111"/>
    </row>
    <row r="137" spans="9:14" x14ac:dyDescent="0.25">
      <c r="I137" s="111"/>
      <c r="J137" s="98"/>
      <c r="K137" s="98"/>
      <c r="L137" s="98"/>
      <c r="M137" s="111"/>
      <c r="N137" s="111"/>
    </row>
    <row r="138" spans="9:14" x14ac:dyDescent="0.25">
      <c r="I138" s="111"/>
      <c r="J138" s="98"/>
      <c r="K138" s="98"/>
      <c r="L138" s="98"/>
      <c r="M138" s="111"/>
      <c r="N138" s="111"/>
    </row>
    <row r="139" spans="9:14" x14ac:dyDescent="0.25">
      <c r="I139" s="111"/>
      <c r="J139" s="98"/>
      <c r="K139" s="98"/>
      <c r="L139" s="98"/>
      <c r="M139" s="111"/>
      <c r="N139" s="111"/>
    </row>
    <row r="140" spans="9:14" x14ac:dyDescent="0.25">
      <c r="I140" s="111"/>
      <c r="J140" s="98"/>
      <c r="K140" s="98"/>
      <c r="L140" s="98"/>
      <c r="M140" s="111"/>
      <c r="N140" s="111"/>
    </row>
    <row r="141" spans="9:14" x14ac:dyDescent="0.25">
      <c r="I141" s="111"/>
      <c r="J141" s="98"/>
      <c r="K141" s="98"/>
      <c r="L141" s="98"/>
      <c r="M141" s="111"/>
      <c r="N141" s="111"/>
    </row>
    <row r="142" spans="9:14" x14ac:dyDescent="0.25">
      <c r="I142" s="111"/>
      <c r="J142" s="98"/>
      <c r="K142" s="98"/>
      <c r="L142" s="98"/>
      <c r="M142" s="111"/>
      <c r="N142" s="111"/>
    </row>
    <row r="143" spans="9:14" x14ac:dyDescent="0.25">
      <c r="I143" s="111"/>
      <c r="J143" s="98"/>
      <c r="K143" s="98"/>
      <c r="L143" s="98"/>
      <c r="M143" s="111"/>
      <c r="N143" s="111"/>
    </row>
    <row r="144" spans="9:14" x14ac:dyDescent="0.25">
      <c r="I144" s="111"/>
      <c r="J144" s="98"/>
      <c r="K144" s="98"/>
      <c r="L144" s="98"/>
      <c r="M144" s="111"/>
      <c r="N144" s="111"/>
    </row>
    <row r="145" spans="9:14" x14ac:dyDescent="0.25">
      <c r="I145" s="111"/>
      <c r="J145" s="98"/>
      <c r="K145" s="98"/>
      <c r="L145" s="98"/>
      <c r="M145" s="111"/>
      <c r="N145" s="111"/>
    </row>
    <row r="146" spans="9:14" x14ac:dyDescent="0.25">
      <c r="I146" s="111"/>
      <c r="J146" s="98"/>
      <c r="K146" s="98"/>
      <c r="L146" s="98"/>
      <c r="M146" s="111"/>
      <c r="N146" s="111"/>
    </row>
    <row r="147" spans="9:14" x14ac:dyDescent="0.25">
      <c r="I147" s="111"/>
      <c r="J147" s="98"/>
      <c r="K147" s="98"/>
      <c r="L147" s="98"/>
      <c r="M147" s="111"/>
      <c r="N147" s="111"/>
    </row>
    <row r="148" spans="9:14" x14ac:dyDescent="0.25">
      <c r="I148" s="111"/>
      <c r="J148" s="98"/>
      <c r="K148" s="98"/>
      <c r="L148" s="98"/>
      <c r="M148" s="111"/>
      <c r="N148" s="111"/>
    </row>
    <row r="149" spans="9:14" x14ac:dyDescent="0.25">
      <c r="I149" s="111"/>
      <c r="J149" s="98"/>
      <c r="K149" s="98"/>
      <c r="L149" s="98"/>
      <c r="M149" s="111"/>
      <c r="N149" s="111"/>
    </row>
    <row r="150" spans="9:14" x14ac:dyDescent="0.25">
      <c r="I150" s="111"/>
      <c r="J150" s="98"/>
      <c r="K150" s="98"/>
      <c r="L150" s="98"/>
      <c r="M150" s="111"/>
      <c r="N150" s="111"/>
    </row>
    <row r="151" spans="9:14" x14ac:dyDescent="0.25">
      <c r="I151" s="111"/>
      <c r="J151" s="98"/>
      <c r="K151" s="98"/>
      <c r="L151" s="98"/>
      <c r="M151" s="111"/>
      <c r="N151" s="111"/>
    </row>
    <row r="152" spans="9:14" x14ac:dyDescent="0.25">
      <c r="I152" s="111"/>
      <c r="J152" s="98"/>
      <c r="K152" s="98"/>
      <c r="L152" s="98"/>
      <c r="M152" s="111"/>
      <c r="N152" s="111"/>
    </row>
    <row r="153" spans="9:14" x14ac:dyDescent="0.25">
      <c r="I153" s="111"/>
      <c r="J153" s="98"/>
      <c r="K153" s="98"/>
      <c r="L153" s="98"/>
      <c r="M153" s="111"/>
      <c r="N153" s="111"/>
    </row>
    <row r="154" spans="9:14" x14ac:dyDescent="0.25">
      <c r="I154" s="111"/>
      <c r="J154" s="98"/>
      <c r="K154" s="98"/>
      <c r="L154" s="98"/>
      <c r="M154" s="111"/>
      <c r="N154" s="111"/>
    </row>
    <row r="155" spans="9:14" x14ac:dyDescent="0.25">
      <c r="I155" s="111"/>
      <c r="J155" s="98"/>
      <c r="K155" s="98"/>
      <c r="L155" s="98"/>
      <c r="M155" s="111"/>
      <c r="N155" s="111"/>
    </row>
    <row r="156" spans="9:14" x14ac:dyDescent="0.25">
      <c r="I156" s="111"/>
      <c r="J156" s="98"/>
      <c r="K156" s="98"/>
      <c r="L156" s="98"/>
      <c r="M156" s="111"/>
      <c r="N156" s="111"/>
    </row>
    <row r="157" spans="9:14" x14ac:dyDescent="0.25">
      <c r="I157" s="111"/>
      <c r="J157" s="98"/>
      <c r="K157" s="98"/>
      <c r="L157" s="98"/>
      <c r="M157" s="111"/>
      <c r="N157" s="111"/>
    </row>
    <row r="158" spans="9:14" x14ac:dyDescent="0.25">
      <c r="I158" s="111"/>
      <c r="J158" s="98"/>
      <c r="K158" s="98"/>
      <c r="L158" s="98"/>
      <c r="M158" s="111"/>
      <c r="N158" s="111"/>
    </row>
    <row r="159" spans="9:14" x14ac:dyDescent="0.25">
      <c r="I159" s="111"/>
      <c r="J159" s="98"/>
      <c r="K159" s="98"/>
      <c r="L159" s="98"/>
      <c r="M159" s="111"/>
      <c r="N159" s="111"/>
    </row>
    <row r="160" spans="9:14" x14ac:dyDescent="0.25">
      <c r="I160" s="111"/>
      <c r="J160" s="98"/>
      <c r="K160" s="98"/>
      <c r="L160" s="98"/>
      <c r="M160" s="111"/>
      <c r="N160" s="111"/>
    </row>
    <row r="161" spans="9:14" x14ac:dyDescent="0.25">
      <c r="I161" s="111"/>
      <c r="J161" s="98"/>
      <c r="K161" s="98"/>
      <c r="L161" s="98"/>
      <c r="M161" s="111"/>
      <c r="N161" s="111"/>
    </row>
    <row r="162" spans="9:14" x14ac:dyDescent="0.25">
      <c r="I162" s="111"/>
      <c r="J162" s="98"/>
      <c r="K162" s="98"/>
      <c r="L162" s="98"/>
      <c r="M162" s="111"/>
      <c r="N162" s="111"/>
    </row>
    <row r="163" spans="9:14" x14ac:dyDescent="0.25">
      <c r="I163" s="111"/>
      <c r="J163" s="98"/>
      <c r="K163" s="98"/>
      <c r="L163" s="98"/>
      <c r="M163" s="111"/>
      <c r="N163" s="111"/>
    </row>
    <row r="164" spans="9:14" x14ac:dyDescent="0.25">
      <c r="I164" s="111"/>
      <c r="J164" s="98"/>
      <c r="K164" s="98"/>
      <c r="L164" s="98"/>
      <c r="M164" s="111"/>
      <c r="N164" s="111"/>
    </row>
    <row r="165" spans="9:14" x14ac:dyDescent="0.25">
      <c r="I165" s="111"/>
      <c r="J165" s="98"/>
      <c r="K165" s="98"/>
      <c r="L165" s="98"/>
      <c r="M165" s="111"/>
      <c r="N165" s="111"/>
    </row>
    <row r="166" spans="9:14" x14ac:dyDescent="0.25">
      <c r="I166" s="111"/>
      <c r="J166" s="98"/>
      <c r="K166" s="98"/>
      <c r="L166" s="98"/>
      <c r="M166" s="111"/>
      <c r="N166" s="111"/>
    </row>
    <row r="167" spans="9:14" x14ac:dyDescent="0.25">
      <c r="I167" s="111"/>
      <c r="J167" s="98"/>
      <c r="K167" s="98"/>
      <c r="L167" s="98"/>
      <c r="M167" s="111"/>
      <c r="N167" s="111"/>
    </row>
    <row r="168" spans="9:14" x14ac:dyDescent="0.25">
      <c r="I168" s="111"/>
      <c r="J168" s="98"/>
      <c r="K168" s="98"/>
      <c r="L168" s="98"/>
      <c r="M168" s="111"/>
      <c r="N168" s="111"/>
    </row>
    <row r="169" spans="9:14" x14ac:dyDescent="0.25">
      <c r="I169" s="111"/>
      <c r="J169" s="98"/>
      <c r="K169" s="98"/>
      <c r="L169" s="98"/>
      <c r="M169" s="111"/>
      <c r="N169" s="111"/>
    </row>
    <row r="170" spans="9:14" x14ac:dyDescent="0.25">
      <c r="I170" s="111"/>
      <c r="J170" s="98"/>
      <c r="K170" s="98"/>
      <c r="L170" s="98"/>
      <c r="M170" s="111"/>
      <c r="N170" s="111"/>
    </row>
    <row r="171" spans="9:14" x14ac:dyDescent="0.25">
      <c r="I171" s="111"/>
      <c r="J171" s="98"/>
      <c r="K171" s="98"/>
      <c r="L171" s="98"/>
      <c r="M171" s="111"/>
      <c r="N171" s="111"/>
    </row>
    <row r="172" spans="9:14" x14ac:dyDescent="0.25">
      <c r="I172" s="111"/>
      <c r="J172" s="98"/>
      <c r="K172" s="98"/>
      <c r="L172" s="98"/>
      <c r="M172" s="111"/>
      <c r="N172" s="111"/>
    </row>
    <row r="173" spans="9:14" x14ac:dyDescent="0.25">
      <c r="I173" s="111"/>
      <c r="J173" s="98"/>
      <c r="K173" s="98"/>
      <c r="L173" s="98"/>
      <c r="M173" s="111"/>
      <c r="N173" s="111"/>
    </row>
    <row r="174" spans="9:14" x14ac:dyDescent="0.25">
      <c r="I174" s="111"/>
      <c r="J174" s="111"/>
      <c r="K174" s="111"/>
      <c r="L174" s="111"/>
      <c r="M174" s="111"/>
      <c r="N174" s="111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ReferenceData</vt:lpstr>
      <vt:lpstr>Solids_Conc_ThisStudy</vt:lpstr>
      <vt:lpstr>tau_CZMW8</vt:lpstr>
      <vt:lpstr>tau_CZMW2_10</vt:lpstr>
      <vt:lpstr>tau_soil</vt:lpstr>
      <vt:lpstr>WaterChem_ThisStudy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nspv44</dc:creator>
  <cp:lastModifiedBy>nspv44</cp:lastModifiedBy>
  <dcterms:created xsi:type="dcterms:W3CDTF">2021-04-20T12:09:42Z</dcterms:created>
  <dcterms:modified xsi:type="dcterms:W3CDTF">2021-04-29T13:14:56Z</dcterms:modified>
</cp:coreProperties>
</file>